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unosociety67.sharepoint.com/Sdilene dokumenty/VEŘEJNÉ ZAKÁZKY/Rožmitál/ZD_ke zveřejnění_Rožmitál/"/>
    </mc:Choice>
  </mc:AlternateContent>
  <xr:revisionPtr revIDLastSave="12" documentId="11_ED2781645A08D9CCEFB6CD7844EE89EFCEEFEA8D" xr6:coauthVersionLast="47" xr6:coauthVersionMax="47" xr10:uidLastSave="{0585025C-EBFA-46A1-96C6-7A2ED74EE6F8}"/>
  <bookViews>
    <workbookView xWindow="-120" yWindow="-120" windowWidth="29040" windowHeight="15840" firstSheet="2" activeTab="6" xr2:uid="{00000000-000D-0000-FFFF-FFFF00000000}"/>
  </bookViews>
  <sheets>
    <sheet name="Rekapitulace stavby" sheetId="1" r:id="rId1"/>
    <sheet name="00 - Vedlejší rozpočtové ..." sheetId="2" r:id="rId2"/>
    <sheet name="01 - Architektonicko stav..." sheetId="3" r:id="rId3"/>
    <sheet name="02 - Ústřední topení" sheetId="4" r:id="rId4"/>
    <sheet name="03 - Elektroinstalace pro..." sheetId="5" r:id="rId5"/>
    <sheet name="04 - Fotovoltaický systém" sheetId="6" r:id="rId6"/>
    <sheet name="05 - Zdravotechnika" sheetId="7" r:id="rId7"/>
    <sheet name="06 - VZT" sheetId="8" r:id="rId8"/>
    <sheet name="07 - Silnoproud" sheetId="9" r:id="rId9"/>
    <sheet name="08 - CCTV" sheetId="10" r:id="rId10"/>
    <sheet name="09 - DT" sheetId="11" r:id="rId11"/>
    <sheet name="10 - EZS" sheetId="12" r:id="rId12"/>
    <sheet name="11 - SKT" sheetId="13" r:id="rId13"/>
    <sheet name="12 - KSP" sheetId="14" r:id="rId14"/>
    <sheet name="13 - STA" sheetId="15" r:id="rId15"/>
    <sheet name="14 - UKS" sheetId="16" r:id="rId16"/>
  </sheets>
  <definedNames>
    <definedName name="_xlnm._FilterDatabase" localSheetId="1" hidden="1">'00 - Vedlejší rozpočtové ...'!$C$125:$K$148</definedName>
    <definedName name="_xlnm._FilterDatabase" localSheetId="2" hidden="1">'01 - Architektonicko stav...'!$C$139:$K$2074</definedName>
    <definedName name="_xlnm._FilterDatabase" localSheetId="3" hidden="1">'02 - Ústřední topení'!$C$116:$K$162</definedName>
    <definedName name="_xlnm._FilterDatabase" localSheetId="4" hidden="1">'03 - Elektroinstalace pro...'!$C$115:$K$124</definedName>
    <definedName name="_xlnm._FilterDatabase" localSheetId="5" hidden="1">'04 - Fotovoltaický systém'!$C$115:$K$141</definedName>
    <definedName name="_xlnm._FilterDatabase" localSheetId="6" hidden="1">'05 - Zdravotechnika'!$C$119:$K$209</definedName>
    <definedName name="_xlnm._FilterDatabase" localSheetId="7" hidden="1">'06 - VZT'!$C$117:$K$155</definedName>
    <definedName name="_xlnm._FilterDatabase" localSheetId="8" hidden="1">'07 - Silnoproud'!$C$124:$K$252</definedName>
    <definedName name="_xlnm._FilterDatabase" localSheetId="9" hidden="1">'08 - CCTV'!$C$119:$K$142</definedName>
    <definedName name="_xlnm._FilterDatabase" localSheetId="10" hidden="1">'09 - DT'!$C$119:$K$141</definedName>
    <definedName name="_xlnm._FilterDatabase" localSheetId="11" hidden="1">'10 - EZS'!$C$119:$K$143</definedName>
    <definedName name="_xlnm._FilterDatabase" localSheetId="12" hidden="1">'11 - SKT'!$C$119:$K$189</definedName>
    <definedName name="_xlnm._FilterDatabase" localSheetId="13" hidden="1">'12 - KSP'!$C$119:$K$185</definedName>
    <definedName name="_xlnm._FilterDatabase" localSheetId="14" hidden="1">'13 - STA'!$C$119:$K$165</definedName>
    <definedName name="_xlnm._FilterDatabase" localSheetId="15" hidden="1">'14 - UKS'!$C$119:$K$162</definedName>
    <definedName name="_xlnm.Print_Titles" localSheetId="1">'00 - Vedlejší rozpočtové ...'!$125:$125</definedName>
    <definedName name="_xlnm.Print_Titles" localSheetId="2">'01 - Architektonicko stav...'!$139:$139</definedName>
    <definedName name="_xlnm.Print_Titles" localSheetId="3">'02 - Ústřední topení'!$116:$116</definedName>
    <definedName name="_xlnm.Print_Titles" localSheetId="4">'03 - Elektroinstalace pro...'!$115:$115</definedName>
    <definedName name="_xlnm.Print_Titles" localSheetId="5">'04 - Fotovoltaický systém'!$115:$115</definedName>
    <definedName name="_xlnm.Print_Titles" localSheetId="6">'05 - Zdravotechnika'!$119:$119</definedName>
    <definedName name="_xlnm.Print_Titles" localSheetId="7">'06 - VZT'!$117:$117</definedName>
    <definedName name="_xlnm.Print_Titles" localSheetId="8">'07 - Silnoproud'!$124:$124</definedName>
    <definedName name="_xlnm.Print_Titles" localSheetId="9">'08 - CCTV'!$119:$119</definedName>
    <definedName name="_xlnm.Print_Titles" localSheetId="10">'09 - DT'!$119:$119</definedName>
    <definedName name="_xlnm.Print_Titles" localSheetId="11">'10 - EZS'!$119:$119</definedName>
    <definedName name="_xlnm.Print_Titles" localSheetId="12">'11 - SKT'!$119:$119</definedName>
    <definedName name="_xlnm.Print_Titles" localSheetId="13">'12 - KSP'!$119:$119</definedName>
    <definedName name="_xlnm.Print_Titles" localSheetId="14">'13 - STA'!$119:$119</definedName>
    <definedName name="_xlnm.Print_Titles" localSheetId="15">'14 - UKS'!$119:$119</definedName>
    <definedName name="_xlnm.Print_Titles" localSheetId="0">'Rekapitulace stavby'!$92:$92</definedName>
    <definedName name="_xlnm.Print_Area" localSheetId="1">'00 - Vedlejší rozpočtové ...'!$C$4:$J$76,'00 - Vedlejší rozpočtové ...'!$C$82:$J$107,'00 - Vedlejší rozpočtové ...'!$C$113:$K$148</definedName>
    <definedName name="_xlnm.Print_Area" localSheetId="2">'01 - Architektonicko stav...'!$C$4:$J$76,'01 - Architektonicko stav...'!$C$82:$J$121,'01 - Architektonicko stav...'!$C$127:$K$2074</definedName>
    <definedName name="_xlnm.Print_Area" localSheetId="3">'02 - Ústřední topení'!$C$4:$J$76,'02 - Ústřední topení'!$C$82:$J$98,'02 - Ústřední topení'!$C$104:$K$162</definedName>
    <definedName name="_xlnm.Print_Area" localSheetId="4">'03 - Elektroinstalace pro...'!$C$4:$J$76,'03 - Elektroinstalace pro...'!$C$82:$J$97,'03 - Elektroinstalace pro...'!$C$103:$K$124</definedName>
    <definedName name="_xlnm.Print_Area" localSheetId="5">'04 - Fotovoltaický systém'!$C$4:$J$76,'04 - Fotovoltaický systém'!$C$82:$J$97,'04 - Fotovoltaický systém'!$C$103:$K$141</definedName>
    <definedName name="_xlnm.Print_Area" localSheetId="6">'05 - Zdravotechnika'!$C$4:$J$76,'05 - Zdravotechnika'!$C$82:$J$101,'05 - Zdravotechnika'!$C$107:$K$209</definedName>
    <definedName name="_xlnm.Print_Area" localSheetId="7">'06 - VZT'!$C$4:$J$76,'06 - VZT'!$C$82:$J$99,'06 - VZT'!$C$105:$K$155</definedName>
    <definedName name="_xlnm.Print_Area" localSheetId="8">'07 - Silnoproud'!$C$4:$J$76,'07 - Silnoproud'!$C$82:$J$106,'07 - Silnoproud'!$C$112:$K$252</definedName>
    <definedName name="_xlnm.Print_Area" localSheetId="9">'08 - CCTV'!$C$4:$J$76,'08 - CCTV'!$C$82:$J$99,'08 - CCTV'!$C$105:$K$142</definedName>
    <definedName name="_xlnm.Print_Area" localSheetId="10">'09 - DT'!$C$4:$J$76,'09 - DT'!$C$82:$J$99,'09 - DT'!$C$105:$K$141</definedName>
    <definedName name="_xlnm.Print_Area" localSheetId="11">'10 - EZS'!$C$4:$J$76,'10 - EZS'!$C$82:$J$99,'10 - EZS'!$C$105:$K$143</definedName>
    <definedName name="_xlnm.Print_Area" localSheetId="12">'11 - SKT'!$C$4:$J$76,'11 - SKT'!$C$82:$J$99,'11 - SKT'!$C$105:$K$189</definedName>
    <definedName name="_xlnm.Print_Area" localSheetId="13">'12 - KSP'!$C$4:$J$76,'12 - KSP'!$C$82:$J$99,'12 - KSP'!$C$105:$K$185</definedName>
    <definedName name="_xlnm.Print_Area" localSheetId="14">'13 - STA'!$C$4:$J$76,'13 - STA'!$C$82:$J$99,'13 - STA'!$C$105:$K$165</definedName>
    <definedName name="_xlnm.Print_Area" localSheetId="15">'14 - UKS'!$C$4:$J$76,'14 - UKS'!$C$82:$J$99,'14 - UKS'!$C$105:$K$162</definedName>
    <definedName name="_xlnm.Print_Area" localSheetId="0">'Rekapitulace stavby'!$D$4:$AO$76,'Rekapitulace stavby'!$C$82:$AQ$111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" i="16" l="1"/>
  <c r="J38" i="16"/>
  <c r="AY110" i="1" s="1"/>
  <c r="J37" i="16"/>
  <c r="AX110" i="1" s="1"/>
  <c r="BI162" i="16"/>
  <c r="BH162" i="16"/>
  <c r="BG162" i="16"/>
  <c r="BE162" i="16"/>
  <c r="T162" i="16"/>
  <c r="R162" i="16"/>
  <c r="P162" i="16"/>
  <c r="BI161" i="16"/>
  <c r="BH161" i="16"/>
  <c r="BG161" i="16"/>
  <c r="BE161" i="16"/>
  <c r="T161" i="16"/>
  <c r="R161" i="16"/>
  <c r="P161" i="16"/>
  <c r="BI160" i="16"/>
  <c r="BH160" i="16"/>
  <c r="BG160" i="16"/>
  <c r="BE160" i="16"/>
  <c r="T160" i="16"/>
  <c r="R160" i="16"/>
  <c r="P160" i="16"/>
  <c r="BI159" i="16"/>
  <c r="BH159" i="16"/>
  <c r="BG159" i="16"/>
  <c r="BE159" i="16"/>
  <c r="T159" i="16"/>
  <c r="R159" i="16"/>
  <c r="P159" i="16"/>
  <c r="BI158" i="16"/>
  <c r="BH158" i="16"/>
  <c r="BG158" i="16"/>
  <c r="BE158" i="16"/>
  <c r="T158" i="16"/>
  <c r="R158" i="16"/>
  <c r="P158" i="16"/>
  <c r="BI157" i="16"/>
  <c r="BH157" i="16"/>
  <c r="BG157" i="16"/>
  <c r="BE157" i="16"/>
  <c r="T157" i="16"/>
  <c r="R157" i="16"/>
  <c r="P157" i="16"/>
  <c r="BI156" i="16"/>
  <c r="BH156" i="16"/>
  <c r="BG156" i="16"/>
  <c r="BE156" i="16"/>
  <c r="T156" i="16"/>
  <c r="R156" i="16"/>
  <c r="P156" i="16"/>
  <c r="BI155" i="16"/>
  <c r="BH155" i="16"/>
  <c r="BG155" i="16"/>
  <c r="BE155" i="16"/>
  <c r="T155" i="16"/>
  <c r="R155" i="16"/>
  <c r="P155" i="16"/>
  <c r="BI154" i="16"/>
  <c r="BH154" i="16"/>
  <c r="BG154" i="16"/>
  <c r="BE154" i="16"/>
  <c r="T154" i="16"/>
  <c r="R154" i="16"/>
  <c r="P154" i="16"/>
  <c r="BI153" i="16"/>
  <c r="BH153" i="16"/>
  <c r="BG153" i="16"/>
  <c r="BE153" i="16"/>
  <c r="T153" i="16"/>
  <c r="R153" i="16"/>
  <c r="P153" i="16"/>
  <c r="BI152" i="16"/>
  <c r="BH152" i="16"/>
  <c r="BG152" i="16"/>
  <c r="BE152" i="16"/>
  <c r="T152" i="16"/>
  <c r="R152" i="16"/>
  <c r="P152" i="16"/>
  <c r="BI151" i="16"/>
  <c r="BH151" i="16"/>
  <c r="BG151" i="16"/>
  <c r="BE151" i="16"/>
  <c r="T151" i="16"/>
  <c r="R151" i="16"/>
  <c r="P151" i="16"/>
  <c r="BI150" i="16"/>
  <c r="BH150" i="16"/>
  <c r="BG150" i="16"/>
  <c r="BE150" i="16"/>
  <c r="T150" i="16"/>
  <c r="R150" i="16"/>
  <c r="P150" i="16"/>
  <c r="BI149" i="16"/>
  <c r="BH149" i="16"/>
  <c r="BG149" i="16"/>
  <c r="BE149" i="16"/>
  <c r="T149" i="16"/>
  <c r="R149" i="16"/>
  <c r="P149" i="16"/>
  <c r="BI148" i="16"/>
  <c r="BH148" i="16"/>
  <c r="BG148" i="16"/>
  <c r="BE148" i="16"/>
  <c r="T148" i="16"/>
  <c r="R148" i="16"/>
  <c r="P148" i="16"/>
  <c r="BI147" i="16"/>
  <c r="BH147" i="16"/>
  <c r="BG147" i="16"/>
  <c r="BE147" i="16"/>
  <c r="T147" i="16"/>
  <c r="R147" i="16"/>
  <c r="P147" i="16"/>
  <c r="BI146" i="16"/>
  <c r="BH146" i="16"/>
  <c r="BG146" i="16"/>
  <c r="BE146" i="16"/>
  <c r="T146" i="16"/>
  <c r="R146" i="16"/>
  <c r="P146" i="16"/>
  <c r="BI145" i="16"/>
  <c r="BH145" i="16"/>
  <c r="BG145" i="16"/>
  <c r="BE145" i="16"/>
  <c r="T145" i="16"/>
  <c r="R145" i="16"/>
  <c r="P145" i="16"/>
  <c r="BI144" i="16"/>
  <c r="BH144" i="16"/>
  <c r="BG144" i="16"/>
  <c r="BE144" i="16"/>
  <c r="T144" i="16"/>
  <c r="R144" i="16"/>
  <c r="P144" i="16"/>
  <c r="BI143" i="16"/>
  <c r="BH143" i="16"/>
  <c r="BG143" i="16"/>
  <c r="BE143" i="16"/>
  <c r="T143" i="16"/>
  <c r="R143" i="16"/>
  <c r="P143" i="16"/>
  <c r="BI142" i="16"/>
  <c r="BH142" i="16"/>
  <c r="BG142" i="16"/>
  <c r="BE142" i="16"/>
  <c r="T142" i="16"/>
  <c r="R142" i="16"/>
  <c r="P142" i="16"/>
  <c r="BI141" i="16"/>
  <c r="BH141" i="16"/>
  <c r="BG141" i="16"/>
  <c r="BE141" i="16"/>
  <c r="T141" i="16"/>
  <c r="R141" i="16"/>
  <c r="P141" i="16"/>
  <c r="BI140" i="16"/>
  <c r="BH140" i="16"/>
  <c r="BG140" i="16"/>
  <c r="BE140" i="16"/>
  <c r="T140" i="16"/>
  <c r="R140" i="16"/>
  <c r="P140" i="16"/>
  <c r="BI139" i="16"/>
  <c r="BH139" i="16"/>
  <c r="BG139" i="16"/>
  <c r="BE139" i="16"/>
  <c r="T139" i="16"/>
  <c r="R139" i="16"/>
  <c r="P139" i="16"/>
  <c r="BI138" i="16"/>
  <c r="BH138" i="16"/>
  <c r="BG138" i="16"/>
  <c r="BE138" i="16"/>
  <c r="T138" i="16"/>
  <c r="R138" i="16"/>
  <c r="P138" i="16"/>
  <c r="BI137" i="16"/>
  <c r="BH137" i="16"/>
  <c r="BG137" i="16"/>
  <c r="BE137" i="16"/>
  <c r="T137" i="16"/>
  <c r="R137" i="16"/>
  <c r="P137" i="16"/>
  <c r="BI136" i="16"/>
  <c r="BH136" i="16"/>
  <c r="BG136" i="16"/>
  <c r="BE136" i="16"/>
  <c r="T136" i="16"/>
  <c r="R136" i="16"/>
  <c r="P136" i="16"/>
  <c r="BI135" i="16"/>
  <c r="BH135" i="16"/>
  <c r="BG135" i="16"/>
  <c r="BE135" i="16"/>
  <c r="T135" i="16"/>
  <c r="R135" i="16"/>
  <c r="P135" i="16"/>
  <c r="BI134" i="16"/>
  <c r="BH134" i="16"/>
  <c r="BG134" i="16"/>
  <c r="BE134" i="16"/>
  <c r="T134" i="16"/>
  <c r="R134" i="16"/>
  <c r="P134" i="16"/>
  <c r="BI133" i="16"/>
  <c r="BH133" i="16"/>
  <c r="BG133" i="16"/>
  <c r="BE133" i="16"/>
  <c r="T133" i="16"/>
  <c r="R133" i="16"/>
  <c r="P133" i="16"/>
  <c r="BI132" i="16"/>
  <c r="BH132" i="16"/>
  <c r="BG132" i="16"/>
  <c r="BE132" i="16"/>
  <c r="T132" i="16"/>
  <c r="R132" i="16"/>
  <c r="P132" i="16"/>
  <c r="BI131" i="16"/>
  <c r="BH131" i="16"/>
  <c r="BG131" i="16"/>
  <c r="BE131" i="16"/>
  <c r="T131" i="16"/>
  <c r="R131" i="16"/>
  <c r="P131" i="16"/>
  <c r="BI130" i="16"/>
  <c r="BH130" i="16"/>
  <c r="BG130" i="16"/>
  <c r="BE130" i="16"/>
  <c r="T130" i="16"/>
  <c r="R130" i="16"/>
  <c r="P130" i="16"/>
  <c r="BI129" i="16"/>
  <c r="BH129" i="16"/>
  <c r="BG129" i="16"/>
  <c r="BE129" i="16"/>
  <c r="T129" i="16"/>
  <c r="R129" i="16"/>
  <c r="P129" i="16"/>
  <c r="BI128" i="16"/>
  <c r="BH128" i="16"/>
  <c r="BG128" i="16"/>
  <c r="BE128" i="16"/>
  <c r="T128" i="16"/>
  <c r="R128" i="16"/>
  <c r="P128" i="16"/>
  <c r="BI127" i="16"/>
  <c r="BH127" i="16"/>
  <c r="BG127" i="16"/>
  <c r="BE127" i="16"/>
  <c r="T127" i="16"/>
  <c r="R127" i="16"/>
  <c r="P127" i="16"/>
  <c r="BI126" i="16"/>
  <c r="BH126" i="16"/>
  <c r="BG126" i="16"/>
  <c r="BE126" i="16"/>
  <c r="T126" i="16"/>
  <c r="R126" i="16"/>
  <c r="P126" i="16"/>
  <c r="BI125" i="16"/>
  <c r="BH125" i="16"/>
  <c r="BG125" i="16"/>
  <c r="BE125" i="16"/>
  <c r="T125" i="16"/>
  <c r="R125" i="16"/>
  <c r="P125" i="16"/>
  <c r="BI124" i="16"/>
  <c r="BH124" i="16"/>
  <c r="BG124" i="16"/>
  <c r="BE124" i="16"/>
  <c r="T124" i="16"/>
  <c r="R124" i="16"/>
  <c r="P124" i="16"/>
  <c r="BI123" i="16"/>
  <c r="BH123" i="16"/>
  <c r="BG123" i="16"/>
  <c r="BE123" i="16"/>
  <c r="T123" i="16"/>
  <c r="R123" i="16"/>
  <c r="P123" i="16"/>
  <c r="BI122" i="16"/>
  <c r="BH122" i="16"/>
  <c r="BG122" i="16"/>
  <c r="BE122" i="16"/>
  <c r="T122" i="16"/>
  <c r="R122" i="16"/>
  <c r="P122" i="16"/>
  <c r="BI121" i="16"/>
  <c r="BH121" i="16"/>
  <c r="BG121" i="16"/>
  <c r="BE121" i="16"/>
  <c r="T121" i="16"/>
  <c r="R121" i="16"/>
  <c r="P121" i="16"/>
  <c r="P120" i="16" s="1"/>
  <c r="AU110" i="1" s="1"/>
  <c r="J117" i="16"/>
  <c r="J116" i="16"/>
  <c r="F116" i="16"/>
  <c r="F114" i="16"/>
  <c r="E112" i="16"/>
  <c r="J94" i="16"/>
  <c r="J93" i="16"/>
  <c r="F93" i="16"/>
  <c r="F91" i="16"/>
  <c r="E89" i="16"/>
  <c r="J20" i="16"/>
  <c r="E20" i="16"/>
  <c r="F117" i="16" s="1"/>
  <c r="J19" i="16"/>
  <c r="J14" i="16"/>
  <c r="J114" i="16" s="1"/>
  <c r="E7" i="16"/>
  <c r="E108" i="16"/>
  <c r="J39" i="15"/>
  <c r="J38" i="15"/>
  <c r="AY109" i="1" s="1"/>
  <c r="J37" i="15"/>
  <c r="AX109" i="1"/>
  <c r="BI165" i="15"/>
  <c r="BH165" i="15"/>
  <c r="BG165" i="15"/>
  <c r="BE165" i="15"/>
  <c r="T165" i="15"/>
  <c r="R165" i="15"/>
  <c r="P165" i="15"/>
  <c r="BI164" i="15"/>
  <c r="BH164" i="15"/>
  <c r="BG164" i="15"/>
  <c r="BE164" i="15"/>
  <c r="T164" i="15"/>
  <c r="R164" i="15"/>
  <c r="P164" i="15"/>
  <c r="BI163" i="15"/>
  <c r="BH163" i="15"/>
  <c r="BG163" i="15"/>
  <c r="BE163" i="15"/>
  <c r="T163" i="15"/>
  <c r="R163" i="15"/>
  <c r="P163" i="15"/>
  <c r="BI162" i="15"/>
  <c r="BH162" i="15"/>
  <c r="BG162" i="15"/>
  <c r="BE162" i="15"/>
  <c r="T162" i="15"/>
  <c r="R162" i="15"/>
  <c r="P162" i="15"/>
  <c r="BI161" i="15"/>
  <c r="BH161" i="15"/>
  <c r="BG161" i="15"/>
  <c r="BE161" i="15"/>
  <c r="T161" i="15"/>
  <c r="R161" i="15"/>
  <c r="P161" i="15"/>
  <c r="BI160" i="15"/>
  <c r="BH160" i="15"/>
  <c r="BG160" i="15"/>
  <c r="BE160" i="15"/>
  <c r="T160" i="15"/>
  <c r="R160" i="15"/>
  <c r="P160" i="15"/>
  <c r="BI159" i="15"/>
  <c r="BH159" i="15"/>
  <c r="BG159" i="15"/>
  <c r="BE159" i="15"/>
  <c r="T159" i="15"/>
  <c r="R159" i="15"/>
  <c r="P159" i="15"/>
  <c r="BI158" i="15"/>
  <c r="BH158" i="15"/>
  <c r="BG158" i="15"/>
  <c r="BE158" i="15"/>
  <c r="T158" i="15"/>
  <c r="R158" i="15"/>
  <c r="P158" i="15"/>
  <c r="BI157" i="15"/>
  <c r="BH157" i="15"/>
  <c r="BG157" i="15"/>
  <c r="BE157" i="15"/>
  <c r="T157" i="15"/>
  <c r="R157" i="15"/>
  <c r="P157" i="15"/>
  <c r="BI156" i="15"/>
  <c r="BH156" i="15"/>
  <c r="BG156" i="15"/>
  <c r="BE156" i="15"/>
  <c r="T156" i="15"/>
  <c r="R156" i="15"/>
  <c r="P156" i="15"/>
  <c r="BI155" i="15"/>
  <c r="BH155" i="15"/>
  <c r="BG155" i="15"/>
  <c r="BE155" i="15"/>
  <c r="T155" i="15"/>
  <c r="R155" i="15"/>
  <c r="P155" i="15"/>
  <c r="BI154" i="15"/>
  <c r="BH154" i="15"/>
  <c r="BG154" i="15"/>
  <c r="BE154" i="15"/>
  <c r="T154" i="15"/>
  <c r="R154" i="15"/>
  <c r="P154" i="15"/>
  <c r="BI153" i="15"/>
  <c r="BH153" i="15"/>
  <c r="BG153" i="15"/>
  <c r="BE153" i="15"/>
  <c r="T153" i="15"/>
  <c r="R153" i="15"/>
  <c r="P153" i="15"/>
  <c r="BI152" i="15"/>
  <c r="BH152" i="15"/>
  <c r="BG152" i="15"/>
  <c r="BE152" i="15"/>
  <c r="T152" i="15"/>
  <c r="R152" i="15"/>
  <c r="P152" i="15"/>
  <c r="BI151" i="15"/>
  <c r="BH151" i="15"/>
  <c r="BG151" i="15"/>
  <c r="BE151" i="15"/>
  <c r="T151" i="15"/>
  <c r="R151" i="15"/>
  <c r="P151" i="15"/>
  <c r="BI150" i="15"/>
  <c r="BH150" i="15"/>
  <c r="BG150" i="15"/>
  <c r="BE150" i="15"/>
  <c r="T150" i="15"/>
  <c r="R150" i="15"/>
  <c r="P150" i="15"/>
  <c r="BI149" i="15"/>
  <c r="BH149" i="15"/>
  <c r="BG149" i="15"/>
  <c r="BE149" i="15"/>
  <c r="T149" i="15"/>
  <c r="R149" i="15"/>
  <c r="P149" i="15"/>
  <c r="BI148" i="15"/>
  <c r="BH148" i="15"/>
  <c r="BG148" i="15"/>
  <c r="BE148" i="15"/>
  <c r="T148" i="15"/>
  <c r="R148" i="15"/>
  <c r="P148" i="15"/>
  <c r="BI147" i="15"/>
  <c r="BH147" i="15"/>
  <c r="BG147" i="15"/>
  <c r="BE147" i="15"/>
  <c r="T147" i="15"/>
  <c r="R147" i="15"/>
  <c r="P147" i="15"/>
  <c r="BI146" i="15"/>
  <c r="BH146" i="15"/>
  <c r="BG146" i="15"/>
  <c r="BE146" i="15"/>
  <c r="T146" i="15"/>
  <c r="R146" i="15"/>
  <c r="P146" i="15"/>
  <c r="BI145" i="15"/>
  <c r="BH145" i="15"/>
  <c r="BG145" i="15"/>
  <c r="BE145" i="15"/>
  <c r="T145" i="15"/>
  <c r="R145" i="15"/>
  <c r="P145" i="15"/>
  <c r="BI144" i="15"/>
  <c r="BH144" i="15"/>
  <c r="BG144" i="15"/>
  <c r="BE144" i="15"/>
  <c r="T144" i="15"/>
  <c r="R144" i="15"/>
  <c r="P144" i="15"/>
  <c r="BI143" i="15"/>
  <c r="BH143" i="15"/>
  <c r="BG143" i="15"/>
  <c r="BE143" i="15"/>
  <c r="T143" i="15"/>
  <c r="R143" i="15"/>
  <c r="P143" i="15"/>
  <c r="BI142" i="15"/>
  <c r="BH142" i="15"/>
  <c r="BG142" i="15"/>
  <c r="BE142" i="15"/>
  <c r="T142" i="15"/>
  <c r="R142" i="15"/>
  <c r="P142" i="15"/>
  <c r="BI141" i="15"/>
  <c r="BH141" i="15"/>
  <c r="BG141" i="15"/>
  <c r="BE141" i="15"/>
  <c r="T141" i="15"/>
  <c r="R141" i="15"/>
  <c r="P141" i="15"/>
  <c r="BI140" i="15"/>
  <c r="BH140" i="15"/>
  <c r="BG140" i="15"/>
  <c r="BE140" i="15"/>
  <c r="T140" i="15"/>
  <c r="R140" i="15"/>
  <c r="P140" i="15"/>
  <c r="BI139" i="15"/>
  <c r="BH139" i="15"/>
  <c r="BG139" i="15"/>
  <c r="BE139" i="15"/>
  <c r="T139" i="15"/>
  <c r="R139" i="15"/>
  <c r="P139" i="15"/>
  <c r="BI138" i="15"/>
  <c r="BH138" i="15"/>
  <c r="BG138" i="15"/>
  <c r="BE138" i="15"/>
  <c r="T138" i="15"/>
  <c r="R138" i="15"/>
  <c r="P138" i="15"/>
  <c r="BI137" i="15"/>
  <c r="BH137" i="15"/>
  <c r="BG137" i="15"/>
  <c r="BE137" i="15"/>
  <c r="T137" i="15"/>
  <c r="R137" i="15"/>
  <c r="P137" i="15"/>
  <c r="BI136" i="15"/>
  <c r="BH136" i="15"/>
  <c r="BG136" i="15"/>
  <c r="BE136" i="15"/>
  <c r="T136" i="15"/>
  <c r="R136" i="15"/>
  <c r="P136" i="15"/>
  <c r="BI135" i="15"/>
  <c r="BH135" i="15"/>
  <c r="BG135" i="15"/>
  <c r="BE135" i="15"/>
  <c r="T135" i="15"/>
  <c r="R135" i="15"/>
  <c r="P135" i="15"/>
  <c r="BI134" i="15"/>
  <c r="BH134" i="15"/>
  <c r="BG134" i="15"/>
  <c r="BE134" i="15"/>
  <c r="T134" i="15"/>
  <c r="R134" i="15"/>
  <c r="P134" i="15"/>
  <c r="BI133" i="15"/>
  <c r="BH133" i="15"/>
  <c r="BG133" i="15"/>
  <c r="BE133" i="15"/>
  <c r="T133" i="15"/>
  <c r="R133" i="15"/>
  <c r="P133" i="15"/>
  <c r="BI132" i="15"/>
  <c r="BH132" i="15"/>
  <c r="BG132" i="15"/>
  <c r="BE132" i="15"/>
  <c r="T132" i="15"/>
  <c r="R132" i="15"/>
  <c r="P132" i="15"/>
  <c r="BI131" i="15"/>
  <c r="BH131" i="15"/>
  <c r="BG131" i="15"/>
  <c r="BE131" i="15"/>
  <c r="T131" i="15"/>
  <c r="R131" i="15"/>
  <c r="P131" i="15"/>
  <c r="BI130" i="15"/>
  <c r="BH130" i="15"/>
  <c r="BG130" i="15"/>
  <c r="BE130" i="15"/>
  <c r="T130" i="15"/>
  <c r="R130" i="15"/>
  <c r="P130" i="15"/>
  <c r="BI129" i="15"/>
  <c r="BH129" i="15"/>
  <c r="BG129" i="15"/>
  <c r="BE129" i="15"/>
  <c r="T129" i="15"/>
  <c r="R129" i="15"/>
  <c r="P129" i="15"/>
  <c r="BI128" i="15"/>
  <c r="BH128" i="15"/>
  <c r="BG128" i="15"/>
  <c r="BE128" i="15"/>
  <c r="T128" i="15"/>
  <c r="R128" i="15"/>
  <c r="P128" i="15"/>
  <c r="BI127" i="15"/>
  <c r="BH127" i="15"/>
  <c r="BG127" i="15"/>
  <c r="BE127" i="15"/>
  <c r="T127" i="15"/>
  <c r="R127" i="15"/>
  <c r="P127" i="15"/>
  <c r="BI126" i="15"/>
  <c r="BH126" i="15"/>
  <c r="BG126" i="15"/>
  <c r="BE126" i="15"/>
  <c r="T126" i="15"/>
  <c r="R126" i="15"/>
  <c r="P126" i="15"/>
  <c r="BI125" i="15"/>
  <c r="BH125" i="15"/>
  <c r="BG125" i="15"/>
  <c r="BE125" i="15"/>
  <c r="T125" i="15"/>
  <c r="R125" i="15"/>
  <c r="P125" i="15"/>
  <c r="BI124" i="15"/>
  <c r="BH124" i="15"/>
  <c r="BG124" i="15"/>
  <c r="BE124" i="15"/>
  <c r="T124" i="15"/>
  <c r="R124" i="15"/>
  <c r="P124" i="15"/>
  <c r="BI123" i="15"/>
  <c r="BH123" i="15"/>
  <c r="BG123" i="15"/>
  <c r="BE123" i="15"/>
  <c r="T123" i="15"/>
  <c r="R123" i="15"/>
  <c r="P123" i="15"/>
  <c r="BI122" i="15"/>
  <c r="BH122" i="15"/>
  <c r="BG122" i="15"/>
  <c r="BE122" i="15"/>
  <c r="T122" i="15"/>
  <c r="R122" i="15"/>
  <c r="P122" i="15"/>
  <c r="BI121" i="15"/>
  <c r="BH121" i="15"/>
  <c r="BG121" i="15"/>
  <c r="BE121" i="15"/>
  <c r="T121" i="15"/>
  <c r="R121" i="15"/>
  <c r="P121" i="15"/>
  <c r="J117" i="15"/>
  <c r="J116" i="15"/>
  <c r="F116" i="15"/>
  <c r="F114" i="15"/>
  <c r="E112" i="15"/>
  <c r="J94" i="15"/>
  <c r="J93" i="15"/>
  <c r="F93" i="15"/>
  <c r="F91" i="15"/>
  <c r="E89" i="15"/>
  <c r="J20" i="15"/>
  <c r="E20" i="15"/>
  <c r="F117" i="15"/>
  <c r="J19" i="15"/>
  <c r="J14" i="15"/>
  <c r="J114" i="15"/>
  <c r="E7" i="15"/>
  <c r="E108" i="15" s="1"/>
  <c r="J39" i="14"/>
  <c r="J38" i="14"/>
  <c r="AY108" i="1"/>
  <c r="J37" i="14"/>
  <c r="AX108" i="1"/>
  <c r="BI185" i="14"/>
  <c r="BH185" i="14"/>
  <c r="BG185" i="14"/>
  <c r="BE185" i="14"/>
  <c r="T185" i="14"/>
  <c r="R185" i="14"/>
  <c r="P185" i="14"/>
  <c r="BI184" i="14"/>
  <c r="BH184" i="14"/>
  <c r="BG184" i="14"/>
  <c r="BE184" i="14"/>
  <c r="T184" i="14"/>
  <c r="R184" i="14"/>
  <c r="P184" i="14"/>
  <c r="BI183" i="14"/>
  <c r="BH183" i="14"/>
  <c r="BG183" i="14"/>
  <c r="BE183" i="14"/>
  <c r="T183" i="14"/>
  <c r="R183" i="14"/>
  <c r="P183" i="14"/>
  <c r="BI182" i="14"/>
  <c r="BH182" i="14"/>
  <c r="BG182" i="14"/>
  <c r="BE182" i="14"/>
  <c r="T182" i="14"/>
  <c r="R182" i="14"/>
  <c r="P182" i="14"/>
  <c r="BI181" i="14"/>
  <c r="BH181" i="14"/>
  <c r="BG181" i="14"/>
  <c r="BE181" i="14"/>
  <c r="T181" i="14"/>
  <c r="R181" i="14"/>
  <c r="P181" i="14"/>
  <c r="BI180" i="14"/>
  <c r="BH180" i="14"/>
  <c r="BG180" i="14"/>
  <c r="BE180" i="14"/>
  <c r="T180" i="14"/>
  <c r="R180" i="14"/>
  <c r="P180" i="14"/>
  <c r="BI179" i="14"/>
  <c r="BH179" i="14"/>
  <c r="BG179" i="14"/>
  <c r="BE179" i="14"/>
  <c r="T179" i="14"/>
  <c r="R179" i="14"/>
  <c r="P179" i="14"/>
  <c r="BI178" i="14"/>
  <c r="BH178" i="14"/>
  <c r="BG178" i="14"/>
  <c r="BE178" i="14"/>
  <c r="T178" i="14"/>
  <c r="R178" i="14"/>
  <c r="P178" i="14"/>
  <c r="BI177" i="14"/>
  <c r="BH177" i="14"/>
  <c r="BG177" i="14"/>
  <c r="BE177" i="14"/>
  <c r="T177" i="14"/>
  <c r="R177" i="14"/>
  <c r="P177" i="14"/>
  <c r="BI176" i="14"/>
  <c r="BH176" i="14"/>
  <c r="BG176" i="14"/>
  <c r="BE176" i="14"/>
  <c r="T176" i="14"/>
  <c r="R176" i="14"/>
  <c r="P176" i="14"/>
  <c r="BI175" i="14"/>
  <c r="BH175" i="14"/>
  <c r="BG175" i="14"/>
  <c r="BE175" i="14"/>
  <c r="T175" i="14"/>
  <c r="R175" i="14"/>
  <c r="P175" i="14"/>
  <c r="BI174" i="14"/>
  <c r="BH174" i="14"/>
  <c r="BG174" i="14"/>
  <c r="BE174" i="14"/>
  <c r="T174" i="14"/>
  <c r="R174" i="14"/>
  <c r="P174" i="14"/>
  <c r="BI173" i="14"/>
  <c r="BH173" i="14"/>
  <c r="BG173" i="14"/>
  <c r="BE173" i="14"/>
  <c r="T173" i="14"/>
  <c r="R173" i="14"/>
  <c r="P173" i="14"/>
  <c r="BI172" i="14"/>
  <c r="BH172" i="14"/>
  <c r="BG172" i="14"/>
  <c r="BE172" i="14"/>
  <c r="T172" i="14"/>
  <c r="R172" i="14"/>
  <c r="P172" i="14"/>
  <c r="BI171" i="14"/>
  <c r="BH171" i="14"/>
  <c r="BG171" i="14"/>
  <c r="BE171" i="14"/>
  <c r="T171" i="14"/>
  <c r="R171" i="14"/>
  <c r="P171" i="14"/>
  <c r="BI170" i="14"/>
  <c r="BH170" i="14"/>
  <c r="BG170" i="14"/>
  <c r="BE170" i="14"/>
  <c r="T170" i="14"/>
  <c r="R170" i="14"/>
  <c r="P170" i="14"/>
  <c r="BI169" i="14"/>
  <c r="BH169" i="14"/>
  <c r="BG169" i="14"/>
  <c r="BE169" i="14"/>
  <c r="T169" i="14"/>
  <c r="R169" i="14"/>
  <c r="P169" i="14"/>
  <c r="BI168" i="14"/>
  <c r="BH168" i="14"/>
  <c r="BG168" i="14"/>
  <c r="BE168" i="14"/>
  <c r="T168" i="14"/>
  <c r="R168" i="14"/>
  <c r="P168" i="14"/>
  <c r="BI167" i="14"/>
  <c r="BH167" i="14"/>
  <c r="BG167" i="14"/>
  <c r="BE167" i="14"/>
  <c r="T167" i="14"/>
  <c r="R167" i="14"/>
  <c r="P167" i="14"/>
  <c r="BI166" i="14"/>
  <c r="BH166" i="14"/>
  <c r="BG166" i="14"/>
  <c r="BE166" i="14"/>
  <c r="T166" i="14"/>
  <c r="R166" i="14"/>
  <c r="P166" i="14"/>
  <c r="BI165" i="14"/>
  <c r="BH165" i="14"/>
  <c r="BG165" i="14"/>
  <c r="BE165" i="14"/>
  <c r="T165" i="14"/>
  <c r="R165" i="14"/>
  <c r="P165" i="14"/>
  <c r="BI164" i="14"/>
  <c r="BH164" i="14"/>
  <c r="BG164" i="14"/>
  <c r="BE164" i="14"/>
  <c r="T164" i="14"/>
  <c r="R164" i="14"/>
  <c r="P164" i="14"/>
  <c r="BI163" i="14"/>
  <c r="BH163" i="14"/>
  <c r="BG163" i="14"/>
  <c r="BE163" i="14"/>
  <c r="T163" i="14"/>
  <c r="R163" i="14"/>
  <c r="P163" i="14"/>
  <c r="BI162" i="14"/>
  <c r="BH162" i="14"/>
  <c r="BG162" i="14"/>
  <c r="BE162" i="14"/>
  <c r="T162" i="14"/>
  <c r="R162" i="14"/>
  <c r="P162" i="14"/>
  <c r="BI161" i="14"/>
  <c r="BH161" i="14"/>
  <c r="BG161" i="14"/>
  <c r="BE161" i="14"/>
  <c r="T161" i="14"/>
  <c r="R161" i="14"/>
  <c r="P161" i="14"/>
  <c r="BI160" i="14"/>
  <c r="BH160" i="14"/>
  <c r="BG160" i="14"/>
  <c r="BE160" i="14"/>
  <c r="T160" i="14"/>
  <c r="R160" i="14"/>
  <c r="P160" i="14"/>
  <c r="BI159" i="14"/>
  <c r="BH159" i="14"/>
  <c r="BG159" i="14"/>
  <c r="BE159" i="14"/>
  <c r="T159" i="14"/>
  <c r="R159" i="14"/>
  <c r="P159" i="14"/>
  <c r="BI158" i="14"/>
  <c r="BH158" i="14"/>
  <c r="BG158" i="14"/>
  <c r="BE158" i="14"/>
  <c r="T158" i="14"/>
  <c r="R158" i="14"/>
  <c r="P158" i="14"/>
  <c r="BI157" i="14"/>
  <c r="BH157" i="14"/>
  <c r="BG157" i="14"/>
  <c r="BE157" i="14"/>
  <c r="T157" i="14"/>
  <c r="R157" i="14"/>
  <c r="P157" i="14"/>
  <c r="BI156" i="14"/>
  <c r="BH156" i="14"/>
  <c r="BG156" i="14"/>
  <c r="BE156" i="14"/>
  <c r="T156" i="14"/>
  <c r="R156" i="14"/>
  <c r="P156" i="14"/>
  <c r="BI155" i="14"/>
  <c r="BH155" i="14"/>
  <c r="BG155" i="14"/>
  <c r="BE155" i="14"/>
  <c r="T155" i="14"/>
  <c r="R155" i="14"/>
  <c r="P155" i="14"/>
  <c r="BI154" i="14"/>
  <c r="BH154" i="14"/>
  <c r="BG154" i="14"/>
  <c r="BE154" i="14"/>
  <c r="T154" i="14"/>
  <c r="R154" i="14"/>
  <c r="P154" i="14"/>
  <c r="BI153" i="14"/>
  <c r="BH153" i="14"/>
  <c r="BG153" i="14"/>
  <c r="BE153" i="14"/>
  <c r="T153" i="14"/>
  <c r="R153" i="14"/>
  <c r="P153" i="14"/>
  <c r="BI152" i="14"/>
  <c r="BH152" i="14"/>
  <c r="BG152" i="14"/>
  <c r="BE152" i="14"/>
  <c r="T152" i="14"/>
  <c r="R152" i="14"/>
  <c r="P152" i="14"/>
  <c r="BI151" i="14"/>
  <c r="BH151" i="14"/>
  <c r="BG151" i="14"/>
  <c r="BE151" i="14"/>
  <c r="T151" i="14"/>
  <c r="R151" i="14"/>
  <c r="P151" i="14"/>
  <c r="BI150" i="14"/>
  <c r="BH150" i="14"/>
  <c r="BG150" i="14"/>
  <c r="BE150" i="14"/>
  <c r="T150" i="14"/>
  <c r="R150" i="14"/>
  <c r="P150" i="14"/>
  <c r="BI149" i="14"/>
  <c r="BH149" i="14"/>
  <c r="BG149" i="14"/>
  <c r="BE149" i="14"/>
  <c r="T149" i="14"/>
  <c r="R149" i="14"/>
  <c r="P149" i="14"/>
  <c r="BI148" i="14"/>
  <c r="BH148" i="14"/>
  <c r="BG148" i="14"/>
  <c r="BE148" i="14"/>
  <c r="T148" i="14"/>
  <c r="R148" i="14"/>
  <c r="P148" i="14"/>
  <c r="BI147" i="14"/>
  <c r="BH147" i="14"/>
  <c r="BG147" i="14"/>
  <c r="BE147" i="14"/>
  <c r="T147" i="14"/>
  <c r="R147" i="14"/>
  <c r="P147" i="14"/>
  <c r="BI146" i="14"/>
  <c r="BH146" i="14"/>
  <c r="BG146" i="14"/>
  <c r="BE146" i="14"/>
  <c r="T146" i="14"/>
  <c r="R146" i="14"/>
  <c r="P146" i="14"/>
  <c r="BI145" i="14"/>
  <c r="BH145" i="14"/>
  <c r="BG145" i="14"/>
  <c r="BE145" i="14"/>
  <c r="T145" i="14"/>
  <c r="R145" i="14"/>
  <c r="P145" i="14"/>
  <c r="BI144" i="14"/>
  <c r="BH144" i="14"/>
  <c r="BG144" i="14"/>
  <c r="BE144" i="14"/>
  <c r="T144" i="14"/>
  <c r="R144" i="14"/>
  <c r="P144" i="14"/>
  <c r="BI143" i="14"/>
  <c r="BH143" i="14"/>
  <c r="BG143" i="14"/>
  <c r="BE143" i="14"/>
  <c r="T143" i="14"/>
  <c r="R143" i="14"/>
  <c r="P143" i="14"/>
  <c r="BI142" i="14"/>
  <c r="BH142" i="14"/>
  <c r="BG142" i="14"/>
  <c r="BE142" i="14"/>
  <c r="T142" i="14"/>
  <c r="R142" i="14"/>
  <c r="P142" i="14"/>
  <c r="BI141" i="14"/>
  <c r="BH141" i="14"/>
  <c r="BG141" i="14"/>
  <c r="BE141" i="14"/>
  <c r="T141" i="14"/>
  <c r="R141" i="14"/>
  <c r="P141" i="14"/>
  <c r="BI140" i="14"/>
  <c r="BH140" i="14"/>
  <c r="BG140" i="14"/>
  <c r="BE140" i="14"/>
  <c r="T140" i="14"/>
  <c r="R140" i="14"/>
  <c r="P140" i="14"/>
  <c r="BI139" i="14"/>
  <c r="BH139" i="14"/>
  <c r="BG139" i="14"/>
  <c r="BE139" i="14"/>
  <c r="T139" i="14"/>
  <c r="R139" i="14"/>
  <c r="P139" i="14"/>
  <c r="BI138" i="14"/>
  <c r="BH138" i="14"/>
  <c r="BG138" i="14"/>
  <c r="BE138" i="14"/>
  <c r="T138" i="14"/>
  <c r="R138" i="14"/>
  <c r="P138" i="14"/>
  <c r="BI137" i="14"/>
  <c r="BH137" i="14"/>
  <c r="BG137" i="14"/>
  <c r="BE137" i="14"/>
  <c r="T137" i="14"/>
  <c r="R137" i="14"/>
  <c r="P137" i="14"/>
  <c r="BI136" i="14"/>
  <c r="BH136" i="14"/>
  <c r="BG136" i="14"/>
  <c r="BE136" i="14"/>
  <c r="T136" i="14"/>
  <c r="R136" i="14"/>
  <c r="P136" i="14"/>
  <c r="BI135" i="14"/>
  <c r="BH135" i="14"/>
  <c r="BG135" i="14"/>
  <c r="BE135" i="14"/>
  <c r="T135" i="14"/>
  <c r="R135" i="14"/>
  <c r="P135" i="14"/>
  <c r="BI134" i="14"/>
  <c r="BH134" i="14"/>
  <c r="BG134" i="14"/>
  <c r="BE134" i="14"/>
  <c r="T134" i="14"/>
  <c r="R134" i="14"/>
  <c r="P134" i="14"/>
  <c r="BI133" i="14"/>
  <c r="BH133" i="14"/>
  <c r="BG133" i="14"/>
  <c r="BE133" i="14"/>
  <c r="T133" i="14"/>
  <c r="R133" i="14"/>
  <c r="P133" i="14"/>
  <c r="BI132" i="14"/>
  <c r="BH132" i="14"/>
  <c r="BG132" i="14"/>
  <c r="BE132" i="14"/>
  <c r="T132" i="14"/>
  <c r="R132" i="14"/>
  <c r="P132" i="14"/>
  <c r="BI131" i="14"/>
  <c r="BH131" i="14"/>
  <c r="BG131" i="14"/>
  <c r="BE131" i="14"/>
  <c r="T131" i="14"/>
  <c r="R131" i="14"/>
  <c r="P131" i="14"/>
  <c r="BI130" i="14"/>
  <c r="BH130" i="14"/>
  <c r="BG130" i="14"/>
  <c r="BE130" i="14"/>
  <c r="T130" i="14"/>
  <c r="R130" i="14"/>
  <c r="P130" i="14"/>
  <c r="BI129" i="14"/>
  <c r="BH129" i="14"/>
  <c r="BG129" i="14"/>
  <c r="BE129" i="14"/>
  <c r="T129" i="14"/>
  <c r="R129" i="14"/>
  <c r="P129" i="14"/>
  <c r="BI128" i="14"/>
  <c r="BH128" i="14"/>
  <c r="BG128" i="14"/>
  <c r="BE128" i="14"/>
  <c r="T128" i="14"/>
  <c r="R128" i="14"/>
  <c r="P128" i="14"/>
  <c r="BI127" i="14"/>
  <c r="BH127" i="14"/>
  <c r="BG127" i="14"/>
  <c r="BE127" i="14"/>
  <c r="T127" i="14"/>
  <c r="R127" i="14"/>
  <c r="P127" i="14"/>
  <c r="BI126" i="14"/>
  <c r="BH126" i="14"/>
  <c r="BG126" i="14"/>
  <c r="BE126" i="14"/>
  <c r="T126" i="14"/>
  <c r="R126" i="14"/>
  <c r="P126" i="14"/>
  <c r="BI125" i="14"/>
  <c r="BH125" i="14"/>
  <c r="BG125" i="14"/>
  <c r="BE125" i="14"/>
  <c r="T125" i="14"/>
  <c r="R125" i="14"/>
  <c r="P125" i="14"/>
  <c r="BI124" i="14"/>
  <c r="BH124" i="14"/>
  <c r="BG124" i="14"/>
  <c r="BE124" i="14"/>
  <c r="T124" i="14"/>
  <c r="R124" i="14"/>
  <c r="P124" i="14"/>
  <c r="BI123" i="14"/>
  <c r="BH123" i="14"/>
  <c r="BG123" i="14"/>
  <c r="BE123" i="14"/>
  <c r="T123" i="14"/>
  <c r="R123" i="14"/>
  <c r="P123" i="14"/>
  <c r="BI122" i="14"/>
  <c r="BH122" i="14"/>
  <c r="BG122" i="14"/>
  <c r="BE122" i="14"/>
  <c r="T122" i="14"/>
  <c r="R122" i="14"/>
  <c r="P122" i="14"/>
  <c r="BI121" i="14"/>
  <c r="BH121" i="14"/>
  <c r="BG121" i="14"/>
  <c r="BE121" i="14"/>
  <c r="T121" i="14"/>
  <c r="R121" i="14"/>
  <c r="P121" i="14"/>
  <c r="J117" i="14"/>
  <c r="J116" i="14"/>
  <c r="F116" i="14"/>
  <c r="F114" i="14"/>
  <c r="E112" i="14"/>
  <c r="J94" i="14"/>
  <c r="J93" i="14"/>
  <c r="F93" i="14"/>
  <c r="F91" i="14"/>
  <c r="E89" i="14"/>
  <c r="J20" i="14"/>
  <c r="E20" i="14"/>
  <c r="F117" i="14" s="1"/>
  <c r="J19" i="14"/>
  <c r="J14" i="14"/>
  <c r="J91" i="14" s="1"/>
  <c r="E7" i="14"/>
  <c r="E85" i="14"/>
  <c r="J39" i="13"/>
  <c r="J38" i="13"/>
  <c r="AY107" i="1" s="1"/>
  <c r="J37" i="13"/>
  <c r="AX107" i="1"/>
  <c r="BI189" i="13"/>
  <c r="BH189" i="13"/>
  <c r="BG189" i="13"/>
  <c r="BE189" i="13"/>
  <c r="T189" i="13"/>
  <c r="R189" i="13"/>
  <c r="P189" i="13"/>
  <c r="BI188" i="13"/>
  <c r="BH188" i="13"/>
  <c r="BG188" i="13"/>
  <c r="BE188" i="13"/>
  <c r="T188" i="13"/>
  <c r="R188" i="13"/>
  <c r="P188" i="13"/>
  <c r="BI187" i="13"/>
  <c r="BH187" i="13"/>
  <c r="BG187" i="13"/>
  <c r="BE187" i="13"/>
  <c r="T187" i="13"/>
  <c r="R187" i="13"/>
  <c r="P187" i="13"/>
  <c r="BI186" i="13"/>
  <c r="BH186" i="13"/>
  <c r="BG186" i="13"/>
  <c r="BE186" i="13"/>
  <c r="T186" i="13"/>
  <c r="R186" i="13"/>
  <c r="P186" i="13"/>
  <c r="BI185" i="13"/>
  <c r="BH185" i="13"/>
  <c r="BG185" i="13"/>
  <c r="BE185" i="13"/>
  <c r="T185" i="13"/>
  <c r="R185" i="13"/>
  <c r="P185" i="13"/>
  <c r="BI184" i="13"/>
  <c r="BH184" i="13"/>
  <c r="BG184" i="13"/>
  <c r="BE184" i="13"/>
  <c r="T184" i="13"/>
  <c r="R184" i="13"/>
  <c r="P184" i="13"/>
  <c r="BI183" i="13"/>
  <c r="BH183" i="13"/>
  <c r="BG183" i="13"/>
  <c r="BE183" i="13"/>
  <c r="T183" i="13"/>
  <c r="R183" i="13"/>
  <c r="P183" i="13"/>
  <c r="BI182" i="13"/>
  <c r="BH182" i="13"/>
  <c r="BG182" i="13"/>
  <c r="BE182" i="13"/>
  <c r="T182" i="13"/>
  <c r="R182" i="13"/>
  <c r="P182" i="13"/>
  <c r="BI181" i="13"/>
  <c r="BH181" i="13"/>
  <c r="BG181" i="13"/>
  <c r="BE181" i="13"/>
  <c r="T181" i="13"/>
  <c r="R181" i="13"/>
  <c r="P181" i="13"/>
  <c r="BI180" i="13"/>
  <c r="BH180" i="13"/>
  <c r="BG180" i="13"/>
  <c r="BE180" i="13"/>
  <c r="T180" i="13"/>
  <c r="R180" i="13"/>
  <c r="P180" i="13"/>
  <c r="BI179" i="13"/>
  <c r="BH179" i="13"/>
  <c r="BG179" i="13"/>
  <c r="BE179" i="13"/>
  <c r="T179" i="13"/>
  <c r="R179" i="13"/>
  <c r="P179" i="13"/>
  <c r="BI178" i="13"/>
  <c r="BH178" i="13"/>
  <c r="BG178" i="13"/>
  <c r="BE178" i="13"/>
  <c r="T178" i="13"/>
  <c r="R178" i="13"/>
  <c r="P178" i="13"/>
  <c r="BI177" i="13"/>
  <c r="BH177" i="13"/>
  <c r="BG177" i="13"/>
  <c r="BE177" i="13"/>
  <c r="T177" i="13"/>
  <c r="R177" i="13"/>
  <c r="P177" i="13"/>
  <c r="BI176" i="13"/>
  <c r="BH176" i="13"/>
  <c r="BG176" i="13"/>
  <c r="BE176" i="13"/>
  <c r="T176" i="13"/>
  <c r="R176" i="13"/>
  <c r="P176" i="13"/>
  <c r="BI175" i="13"/>
  <c r="BH175" i="13"/>
  <c r="BG175" i="13"/>
  <c r="BE175" i="13"/>
  <c r="T175" i="13"/>
  <c r="R175" i="13"/>
  <c r="P175" i="13"/>
  <c r="BI174" i="13"/>
  <c r="BH174" i="13"/>
  <c r="BG174" i="13"/>
  <c r="BE174" i="13"/>
  <c r="T174" i="13"/>
  <c r="R174" i="13"/>
  <c r="P174" i="13"/>
  <c r="BI173" i="13"/>
  <c r="BH173" i="13"/>
  <c r="BG173" i="13"/>
  <c r="BE173" i="13"/>
  <c r="T173" i="13"/>
  <c r="R173" i="13"/>
  <c r="P173" i="13"/>
  <c r="BI172" i="13"/>
  <c r="BH172" i="13"/>
  <c r="BG172" i="13"/>
  <c r="BE172" i="13"/>
  <c r="T172" i="13"/>
  <c r="R172" i="13"/>
  <c r="P172" i="13"/>
  <c r="BI171" i="13"/>
  <c r="BH171" i="13"/>
  <c r="BG171" i="13"/>
  <c r="BE171" i="13"/>
  <c r="T171" i="13"/>
  <c r="R171" i="13"/>
  <c r="P171" i="13"/>
  <c r="BI170" i="13"/>
  <c r="BH170" i="13"/>
  <c r="BG170" i="13"/>
  <c r="BE170" i="13"/>
  <c r="T170" i="13"/>
  <c r="R170" i="13"/>
  <c r="P170" i="13"/>
  <c r="BI169" i="13"/>
  <c r="BH169" i="13"/>
  <c r="BG169" i="13"/>
  <c r="BE169" i="13"/>
  <c r="T169" i="13"/>
  <c r="R169" i="13"/>
  <c r="P169" i="13"/>
  <c r="BI168" i="13"/>
  <c r="BH168" i="13"/>
  <c r="BG168" i="13"/>
  <c r="BE168" i="13"/>
  <c r="T168" i="13"/>
  <c r="R168" i="13"/>
  <c r="P168" i="13"/>
  <c r="BI167" i="13"/>
  <c r="BH167" i="13"/>
  <c r="BG167" i="13"/>
  <c r="BE167" i="13"/>
  <c r="T167" i="13"/>
  <c r="R167" i="13"/>
  <c r="P167" i="13"/>
  <c r="BI166" i="13"/>
  <c r="BH166" i="13"/>
  <c r="BG166" i="13"/>
  <c r="BE166" i="13"/>
  <c r="T166" i="13"/>
  <c r="R166" i="13"/>
  <c r="P166" i="13"/>
  <c r="BI165" i="13"/>
  <c r="BH165" i="13"/>
  <c r="BG165" i="13"/>
  <c r="BE165" i="13"/>
  <c r="T165" i="13"/>
  <c r="R165" i="13"/>
  <c r="P165" i="13"/>
  <c r="BI164" i="13"/>
  <c r="BH164" i="13"/>
  <c r="BG164" i="13"/>
  <c r="BE164" i="13"/>
  <c r="T164" i="13"/>
  <c r="R164" i="13"/>
  <c r="P164" i="13"/>
  <c r="BI163" i="13"/>
  <c r="BH163" i="13"/>
  <c r="BG163" i="13"/>
  <c r="BE163" i="13"/>
  <c r="T163" i="13"/>
  <c r="R163" i="13"/>
  <c r="P163" i="13"/>
  <c r="BI162" i="13"/>
  <c r="BH162" i="13"/>
  <c r="BG162" i="13"/>
  <c r="BE162" i="13"/>
  <c r="T162" i="13"/>
  <c r="R162" i="13"/>
  <c r="P162" i="13"/>
  <c r="BI161" i="13"/>
  <c r="BH161" i="13"/>
  <c r="BG161" i="13"/>
  <c r="BE161" i="13"/>
  <c r="T161" i="13"/>
  <c r="R161" i="13"/>
  <c r="P161" i="13"/>
  <c r="BI160" i="13"/>
  <c r="BH160" i="13"/>
  <c r="BG160" i="13"/>
  <c r="BE160" i="13"/>
  <c r="T160" i="13"/>
  <c r="R160" i="13"/>
  <c r="P160" i="13"/>
  <c r="BI159" i="13"/>
  <c r="BH159" i="13"/>
  <c r="BG159" i="13"/>
  <c r="BE159" i="13"/>
  <c r="T159" i="13"/>
  <c r="R159" i="13"/>
  <c r="P159" i="13"/>
  <c r="BI158" i="13"/>
  <c r="BH158" i="13"/>
  <c r="BG158" i="13"/>
  <c r="BE158" i="13"/>
  <c r="T158" i="13"/>
  <c r="R158" i="13"/>
  <c r="P158" i="13"/>
  <c r="BI157" i="13"/>
  <c r="BH157" i="13"/>
  <c r="BG157" i="13"/>
  <c r="BE157" i="13"/>
  <c r="T157" i="13"/>
  <c r="R157" i="13"/>
  <c r="P157" i="13"/>
  <c r="BI156" i="13"/>
  <c r="BH156" i="13"/>
  <c r="BG156" i="13"/>
  <c r="BE156" i="13"/>
  <c r="T156" i="13"/>
  <c r="R156" i="13"/>
  <c r="P156" i="13"/>
  <c r="BI155" i="13"/>
  <c r="BH155" i="13"/>
  <c r="BG155" i="13"/>
  <c r="BE155" i="13"/>
  <c r="T155" i="13"/>
  <c r="R155" i="13"/>
  <c r="P155" i="13"/>
  <c r="BI154" i="13"/>
  <c r="BH154" i="13"/>
  <c r="BG154" i="13"/>
  <c r="BE154" i="13"/>
  <c r="T154" i="13"/>
  <c r="R154" i="13"/>
  <c r="P154" i="13"/>
  <c r="BI153" i="13"/>
  <c r="BH153" i="13"/>
  <c r="BG153" i="13"/>
  <c r="BE153" i="13"/>
  <c r="T153" i="13"/>
  <c r="R153" i="13"/>
  <c r="P153" i="13"/>
  <c r="BI152" i="13"/>
  <c r="BH152" i="13"/>
  <c r="BG152" i="13"/>
  <c r="BE152" i="13"/>
  <c r="T152" i="13"/>
  <c r="R152" i="13"/>
  <c r="P152" i="13"/>
  <c r="BI151" i="13"/>
  <c r="BH151" i="13"/>
  <c r="BG151" i="13"/>
  <c r="BE151" i="13"/>
  <c r="T151" i="13"/>
  <c r="R151" i="13"/>
  <c r="P151" i="13"/>
  <c r="BI150" i="13"/>
  <c r="BH150" i="13"/>
  <c r="BG150" i="13"/>
  <c r="BE150" i="13"/>
  <c r="T150" i="13"/>
  <c r="R150" i="13"/>
  <c r="P150" i="13"/>
  <c r="BI149" i="13"/>
  <c r="BH149" i="13"/>
  <c r="BG149" i="13"/>
  <c r="BE149" i="13"/>
  <c r="T149" i="13"/>
  <c r="R149" i="13"/>
  <c r="P149" i="13"/>
  <c r="BI148" i="13"/>
  <c r="BH148" i="13"/>
  <c r="BG148" i="13"/>
  <c r="BE148" i="13"/>
  <c r="T148" i="13"/>
  <c r="R148" i="13"/>
  <c r="P148" i="13"/>
  <c r="BI147" i="13"/>
  <c r="BH147" i="13"/>
  <c r="BG147" i="13"/>
  <c r="BE147" i="13"/>
  <c r="T147" i="13"/>
  <c r="R147" i="13"/>
  <c r="P147" i="13"/>
  <c r="BI146" i="13"/>
  <c r="BH146" i="13"/>
  <c r="BG146" i="13"/>
  <c r="BE146" i="13"/>
  <c r="T146" i="13"/>
  <c r="R146" i="13"/>
  <c r="P146" i="13"/>
  <c r="BI145" i="13"/>
  <c r="BH145" i="13"/>
  <c r="BG145" i="13"/>
  <c r="BE145" i="13"/>
  <c r="T145" i="13"/>
  <c r="R145" i="13"/>
  <c r="P145" i="13"/>
  <c r="BI144" i="13"/>
  <c r="BH144" i="13"/>
  <c r="BG144" i="13"/>
  <c r="BE144" i="13"/>
  <c r="T144" i="13"/>
  <c r="R144" i="13"/>
  <c r="P144" i="13"/>
  <c r="BI143" i="13"/>
  <c r="BH143" i="13"/>
  <c r="BG143" i="13"/>
  <c r="BE143" i="13"/>
  <c r="T143" i="13"/>
  <c r="R143" i="13"/>
  <c r="P143" i="13"/>
  <c r="BI142" i="13"/>
  <c r="BH142" i="13"/>
  <c r="BG142" i="13"/>
  <c r="BE142" i="13"/>
  <c r="T142" i="13"/>
  <c r="R142" i="13"/>
  <c r="P142" i="13"/>
  <c r="BI141" i="13"/>
  <c r="BH141" i="13"/>
  <c r="BG141" i="13"/>
  <c r="BE141" i="13"/>
  <c r="T141" i="13"/>
  <c r="R141" i="13"/>
  <c r="P141" i="13"/>
  <c r="BI140" i="13"/>
  <c r="BH140" i="13"/>
  <c r="BG140" i="13"/>
  <c r="BE140" i="13"/>
  <c r="T140" i="13"/>
  <c r="R140" i="13"/>
  <c r="P140" i="13"/>
  <c r="BI139" i="13"/>
  <c r="BH139" i="13"/>
  <c r="BG139" i="13"/>
  <c r="BE139" i="13"/>
  <c r="T139" i="13"/>
  <c r="R139" i="13"/>
  <c r="P139" i="13"/>
  <c r="BI138" i="13"/>
  <c r="BH138" i="13"/>
  <c r="BG138" i="13"/>
  <c r="BE138" i="13"/>
  <c r="T138" i="13"/>
  <c r="R138" i="13"/>
  <c r="P138" i="13"/>
  <c r="BI137" i="13"/>
  <c r="BH137" i="13"/>
  <c r="BG137" i="13"/>
  <c r="BE137" i="13"/>
  <c r="T137" i="13"/>
  <c r="R137" i="13"/>
  <c r="P137" i="13"/>
  <c r="BI136" i="13"/>
  <c r="BH136" i="13"/>
  <c r="BG136" i="13"/>
  <c r="BE136" i="13"/>
  <c r="T136" i="13"/>
  <c r="R136" i="13"/>
  <c r="P136" i="13"/>
  <c r="BI135" i="13"/>
  <c r="BH135" i="13"/>
  <c r="BG135" i="13"/>
  <c r="BE135" i="13"/>
  <c r="T135" i="13"/>
  <c r="R135" i="13"/>
  <c r="P135" i="13"/>
  <c r="BI134" i="13"/>
  <c r="BH134" i="13"/>
  <c r="BG134" i="13"/>
  <c r="BE134" i="13"/>
  <c r="T134" i="13"/>
  <c r="R134" i="13"/>
  <c r="P134" i="13"/>
  <c r="BI133" i="13"/>
  <c r="BH133" i="13"/>
  <c r="BG133" i="13"/>
  <c r="BE133" i="13"/>
  <c r="T133" i="13"/>
  <c r="R133" i="13"/>
  <c r="P133" i="13"/>
  <c r="BI132" i="13"/>
  <c r="BH132" i="13"/>
  <c r="BG132" i="13"/>
  <c r="BE132" i="13"/>
  <c r="T132" i="13"/>
  <c r="R132" i="13"/>
  <c r="P132" i="13"/>
  <c r="BI131" i="13"/>
  <c r="BH131" i="13"/>
  <c r="BG131" i="13"/>
  <c r="BE131" i="13"/>
  <c r="T131" i="13"/>
  <c r="R131" i="13"/>
  <c r="P131" i="13"/>
  <c r="BI130" i="13"/>
  <c r="BH130" i="13"/>
  <c r="BG130" i="13"/>
  <c r="BE130" i="13"/>
  <c r="T130" i="13"/>
  <c r="R130" i="13"/>
  <c r="P130" i="13"/>
  <c r="BI129" i="13"/>
  <c r="BH129" i="13"/>
  <c r="BG129" i="13"/>
  <c r="BE129" i="13"/>
  <c r="T129" i="13"/>
  <c r="R129" i="13"/>
  <c r="P129" i="13"/>
  <c r="BI128" i="13"/>
  <c r="BH128" i="13"/>
  <c r="BG128" i="13"/>
  <c r="BE128" i="13"/>
  <c r="T128" i="13"/>
  <c r="R128" i="13"/>
  <c r="P128" i="13"/>
  <c r="BI127" i="13"/>
  <c r="BH127" i="13"/>
  <c r="BG127" i="13"/>
  <c r="BE127" i="13"/>
  <c r="T127" i="13"/>
  <c r="R127" i="13"/>
  <c r="P127" i="13"/>
  <c r="BI126" i="13"/>
  <c r="BH126" i="13"/>
  <c r="BG126" i="13"/>
  <c r="BE126" i="13"/>
  <c r="T126" i="13"/>
  <c r="R126" i="13"/>
  <c r="P126" i="13"/>
  <c r="BI125" i="13"/>
  <c r="BH125" i="13"/>
  <c r="BG125" i="13"/>
  <c r="BE125" i="13"/>
  <c r="T125" i="13"/>
  <c r="R125" i="13"/>
  <c r="P125" i="13"/>
  <c r="BI124" i="13"/>
  <c r="BH124" i="13"/>
  <c r="BG124" i="13"/>
  <c r="BE124" i="13"/>
  <c r="T124" i="13"/>
  <c r="R124" i="13"/>
  <c r="P124" i="13"/>
  <c r="BI123" i="13"/>
  <c r="BH123" i="13"/>
  <c r="BG123" i="13"/>
  <c r="BE123" i="13"/>
  <c r="T123" i="13"/>
  <c r="R123" i="13"/>
  <c r="P123" i="13"/>
  <c r="BI122" i="13"/>
  <c r="BH122" i="13"/>
  <c r="BG122" i="13"/>
  <c r="BE122" i="13"/>
  <c r="T122" i="13"/>
  <c r="R122" i="13"/>
  <c r="P122" i="13"/>
  <c r="BI121" i="13"/>
  <c r="BH121" i="13"/>
  <c r="BG121" i="13"/>
  <c r="BE121" i="13"/>
  <c r="T121" i="13"/>
  <c r="R121" i="13"/>
  <c r="P121" i="13"/>
  <c r="J117" i="13"/>
  <c r="J116" i="13"/>
  <c r="F116" i="13"/>
  <c r="F114" i="13"/>
  <c r="E112" i="13"/>
  <c r="J94" i="13"/>
  <c r="J93" i="13"/>
  <c r="F93" i="13"/>
  <c r="F91" i="13"/>
  <c r="E89" i="13"/>
  <c r="J20" i="13"/>
  <c r="E20" i="13"/>
  <c r="F94" i="13"/>
  <c r="J19" i="13"/>
  <c r="J14" i="13"/>
  <c r="J114" i="13"/>
  <c r="E7" i="13"/>
  <c r="E108" i="13" s="1"/>
  <c r="J39" i="12"/>
  <c r="J38" i="12"/>
  <c r="AY106" i="1"/>
  <c r="J37" i="12"/>
  <c r="AX106" i="1"/>
  <c r="BI143" i="12"/>
  <c r="BH143" i="12"/>
  <c r="BG143" i="12"/>
  <c r="BE143" i="12"/>
  <c r="T143" i="12"/>
  <c r="R143" i="12"/>
  <c r="P143" i="12"/>
  <c r="BI142" i="12"/>
  <c r="BH142" i="12"/>
  <c r="BG142" i="12"/>
  <c r="BE142" i="12"/>
  <c r="T142" i="12"/>
  <c r="R142" i="12"/>
  <c r="P142" i="12"/>
  <c r="BI141" i="12"/>
  <c r="BH141" i="12"/>
  <c r="BG141" i="12"/>
  <c r="BE141" i="12"/>
  <c r="T141" i="12"/>
  <c r="R141" i="12"/>
  <c r="P141" i="12"/>
  <c r="BI140" i="12"/>
  <c r="BH140" i="12"/>
  <c r="BG140" i="12"/>
  <c r="BE140" i="12"/>
  <c r="T140" i="12"/>
  <c r="R140" i="12"/>
  <c r="P140" i="12"/>
  <c r="BI139" i="12"/>
  <c r="BH139" i="12"/>
  <c r="BG139" i="12"/>
  <c r="BE139" i="12"/>
  <c r="T139" i="12"/>
  <c r="R139" i="12"/>
  <c r="P139" i="12"/>
  <c r="BI138" i="12"/>
  <c r="BH138" i="12"/>
  <c r="BG138" i="12"/>
  <c r="BE138" i="12"/>
  <c r="T138" i="12"/>
  <c r="R138" i="12"/>
  <c r="P138" i="12"/>
  <c r="BI137" i="12"/>
  <c r="BH137" i="12"/>
  <c r="BG137" i="12"/>
  <c r="BE137" i="12"/>
  <c r="T137" i="12"/>
  <c r="R137" i="12"/>
  <c r="P137" i="12"/>
  <c r="BI136" i="12"/>
  <c r="BH136" i="12"/>
  <c r="BG136" i="12"/>
  <c r="BE136" i="12"/>
  <c r="T136" i="12"/>
  <c r="R136" i="12"/>
  <c r="P136" i="12"/>
  <c r="BI135" i="12"/>
  <c r="BH135" i="12"/>
  <c r="BG135" i="12"/>
  <c r="BE135" i="12"/>
  <c r="T135" i="12"/>
  <c r="R135" i="12"/>
  <c r="P135" i="12"/>
  <c r="BI134" i="12"/>
  <c r="BH134" i="12"/>
  <c r="BG134" i="12"/>
  <c r="BE134" i="12"/>
  <c r="T134" i="12"/>
  <c r="R134" i="12"/>
  <c r="P134" i="12"/>
  <c r="BI133" i="12"/>
  <c r="BH133" i="12"/>
  <c r="BG133" i="12"/>
  <c r="BE133" i="12"/>
  <c r="T133" i="12"/>
  <c r="R133" i="12"/>
  <c r="P133" i="12"/>
  <c r="BI132" i="12"/>
  <c r="BH132" i="12"/>
  <c r="BG132" i="12"/>
  <c r="BE132" i="12"/>
  <c r="T132" i="12"/>
  <c r="R132" i="12"/>
  <c r="P132" i="12"/>
  <c r="BI131" i="12"/>
  <c r="BH131" i="12"/>
  <c r="BG131" i="12"/>
  <c r="BE131" i="12"/>
  <c r="T131" i="12"/>
  <c r="R131" i="12"/>
  <c r="P131" i="12"/>
  <c r="BI130" i="12"/>
  <c r="BH130" i="12"/>
  <c r="BG130" i="12"/>
  <c r="BE130" i="12"/>
  <c r="T130" i="12"/>
  <c r="R130" i="12"/>
  <c r="P130" i="12"/>
  <c r="BI129" i="12"/>
  <c r="BH129" i="12"/>
  <c r="BG129" i="12"/>
  <c r="BE129" i="12"/>
  <c r="T129" i="12"/>
  <c r="R129" i="12"/>
  <c r="P129" i="12"/>
  <c r="BI128" i="12"/>
  <c r="BH128" i="12"/>
  <c r="BG128" i="12"/>
  <c r="BE128" i="12"/>
  <c r="T128" i="12"/>
  <c r="R128" i="12"/>
  <c r="P128" i="12"/>
  <c r="BI127" i="12"/>
  <c r="BH127" i="12"/>
  <c r="BG127" i="12"/>
  <c r="BE127" i="12"/>
  <c r="T127" i="12"/>
  <c r="R127" i="12"/>
  <c r="P127" i="12"/>
  <c r="BI126" i="12"/>
  <c r="BH126" i="12"/>
  <c r="BG126" i="12"/>
  <c r="BE126" i="12"/>
  <c r="T126" i="12"/>
  <c r="R126" i="12"/>
  <c r="P126" i="12"/>
  <c r="BI125" i="12"/>
  <c r="BH125" i="12"/>
  <c r="BG125" i="12"/>
  <c r="BE125" i="12"/>
  <c r="T125" i="12"/>
  <c r="R125" i="12"/>
  <c r="P125" i="12"/>
  <c r="BI124" i="12"/>
  <c r="BH124" i="12"/>
  <c r="BG124" i="12"/>
  <c r="BE124" i="12"/>
  <c r="T124" i="12"/>
  <c r="R124" i="12"/>
  <c r="P124" i="12"/>
  <c r="BI123" i="12"/>
  <c r="BH123" i="12"/>
  <c r="BG123" i="12"/>
  <c r="BE123" i="12"/>
  <c r="T123" i="12"/>
  <c r="R123" i="12"/>
  <c r="P123" i="12"/>
  <c r="BI122" i="12"/>
  <c r="BH122" i="12"/>
  <c r="BG122" i="12"/>
  <c r="BE122" i="12"/>
  <c r="T122" i="12"/>
  <c r="R122" i="12"/>
  <c r="P122" i="12"/>
  <c r="BI121" i="12"/>
  <c r="BH121" i="12"/>
  <c r="BG121" i="12"/>
  <c r="BE121" i="12"/>
  <c r="T121" i="12"/>
  <c r="R121" i="12"/>
  <c r="P121" i="12"/>
  <c r="J117" i="12"/>
  <c r="J116" i="12"/>
  <c r="F116" i="12"/>
  <c r="F114" i="12"/>
  <c r="E112" i="12"/>
  <c r="J94" i="12"/>
  <c r="J93" i="12"/>
  <c r="F93" i="12"/>
  <c r="F91" i="12"/>
  <c r="E89" i="12"/>
  <c r="J20" i="12"/>
  <c r="E20" i="12"/>
  <c r="F117" i="12"/>
  <c r="J19" i="12"/>
  <c r="J14" i="12"/>
  <c r="J91" i="12"/>
  <c r="E7" i="12"/>
  <c r="E85" i="12" s="1"/>
  <c r="J39" i="11"/>
  <c r="J38" i="11"/>
  <c r="AY105" i="1"/>
  <c r="J37" i="11"/>
  <c r="AX105" i="1"/>
  <c r="BI141" i="11"/>
  <c r="BH141" i="11"/>
  <c r="BG141" i="11"/>
  <c r="BE141" i="11"/>
  <c r="T141" i="11"/>
  <c r="R141" i="11"/>
  <c r="P141" i="11"/>
  <c r="BI140" i="11"/>
  <c r="BH140" i="11"/>
  <c r="BG140" i="11"/>
  <c r="BE140" i="11"/>
  <c r="T140" i="11"/>
  <c r="R140" i="11"/>
  <c r="P140" i="11"/>
  <c r="BI139" i="11"/>
  <c r="BH139" i="11"/>
  <c r="BG139" i="11"/>
  <c r="BE139" i="11"/>
  <c r="T139" i="11"/>
  <c r="R139" i="11"/>
  <c r="P139" i="11"/>
  <c r="BI138" i="11"/>
  <c r="BH138" i="11"/>
  <c r="BG138" i="11"/>
  <c r="BE138" i="11"/>
  <c r="T138" i="11"/>
  <c r="R138" i="11"/>
  <c r="P138" i="11"/>
  <c r="BI137" i="11"/>
  <c r="BH137" i="11"/>
  <c r="BG137" i="11"/>
  <c r="BE137" i="11"/>
  <c r="T137" i="11"/>
  <c r="R137" i="11"/>
  <c r="P137" i="11"/>
  <c r="BI136" i="11"/>
  <c r="BH136" i="11"/>
  <c r="BG136" i="11"/>
  <c r="BE136" i="11"/>
  <c r="T136" i="11"/>
  <c r="R136" i="11"/>
  <c r="P136" i="11"/>
  <c r="BI135" i="11"/>
  <c r="BH135" i="11"/>
  <c r="BG135" i="11"/>
  <c r="BE135" i="11"/>
  <c r="T135" i="11"/>
  <c r="R135" i="11"/>
  <c r="P135" i="11"/>
  <c r="BI134" i="11"/>
  <c r="BH134" i="11"/>
  <c r="BG134" i="11"/>
  <c r="BE134" i="11"/>
  <c r="T134" i="11"/>
  <c r="R134" i="11"/>
  <c r="P134" i="11"/>
  <c r="BI133" i="11"/>
  <c r="BH133" i="11"/>
  <c r="BG133" i="11"/>
  <c r="BE133" i="11"/>
  <c r="T133" i="11"/>
  <c r="R133" i="11"/>
  <c r="P133" i="11"/>
  <c r="BI132" i="11"/>
  <c r="BH132" i="11"/>
  <c r="BG132" i="11"/>
  <c r="BE132" i="11"/>
  <c r="T132" i="11"/>
  <c r="R132" i="11"/>
  <c r="P132" i="11"/>
  <c r="BI131" i="11"/>
  <c r="BH131" i="11"/>
  <c r="BG131" i="11"/>
  <c r="BE131" i="11"/>
  <c r="T131" i="11"/>
  <c r="R131" i="11"/>
  <c r="P131" i="11"/>
  <c r="BI130" i="11"/>
  <c r="BH130" i="11"/>
  <c r="BG130" i="11"/>
  <c r="BE130" i="11"/>
  <c r="T130" i="11"/>
  <c r="R130" i="11"/>
  <c r="P130" i="11"/>
  <c r="BI129" i="11"/>
  <c r="BH129" i="11"/>
  <c r="BG129" i="11"/>
  <c r="BE129" i="11"/>
  <c r="T129" i="11"/>
  <c r="R129" i="11"/>
  <c r="P129" i="11"/>
  <c r="BI128" i="11"/>
  <c r="BH128" i="11"/>
  <c r="BG128" i="11"/>
  <c r="BE128" i="11"/>
  <c r="T128" i="11"/>
  <c r="R128" i="11"/>
  <c r="P128" i="11"/>
  <c r="BI127" i="11"/>
  <c r="BH127" i="11"/>
  <c r="BG127" i="11"/>
  <c r="BE127" i="11"/>
  <c r="T127" i="11"/>
  <c r="R127" i="11"/>
  <c r="P127" i="11"/>
  <c r="BI126" i="11"/>
  <c r="BH126" i="11"/>
  <c r="BG126" i="11"/>
  <c r="BE126" i="11"/>
  <c r="T126" i="11"/>
  <c r="R126" i="11"/>
  <c r="P126" i="11"/>
  <c r="BI125" i="11"/>
  <c r="BH125" i="11"/>
  <c r="BG125" i="11"/>
  <c r="BE125" i="11"/>
  <c r="T125" i="11"/>
  <c r="R125" i="11"/>
  <c r="P125" i="11"/>
  <c r="BI124" i="11"/>
  <c r="BH124" i="11"/>
  <c r="BG124" i="11"/>
  <c r="BE124" i="11"/>
  <c r="T124" i="11"/>
  <c r="R124" i="11"/>
  <c r="P124" i="11"/>
  <c r="BI123" i="11"/>
  <c r="BH123" i="11"/>
  <c r="BG123" i="11"/>
  <c r="BE123" i="11"/>
  <c r="T123" i="11"/>
  <c r="R123" i="11"/>
  <c r="P123" i="11"/>
  <c r="BI122" i="11"/>
  <c r="BH122" i="11"/>
  <c r="BG122" i="11"/>
  <c r="BE122" i="11"/>
  <c r="T122" i="11"/>
  <c r="R122" i="11"/>
  <c r="P122" i="11"/>
  <c r="BI121" i="11"/>
  <c r="BH121" i="11"/>
  <c r="BG121" i="11"/>
  <c r="BE121" i="11"/>
  <c r="T121" i="11"/>
  <c r="R121" i="11"/>
  <c r="P121" i="11"/>
  <c r="J117" i="11"/>
  <c r="J116" i="11"/>
  <c r="F116" i="11"/>
  <c r="F114" i="11"/>
  <c r="E112" i="11"/>
  <c r="J94" i="11"/>
  <c r="J93" i="11"/>
  <c r="F93" i="11"/>
  <c r="F91" i="11"/>
  <c r="E89" i="11"/>
  <c r="J20" i="11"/>
  <c r="E20" i="11"/>
  <c r="F94" i="11"/>
  <c r="J19" i="11"/>
  <c r="J14" i="11"/>
  <c r="J91" i="11" s="1"/>
  <c r="E7" i="11"/>
  <c r="E85" i="11"/>
  <c r="J39" i="10"/>
  <c r="J38" i="10"/>
  <c r="AY104" i="1"/>
  <c r="J37" i="10"/>
  <c r="AX104" i="1"/>
  <c r="BI142" i="10"/>
  <c r="BH142" i="10"/>
  <c r="BG142" i="10"/>
  <c r="BE142" i="10"/>
  <c r="T142" i="10"/>
  <c r="R142" i="10"/>
  <c r="P142" i="10"/>
  <c r="BI141" i="10"/>
  <c r="BH141" i="10"/>
  <c r="BG141" i="10"/>
  <c r="BE141" i="10"/>
  <c r="T141" i="10"/>
  <c r="R141" i="10"/>
  <c r="P141" i="10"/>
  <c r="BI140" i="10"/>
  <c r="BH140" i="10"/>
  <c r="BG140" i="10"/>
  <c r="BE140" i="10"/>
  <c r="T140" i="10"/>
  <c r="R140" i="10"/>
  <c r="P140" i="10"/>
  <c r="BI139" i="10"/>
  <c r="BH139" i="10"/>
  <c r="BG139" i="10"/>
  <c r="BE139" i="10"/>
  <c r="T139" i="10"/>
  <c r="R139" i="10"/>
  <c r="P139" i="10"/>
  <c r="BI138" i="10"/>
  <c r="BH138" i="10"/>
  <c r="BG138" i="10"/>
  <c r="BE138" i="10"/>
  <c r="T138" i="10"/>
  <c r="R138" i="10"/>
  <c r="P138" i="10"/>
  <c r="BI137" i="10"/>
  <c r="BH137" i="10"/>
  <c r="BG137" i="10"/>
  <c r="BE137" i="10"/>
  <c r="T137" i="10"/>
  <c r="R137" i="10"/>
  <c r="P137" i="10"/>
  <c r="BI136" i="10"/>
  <c r="BH136" i="10"/>
  <c r="BG136" i="10"/>
  <c r="BE136" i="10"/>
  <c r="T136" i="10"/>
  <c r="R136" i="10"/>
  <c r="P136" i="10"/>
  <c r="BI135" i="10"/>
  <c r="BH135" i="10"/>
  <c r="BG135" i="10"/>
  <c r="BE135" i="10"/>
  <c r="T135" i="10"/>
  <c r="R135" i="10"/>
  <c r="P135" i="10"/>
  <c r="BI134" i="10"/>
  <c r="BH134" i="10"/>
  <c r="BG134" i="10"/>
  <c r="BE134" i="10"/>
  <c r="T134" i="10"/>
  <c r="R134" i="10"/>
  <c r="P134" i="10"/>
  <c r="BI133" i="10"/>
  <c r="BH133" i="10"/>
  <c r="BG133" i="10"/>
  <c r="BE133" i="10"/>
  <c r="T133" i="10"/>
  <c r="R133" i="10"/>
  <c r="P133" i="10"/>
  <c r="BI132" i="10"/>
  <c r="BH132" i="10"/>
  <c r="BG132" i="10"/>
  <c r="BE132" i="10"/>
  <c r="T132" i="10"/>
  <c r="R132" i="10"/>
  <c r="P132" i="10"/>
  <c r="BI131" i="10"/>
  <c r="BH131" i="10"/>
  <c r="BG131" i="10"/>
  <c r="BE131" i="10"/>
  <c r="T131" i="10"/>
  <c r="R131" i="10"/>
  <c r="P131" i="10"/>
  <c r="BI130" i="10"/>
  <c r="BH130" i="10"/>
  <c r="BG130" i="10"/>
  <c r="BE130" i="10"/>
  <c r="T130" i="10"/>
  <c r="R130" i="10"/>
  <c r="P130" i="10"/>
  <c r="BI129" i="10"/>
  <c r="BH129" i="10"/>
  <c r="BG129" i="10"/>
  <c r="BE129" i="10"/>
  <c r="T129" i="10"/>
  <c r="R129" i="10"/>
  <c r="P129" i="10"/>
  <c r="BI128" i="10"/>
  <c r="BH128" i="10"/>
  <c r="BG128" i="10"/>
  <c r="BE128" i="10"/>
  <c r="T128" i="10"/>
  <c r="R128" i="10"/>
  <c r="P128" i="10"/>
  <c r="BI127" i="10"/>
  <c r="BH127" i="10"/>
  <c r="BG127" i="10"/>
  <c r="BE127" i="10"/>
  <c r="T127" i="10"/>
  <c r="R127" i="10"/>
  <c r="P127" i="10"/>
  <c r="BI126" i="10"/>
  <c r="BH126" i="10"/>
  <c r="BG126" i="10"/>
  <c r="BE126" i="10"/>
  <c r="T126" i="10"/>
  <c r="R126" i="10"/>
  <c r="P126" i="10"/>
  <c r="BI125" i="10"/>
  <c r="BH125" i="10"/>
  <c r="BG125" i="10"/>
  <c r="BE125" i="10"/>
  <c r="T125" i="10"/>
  <c r="R125" i="10"/>
  <c r="P125" i="10"/>
  <c r="BI124" i="10"/>
  <c r="BH124" i="10"/>
  <c r="BG124" i="10"/>
  <c r="BE124" i="10"/>
  <c r="T124" i="10"/>
  <c r="R124" i="10"/>
  <c r="P124" i="10"/>
  <c r="BI123" i="10"/>
  <c r="BH123" i="10"/>
  <c r="BG123" i="10"/>
  <c r="BE123" i="10"/>
  <c r="T123" i="10"/>
  <c r="R123" i="10"/>
  <c r="P123" i="10"/>
  <c r="BI122" i="10"/>
  <c r="BH122" i="10"/>
  <c r="BG122" i="10"/>
  <c r="BE122" i="10"/>
  <c r="T122" i="10"/>
  <c r="R122" i="10"/>
  <c r="P122" i="10"/>
  <c r="BI121" i="10"/>
  <c r="BH121" i="10"/>
  <c r="BG121" i="10"/>
  <c r="BE121" i="10"/>
  <c r="T121" i="10"/>
  <c r="R121" i="10"/>
  <c r="P121" i="10"/>
  <c r="J117" i="10"/>
  <c r="J116" i="10"/>
  <c r="F116" i="10"/>
  <c r="F114" i="10"/>
  <c r="E112" i="10"/>
  <c r="J94" i="10"/>
  <c r="J93" i="10"/>
  <c r="F93" i="10"/>
  <c r="F91" i="10"/>
  <c r="E89" i="10"/>
  <c r="J20" i="10"/>
  <c r="E20" i="10"/>
  <c r="F94" i="10"/>
  <c r="J19" i="10"/>
  <c r="J14" i="10"/>
  <c r="J114" i="10" s="1"/>
  <c r="E7" i="10"/>
  <c r="E85" i="10"/>
  <c r="J37" i="9"/>
  <c r="J36" i="9"/>
  <c r="AY102" i="1"/>
  <c r="J35" i="9"/>
  <c r="AX102" i="1" s="1"/>
  <c r="BI252" i="9"/>
  <c r="BH252" i="9"/>
  <c r="BG252" i="9"/>
  <c r="BE252" i="9"/>
  <c r="T252" i="9"/>
  <c r="R252" i="9"/>
  <c r="P252" i="9"/>
  <c r="BI251" i="9"/>
  <c r="BH251" i="9"/>
  <c r="BG251" i="9"/>
  <c r="BE251" i="9"/>
  <c r="T251" i="9"/>
  <c r="R251" i="9"/>
  <c r="P251" i="9"/>
  <c r="BI250" i="9"/>
  <c r="BH250" i="9"/>
  <c r="BG250" i="9"/>
  <c r="BE250" i="9"/>
  <c r="T250" i="9"/>
  <c r="R250" i="9"/>
  <c r="P250" i="9"/>
  <c r="BI249" i="9"/>
  <c r="BH249" i="9"/>
  <c r="BG249" i="9"/>
  <c r="BE249" i="9"/>
  <c r="T249" i="9"/>
  <c r="R249" i="9"/>
  <c r="P249" i="9"/>
  <c r="BI248" i="9"/>
  <c r="BH248" i="9"/>
  <c r="BG248" i="9"/>
  <c r="BE248" i="9"/>
  <c r="T248" i="9"/>
  <c r="R248" i="9"/>
  <c r="P248" i="9"/>
  <c r="BI247" i="9"/>
  <c r="BH247" i="9"/>
  <c r="BG247" i="9"/>
  <c r="BE247" i="9"/>
  <c r="T247" i="9"/>
  <c r="R247" i="9"/>
  <c r="P247" i="9"/>
  <c r="BI246" i="9"/>
  <c r="BH246" i="9"/>
  <c r="BG246" i="9"/>
  <c r="BE246" i="9"/>
  <c r="T246" i="9"/>
  <c r="R246" i="9"/>
  <c r="P246" i="9"/>
  <c r="BI245" i="9"/>
  <c r="BH245" i="9"/>
  <c r="BG245" i="9"/>
  <c r="BE245" i="9"/>
  <c r="T245" i="9"/>
  <c r="R245" i="9"/>
  <c r="P245" i="9"/>
  <c r="BI244" i="9"/>
  <c r="BH244" i="9"/>
  <c r="BG244" i="9"/>
  <c r="BE244" i="9"/>
  <c r="T244" i="9"/>
  <c r="R244" i="9"/>
  <c r="P244" i="9"/>
  <c r="BI243" i="9"/>
  <c r="BH243" i="9"/>
  <c r="BG243" i="9"/>
  <c r="BE243" i="9"/>
  <c r="T243" i="9"/>
  <c r="R243" i="9"/>
  <c r="P243" i="9"/>
  <c r="BI242" i="9"/>
  <c r="BH242" i="9"/>
  <c r="BG242" i="9"/>
  <c r="BE242" i="9"/>
  <c r="T242" i="9"/>
  <c r="R242" i="9"/>
  <c r="P242" i="9"/>
  <c r="BI241" i="9"/>
  <c r="BH241" i="9"/>
  <c r="BG241" i="9"/>
  <c r="BE241" i="9"/>
  <c r="T241" i="9"/>
  <c r="R241" i="9"/>
  <c r="P241" i="9"/>
  <c r="BI239" i="9"/>
  <c r="BH239" i="9"/>
  <c r="BG239" i="9"/>
  <c r="BE239" i="9"/>
  <c r="T239" i="9"/>
  <c r="R239" i="9"/>
  <c r="P239" i="9"/>
  <c r="BI238" i="9"/>
  <c r="BH238" i="9"/>
  <c r="BG238" i="9"/>
  <c r="BE238" i="9"/>
  <c r="T238" i="9"/>
  <c r="R238" i="9"/>
  <c r="P238" i="9"/>
  <c r="BI237" i="9"/>
  <c r="BH237" i="9"/>
  <c r="BG237" i="9"/>
  <c r="BE237" i="9"/>
  <c r="T237" i="9"/>
  <c r="R237" i="9"/>
  <c r="P237" i="9"/>
  <c r="BI235" i="9"/>
  <c r="BH235" i="9"/>
  <c r="BG235" i="9"/>
  <c r="BE235" i="9"/>
  <c r="T235" i="9"/>
  <c r="R235" i="9"/>
  <c r="P235" i="9"/>
  <c r="BI234" i="9"/>
  <c r="BH234" i="9"/>
  <c r="BG234" i="9"/>
  <c r="BE234" i="9"/>
  <c r="T234" i="9"/>
  <c r="R234" i="9"/>
  <c r="P234" i="9"/>
  <c r="BI232" i="9"/>
  <c r="BH232" i="9"/>
  <c r="BG232" i="9"/>
  <c r="BE232" i="9"/>
  <c r="T232" i="9"/>
  <c r="R232" i="9"/>
  <c r="P232" i="9"/>
  <c r="BI231" i="9"/>
  <c r="BH231" i="9"/>
  <c r="BG231" i="9"/>
  <c r="BE231" i="9"/>
  <c r="T231" i="9"/>
  <c r="R231" i="9"/>
  <c r="P231" i="9"/>
  <c r="BI230" i="9"/>
  <c r="BH230" i="9"/>
  <c r="BG230" i="9"/>
  <c r="BE230" i="9"/>
  <c r="T230" i="9"/>
  <c r="R230" i="9"/>
  <c r="P230" i="9"/>
  <c r="BI229" i="9"/>
  <c r="BH229" i="9"/>
  <c r="BG229" i="9"/>
  <c r="BE229" i="9"/>
  <c r="T229" i="9"/>
  <c r="R229" i="9"/>
  <c r="P229" i="9"/>
  <c r="BI228" i="9"/>
  <c r="BH228" i="9"/>
  <c r="BG228" i="9"/>
  <c r="BE228" i="9"/>
  <c r="T228" i="9"/>
  <c r="R228" i="9"/>
  <c r="P228" i="9"/>
  <c r="BI227" i="9"/>
  <c r="BH227" i="9"/>
  <c r="BG227" i="9"/>
  <c r="BE227" i="9"/>
  <c r="T227" i="9"/>
  <c r="R227" i="9"/>
  <c r="P227" i="9"/>
  <c r="BI226" i="9"/>
  <c r="BH226" i="9"/>
  <c r="BG226" i="9"/>
  <c r="BE226" i="9"/>
  <c r="T226" i="9"/>
  <c r="R226" i="9"/>
  <c r="P226" i="9"/>
  <c r="BI225" i="9"/>
  <c r="BH225" i="9"/>
  <c r="BG225" i="9"/>
  <c r="BE225" i="9"/>
  <c r="T225" i="9"/>
  <c r="R225" i="9"/>
  <c r="P225" i="9"/>
  <c r="BI224" i="9"/>
  <c r="BH224" i="9"/>
  <c r="BG224" i="9"/>
  <c r="BE224" i="9"/>
  <c r="T224" i="9"/>
  <c r="R224" i="9"/>
  <c r="P224" i="9"/>
  <c r="BI223" i="9"/>
  <c r="BH223" i="9"/>
  <c r="BG223" i="9"/>
  <c r="BE223" i="9"/>
  <c r="T223" i="9"/>
  <c r="R223" i="9"/>
  <c r="P223" i="9"/>
  <c r="BI222" i="9"/>
  <c r="BH222" i="9"/>
  <c r="BG222" i="9"/>
  <c r="BE222" i="9"/>
  <c r="T222" i="9"/>
  <c r="R222" i="9"/>
  <c r="P222" i="9"/>
  <c r="BI221" i="9"/>
  <c r="BH221" i="9"/>
  <c r="BG221" i="9"/>
  <c r="BE221" i="9"/>
  <c r="T221" i="9"/>
  <c r="R221" i="9"/>
  <c r="P221" i="9"/>
  <c r="BI220" i="9"/>
  <c r="BH220" i="9"/>
  <c r="BG220" i="9"/>
  <c r="BE220" i="9"/>
  <c r="T220" i="9"/>
  <c r="R220" i="9"/>
  <c r="P220" i="9"/>
  <c r="BI219" i="9"/>
  <c r="BH219" i="9"/>
  <c r="BG219" i="9"/>
  <c r="BE219" i="9"/>
  <c r="T219" i="9"/>
  <c r="R219" i="9"/>
  <c r="P219" i="9"/>
  <c r="BI218" i="9"/>
  <c r="BH218" i="9"/>
  <c r="BG218" i="9"/>
  <c r="BE218" i="9"/>
  <c r="T218" i="9"/>
  <c r="R218" i="9"/>
  <c r="P218" i="9"/>
  <c r="BI217" i="9"/>
  <c r="BH217" i="9"/>
  <c r="BG217" i="9"/>
  <c r="BE217" i="9"/>
  <c r="T217" i="9"/>
  <c r="R217" i="9"/>
  <c r="P217" i="9"/>
  <c r="BI216" i="9"/>
  <c r="BH216" i="9"/>
  <c r="BG216" i="9"/>
  <c r="BE216" i="9"/>
  <c r="T216" i="9"/>
  <c r="R216" i="9"/>
  <c r="P216" i="9"/>
  <c r="BI215" i="9"/>
  <c r="BH215" i="9"/>
  <c r="BG215" i="9"/>
  <c r="BE215" i="9"/>
  <c r="T215" i="9"/>
  <c r="R215" i="9"/>
  <c r="P215" i="9"/>
  <c r="BI214" i="9"/>
  <c r="BH214" i="9"/>
  <c r="BG214" i="9"/>
  <c r="BE214" i="9"/>
  <c r="T214" i="9"/>
  <c r="R214" i="9"/>
  <c r="P214" i="9"/>
  <c r="BI213" i="9"/>
  <c r="BH213" i="9"/>
  <c r="BG213" i="9"/>
  <c r="BE213" i="9"/>
  <c r="T213" i="9"/>
  <c r="R213" i="9"/>
  <c r="P213" i="9"/>
  <c r="BI212" i="9"/>
  <c r="BH212" i="9"/>
  <c r="BG212" i="9"/>
  <c r="BE212" i="9"/>
  <c r="T212" i="9"/>
  <c r="R212" i="9"/>
  <c r="P212" i="9"/>
  <c r="BI211" i="9"/>
  <c r="BH211" i="9"/>
  <c r="BG211" i="9"/>
  <c r="BE211" i="9"/>
  <c r="T211" i="9"/>
  <c r="R211" i="9"/>
  <c r="P211" i="9"/>
  <c r="BI209" i="9"/>
  <c r="BH209" i="9"/>
  <c r="BG209" i="9"/>
  <c r="BE209" i="9"/>
  <c r="T209" i="9"/>
  <c r="R209" i="9"/>
  <c r="P209" i="9"/>
  <c r="BI208" i="9"/>
  <c r="BH208" i="9"/>
  <c r="BG208" i="9"/>
  <c r="BE208" i="9"/>
  <c r="T208" i="9"/>
  <c r="R208" i="9"/>
  <c r="P208" i="9"/>
  <c r="BI207" i="9"/>
  <c r="BH207" i="9"/>
  <c r="BG207" i="9"/>
  <c r="BE207" i="9"/>
  <c r="T207" i="9"/>
  <c r="R207" i="9"/>
  <c r="P207" i="9"/>
  <c r="BI206" i="9"/>
  <c r="BH206" i="9"/>
  <c r="BG206" i="9"/>
  <c r="BE206" i="9"/>
  <c r="T206" i="9"/>
  <c r="R206" i="9"/>
  <c r="P206" i="9"/>
  <c r="BI205" i="9"/>
  <c r="BH205" i="9"/>
  <c r="BG205" i="9"/>
  <c r="BE205" i="9"/>
  <c r="T205" i="9"/>
  <c r="R205" i="9"/>
  <c r="P205" i="9"/>
  <c r="BI204" i="9"/>
  <c r="BH204" i="9"/>
  <c r="BG204" i="9"/>
  <c r="BE204" i="9"/>
  <c r="T204" i="9"/>
  <c r="R204" i="9"/>
  <c r="P204" i="9"/>
  <c r="BI203" i="9"/>
  <c r="BH203" i="9"/>
  <c r="BG203" i="9"/>
  <c r="BE203" i="9"/>
  <c r="T203" i="9"/>
  <c r="R203" i="9"/>
  <c r="P203" i="9"/>
  <c r="BI202" i="9"/>
  <c r="BH202" i="9"/>
  <c r="BG202" i="9"/>
  <c r="BE202" i="9"/>
  <c r="T202" i="9"/>
  <c r="R202" i="9"/>
  <c r="P202" i="9"/>
  <c r="BI201" i="9"/>
  <c r="BH201" i="9"/>
  <c r="BG201" i="9"/>
  <c r="BE201" i="9"/>
  <c r="T201" i="9"/>
  <c r="R201" i="9"/>
  <c r="P201" i="9"/>
  <c r="BI200" i="9"/>
  <c r="BH200" i="9"/>
  <c r="BG200" i="9"/>
  <c r="BE200" i="9"/>
  <c r="T200" i="9"/>
  <c r="R200" i="9"/>
  <c r="P200" i="9"/>
  <c r="BI199" i="9"/>
  <c r="BH199" i="9"/>
  <c r="BG199" i="9"/>
  <c r="BE199" i="9"/>
  <c r="T199" i="9"/>
  <c r="R199" i="9"/>
  <c r="P199" i="9"/>
  <c r="BI198" i="9"/>
  <c r="BH198" i="9"/>
  <c r="BG198" i="9"/>
  <c r="BE198" i="9"/>
  <c r="T198" i="9"/>
  <c r="R198" i="9"/>
  <c r="P198" i="9"/>
  <c r="BI197" i="9"/>
  <c r="BH197" i="9"/>
  <c r="BG197" i="9"/>
  <c r="BE197" i="9"/>
  <c r="T197" i="9"/>
  <c r="R197" i="9"/>
  <c r="P197" i="9"/>
  <c r="BI196" i="9"/>
  <c r="BH196" i="9"/>
  <c r="BG196" i="9"/>
  <c r="BE196" i="9"/>
  <c r="T196" i="9"/>
  <c r="R196" i="9"/>
  <c r="P196" i="9"/>
  <c r="BI195" i="9"/>
  <c r="BH195" i="9"/>
  <c r="BG195" i="9"/>
  <c r="BE195" i="9"/>
  <c r="T195" i="9"/>
  <c r="R195" i="9"/>
  <c r="P195" i="9"/>
  <c r="BI194" i="9"/>
  <c r="BH194" i="9"/>
  <c r="BG194" i="9"/>
  <c r="BE194" i="9"/>
  <c r="T194" i="9"/>
  <c r="R194" i="9"/>
  <c r="P194" i="9"/>
  <c r="BI193" i="9"/>
  <c r="BH193" i="9"/>
  <c r="BG193" i="9"/>
  <c r="BE193" i="9"/>
  <c r="T193" i="9"/>
  <c r="R193" i="9"/>
  <c r="P193" i="9"/>
  <c r="BI192" i="9"/>
  <c r="BH192" i="9"/>
  <c r="BG192" i="9"/>
  <c r="BE192" i="9"/>
  <c r="T192" i="9"/>
  <c r="R192" i="9"/>
  <c r="P192" i="9"/>
  <c r="BI191" i="9"/>
  <c r="BH191" i="9"/>
  <c r="BG191" i="9"/>
  <c r="BE191" i="9"/>
  <c r="T191" i="9"/>
  <c r="R191" i="9"/>
  <c r="P191" i="9"/>
  <c r="BI190" i="9"/>
  <c r="BH190" i="9"/>
  <c r="BG190" i="9"/>
  <c r="BE190" i="9"/>
  <c r="T190" i="9"/>
  <c r="R190" i="9"/>
  <c r="P190" i="9"/>
  <c r="BI189" i="9"/>
  <c r="BH189" i="9"/>
  <c r="BG189" i="9"/>
  <c r="BE189" i="9"/>
  <c r="T189" i="9"/>
  <c r="R189" i="9"/>
  <c r="P189" i="9"/>
  <c r="BI188" i="9"/>
  <c r="BH188" i="9"/>
  <c r="BG188" i="9"/>
  <c r="BE188" i="9"/>
  <c r="T188" i="9"/>
  <c r="R188" i="9"/>
  <c r="P188" i="9"/>
  <c r="BI187" i="9"/>
  <c r="BH187" i="9"/>
  <c r="BG187" i="9"/>
  <c r="BE187" i="9"/>
  <c r="T187" i="9"/>
  <c r="R187" i="9"/>
  <c r="P187" i="9"/>
  <c r="BI186" i="9"/>
  <c r="BH186" i="9"/>
  <c r="BG186" i="9"/>
  <c r="BE186" i="9"/>
  <c r="T186" i="9"/>
  <c r="R186" i="9"/>
  <c r="P186" i="9"/>
  <c r="BI185" i="9"/>
  <c r="BH185" i="9"/>
  <c r="BG185" i="9"/>
  <c r="BE185" i="9"/>
  <c r="T185" i="9"/>
  <c r="R185" i="9"/>
  <c r="P185" i="9"/>
  <c r="BI183" i="9"/>
  <c r="BH183" i="9"/>
  <c r="BG183" i="9"/>
  <c r="BE183" i="9"/>
  <c r="T183" i="9"/>
  <c r="R183" i="9"/>
  <c r="P183" i="9"/>
  <c r="BI182" i="9"/>
  <c r="BH182" i="9"/>
  <c r="BG182" i="9"/>
  <c r="BE182" i="9"/>
  <c r="T182" i="9"/>
  <c r="R182" i="9"/>
  <c r="P182" i="9"/>
  <c r="BI181" i="9"/>
  <c r="BH181" i="9"/>
  <c r="BG181" i="9"/>
  <c r="BE181" i="9"/>
  <c r="T181" i="9"/>
  <c r="R181" i="9"/>
  <c r="P181" i="9"/>
  <c r="BI180" i="9"/>
  <c r="BH180" i="9"/>
  <c r="BG180" i="9"/>
  <c r="BE180" i="9"/>
  <c r="T180" i="9"/>
  <c r="R180" i="9"/>
  <c r="P180" i="9"/>
  <c r="BI179" i="9"/>
  <c r="BH179" i="9"/>
  <c r="BG179" i="9"/>
  <c r="BE179" i="9"/>
  <c r="T179" i="9"/>
  <c r="R179" i="9"/>
  <c r="P179" i="9"/>
  <c r="BI178" i="9"/>
  <c r="BH178" i="9"/>
  <c r="BG178" i="9"/>
  <c r="BE178" i="9"/>
  <c r="T178" i="9"/>
  <c r="R178" i="9"/>
  <c r="P178" i="9"/>
  <c r="BI177" i="9"/>
  <c r="BH177" i="9"/>
  <c r="BG177" i="9"/>
  <c r="BE177" i="9"/>
  <c r="T177" i="9"/>
  <c r="R177" i="9"/>
  <c r="P177" i="9"/>
  <c r="BI176" i="9"/>
  <c r="BH176" i="9"/>
  <c r="BG176" i="9"/>
  <c r="BE176" i="9"/>
  <c r="T176" i="9"/>
  <c r="R176" i="9"/>
  <c r="P176" i="9"/>
  <c r="BI175" i="9"/>
  <c r="BH175" i="9"/>
  <c r="BG175" i="9"/>
  <c r="BE175" i="9"/>
  <c r="T175" i="9"/>
  <c r="R175" i="9"/>
  <c r="P175" i="9"/>
  <c r="BI174" i="9"/>
  <c r="BH174" i="9"/>
  <c r="BG174" i="9"/>
  <c r="BE174" i="9"/>
  <c r="T174" i="9"/>
  <c r="R174" i="9"/>
  <c r="P174" i="9"/>
  <c r="BI173" i="9"/>
  <c r="BH173" i="9"/>
  <c r="BG173" i="9"/>
  <c r="BE173" i="9"/>
  <c r="T173" i="9"/>
  <c r="R173" i="9"/>
  <c r="P173" i="9"/>
  <c r="BI172" i="9"/>
  <c r="BH172" i="9"/>
  <c r="BG172" i="9"/>
  <c r="BE172" i="9"/>
  <c r="T172" i="9"/>
  <c r="R172" i="9"/>
  <c r="P172" i="9"/>
  <c r="BI171" i="9"/>
  <c r="BH171" i="9"/>
  <c r="BG171" i="9"/>
  <c r="BE171" i="9"/>
  <c r="T171" i="9"/>
  <c r="R171" i="9"/>
  <c r="P171" i="9"/>
  <c r="BI170" i="9"/>
  <c r="BH170" i="9"/>
  <c r="BG170" i="9"/>
  <c r="BE170" i="9"/>
  <c r="T170" i="9"/>
  <c r="R170" i="9"/>
  <c r="P170" i="9"/>
  <c r="BI169" i="9"/>
  <c r="BH169" i="9"/>
  <c r="BG169" i="9"/>
  <c r="BE169" i="9"/>
  <c r="T169" i="9"/>
  <c r="R169" i="9"/>
  <c r="P169" i="9"/>
  <c r="BI168" i="9"/>
  <c r="BH168" i="9"/>
  <c r="BG168" i="9"/>
  <c r="BE168" i="9"/>
  <c r="T168" i="9"/>
  <c r="R168" i="9"/>
  <c r="P168" i="9"/>
  <c r="BI166" i="9"/>
  <c r="BH166" i="9"/>
  <c r="BG166" i="9"/>
  <c r="BE166" i="9"/>
  <c r="T166" i="9"/>
  <c r="R166" i="9"/>
  <c r="P166" i="9"/>
  <c r="BI165" i="9"/>
  <c r="BH165" i="9"/>
  <c r="BG165" i="9"/>
  <c r="BE165" i="9"/>
  <c r="T165" i="9"/>
  <c r="R165" i="9"/>
  <c r="P165" i="9"/>
  <c r="BI164" i="9"/>
  <c r="BH164" i="9"/>
  <c r="BG164" i="9"/>
  <c r="BE164" i="9"/>
  <c r="T164" i="9"/>
  <c r="R164" i="9"/>
  <c r="P164" i="9"/>
  <c r="BI163" i="9"/>
  <c r="BH163" i="9"/>
  <c r="BG163" i="9"/>
  <c r="BE163" i="9"/>
  <c r="T163" i="9"/>
  <c r="R163" i="9"/>
  <c r="P163" i="9"/>
  <c r="BI162" i="9"/>
  <c r="BH162" i="9"/>
  <c r="BG162" i="9"/>
  <c r="BE162" i="9"/>
  <c r="T162" i="9"/>
  <c r="R162" i="9"/>
  <c r="P162" i="9"/>
  <c r="BI161" i="9"/>
  <c r="BH161" i="9"/>
  <c r="BG161" i="9"/>
  <c r="BE161" i="9"/>
  <c r="T161" i="9"/>
  <c r="R161" i="9"/>
  <c r="P161" i="9"/>
  <c r="BI160" i="9"/>
  <c r="BH160" i="9"/>
  <c r="BG160" i="9"/>
  <c r="BE160" i="9"/>
  <c r="T160" i="9"/>
  <c r="R160" i="9"/>
  <c r="P160" i="9"/>
  <c r="BI159" i="9"/>
  <c r="BH159" i="9"/>
  <c r="BG159" i="9"/>
  <c r="BE159" i="9"/>
  <c r="T159" i="9"/>
  <c r="R159" i="9"/>
  <c r="P159" i="9"/>
  <c r="BI158" i="9"/>
  <c r="BH158" i="9"/>
  <c r="BG158" i="9"/>
  <c r="BE158" i="9"/>
  <c r="T158" i="9"/>
  <c r="R158" i="9"/>
  <c r="P158" i="9"/>
  <c r="BI157" i="9"/>
  <c r="BH157" i="9"/>
  <c r="BG157" i="9"/>
  <c r="BE157" i="9"/>
  <c r="T157" i="9"/>
  <c r="R157" i="9"/>
  <c r="P157" i="9"/>
  <c r="BI155" i="9"/>
  <c r="BH155" i="9"/>
  <c r="BG155" i="9"/>
  <c r="BE155" i="9"/>
  <c r="T155" i="9"/>
  <c r="R155" i="9"/>
  <c r="P155" i="9"/>
  <c r="BI154" i="9"/>
  <c r="BH154" i="9"/>
  <c r="BG154" i="9"/>
  <c r="BE154" i="9"/>
  <c r="T154" i="9"/>
  <c r="R154" i="9"/>
  <c r="P154" i="9"/>
  <c r="BI153" i="9"/>
  <c r="BH153" i="9"/>
  <c r="BG153" i="9"/>
  <c r="BE153" i="9"/>
  <c r="T153" i="9"/>
  <c r="R153" i="9"/>
  <c r="P153" i="9"/>
  <c r="BI152" i="9"/>
  <c r="BH152" i="9"/>
  <c r="BG152" i="9"/>
  <c r="BE152" i="9"/>
  <c r="T152" i="9"/>
  <c r="R152" i="9"/>
  <c r="P152" i="9"/>
  <c r="BI151" i="9"/>
  <c r="BH151" i="9"/>
  <c r="BG151" i="9"/>
  <c r="BE151" i="9"/>
  <c r="T151" i="9"/>
  <c r="R151" i="9"/>
  <c r="P151" i="9"/>
  <c r="BI150" i="9"/>
  <c r="BH150" i="9"/>
  <c r="BG150" i="9"/>
  <c r="BE150" i="9"/>
  <c r="T150" i="9"/>
  <c r="R150" i="9"/>
  <c r="P150" i="9"/>
  <c r="BI149" i="9"/>
  <c r="BH149" i="9"/>
  <c r="BG149" i="9"/>
  <c r="BE149" i="9"/>
  <c r="T149" i="9"/>
  <c r="R149" i="9"/>
  <c r="P149" i="9"/>
  <c r="BI148" i="9"/>
  <c r="BH148" i="9"/>
  <c r="BG148" i="9"/>
  <c r="BE148" i="9"/>
  <c r="T148" i="9"/>
  <c r="R148" i="9"/>
  <c r="P148" i="9"/>
  <c r="BI147" i="9"/>
  <c r="BH147" i="9"/>
  <c r="BG147" i="9"/>
  <c r="BE147" i="9"/>
  <c r="T147" i="9"/>
  <c r="R147" i="9"/>
  <c r="P147" i="9"/>
  <c r="BI146" i="9"/>
  <c r="BH146" i="9"/>
  <c r="BG146" i="9"/>
  <c r="BE146" i="9"/>
  <c r="T146" i="9"/>
  <c r="R146" i="9"/>
  <c r="P146" i="9"/>
  <c r="BI145" i="9"/>
  <c r="BH145" i="9"/>
  <c r="BG145" i="9"/>
  <c r="BE145" i="9"/>
  <c r="T145" i="9"/>
  <c r="R145" i="9"/>
  <c r="P145" i="9"/>
  <c r="BI144" i="9"/>
  <c r="BH144" i="9"/>
  <c r="BG144" i="9"/>
  <c r="BE144" i="9"/>
  <c r="T144" i="9"/>
  <c r="R144" i="9"/>
  <c r="P144" i="9"/>
  <c r="BI143" i="9"/>
  <c r="BH143" i="9"/>
  <c r="BG143" i="9"/>
  <c r="BE143" i="9"/>
  <c r="T143" i="9"/>
  <c r="R143" i="9"/>
  <c r="P143" i="9"/>
  <c r="BI142" i="9"/>
  <c r="BH142" i="9"/>
  <c r="BG142" i="9"/>
  <c r="BE142" i="9"/>
  <c r="T142" i="9"/>
  <c r="R142" i="9"/>
  <c r="P142" i="9"/>
  <c r="BI141" i="9"/>
  <c r="BH141" i="9"/>
  <c r="BG141" i="9"/>
  <c r="BE141" i="9"/>
  <c r="T141" i="9"/>
  <c r="R141" i="9"/>
  <c r="P141" i="9"/>
  <c r="BI140" i="9"/>
  <c r="BH140" i="9"/>
  <c r="BG140" i="9"/>
  <c r="BE140" i="9"/>
  <c r="T140" i="9"/>
  <c r="R140" i="9"/>
  <c r="P140" i="9"/>
  <c r="BI139" i="9"/>
  <c r="BH139" i="9"/>
  <c r="BG139" i="9"/>
  <c r="BE139" i="9"/>
  <c r="T139" i="9"/>
  <c r="R139" i="9"/>
  <c r="P139" i="9"/>
  <c r="BI138" i="9"/>
  <c r="BH138" i="9"/>
  <c r="BG138" i="9"/>
  <c r="BE138" i="9"/>
  <c r="T138" i="9"/>
  <c r="R138" i="9"/>
  <c r="P138" i="9"/>
  <c r="BI136" i="9"/>
  <c r="BH136" i="9"/>
  <c r="BG136" i="9"/>
  <c r="BE136" i="9"/>
  <c r="T136" i="9"/>
  <c r="R136" i="9"/>
  <c r="P136" i="9"/>
  <c r="BI135" i="9"/>
  <c r="BH135" i="9"/>
  <c r="BG135" i="9"/>
  <c r="BE135" i="9"/>
  <c r="T135" i="9"/>
  <c r="R135" i="9"/>
  <c r="P135" i="9"/>
  <c r="BI134" i="9"/>
  <c r="BH134" i="9"/>
  <c r="BG134" i="9"/>
  <c r="BE134" i="9"/>
  <c r="T134" i="9"/>
  <c r="R134" i="9"/>
  <c r="P134" i="9"/>
  <c r="BI133" i="9"/>
  <c r="BH133" i="9"/>
  <c r="BG133" i="9"/>
  <c r="BE133" i="9"/>
  <c r="T133" i="9"/>
  <c r="R133" i="9"/>
  <c r="P133" i="9"/>
  <c r="BI132" i="9"/>
  <c r="BH132" i="9"/>
  <c r="BG132" i="9"/>
  <c r="BE132" i="9"/>
  <c r="T132" i="9"/>
  <c r="R132" i="9"/>
  <c r="P132" i="9"/>
  <c r="BI131" i="9"/>
  <c r="BH131" i="9"/>
  <c r="BG131" i="9"/>
  <c r="BE131" i="9"/>
  <c r="T131" i="9"/>
  <c r="R131" i="9"/>
  <c r="P131" i="9"/>
  <c r="BI130" i="9"/>
  <c r="BH130" i="9"/>
  <c r="BG130" i="9"/>
  <c r="BE130" i="9"/>
  <c r="T130" i="9"/>
  <c r="R130" i="9"/>
  <c r="P130" i="9"/>
  <c r="BI129" i="9"/>
  <c r="BH129" i="9"/>
  <c r="BG129" i="9"/>
  <c r="BE129" i="9"/>
  <c r="T129" i="9"/>
  <c r="R129" i="9"/>
  <c r="P129" i="9"/>
  <c r="BI128" i="9"/>
  <c r="BH128" i="9"/>
  <c r="BG128" i="9"/>
  <c r="BE128" i="9"/>
  <c r="T128" i="9"/>
  <c r="R128" i="9"/>
  <c r="P128" i="9"/>
  <c r="BI127" i="9"/>
  <c r="BH127" i="9"/>
  <c r="BG127" i="9"/>
  <c r="BE127" i="9"/>
  <c r="T127" i="9"/>
  <c r="R127" i="9"/>
  <c r="P127" i="9"/>
  <c r="J122" i="9"/>
  <c r="J121" i="9"/>
  <c r="F121" i="9"/>
  <c r="F119" i="9"/>
  <c r="E117" i="9"/>
  <c r="J92" i="9"/>
  <c r="J91" i="9"/>
  <c r="F91" i="9"/>
  <c r="F89" i="9"/>
  <c r="E87" i="9"/>
  <c r="J18" i="9"/>
  <c r="E18" i="9"/>
  <c r="F122" i="9"/>
  <c r="J17" i="9"/>
  <c r="J12" i="9"/>
  <c r="J89" i="9"/>
  <c r="E7" i="9"/>
  <c r="E115" i="9" s="1"/>
  <c r="J37" i="8"/>
  <c r="J36" i="8"/>
  <c r="AY101" i="1"/>
  <c r="J35" i="8"/>
  <c r="AX101" i="1" s="1"/>
  <c r="BI155" i="8"/>
  <c r="BH155" i="8"/>
  <c r="BG155" i="8"/>
  <c r="BE155" i="8"/>
  <c r="T155" i="8"/>
  <c r="R155" i="8"/>
  <c r="P155" i="8"/>
  <c r="BI154" i="8"/>
  <c r="BH154" i="8"/>
  <c r="BG154" i="8"/>
  <c r="BE154" i="8"/>
  <c r="T154" i="8"/>
  <c r="R154" i="8"/>
  <c r="P154" i="8"/>
  <c r="BI153" i="8"/>
  <c r="BH153" i="8"/>
  <c r="BG153" i="8"/>
  <c r="BE153" i="8"/>
  <c r="T153" i="8"/>
  <c r="R153" i="8"/>
  <c r="P153" i="8"/>
  <c r="BI152" i="8"/>
  <c r="BH152" i="8"/>
  <c r="BG152" i="8"/>
  <c r="BE152" i="8"/>
  <c r="T152" i="8"/>
  <c r="R152" i="8"/>
  <c r="P152" i="8"/>
  <c r="BI151" i="8"/>
  <c r="BH151" i="8"/>
  <c r="BG151" i="8"/>
  <c r="BE151" i="8"/>
  <c r="T151" i="8"/>
  <c r="R151" i="8"/>
  <c r="P151" i="8"/>
  <c r="BI150" i="8"/>
  <c r="BH150" i="8"/>
  <c r="BG150" i="8"/>
  <c r="BE150" i="8"/>
  <c r="T150" i="8"/>
  <c r="R150" i="8"/>
  <c r="P150" i="8"/>
  <c r="BI148" i="8"/>
  <c r="BH148" i="8"/>
  <c r="BG148" i="8"/>
  <c r="BE148" i="8"/>
  <c r="T148" i="8"/>
  <c r="R148" i="8"/>
  <c r="P148" i="8"/>
  <c r="BI147" i="8"/>
  <c r="BH147" i="8"/>
  <c r="BG147" i="8"/>
  <c r="BE147" i="8"/>
  <c r="T147" i="8"/>
  <c r="R147" i="8"/>
  <c r="P147" i="8"/>
  <c r="BI146" i="8"/>
  <c r="BH146" i="8"/>
  <c r="BG146" i="8"/>
  <c r="BE146" i="8"/>
  <c r="T146" i="8"/>
  <c r="R146" i="8"/>
  <c r="P146" i="8"/>
  <c r="BI145" i="8"/>
  <c r="BH145" i="8"/>
  <c r="BG145" i="8"/>
  <c r="BE145" i="8"/>
  <c r="T145" i="8"/>
  <c r="R145" i="8"/>
  <c r="P145" i="8"/>
  <c r="BI144" i="8"/>
  <c r="BH144" i="8"/>
  <c r="BG144" i="8"/>
  <c r="BE144" i="8"/>
  <c r="T144" i="8"/>
  <c r="R144" i="8"/>
  <c r="P144" i="8"/>
  <c r="BI143" i="8"/>
  <c r="BH143" i="8"/>
  <c r="BG143" i="8"/>
  <c r="BE143" i="8"/>
  <c r="T143" i="8"/>
  <c r="R143" i="8"/>
  <c r="P143" i="8"/>
  <c r="BI142" i="8"/>
  <c r="BH142" i="8"/>
  <c r="BG142" i="8"/>
  <c r="BE142" i="8"/>
  <c r="T142" i="8"/>
  <c r="R142" i="8"/>
  <c r="P142" i="8"/>
  <c r="BI141" i="8"/>
  <c r="BH141" i="8"/>
  <c r="BG141" i="8"/>
  <c r="BE141" i="8"/>
  <c r="T141" i="8"/>
  <c r="R141" i="8"/>
  <c r="P141" i="8"/>
  <c r="BI140" i="8"/>
  <c r="BH140" i="8"/>
  <c r="BG140" i="8"/>
  <c r="BE140" i="8"/>
  <c r="T140" i="8"/>
  <c r="R140" i="8"/>
  <c r="P140" i="8"/>
  <c r="BI139" i="8"/>
  <c r="BH139" i="8"/>
  <c r="BG139" i="8"/>
  <c r="BE139" i="8"/>
  <c r="T139" i="8"/>
  <c r="R139" i="8"/>
  <c r="P139" i="8"/>
  <c r="BI138" i="8"/>
  <c r="BH138" i="8"/>
  <c r="BG138" i="8"/>
  <c r="BE138" i="8"/>
  <c r="T138" i="8"/>
  <c r="R138" i="8"/>
  <c r="P138" i="8"/>
  <c r="BI137" i="8"/>
  <c r="BH137" i="8"/>
  <c r="BG137" i="8"/>
  <c r="BE137" i="8"/>
  <c r="T137" i="8"/>
  <c r="R137" i="8"/>
  <c r="P137" i="8"/>
  <c r="BI136" i="8"/>
  <c r="BH136" i="8"/>
  <c r="BG136" i="8"/>
  <c r="BE136" i="8"/>
  <c r="T136" i="8"/>
  <c r="R136" i="8"/>
  <c r="P136" i="8"/>
  <c r="BI135" i="8"/>
  <c r="BH135" i="8"/>
  <c r="BG135" i="8"/>
  <c r="BE135" i="8"/>
  <c r="T135" i="8"/>
  <c r="R135" i="8"/>
  <c r="P135" i="8"/>
  <c r="BI134" i="8"/>
  <c r="BH134" i="8"/>
  <c r="BG134" i="8"/>
  <c r="BE134" i="8"/>
  <c r="T134" i="8"/>
  <c r="R134" i="8"/>
  <c r="P134" i="8"/>
  <c r="BI133" i="8"/>
  <c r="BH133" i="8"/>
  <c r="BG133" i="8"/>
  <c r="BE133" i="8"/>
  <c r="T133" i="8"/>
  <c r="R133" i="8"/>
  <c r="P133" i="8"/>
  <c r="BI132" i="8"/>
  <c r="BH132" i="8"/>
  <c r="BG132" i="8"/>
  <c r="BE132" i="8"/>
  <c r="T132" i="8"/>
  <c r="R132" i="8"/>
  <c r="P132" i="8"/>
  <c r="BI131" i="8"/>
  <c r="BH131" i="8"/>
  <c r="BG131" i="8"/>
  <c r="BE131" i="8"/>
  <c r="T131" i="8"/>
  <c r="R131" i="8"/>
  <c r="P131" i="8"/>
  <c r="BI130" i="8"/>
  <c r="BH130" i="8"/>
  <c r="BG130" i="8"/>
  <c r="BE130" i="8"/>
  <c r="T130" i="8"/>
  <c r="R130" i="8"/>
  <c r="P130" i="8"/>
  <c r="BI129" i="8"/>
  <c r="BH129" i="8"/>
  <c r="BG129" i="8"/>
  <c r="BE129" i="8"/>
  <c r="T129" i="8"/>
  <c r="R129" i="8"/>
  <c r="P129" i="8"/>
  <c r="BI128" i="8"/>
  <c r="BH128" i="8"/>
  <c r="BG128" i="8"/>
  <c r="BE128" i="8"/>
  <c r="T128" i="8"/>
  <c r="R128" i="8"/>
  <c r="P128" i="8"/>
  <c r="BI127" i="8"/>
  <c r="BH127" i="8"/>
  <c r="BG127" i="8"/>
  <c r="BE127" i="8"/>
  <c r="T127" i="8"/>
  <c r="R127" i="8"/>
  <c r="P127" i="8"/>
  <c r="BI126" i="8"/>
  <c r="BH126" i="8"/>
  <c r="BG126" i="8"/>
  <c r="BE126" i="8"/>
  <c r="T126" i="8"/>
  <c r="R126" i="8"/>
  <c r="P126" i="8"/>
  <c r="BI125" i="8"/>
  <c r="BH125" i="8"/>
  <c r="BG125" i="8"/>
  <c r="BE125" i="8"/>
  <c r="T125" i="8"/>
  <c r="R125" i="8"/>
  <c r="P125" i="8"/>
  <c r="BI124" i="8"/>
  <c r="BH124" i="8"/>
  <c r="BG124" i="8"/>
  <c r="BE124" i="8"/>
  <c r="T124" i="8"/>
  <c r="R124" i="8"/>
  <c r="P124" i="8"/>
  <c r="BI123" i="8"/>
  <c r="BH123" i="8"/>
  <c r="BG123" i="8"/>
  <c r="BE123" i="8"/>
  <c r="T123" i="8"/>
  <c r="R123" i="8"/>
  <c r="P123" i="8"/>
  <c r="BI122" i="8"/>
  <c r="BH122" i="8"/>
  <c r="BG122" i="8"/>
  <c r="BE122" i="8"/>
  <c r="T122" i="8"/>
  <c r="R122" i="8"/>
  <c r="P122" i="8"/>
  <c r="BI121" i="8"/>
  <c r="BH121" i="8"/>
  <c r="BG121" i="8"/>
  <c r="BE121" i="8"/>
  <c r="T121" i="8"/>
  <c r="R121" i="8"/>
  <c r="P121" i="8"/>
  <c r="BI120" i="8"/>
  <c r="BH120" i="8"/>
  <c r="BG120" i="8"/>
  <c r="BE120" i="8"/>
  <c r="T120" i="8"/>
  <c r="R120" i="8"/>
  <c r="P120" i="8"/>
  <c r="J115" i="8"/>
  <c r="J114" i="8"/>
  <c r="F114" i="8"/>
  <c r="F112" i="8"/>
  <c r="E110" i="8"/>
  <c r="J92" i="8"/>
  <c r="J91" i="8"/>
  <c r="F91" i="8"/>
  <c r="F89" i="8"/>
  <c r="E87" i="8"/>
  <c r="J18" i="8"/>
  <c r="E18" i="8"/>
  <c r="F92" i="8"/>
  <c r="J17" i="8"/>
  <c r="J12" i="8"/>
  <c r="J112" i="8"/>
  <c r="E7" i="8"/>
  <c r="E108" i="8" s="1"/>
  <c r="J37" i="7"/>
  <c r="J36" i="7"/>
  <c r="AY100" i="1"/>
  <c r="J35" i="7"/>
  <c r="AX100" i="1"/>
  <c r="BI209" i="7"/>
  <c r="BH209" i="7"/>
  <c r="BG209" i="7"/>
  <c r="BE209" i="7"/>
  <c r="T209" i="7"/>
  <c r="R209" i="7"/>
  <c r="P209" i="7"/>
  <c r="BI208" i="7"/>
  <c r="BH208" i="7"/>
  <c r="BG208" i="7"/>
  <c r="BE208" i="7"/>
  <c r="T208" i="7"/>
  <c r="R208" i="7"/>
  <c r="P208" i="7"/>
  <c r="BI207" i="7"/>
  <c r="BH207" i="7"/>
  <c r="BG207" i="7"/>
  <c r="BE207" i="7"/>
  <c r="T207" i="7"/>
  <c r="R207" i="7"/>
  <c r="P207" i="7"/>
  <c r="BI206" i="7"/>
  <c r="BH206" i="7"/>
  <c r="BG206" i="7"/>
  <c r="BE206" i="7"/>
  <c r="T206" i="7"/>
  <c r="R206" i="7"/>
  <c r="P206" i="7"/>
  <c r="BI204" i="7"/>
  <c r="BH204" i="7"/>
  <c r="BG204" i="7"/>
  <c r="BE204" i="7"/>
  <c r="T204" i="7"/>
  <c r="R204" i="7"/>
  <c r="P204" i="7"/>
  <c r="BI203" i="7"/>
  <c r="BH203" i="7"/>
  <c r="BG203" i="7"/>
  <c r="BE203" i="7"/>
  <c r="T203" i="7"/>
  <c r="R203" i="7"/>
  <c r="P203" i="7"/>
  <c r="BI202" i="7"/>
  <c r="BH202" i="7"/>
  <c r="BG202" i="7"/>
  <c r="BE202" i="7"/>
  <c r="T202" i="7"/>
  <c r="R202" i="7"/>
  <c r="P202" i="7"/>
  <c r="BI201" i="7"/>
  <c r="BH201" i="7"/>
  <c r="BG201" i="7"/>
  <c r="BE201" i="7"/>
  <c r="T201" i="7"/>
  <c r="R201" i="7"/>
  <c r="P201" i="7"/>
  <c r="BI200" i="7"/>
  <c r="BH200" i="7"/>
  <c r="BG200" i="7"/>
  <c r="BE200" i="7"/>
  <c r="T200" i="7"/>
  <c r="R200" i="7"/>
  <c r="P200" i="7"/>
  <c r="BI199" i="7"/>
  <c r="BH199" i="7"/>
  <c r="BG199" i="7"/>
  <c r="BE199" i="7"/>
  <c r="T199" i="7"/>
  <c r="R199" i="7"/>
  <c r="P199" i="7"/>
  <c r="BI198" i="7"/>
  <c r="BH198" i="7"/>
  <c r="BG198" i="7"/>
  <c r="BE198" i="7"/>
  <c r="T198" i="7"/>
  <c r="R198" i="7"/>
  <c r="P198" i="7"/>
  <c r="BI197" i="7"/>
  <c r="BH197" i="7"/>
  <c r="BG197" i="7"/>
  <c r="BE197" i="7"/>
  <c r="T197" i="7"/>
  <c r="R197" i="7"/>
  <c r="P197" i="7"/>
  <c r="BI196" i="7"/>
  <c r="BH196" i="7"/>
  <c r="BG196" i="7"/>
  <c r="BE196" i="7"/>
  <c r="T196" i="7"/>
  <c r="R196" i="7"/>
  <c r="P196" i="7"/>
  <c r="BI194" i="7"/>
  <c r="BH194" i="7"/>
  <c r="BG194" i="7"/>
  <c r="BE194" i="7"/>
  <c r="T194" i="7"/>
  <c r="R194" i="7"/>
  <c r="P194" i="7"/>
  <c r="BI193" i="7"/>
  <c r="BH193" i="7"/>
  <c r="BG193" i="7"/>
  <c r="BE193" i="7"/>
  <c r="T193" i="7"/>
  <c r="R193" i="7"/>
  <c r="P193" i="7"/>
  <c r="BI192" i="7"/>
  <c r="BH192" i="7"/>
  <c r="BG192" i="7"/>
  <c r="BE192" i="7"/>
  <c r="T192" i="7"/>
  <c r="R192" i="7"/>
  <c r="P192" i="7"/>
  <c r="BI191" i="7"/>
  <c r="BH191" i="7"/>
  <c r="BG191" i="7"/>
  <c r="BE191" i="7"/>
  <c r="T191" i="7"/>
  <c r="R191" i="7"/>
  <c r="P191" i="7"/>
  <c r="BI190" i="7"/>
  <c r="BH190" i="7"/>
  <c r="BG190" i="7"/>
  <c r="BE190" i="7"/>
  <c r="T190" i="7"/>
  <c r="R190" i="7"/>
  <c r="P190" i="7"/>
  <c r="BI189" i="7"/>
  <c r="BH189" i="7"/>
  <c r="BG189" i="7"/>
  <c r="BE189" i="7"/>
  <c r="T189" i="7"/>
  <c r="R189" i="7"/>
  <c r="P189" i="7"/>
  <c r="BI188" i="7"/>
  <c r="BH188" i="7"/>
  <c r="BG188" i="7"/>
  <c r="BE188" i="7"/>
  <c r="T188" i="7"/>
  <c r="R188" i="7"/>
  <c r="P188" i="7"/>
  <c r="BI187" i="7"/>
  <c r="BH187" i="7"/>
  <c r="BG187" i="7"/>
  <c r="BE187" i="7"/>
  <c r="T187" i="7"/>
  <c r="R187" i="7"/>
  <c r="P187" i="7"/>
  <c r="BI186" i="7"/>
  <c r="BH186" i="7"/>
  <c r="BG186" i="7"/>
  <c r="BE186" i="7"/>
  <c r="T186" i="7"/>
  <c r="R186" i="7"/>
  <c r="P186" i="7"/>
  <c r="BI185" i="7"/>
  <c r="BH185" i="7"/>
  <c r="BG185" i="7"/>
  <c r="BE185" i="7"/>
  <c r="T185" i="7"/>
  <c r="R185" i="7"/>
  <c r="P185" i="7"/>
  <c r="BI184" i="7"/>
  <c r="BH184" i="7"/>
  <c r="BG184" i="7"/>
  <c r="BE184" i="7"/>
  <c r="T184" i="7"/>
  <c r="R184" i="7"/>
  <c r="P184" i="7"/>
  <c r="BI183" i="7"/>
  <c r="BH183" i="7"/>
  <c r="BG183" i="7"/>
  <c r="BE183" i="7"/>
  <c r="T183" i="7"/>
  <c r="R183" i="7"/>
  <c r="P183" i="7"/>
  <c r="BI182" i="7"/>
  <c r="BH182" i="7"/>
  <c r="BG182" i="7"/>
  <c r="BE182" i="7"/>
  <c r="T182" i="7"/>
  <c r="R182" i="7"/>
  <c r="P182" i="7"/>
  <c r="BI181" i="7"/>
  <c r="BH181" i="7"/>
  <c r="BG181" i="7"/>
  <c r="BE181" i="7"/>
  <c r="T181" i="7"/>
  <c r="R181" i="7"/>
  <c r="P181" i="7"/>
  <c r="BI180" i="7"/>
  <c r="BH180" i="7"/>
  <c r="BG180" i="7"/>
  <c r="BE180" i="7"/>
  <c r="T180" i="7"/>
  <c r="R180" i="7"/>
  <c r="P180" i="7"/>
  <c r="BI178" i="7"/>
  <c r="BH178" i="7"/>
  <c r="BG178" i="7"/>
  <c r="BE178" i="7"/>
  <c r="T178" i="7"/>
  <c r="R178" i="7"/>
  <c r="P178" i="7"/>
  <c r="BI177" i="7"/>
  <c r="BH177" i="7"/>
  <c r="BG177" i="7"/>
  <c r="BE177" i="7"/>
  <c r="T177" i="7"/>
  <c r="R177" i="7"/>
  <c r="P177" i="7"/>
  <c r="BI176" i="7"/>
  <c r="BH176" i="7"/>
  <c r="BG176" i="7"/>
  <c r="BE176" i="7"/>
  <c r="T176" i="7"/>
  <c r="R176" i="7"/>
  <c r="P176" i="7"/>
  <c r="BI175" i="7"/>
  <c r="BH175" i="7"/>
  <c r="BG175" i="7"/>
  <c r="BE175" i="7"/>
  <c r="T175" i="7"/>
  <c r="R175" i="7"/>
  <c r="P175" i="7"/>
  <c r="BI174" i="7"/>
  <c r="BH174" i="7"/>
  <c r="BG174" i="7"/>
  <c r="BE174" i="7"/>
  <c r="T174" i="7"/>
  <c r="R174" i="7"/>
  <c r="P174" i="7"/>
  <c r="BI173" i="7"/>
  <c r="BH173" i="7"/>
  <c r="BG173" i="7"/>
  <c r="BE173" i="7"/>
  <c r="T173" i="7"/>
  <c r="R173" i="7"/>
  <c r="P173" i="7"/>
  <c r="BI172" i="7"/>
  <c r="BH172" i="7"/>
  <c r="BG172" i="7"/>
  <c r="BE172" i="7"/>
  <c r="T172" i="7"/>
  <c r="R172" i="7"/>
  <c r="P172" i="7"/>
  <c r="BI170" i="7"/>
  <c r="BH170" i="7"/>
  <c r="BG170" i="7"/>
  <c r="BE170" i="7"/>
  <c r="T170" i="7"/>
  <c r="R170" i="7"/>
  <c r="P170" i="7"/>
  <c r="BI169" i="7"/>
  <c r="BH169" i="7"/>
  <c r="BG169" i="7"/>
  <c r="BE169" i="7"/>
  <c r="T169" i="7"/>
  <c r="R169" i="7"/>
  <c r="P169" i="7"/>
  <c r="BI168" i="7"/>
  <c r="BH168" i="7"/>
  <c r="BG168" i="7"/>
  <c r="BE168" i="7"/>
  <c r="T168" i="7"/>
  <c r="R168" i="7"/>
  <c r="P168" i="7"/>
  <c r="BI167" i="7"/>
  <c r="BH167" i="7"/>
  <c r="BG167" i="7"/>
  <c r="BE167" i="7"/>
  <c r="T167" i="7"/>
  <c r="R167" i="7"/>
  <c r="P167" i="7"/>
  <c r="BI166" i="7"/>
  <c r="BH166" i="7"/>
  <c r="BG166" i="7"/>
  <c r="BE166" i="7"/>
  <c r="T166" i="7"/>
  <c r="R166" i="7"/>
  <c r="P166" i="7"/>
  <c r="BI165" i="7"/>
  <c r="BH165" i="7"/>
  <c r="BG165" i="7"/>
  <c r="BE165" i="7"/>
  <c r="T165" i="7"/>
  <c r="R165" i="7"/>
  <c r="P165" i="7"/>
  <c r="BI164" i="7"/>
  <c r="BH164" i="7"/>
  <c r="BG164" i="7"/>
  <c r="BE164" i="7"/>
  <c r="T164" i="7"/>
  <c r="R164" i="7"/>
  <c r="P164" i="7"/>
  <c r="BI163" i="7"/>
  <c r="BH163" i="7"/>
  <c r="BG163" i="7"/>
  <c r="BE163" i="7"/>
  <c r="T163" i="7"/>
  <c r="R163" i="7"/>
  <c r="P163" i="7"/>
  <c r="BI162" i="7"/>
  <c r="BH162" i="7"/>
  <c r="BG162" i="7"/>
  <c r="BE162" i="7"/>
  <c r="T162" i="7"/>
  <c r="R162" i="7"/>
  <c r="P162" i="7"/>
  <c r="BI161" i="7"/>
  <c r="BH161" i="7"/>
  <c r="BG161" i="7"/>
  <c r="BE161" i="7"/>
  <c r="T161" i="7"/>
  <c r="R161" i="7"/>
  <c r="P161" i="7"/>
  <c r="BI160" i="7"/>
  <c r="BH160" i="7"/>
  <c r="BG160" i="7"/>
  <c r="BE160" i="7"/>
  <c r="T160" i="7"/>
  <c r="R160" i="7"/>
  <c r="P160" i="7"/>
  <c r="BI159" i="7"/>
  <c r="BH159" i="7"/>
  <c r="BG159" i="7"/>
  <c r="BE159" i="7"/>
  <c r="T159" i="7"/>
  <c r="R159" i="7"/>
  <c r="P159" i="7"/>
  <c r="BI158" i="7"/>
  <c r="BH158" i="7"/>
  <c r="BG158" i="7"/>
  <c r="BE158" i="7"/>
  <c r="T158" i="7"/>
  <c r="R158" i="7"/>
  <c r="P158" i="7"/>
  <c r="BI157" i="7"/>
  <c r="BH157" i="7"/>
  <c r="BG157" i="7"/>
  <c r="BE157" i="7"/>
  <c r="T157" i="7"/>
  <c r="R157" i="7"/>
  <c r="P157" i="7"/>
  <c r="BI156" i="7"/>
  <c r="BH156" i="7"/>
  <c r="BG156" i="7"/>
  <c r="BE156" i="7"/>
  <c r="T156" i="7"/>
  <c r="R156" i="7"/>
  <c r="P156" i="7"/>
  <c r="BI155" i="7"/>
  <c r="BH155" i="7"/>
  <c r="BG155" i="7"/>
  <c r="BE155" i="7"/>
  <c r="T155" i="7"/>
  <c r="R155" i="7"/>
  <c r="P155" i="7"/>
  <c r="BI154" i="7"/>
  <c r="BH154" i="7"/>
  <c r="BG154" i="7"/>
  <c r="BE154" i="7"/>
  <c r="T154" i="7"/>
  <c r="R154" i="7"/>
  <c r="P154" i="7"/>
  <c r="BI153" i="7"/>
  <c r="BH153" i="7"/>
  <c r="BG153" i="7"/>
  <c r="BE153" i="7"/>
  <c r="T153" i="7"/>
  <c r="R153" i="7"/>
  <c r="P153" i="7"/>
  <c r="BI152" i="7"/>
  <c r="BH152" i="7"/>
  <c r="BG152" i="7"/>
  <c r="BE152" i="7"/>
  <c r="T152" i="7"/>
  <c r="R152" i="7"/>
  <c r="P152" i="7"/>
  <c r="BI151" i="7"/>
  <c r="BH151" i="7"/>
  <c r="BG151" i="7"/>
  <c r="BE151" i="7"/>
  <c r="T151" i="7"/>
  <c r="R151" i="7"/>
  <c r="P151" i="7"/>
  <c r="BI150" i="7"/>
  <c r="BH150" i="7"/>
  <c r="BG150" i="7"/>
  <c r="BE150" i="7"/>
  <c r="T150" i="7"/>
  <c r="R150" i="7"/>
  <c r="P150" i="7"/>
  <c r="BI149" i="7"/>
  <c r="BH149" i="7"/>
  <c r="BG149" i="7"/>
  <c r="BE149" i="7"/>
  <c r="T149" i="7"/>
  <c r="R149" i="7"/>
  <c r="P149" i="7"/>
  <c r="BI148" i="7"/>
  <c r="BH148" i="7"/>
  <c r="BG148" i="7"/>
  <c r="BE148" i="7"/>
  <c r="T148" i="7"/>
  <c r="R148" i="7"/>
  <c r="P148" i="7"/>
  <c r="BI147" i="7"/>
  <c r="BH147" i="7"/>
  <c r="BG147" i="7"/>
  <c r="BE147" i="7"/>
  <c r="T147" i="7"/>
  <c r="R147" i="7"/>
  <c r="P147" i="7"/>
  <c r="BI146" i="7"/>
  <c r="BH146" i="7"/>
  <c r="BG146" i="7"/>
  <c r="BE146" i="7"/>
  <c r="T146" i="7"/>
  <c r="R146" i="7"/>
  <c r="P146" i="7"/>
  <c r="BI145" i="7"/>
  <c r="BH145" i="7"/>
  <c r="BG145" i="7"/>
  <c r="BE145" i="7"/>
  <c r="T145" i="7"/>
  <c r="R145" i="7"/>
  <c r="P145" i="7"/>
  <c r="BI144" i="7"/>
  <c r="BH144" i="7"/>
  <c r="BG144" i="7"/>
  <c r="BE144" i="7"/>
  <c r="T144" i="7"/>
  <c r="R144" i="7"/>
  <c r="P144" i="7"/>
  <c r="BI143" i="7"/>
  <c r="BH143" i="7"/>
  <c r="BG143" i="7"/>
  <c r="BE143" i="7"/>
  <c r="T143" i="7"/>
  <c r="R143" i="7"/>
  <c r="P143" i="7"/>
  <c r="BI142" i="7"/>
  <c r="BH142" i="7"/>
  <c r="BG142" i="7"/>
  <c r="BE142" i="7"/>
  <c r="T142" i="7"/>
  <c r="R142" i="7"/>
  <c r="P142" i="7"/>
  <c r="BI141" i="7"/>
  <c r="BH141" i="7"/>
  <c r="BG141" i="7"/>
  <c r="BE141" i="7"/>
  <c r="T141" i="7"/>
  <c r="R141" i="7"/>
  <c r="P141" i="7"/>
  <c r="BI140" i="7"/>
  <c r="BH140" i="7"/>
  <c r="BG140" i="7"/>
  <c r="BE140" i="7"/>
  <c r="T140" i="7"/>
  <c r="R140" i="7"/>
  <c r="P140" i="7"/>
  <c r="BI139" i="7"/>
  <c r="BH139" i="7"/>
  <c r="BG139" i="7"/>
  <c r="BE139" i="7"/>
  <c r="T139" i="7"/>
  <c r="R139" i="7"/>
  <c r="P139" i="7"/>
  <c r="BI138" i="7"/>
  <c r="BH138" i="7"/>
  <c r="BG138" i="7"/>
  <c r="BE138" i="7"/>
  <c r="T138" i="7"/>
  <c r="R138" i="7"/>
  <c r="P138" i="7"/>
  <c r="BI137" i="7"/>
  <c r="BH137" i="7"/>
  <c r="BG137" i="7"/>
  <c r="BE137" i="7"/>
  <c r="T137" i="7"/>
  <c r="R137" i="7"/>
  <c r="P137" i="7"/>
  <c r="BI136" i="7"/>
  <c r="BH136" i="7"/>
  <c r="BG136" i="7"/>
  <c r="BE136" i="7"/>
  <c r="T136" i="7"/>
  <c r="R136" i="7"/>
  <c r="P136" i="7"/>
  <c r="BI135" i="7"/>
  <c r="BH135" i="7"/>
  <c r="BG135" i="7"/>
  <c r="BE135" i="7"/>
  <c r="T135" i="7"/>
  <c r="R135" i="7"/>
  <c r="P135" i="7"/>
  <c r="BI134" i="7"/>
  <c r="BH134" i="7"/>
  <c r="BG134" i="7"/>
  <c r="BE134" i="7"/>
  <c r="T134" i="7"/>
  <c r="R134" i="7"/>
  <c r="P134" i="7"/>
  <c r="BI133" i="7"/>
  <c r="BH133" i="7"/>
  <c r="BG133" i="7"/>
  <c r="BE133" i="7"/>
  <c r="T133" i="7"/>
  <c r="R133" i="7"/>
  <c r="P133" i="7"/>
  <c r="BI132" i="7"/>
  <c r="BH132" i="7"/>
  <c r="BG132" i="7"/>
  <c r="BE132" i="7"/>
  <c r="T132" i="7"/>
  <c r="R132" i="7"/>
  <c r="P132" i="7"/>
  <c r="BI131" i="7"/>
  <c r="BH131" i="7"/>
  <c r="BG131" i="7"/>
  <c r="BE131" i="7"/>
  <c r="T131" i="7"/>
  <c r="R131" i="7"/>
  <c r="P131" i="7"/>
  <c r="BI130" i="7"/>
  <c r="BH130" i="7"/>
  <c r="BG130" i="7"/>
  <c r="BE130" i="7"/>
  <c r="T130" i="7"/>
  <c r="R130" i="7"/>
  <c r="P130" i="7"/>
  <c r="BI129" i="7"/>
  <c r="BH129" i="7"/>
  <c r="BG129" i="7"/>
  <c r="BE129" i="7"/>
  <c r="T129" i="7"/>
  <c r="R129" i="7"/>
  <c r="P129" i="7"/>
  <c r="BI128" i="7"/>
  <c r="BH128" i="7"/>
  <c r="BG128" i="7"/>
  <c r="BE128" i="7"/>
  <c r="T128" i="7"/>
  <c r="R128" i="7"/>
  <c r="P128" i="7"/>
  <c r="BI127" i="7"/>
  <c r="BH127" i="7"/>
  <c r="BG127" i="7"/>
  <c r="BE127" i="7"/>
  <c r="T127" i="7"/>
  <c r="R127" i="7"/>
  <c r="P127" i="7"/>
  <c r="BI126" i="7"/>
  <c r="BH126" i="7"/>
  <c r="BG126" i="7"/>
  <c r="BE126" i="7"/>
  <c r="T126" i="7"/>
  <c r="R126" i="7"/>
  <c r="P126" i="7"/>
  <c r="BI125" i="7"/>
  <c r="BH125" i="7"/>
  <c r="BG125" i="7"/>
  <c r="BE125" i="7"/>
  <c r="T125" i="7"/>
  <c r="R125" i="7"/>
  <c r="P125" i="7"/>
  <c r="BI124" i="7"/>
  <c r="BH124" i="7"/>
  <c r="BG124" i="7"/>
  <c r="BE124" i="7"/>
  <c r="T124" i="7"/>
  <c r="R124" i="7"/>
  <c r="P124" i="7"/>
  <c r="BI123" i="7"/>
  <c r="BH123" i="7"/>
  <c r="BG123" i="7"/>
  <c r="BE123" i="7"/>
  <c r="T123" i="7"/>
  <c r="R123" i="7"/>
  <c r="P123" i="7"/>
  <c r="BI122" i="7"/>
  <c r="BH122" i="7"/>
  <c r="BG122" i="7"/>
  <c r="BE122" i="7"/>
  <c r="T122" i="7"/>
  <c r="R122" i="7"/>
  <c r="P122" i="7"/>
  <c r="BI121" i="7"/>
  <c r="BH121" i="7"/>
  <c r="BG121" i="7"/>
  <c r="BE121" i="7"/>
  <c r="T121" i="7"/>
  <c r="R121" i="7"/>
  <c r="P121" i="7"/>
  <c r="J117" i="7"/>
  <c r="J116" i="7"/>
  <c r="F116" i="7"/>
  <c r="F114" i="7"/>
  <c r="E112" i="7"/>
  <c r="J92" i="7"/>
  <c r="J91" i="7"/>
  <c r="F91" i="7"/>
  <c r="F89" i="7"/>
  <c r="E87" i="7"/>
  <c r="J18" i="7"/>
  <c r="E18" i="7"/>
  <c r="F117" i="7"/>
  <c r="J17" i="7"/>
  <c r="J12" i="7"/>
  <c r="J89" i="7" s="1"/>
  <c r="E7" i="7"/>
  <c r="E110" i="7"/>
  <c r="J37" i="6"/>
  <c r="J36" i="6"/>
  <c r="AY99" i="1"/>
  <c r="J35" i="6"/>
  <c r="AX99" i="1"/>
  <c r="BI141" i="6"/>
  <c r="BH141" i="6"/>
  <c r="BG141" i="6"/>
  <c r="BE141" i="6"/>
  <c r="T141" i="6"/>
  <c r="R141" i="6"/>
  <c r="P141" i="6"/>
  <c r="BI140" i="6"/>
  <c r="BH140" i="6"/>
  <c r="BG140" i="6"/>
  <c r="BE140" i="6"/>
  <c r="T140" i="6"/>
  <c r="R140" i="6"/>
  <c r="P140" i="6"/>
  <c r="BI139" i="6"/>
  <c r="BH139" i="6"/>
  <c r="BG139" i="6"/>
  <c r="BE139" i="6"/>
  <c r="T139" i="6"/>
  <c r="R139" i="6"/>
  <c r="P139" i="6"/>
  <c r="BI138" i="6"/>
  <c r="BH138" i="6"/>
  <c r="BG138" i="6"/>
  <c r="BE138" i="6"/>
  <c r="T138" i="6"/>
  <c r="R138" i="6"/>
  <c r="P138" i="6"/>
  <c r="BI137" i="6"/>
  <c r="BH137" i="6"/>
  <c r="BG137" i="6"/>
  <c r="BE137" i="6"/>
  <c r="T137" i="6"/>
  <c r="R137" i="6"/>
  <c r="P137" i="6"/>
  <c r="BI136" i="6"/>
  <c r="BH136" i="6"/>
  <c r="BG136" i="6"/>
  <c r="BE136" i="6"/>
  <c r="T136" i="6"/>
  <c r="R136" i="6"/>
  <c r="P136" i="6"/>
  <c r="BI135" i="6"/>
  <c r="BH135" i="6"/>
  <c r="BG135" i="6"/>
  <c r="BE135" i="6"/>
  <c r="T135" i="6"/>
  <c r="R135" i="6"/>
  <c r="P135" i="6"/>
  <c r="BI134" i="6"/>
  <c r="BH134" i="6"/>
  <c r="BG134" i="6"/>
  <c r="BE134" i="6"/>
  <c r="T134" i="6"/>
  <c r="R134" i="6"/>
  <c r="P134" i="6"/>
  <c r="BI133" i="6"/>
  <c r="BH133" i="6"/>
  <c r="BG133" i="6"/>
  <c r="BE133" i="6"/>
  <c r="T133" i="6"/>
  <c r="R133" i="6"/>
  <c r="P133" i="6"/>
  <c r="BI132" i="6"/>
  <c r="BH132" i="6"/>
  <c r="BG132" i="6"/>
  <c r="BE132" i="6"/>
  <c r="T132" i="6"/>
  <c r="R132" i="6"/>
  <c r="P132" i="6"/>
  <c r="BI131" i="6"/>
  <c r="BH131" i="6"/>
  <c r="BG131" i="6"/>
  <c r="BE131" i="6"/>
  <c r="T131" i="6"/>
  <c r="R131" i="6"/>
  <c r="P131" i="6"/>
  <c r="BI130" i="6"/>
  <c r="BH130" i="6"/>
  <c r="BG130" i="6"/>
  <c r="BE130" i="6"/>
  <c r="T130" i="6"/>
  <c r="R130" i="6"/>
  <c r="P130" i="6"/>
  <c r="BI129" i="6"/>
  <c r="BH129" i="6"/>
  <c r="BG129" i="6"/>
  <c r="BE129" i="6"/>
  <c r="T129" i="6"/>
  <c r="R129" i="6"/>
  <c r="P129" i="6"/>
  <c r="BI128" i="6"/>
  <c r="BH128" i="6"/>
  <c r="BG128" i="6"/>
  <c r="BE128" i="6"/>
  <c r="T128" i="6"/>
  <c r="R128" i="6"/>
  <c r="P128" i="6"/>
  <c r="BI127" i="6"/>
  <c r="BH127" i="6"/>
  <c r="BG127" i="6"/>
  <c r="BE127" i="6"/>
  <c r="T127" i="6"/>
  <c r="R127" i="6"/>
  <c r="P127" i="6"/>
  <c r="BI126" i="6"/>
  <c r="BH126" i="6"/>
  <c r="BG126" i="6"/>
  <c r="BE126" i="6"/>
  <c r="T126" i="6"/>
  <c r="R126" i="6"/>
  <c r="P126" i="6"/>
  <c r="BI125" i="6"/>
  <c r="BH125" i="6"/>
  <c r="BG125" i="6"/>
  <c r="BE125" i="6"/>
  <c r="T125" i="6"/>
  <c r="R125" i="6"/>
  <c r="P125" i="6"/>
  <c r="BI124" i="6"/>
  <c r="BH124" i="6"/>
  <c r="BG124" i="6"/>
  <c r="BE124" i="6"/>
  <c r="T124" i="6"/>
  <c r="R124" i="6"/>
  <c r="P124" i="6"/>
  <c r="BI123" i="6"/>
  <c r="BH123" i="6"/>
  <c r="BG123" i="6"/>
  <c r="BE123" i="6"/>
  <c r="T123" i="6"/>
  <c r="R123" i="6"/>
  <c r="P123" i="6"/>
  <c r="BI122" i="6"/>
  <c r="BH122" i="6"/>
  <c r="BG122" i="6"/>
  <c r="BE122" i="6"/>
  <c r="T122" i="6"/>
  <c r="R122" i="6"/>
  <c r="P122" i="6"/>
  <c r="BI121" i="6"/>
  <c r="BH121" i="6"/>
  <c r="BG121" i="6"/>
  <c r="BE121" i="6"/>
  <c r="T121" i="6"/>
  <c r="R121" i="6"/>
  <c r="P121" i="6"/>
  <c r="BI120" i="6"/>
  <c r="BH120" i="6"/>
  <c r="BG120" i="6"/>
  <c r="BE120" i="6"/>
  <c r="T120" i="6"/>
  <c r="R120" i="6"/>
  <c r="P120" i="6"/>
  <c r="BI119" i="6"/>
  <c r="BH119" i="6"/>
  <c r="BG119" i="6"/>
  <c r="BE119" i="6"/>
  <c r="T119" i="6"/>
  <c r="R119" i="6"/>
  <c r="P119" i="6"/>
  <c r="BI118" i="6"/>
  <c r="BH118" i="6"/>
  <c r="BG118" i="6"/>
  <c r="BE118" i="6"/>
  <c r="T118" i="6"/>
  <c r="R118" i="6"/>
  <c r="P118" i="6"/>
  <c r="BI117" i="6"/>
  <c r="BH117" i="6"/>
  <c r="BG117" i="6"/>
  <c r="BE117" i="6"/>
  <c r="T117" i="6"/>
  <c r="R117" i="6"/>
  <c r="P117" i="6"/>
  <c r="J113" i="6"/>
  <c r="J112" i="6"/>
  <c r="F112" i="6"/>
  <c r="F110" i="6"/>
  <c r="E108" i="6"/>
  <c r="J92" i="6"/>
  <c r="J91" i="6"/>
  <c r="F91" i="6"/>
  <c r="F89" i="6"/>
  <c r="E87" i="6"/>
  <c r="J18" i="6"/>
  <c r="E18" i="6"/>
  <c r="F113" i="6"/>
  <c r="J17" i="6"/>
  <c r="J12" i="6"/>
  <c r="J110" i="6"/>
  <c r="E7" i="6"/>
  <c r="E106" i="6" s="1"/>
  <c r="J37" i="5"/>
  <c r="J36" i="5"/>
  <c r="AY98" i="1"/>
  <c r="J35" i="5"/>
  <c r="AX98" i="1"/>
  <c r="BI124" i="5"/>
  <c r="BH124" i="5"/>
  <c r="BG124" i="5"/>
  <c r="BE124" i="5"/>
  <c r="T124" i="5"/>
  <c r="R124" i="5"/>
  <c r="P124" i="5"/>
  <c r="BI123" i="5"/>
  <c r="BH123" i="5"/>
  <c r="BG123" i="5"/>
  <c r="BE123" i="5"/>
  <c r="T123" i="5"/>
  <c r="R123" i="5"/>
  <c r="P123" i="5"/>
  <c r="BI122" i="5"/>
  <c r="BH122" i="5"/>
  <c r="BG122" i="5"/>
  <c r="BE122" i="5"/>
  <c r="T122" i="5"/>
  <c r="R122" i="5"/>
  <c r="P122" i="5"/>
  <c r="BI121" i="5"/>
  <c r="BH121" i="5"/>
  <c r="BG121" i="5"/>
  <c r="BE121" i="5"/>
  <c r="T121" i="5"/>
  <c r="R121" i="5"/>
  <c r="P121" i="5"/>
  <c r="BI120" i="5"/>
  <c r="BH120" i="5"/>
  <c r="BG120" i="5"/>
  <c r="BE120" i="5"/>
  <c r="T120" i="5"/>
  <c r="R120" i="5"/>
  <c r="P120" i="5"/>
  <c r="BI119" i="5"/>
  <c r="BH119" i="5"/>
  <c r="BG119" i="5"/>
  <c r="BE119" i="5"/>
  <c r="T119" i="5"/>
  <c r="R119" i="5"/>
  <c r="P119" i="5"/>
  <c r="BI118" i="5"/>
  <c r="BH118" i="5"/>
  <c r="BG118" i="5"/>
  <c r="BE118" i="5"/>
  <c r="T118" i="5"/>
  <c r="R118" i="5"/>
  <c r="P118" i="5"/>
  <c r="BI117" i="5"/>
  <c r="BH117" i="5"/>
  <c r="BG117" i="5"/>
  <c r="BE117" i="5"/>
  <c r="T117" i="5"/>
  <c r="R117" i="5"/>
  <c r="P117" i="5"/>
  <c r="J113" i="5"/>
  <c r="J112" i="5"/>
  <c r="F112" i="5"/>
  <c r="F110" i="5"/>
  <c r="E108" i="5"/>
  <c r="J92" i="5"/>
  <c r="J91" i="5"/>
  <c r="F91" i="5"/>
  <c r="F89" i="5"/>
  <c r="E87" i="5"/>
  <c r="J18" i="5"/>
  <c r="E18" i="5"/>
  <c r="F113" i="5"/>
  <c r="J17" i="5"/>
  <c r="J12" i="5"/>
  <c r="J110" i="5"/>
  <c r="E7" i="5"/>
  <c r="E85" i="5"/>
  <c r="J37" i="4"/>
  <c r="J36" i="4"/>
  <c r="AY97" i="1"/>
  <c r="J35" i="4"/>
  <c r="AX97" i="1" s="1"/>
  <c r="BI162" i="4"/>
  <c r="BH162" i="4"/>
  <c r="BG162" i="4"/>
  <c r="BE162" i="4"/>
  <c r="T162" i="4"/>
  <c r="R162" i="4"/>
  <c r="P162" i="4"/>
  <c r="BI161" i="4"/>
  <c r="BH161" i="4"/>
  <c r="BG161" i="4"/>
  <c r="BE161" i="4"/>
  <c r="T161" i="4"/>
  <c r="R161" i="4"/>
  <c r="P161" i="4"/>
  <c r="BI160" i="4"/>
  <c r="BH160" i="4"/>
  <c r="BG160" i="4"/>
  <c r="BE160" i="4"/>
  <c r="T160" i="4"/>
  <c r="R160" i="4"/>
  <c r="P160" i="4"/>
  <c r="BI159" i="4"/>
  <c r="BH159" i="4"/>
  <c r="BG159" i="4"/>
  <c r="BE159" i="4"/>
  <c r="T159" i="4"/>
  <c r="R159" i="4"/>
  <c r="P159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BI134" i="4"/>
  <c r="BH134" i="4"/>
  <c r="BG134" i="4"/>
  <c r="BE134" i="4"/>
  <c r="T134" i="4"/>
  <c r="R134" i="4"/>
  <c r="P134" i="4"/>
  <c r="BI133" i="4"/>
  <c r="BH133" i="4"/>
  <c r="BG133" i="4"/>
  <c r="BE133" i="4"/>
  <c r="T133" i="4"/>
  <c r="R133" i="4"/>
  <c r="P133" i="4"/>
  <c r="BI132" i="4"/>
  <c r="BH132" i="4"/>
  <c r="BG132" i="4"/>
  <c r="BE132" i="4"/>
  <c r="T132" i="4"/>
  <c r="R132" i="4"/>
  <c r="P132" i="4"/>
  <c r="BI131" i="4"/>
  <c r="BH131" i="4"/>
  <c r="BG131" i="4"/>
  <c r="BE131" i="4"/>
  <c r="T131" i="4"/>
  <c r="R131" i="4"/>
  <c r="P131" i="4"/>
  <c r="BI130" i="4"/>
  <c r="BH130" i="4"/>
  <c r="BG130" i="4"/>
  <c r="BE130" i="4"/>
  <c r="T130" i="4"/>
  <c r="R130" i="4"/>
  <c r="P130" i="4"/>
  <c r="BI129" i="4"/>
  <c r="BH129" i="4"/>
  <c r="BG129" i="4"/>
  <c r="BE129" i="4"/>
  <c r="T129" i="4"/>
  <c r="R129" i="4"/>
  <c r="P129" i="4"/>
  <c r="BI128" i="4"/>
  <c r="BH128" i="4"/>
  <c r="BG128" i="4"/>
  <c r="BE128" i="4"/>
  <c r="T128" i="4"/>
  <c r="R128" i="4"/>
  <c r="P128" i="4"/>
  <c r="BI127" i="4"/>
  <c r="BH127" i="4"/>
  <c r="BG127" i="4"/>
  <c r="BE127" i="4"/>
  <c r="T127" i="4"/>
  <c r="R127" i="4"/>
  <c r="P127" i="4"/>
  <c r="BI126" i="4"/>
  <c r="BH126" i="4"/>
  <c r="BG126" i="4"/>
  <c r="BE126" i="4"/>
  <c r="T126" i="4"/>
  <c r="R126" i="4"/>
  <c r="P126" i="4"/>
  <c r="BI125" i="4"/>
  <c r="BH125" i="4"/>
  <c r="BG125" i="4"/>
  <c r="BE125" i="4"/>
  <c r="T125" i="4"/>
  <c r="R125" i="4"/>
  <c r="P125" i="4"/>
  <c r="BI124" i="4"/>
  <c r="BH124" i="4"/>
  <c r="BG124" i="4"/>
  <c r="BE124" i="4"/>
  <c r="T124" i="4"/>
  <c r="R124" i="4"/>
  <c r="P124" i="4"/>
  <c r="BI123" i="4"/>
  <c r="BH123" i="4"/>
  <c r="BG123" i="4"/>
  <c r="BE123" i="4"/>
  <c r="T123" i="4"/>
  <c r="R123" i="4"/>
  <c r="P123" i="4"/>
  <c r="BI122" i="4"/>
  <c r="BH122" i="4"/>
  <c r="BG122" i="4"/>
  <c r="BE122" i="4"/>
  <c r="T122" i="4"/>
  <c r="R122" i="4"/>
  <c r="P122" i="4"/>
  <c r="BI121" i="4"/>
  <c r="BH121" i="4"/>
  <c r="BG121" i="4"/>
  <c r="BE121" i="4"/>
  <c r="T121" i="4"/>
  <c r="R121" i="4"/>
  <c r="P121" i="4"/>
  <c r="BI120" i="4"/>
  <c r="BH120" i="4"/>
  <c r="BG120" i="4"/>
  <c r="BE120" i="4"/>
  <c r="T120" i="4"/>
  <c r="R120" i="4"/>
  <c r="P120" i="4"/>
  <c r="BI119" i="4"/>
  <c r="BH119" i="4"/>
  <c r="BG119" i="4"/>
  <c r="BE119" i="4"/>
  <c r="T119" i="4"/>
  <c r="R119" i="4"/>
  <c r="P119" i="4"/>
  <c r="BI118" i="4"/>
  <c r="BH118" i="4"/>
  <c r="BG118" i="4"/>
  <c r="BE118" i="4"/>
  <c r="T118" i="4"/>
  <c r="R118" i="4"/>
  <c r="P118" i="4"/>
  <c r="J114" i="4"/>
  <c r="J113" i="4"/>
  <c r="F113" i="4"/>
  <c r="F111" i="4"/>
  <c r="E109" i="4"/>
  <c r="J92" i="4"/>
  <c r="J91" i="4"/>
  <c r="F91" i="4"/>
  <c r="F89" i="4"/>
  <c r="E87" i="4"/>
  <c r="J18" i="4"/>
  <c r="E18" i="4"/>
  <c r="F92" i="4"/>
  <c r="J17" i="4"/>
  <c r="J12" i="4"/>
  <c r="J89" i="4" s="1"/>
  <c r="E7" i="4"/>
  <c r="E107" i="4"/>
  <c r="J37" i="3"/>
  <c r="J36" i="3"/>
  <c r="AY96" i="1"/>
  <c r="J35" i="3"/>
  <c r="AX96" i="1"/>
  <c r="BI2074" i="3"/>
  <c r="BH2074" i="3"/>
  <c r="BG2074" i="3"/>
  <c r="BE2074" i="3"/>
  <c r="T2074" i="3"/>
  <c r="R2074" i="3"/>
  <c r="P2074" i="3"/>
  <c r="BI2073" i="3"/>
  <c r="BH2073" i="3"/>
  <c r="BG2073" i="3"/>
  <c r="BE2073" i="3"/>
  <c r="T2073" i="3"/>
  <c r="R2073" i="3"/>
  <c r="P2073" i="3"/>
  <c r="BI2072" i="3"/>
  <c r="BH2072" i="3"/>
  <c r="BG2072" i="3"/>
  <c r="BE2072" i="3"/>
  <c r="T2072" i="3"/>
  <c r="R2072" i="3"/>
  <c r="P2072" i="3"/>
  <c r="BI2003" i="3"/>
  <c r="BH2003" i="3"/>
  <c r="BG2003" i="3"/>
  <c r="BE2003" i="3"/>
  <c r="T2003" i="3"/>
  <c r="R2003" i="3"/>
  <c r="P2003" i="3"/>
  <c r="BI2001" i="3"/>
  <c r="BH2001" i="3"/>
  <c r="BG2001" i="3"/>
  <c r="BE2001" i="3"/>
  <c r="T2001" i="3"/>
  <c r="R2001" i="3"/>
  <c r="P2001" i="3"/>
  <c r="BI2000" i="3"/>
  <c r="BH2000" i="3"/>
  <c r="BG2000" i="3"/>
  <c r="BE2000" i="3"/>
  <c r="T2000" i="3"/>
  <c r="R2000" i="3"/>
  <c r="P2000" i="3"/>
  <c r="BI1999" i="3"/>
  <c r="BH1999" i="3"/>
  <c r="BG1999" i="3"/>
  <c r="BE1999" i="3"/>
  <c r="T1999" i="3"/>
  <c r="R1999" i="3"/>
  <c r="P1999" i="3"/>
  <c r="BI1996" i="3"/>
  <c r="BH1996" i="3"/>
  <c r="BG1996" i="3"/>
  <c r="BE1996" i="3"/>
  <c r="T1996" i="3"/>
  <c r="R1996" i="3"/>
  <c r="P1996" i="3"/>
  <c r="BI1972" i="3"/>
  <c r="BH1972" i="3"/>
  <c r="BG1972" i="3"/>
  <c r="BE1972" i="3"/>
  <c r="T1972" i="3"/>
  <c r="R1972" i="3"/>
  <c r="P1972" i="3"/>
  <c r="BI1959" i="3"/>
  <c r="BH1959" i="3"/>
  <c r="BG1959" i="3"/>
  <c r="BE1959" i="3"/>
  <c r="T1959" i="3"/>
  <c r="R1959" i="3"/>
  <c r="P1959" i="3"/>
  <c r="BI1957" i="3"/>
  <c r="BH1957" i="3"/>
  <c r="BG1957" i="3"/>
  <c r="BE1957" i="3"/>
  <c r="T1957" i="3"/>
  <c r="R1957" i="3"/>
  <c r="P1957" i="3"/>
  <c r="BI1944" i="3"/>
  <c r="BH1944" i="3"/>
  <c r="BG1944" i="3"/>
  <c r="BE1944" i="3"/>
  <c r="T1944" i="3"/>
  <c r="R1944" i="3"/>
  <c r="P1944" i="3"/>
  <c r="BI1918" i="3"/>
  <c r="BH1918" i="3"/>
  <c r="BG1918" i="3"/>
  <c r="BE1918" i="3"/>
  <c r="T1918" i="3"/>
  <c r="R1918" i="3"/>
  <c r="P1918" i="3"/>
  <c r="BI1916" i="3"/>
  <c r="BH1916" i="3"/>
  <c r="BG1916" i="3"/>
  <c r="BE1916" i="3"/>
  <c r="T1916" i="3"/>
  <c r="R1916" i="3"/>
  <c r="P1916" i="3"/>
  <c r="BI1880" i="3"/>
  <c r="BH1880" i="3"/>
  <c r="BG1880" i="3"/>
  <c r="BE1880" i="3"/>
  <c r="T1880" i="3"/>
  <c r="R1880" i="3"/>
  <c r="P1880" i="3"/>
  <c r="BI1869" i="3"/>
  <c r="BH1869" i="3"/>
  <c r="BG1869" i="3"/>
  <c r="BE1869" i="3"/>
  <c r="T1869" i="3"/>
  <c r="R1869" i="3"/>
  <c r="P1869" i="3"/>
  <c r="BI1868" i="3"/>
  <c r="BH1868" i="3"/>
  <c r="BG1868" i="3"/>
  <c r="BE1868" i="3"/>
  <c r="T1868" i="3"/>
  <c r="R1868" i="3"/>
  <c r="P1868" i="3"/>
  <c r="BI1857" i="3"/>
  <c r="BH1857" i="3"/>
  <c r="BG1857" i="3"/>
  <c r="BE1857" i="3"/>
  <c r="T1857" i="3"/>
  <c r="R1857" i="3"/>
  <c r="P1857" i="3"/>
  <c r="BI1846" i="3"/>
  <c r="BH1846" i="3"/>
  <c r="BG1846" i="3"/>
  <c r="BE1846" i="3"/>
  <c r="T1846" i="3"/>
  <c r="R1846" i="3"/>
  <c r="P1846" i="3"/>
  <c r="BI1833" i="3"/>
  <c r="BH1833" i="3"/>
  <c r="BG1833" i="3"/>
  <c r="BE1833" i="3"/>
  <c r="T1833" i="3"/>
  <c r="R1833" i="3"/>
  <c r="P1833" i="3"/>
  <c r="BI1797" i="3"/>
  <c r="BH1797" i="3"/>
  <c r="BG1797" i="3"/>
  <c r="BE1797" i="3"/>
  <c r="T1797" i="3"/>
  <c r="R1797" i="3"/>
  <c r="P1797" i="3"/>
  <c r="BI1761" i="3"/>
  <c r="BH1761" i="3"/>
  <c r="BG1761" i="3"/>
  <c r="BE1761" i="3"/>
  <c r="T1761" i="3"/>
  <c r="R1761" i="3"/>
  <c r="P1761" i="3"/>
  <c r="BI1759" i="3"/>
  <c r="BH1759" i="3"/>
  <c r="BG1759" i="3"/>
  <c r="BE1759" i="3"/>
  <c r="T1759" i="3"/>
  <c r="R1759" i="3"/>
  <c r="P1759" i="3"/>
  <c r="BI1748" i="3"/>
  <c r="BH1748" i="3"/>
  <c r="BG1748" i="3"/>
  <c r="BE1748" i="3"/>
  <c r="T1748" i="3"/>
  <c r="R1748" i="3"/>
  <c r="P1748" i="3"/>
  <c r="BI1739" i="3"/>
  <c r="BH1739" i="3"/>
  <c r="BG1739" i="3"/>
  <c r="BE1739" i="3"/>
  <c r="T1739" i="3"/>
  <c r="R1739" i="3"/>
  <c r="P1739" i="3"/>
  <c r="BI1730" i="3"/>
  <c r="BH1730" i="3"/>
  <c r="BG1730" i="3"/>
  <c r="BE1730" i="3"/>
  <c r="T1730" i="3"/>
  <c r="R1730" i="3"/>
  <c r="P1730" i="3"/>
  <c r="BI1728" i="3"/>
  <c r="BH1728" i="3"/>
  <c r="BG1728" i="3"/>
  <c r="BE1728" i="3"/>
  <c r="T1728" i="3"/>
  <c r="R1728" i="3"/>
  <c r="P1728" i="3"/>
  <c r="BI1726" i="3"/>
  <c r="BH1726" i="3"/>
  <c r="BG1726" i="3"/>
  <c r="BE1726" i="3"/>
  <c r="T1726" i="3"/>
  <c r="R1726" i="3"/>
  <c r="P1726" i="3"/>
  <c r="BI1717" i="3"/>
  <c r="BH1717" i="3"/>
  <c r="BG1717" i="3"/>
  <c r="BE1717" i="3"/>
  <c r="T1717" i="3"/>
  <c r="R1717" i="3"/>
  <c r="P1717" i="3"/>
  <c r="BI1715" i="3"/>
  <c r="BH1715" i="3"/>
  <c r="BG1715" i="3"/>
  <c r="BE1715" i="3"/>
  <c r="T1715" i="3"/>
  <c r="R1715" i="3"/>
  <c r="P1715" i="3"/>
  <c r="BI1706" i="3"/>
  <c r="BH1706" i="3"/>
  <c r="BG1706" i="3"/>
  <c r="BE1706" i="3"/>
  <c r="T1706" i="3"/>
  <c r="R1706" i="3"/>
  <c r="P1706" i="3"/>
  <c r="BI1697" i="3"/>
  <c r="BH1697" i="3"/>
  <c r="BG1697" i="3"/>
  <c r="BE1697" i="3"/>
  <c r="T1697" i="3"/>
  <c r="R1697" i="3"/>
  <c r="P1697" i="3"/>
  <c r="BI1688" i="3"/>
  <c r="BH1688" i="3"/>
  <c r="BG1688" i="3"/>
  <c r="BE1688" i="3"/>
  <c r="T1688" i="3"/>
  <c r="R1688" i="3"/>
  <c r="P1688" i="3"/>
  <c r="BI1679" i="3"/>
  <c r="BH1679" i="3"/>
  <c r="BG1679" i="3"/>
  <c r="BE1679" i="3"/>
  <c r="T1679" i="3"/>
  <c r="R1679" i="3"/>
  <c r="P1679" i="3"/>
  <c r="BI1670" i="3"/>
  <c r="BH1670" i="3"/>
  <c r="BG1670" i="3"/>
  <c r="BE1670" i="3"/>
  <c r="T1670" i="3"/>
  <c r="R1670" i="3"/>
  <c r="P1670" i="3"/>
  <c r="BI1668" i="3"/>
  <c r="BH1668" i="3"/>
  <c r="BG1668" i="3"/>
  <c r="BE1668" i="3"/>
  <c r="T1668" i="3"/>
  <c r="R1668" i="3"/>
  <c r="P1668" i="3"/>
  <c r="BI1659" i="3"/>
  <c r="BH1659" i="3"/>
  <c r="BG1659" i="3"/>
  <c r="BE1659" i="3"/>
  <c r="T1659" i="3"/>
  <c r="R1659" i="3"/>
  <c r="P1659" i="3"/>
  <c r="BI1657" i="3"/>
  <c r="BH1657" i="3"/>
  <c r="BG1657" i="3"/>
  <c r="BE1657" i="3"/>
  <c r="T1657" i="3"/>
  <c r="R1657" i="3"/>
  <c r="P1657" i="3"/>
  <c r="BI1648" i="3"/>
  <c r="BH1648" i="3"/>
  <c r="BG1648" i="3"/>
  <c r="BE1648" i="3"/>
  <c r="T1648" i="3"/>
  <c r="R1648" i="3"/>
  <c r="P1648" i="3"/>
  <c r="BI1639" i="3"/>
  <c r="BH1639" i="3"/>
  <c r="BG1639" i="3"/>
  <c r="BE1639" i="3"/>
  <c r="T1639" i="3"/>
  <c r="R1639" i="3"/>
  <c r="P1639" i="3"/>
  <c r="BI1630" i="3"/>
  <c r="BH1630" i="3"/>
  <c r="BG1630" i="3"/>
  <c r="BE1630" i="3"/>
  <c r="T1630" i="3"/>
  <c r="R1630" i="3"/>
  <c r="P1630" i="3"/>
  <c r="BI1628" i="3"/>
  <c r="BH1628" i="3"/>
  <c r="BG1628" i="3"/>
  <c r="BE1628" i="3"/>
  <c r="T1628" i="3"/>
  <c r="R1628" i="3"/>
  <c r="P1628" i="3"/>
  <c r="BI1627" i="3"/>
  <c r="BH1627" i="3"/>
  <c r="BG1627" i="3"/>
  <c r="BE1627" i="3"/>
  <c r="T1627" i="3"/>
  <c r="R1627" i="3"/>
  <c r="P1627" i="3"/>
  <c r="BI1626" i="3"/>
  <c r="BH1626" i="3"/>
  <c r="BG1626" i="3"/>
  <c r="BE1626" i="3"/>
  <c r="T1626" i="3"/>
  <c r="R1626" i="3"/>
  <c r="P1626" i="3"/>
  <c r="BI1625" i="3"/>
  <c r="BH1625" i="3"/>
  <c r="BG1625" i="3"/>
  <c r="BE1625" i="3"/>
  <c r="T1625" i="3"/>
  <c r="R1625" i="3"/>
  <c r="P1625" i="3"/>
  <c r="BI1624" i="3"/>
  <c r="BH1624" i="3"/>
  <c r="BG1624" i="3"/>
  <c r="BE1624" i="3"/>
  <c r="T1624" i="3"/>
  <c r="R1624" i="3"/>
  <c r="P1624" i="3"/>
  <c r="BI1623" i="3"/>
  <c r="BH1623" i="3"/>
  <c r="BG1623" i="3"/>
  <c r="BE1623" i="3"/>
  <c r="T1623" i="3"/>
  <c r="R1623" i="3"/>
  <c r="P1623" i="3"/>
  <c r="BI1618" i="3"/>
  <c r="BH1618" i="3"/>
  <c r="BG1618" i="3"/>
  <c r="BE1618" i="3"/>
  <c r="T1618" i="3"/>
  <c r="R1618" i="3"/>
  <c r="P1618" i="3"/>
  <c r="BI1613" i="3"/>
  <c r="BH1613" i="3"/>
  <c r="BG1613" i="3"/>
  <c r="BE1613" i="3"/>
  <c r="T1613" i="3"/>
  <c r="R1613" i="3"/>
  <c r="P1613" i="3"/>
  <c r="BI1612" i="3"/>
  <c r="BH1612" i="3"/>
  <c r="BG1612" i="3"/>
  <c r="BE1612" i="3"/>
  <c r="T1612" i="3"/>
  <c r="R1612" i="3"/>
  <c r="P1612" i="3"/>
  <c r="BI1610" i="3"/>
  <c r="BH1610" i="3"/>
  <c r="BG1610" i="3"/>
  <c r="BE1610" i="3"/>
  <c r="T1610" i="3"/>
  <c r="R1610" i="3"/>
  <c r="P1610" i="3"/>
  <c r="BI1598" i="3"/>
  <c r="BH1598" i="3"/>
  <c r="BG1598" i="3"/>
  <c r="BE1598" i="3"/>
  <c r="T1598" i="3"/>
  <c r="R1598" i="3"/>
  <c r="P1598" i="3"/>
  <c r="BI1597" i="3"/>
  <c r="BH1597" i="3"/>
  <c r="BG1597" i="3"/>
  <c r="BE1597" i="3"/>
  <c r="T1597" i="3"/>
  <c r="R1597" i="3"/>
  <c r="P1597" i="3"/>
  <c r="BI1588" i="3"/>
  <c r="BH1588" i="3"/>
  <c r="BG1588" i="3"/>
  <c r="BE1588" i="3"/>
  <c r="T1588" i="3"/>
  <c r="R1588" i="3"/>
  <c r="P1588" i="3"/>
  <c r="BI1587" i="3"/>
  <c r="BH1587" i="3"/>
  <c r="BG1587" i="3"/>
  <c r="BE1587" i="3"/>
  <c r="T1587" i="3"/>
  <c r="R1587" i="3"/>
  <c r="P1587" i="3"/>
  <c r="BI1585" i="3"/>
  <c r="BH1585" i="3"/>
  <c r="BG1585" i="3"/>
  <c r="BE1585" i="3"/>
  <c r="T1585" i="3"/>
  <c r="R1585" i="3"/>
  <c r="P1585" i="3"/>
  <c r="BI1583" i="3"/>
  <c r="BH1583" i="3"/>
  <c r="BG1583" i="3"/>
  <c r="BE1583" i="3"/>
  <c r="T1583" i="3"/>
  <c r="R1583" i="3"/>
  <c r="P1583" i="3"/>
  <c r="BI1581" i="3"/>
  <c r="BH1581" i="3"/>
  <c r="BG1581" i="3"/>
  <c r="BE1581" i="3"/>
  <c r="T1581" i="3"/>
  <c r="R1581" i="3"/>
  <c r="P1581" i="3"/>
  <c r="BI1579" i="3"/>
  <c r="BH1579" i="3"/>
  <c r="BG1579" i="3"/>
  <c r="BE1579" i="3"/>
  <c r="T1579" i="3"/>
  <c r="R1579" i="3"/>
  <c r="P1579" i="3"/>
  <c r="BI1577" i="3"/>
  <c r="BH1577" i="3"/>
  <c r="BG1577" i="3"/>
  <c r="BE1577" i="3"/>
  <c r="T1577" i="3"/>
  <c r="R1577" i="3"/>
  <c r="P1577" i="3"/>
  <c r="BI1575" i="3"/>
  <c r="BH1575" i="3"/>
  <c r="BG1575" i="3"/>
  <c r="BE1575" i="3"/>
  <c r="T1575" i="3"/>
  <c r="R1575" i="3"/>
  <c r="P1575" i="3"/>
  <c r="BI1574" i="3"/>
  <c r="BH1574" i="3"/>
  <c r="BG1574" i="3"/>
  <c r="BE1574" i="3"/>
  <c r="T1574" i="3"/>
  <c r="R1574" i="3"/>
  <c r="P1574" i="3"/>
  <c r="BI1573" i="3"/>
  <c r="BH1573" i="3"/>
  <c r="BG1573" i="3"/>
  <c r="BE1573" i="3"/>
  <c r="T1573" i="3"/>
  <c r="R1573" i="3"/>
  <c r="P1573" i="3"/>
  <c r="BI1572" i="3"/>
  <c r="BH1572" i="3"/>
  <c r="BG1572" i="3"/>
  <c r="BE1572" i="3"/>
  <c r="T1572" i="3"/>
  <c r="R1572" i="3"/>
  <c r="P1572" i="3"/>
  <c r="BI1571" i="3"/>
  <c r="BH1571" i="3"/>
  <c r="BG1571" i="3"/>
  <c r="BE1571" i="3"/>
  <c r="T1571" i="3"/>
  <c r="R1571" i="3"/>
  <c r="P1571" i="3"/>
  <c r="BI1570" i="3"/>
  <c r="BH1570" i="3"/>
  <c r="BG1570" i="3"/>
  <c r="BE1570" i="3"/>
  <c r="T1570" i="3"/>
  <c r="R1570" i="3"/>
  <c r="P1570" i="3"/>
  <c r="BI1569" i="3"/>
  <c r="BH1569" i="3"/>
  <c r="BG1569" i="3"/>
  <c r="BE1569" i="3"/>
  <c r="T1569" i="3"/>
  <c r="R1569" i="3"/>
  <c r="P1569" i="3"/>
  <c r="BI1568" i="3"/>
  <c r="BH1568" i="3"/>
  <c r="BG1568" i="3"/>
  <c r="BE1568" i="3"/>
  <c r="T1568" i="3"/>
  <c r="R1568" i="3"/>
  <c r="P1568" i="3"/>
  <c r="BI1567" i="3"/>
  <c r="BH1567" i="3"/>
  <c r="BG1567" i="3"/>
  <c r="BE1567" i="3"/>
  <c r="T1567" i="3"/>
  <c r="R1567" i="3"/>
  <c r="P1567" i="3"/>
  <c r="BI1566" i="3"/>
  <c r="BH1566" i="3"/>
  <c r="BG1566" i="3"/>
  <c r="BE1566" i="3"/>
  <c r="T1566" i="3"/>
  <c r="R1566" i="3"/>
  <c r="P1566" i="3"/>
  <c r="BI1564" i="3"/>
  <c r="BH1564" i="3"/>
  <c r="BG1564" i="3"/>
  <c r="BE1564" i="3"/>
  <c r="T1564" i="3"/>
  <c r="R1564" i="3"/>
  <c r="P1564" i="3"/>
  <c r="BI1562" i="3"/>
  <c r="BH1562" i="3"/>
  <c r="BG1562" i="3"/>
  <c r="BE1562" i="3"/>
  <c r="T1562" i="3"/>
  <c r="R1562" i="3"/>
  <c r="P1562" i="3"/>
  <c r="BI1560" i="3"/>
  <c r="BH1560" i="3"/>
  <c r="BG1560" i="3"/>
  <c r="BE1560" i="3"/>
  <c r="T1560" i="3"/>
  <c r="R1560" i="3"/>
  <c r="P1560" i="3"/>
  <c r="BI1558" i="3"/>
  <c r="BH1558" i="3"/>
  <c r="BG1558" i="3"/>
  <c r="BE1558" i="3"/>
  <c r="T1558" i="3"/>
  <c r="R1558" i="3"/>
  <c r="P1558" i="3"/>
  <c r="BI1556" i="3"/>
  <c r="BH1556" i="3"/>
  <c r="BG1556" i="3"/>
  <c r="BE1556" i="3"/>
  <c r="T1556" i="3"/>
  <c r="R1556" i="3"/>
  <c r="P1556" i="3"/>
  <c r="BI1554" i="3"/>
  <c r="BH1554" i="3"/>
  <c r="BG1554" i="3"/>
  <c r="BE1554" i="3"/>
  <c r="T1554" i="3"/>
  <c r="R1554" i="3"/>
  <c r="P1554" i="3"/>
  <c r="BI1552" i="3"/>
  <c r="BH1552" i="3"/>
  <c r="BG1552" i="3"/>
  <c r="BE1552" i="3"/>
  <c r="T1552" i="3"/>
  <c r="R1552" i="3"/>
  <c r="P1552" i="3"/>
  <c r="BI1550" i="3"/>
  <c r="BH1550" i="3"/>
  <c r="BG1550" i="3"/>
  <c r="BE1550" i="3"/>
  <c r="T1550" i="3"/>
  <c r="R1550" i="3"/>
  <c r="P1550" i="3"/>
  <c r="BI1548" i="3"/>
  <c r="BH1548" i="3"/>
  <c r="BG1548" i="3"/>
  <c r="BE1548" i="3"/>
  <c r="T1548" i="3"/>
  <c r="R1548" i="3"/>
  <c r="P1548" i="3"/>
  <c r="BI1546" i="3"/>
  <c r="BH1546" i="3"/>
  <c r="BG1546" i="3"/>
  <c r="BE1546" i="3"/>
  <c r="T1546" i="3"/>
  <c r="R1546" i="3"/>
  <c r="P1546" i="3"/>
  <c r="BI1544" i="3"/>
  <c r="BH1544" i="3"/>
  <c r="BG1544" i="3"/>
  <c r="BE1544" i="3"/>
  <c r="T1544" i="3"/>
  <c r="R1544" i="3"/>
  <c r="P1544" i="3"/>
  <c r="BI1542" i="3"/>
  <c r="BH1542" i="3"/>
  <c r="BG1542" i="3"/>
  <c r="BE1542" i="3"/>
  <c r="T1542" i="3"/>
  <c r="R1542" i="3"/>
  <c r="P1542" i="3"/>
  <c r="BI1540" i="3"/>
  <c r="BH1540" i="3"/>
  <c r="BG1540" i="3"/>
  <c r="BE1540" i="3"/>
  <c r="T1540" i="3"/>
  <c r="R1540" i="3"/>
  <c r="P1540" i="3"/>
  <c r="BI1526" i="3"/>
  <c r="BH1526" i="3"/>
  <c r="BG1526" i="3"/>
  <c r="BE1526" i="3"/>
  <c r="T1526" i="3"/>
  <c r="R1526" i="3"/>
  <c r="P1526" i="3"/>
  <c r="BI1522" i="3"/>
  <c r="BH1522" i="3"/>
  <c r="BG1522" i="3"/>
  <c r="BE1522" i="3"/>
  <c r="T1522" i="3"/>
  <c r="R1522" i="3"/>
  <c r="P1522" i="3"/>
  <c r="BI1521" i="3"/>
  <c r="BH1521" i="3"/>
  <c r="BG1521" i="3"/>
  <c r="BE1521" i="3"/>
  <c r="T1521" i="3"/>
  <c r="R1521" i="3"/>
  <c r="P1521" i="3"/>
  <c r="BI1514" i="3"/>
  <c r="BH1514" i="3"/>
  <c r="BG1514" i="3"/>
  <c r="BE1514" i="3"/>
  <c r="T1514" i="3"/>
  <c r="R1514" i="3"/>
  <c r="P1514" i="3"/>
  <c r="BI1512" i="3"/>
  <c r="BH1512" i="3"/>
  <c r="BG1512" i="3"/>
  <c r="BE1512" i="3"/>
  <c r="T1512" i="3"/>
  <c r="R1512" i="3"/>
  <c r="P1512" i="3"/>
  <c r="BI1511" i="3"/>
  <c r="BH1511" i="3"/>
  <c r="BG1511" i="3"/>
  <c r="BE1511" i="3"/>
  <c r="T1511" i="3"/>
  <c r="R1511" i="3"/>
  <c r="P1511" i="3"/>
  <c r="BI1510" i="3"/>
  <c r="BH1510" i="3"/>
  <c r="BG1510" i="3"/>
  <c r="BE1510" i="3"/>
  <c r="T1510" i="3"/>
  <c r="R1510" i="3"/>
  <c r="P1510" i="3"/>
  <c r="BI1509" i="3"/>
  <c r="BH1509" i="3"/>
  <c r="BG1509" i="3"/>
  <c r="BE1509" i="3"/>
  <c r="T1509" i="3"/>
  <c r="R1509" i="3"/>
  <c r="P1509" i="3"/>
  <c r="BI1508" i="3"/>
  <c r="BH1508" i="3"/>
  <c r="BG1508" i="3"/>
  <c r="BE1508" i="3"/>
  <c r="T1508" i="3"/>
  <c r="R1508" i="3"/>
  <c r="P1508" i="3"/>
  <c r="BI1500" i="3"/>
  <c r="BH1500" i="3"/>
  <c r="BG1500" i="3"/>
  <c r="BE1500" i="3"/>
  <c r="T1500" i="3"/>
  <c r="R1500" i="3"/>
  <c r="P1500" i="3"/>
  <c r="BI1498" i="3"/>
  <c r="BH1498" i="3"/>
  <c r="BG1498" i="3"/>
  <c r="BE1498" i="3"/>
  <c r="T1498" i="3"/>
  <c r="R1498" i="3"/>
  <c r="P1498" i="3"/>
  <c r="BI1494" i="3"/>
  <c r="BH1494" i="3"/>
  <c r="BG1494" i="3"/>
  <c r="BE1494" i="3"/>
  <c r="T1494" i="3"/>
  <c r="R1494" i="3"/>
  <c r="P1494" i="3"/>
  <c r="BI1483" i="3"/>
  <c r="BH1483" i="3"/>
  <c r="BG1483" i="3"/>
  <c r="BE1483" i="3"/>
  <c r="T1483" i="3"/>
  <c r="R1483" i="3"/>
  <c r="P1483" i="3"/>
  <c r="BI1473" i="3"/>
  <c r="BH1473" i="3"/>
  <c r="BG1473" i="3"/>
  <c r="BE1473" i="3"/>
  <c r="T1473" i="3"/>
  <c r="R1473" i="3"/>
  <c r="P1473" i="3"/>
  <c r="BI1461" i="3"/>
  <c r="BH1461" i="3"/>
  <c r="BG1461" i="3"/>
  <c r="BE1461" i="3"/>
  <c r="T1461" i="3"/>
  <c r="R1461" i="3"/>
  <c r="P1461" i="3"/>
  <c r="BI1456" i="3"/>
  <c r="BH1456" i="3"/>
  <c r="BG1456" i="3"/>
  <c r="BE1456" i="3"/>
  <c r="T1456" i="3"/>
  <c r="R1456" i="3"/>
  <c r="P1456" i="3"/>
  <c r="BI1438" i="3"/>
  <c r="BH1438" i="3"/>
  <c r="BG1438" i="3"/>
  <c r="BE1438" i="3"/>
  <c r="T1438" i="3"/>
  <c r="R1438" i="3"/>
  <c r="P1438" i="3"/>
  <c r="BI1437" i="3"/>
  <c r="BH1437" i="3"/>
  <c r="BG1437" i="3"/>
  <c r="BE1437" i="3"/>
  <c r="T1437" i="3"/>
  <c r="R1437" i="3"/>
  <c r="P1437" i="3"/>
  <c r="BI1436" i="3"/>
  <c r="BH1436" i="3"/>
  <c r="BG1436" i="3"/>
  <c r="BE1436" i="3"/>
  <c r="T1436" i="3"/>
  <c r="R1436" i="3"/>
  <c r="P1436" i="3"/>
  <c r="BI1419" i="3"/>
  <c r="BH1419" i="3"/>
  <c r="BG1419" i="3"/>
  <c r="BE1419" i="3"/>
  <c r="T1419" i="3"/>
  <c r="R1419" i="3"/>
  <c r="P1419" i="3"/>
  <c r="BI1417" i="3"/>
  <c r="BH1417" i="3"/>
  <c r="BG1417" i="3"/>
  <c r="BE1417" i="3"/>
  <c r="T1417" i="3"/>
  <c r="R1417" i="3"/>
  <c r="P1417" i="3"/>
  <c r="BI1412" i="3"/>
  <c r="BH1412" i="3"/>
  <c r="BG1412" i="3"/>
  <c r="BE1412" i="3"/>
  <c r="T1412" i="3"/>
  <c r="R1412" i="3"/>
  <c r="P1412" i="3"/>
  <c r="BI1410" i="3"/>
  <c r="BH1410" i="3"/>
  <c r="BG1410" i="3"/>
  <c r="BE1410" i="3"/>
  <c r="T1410" i="3"/>
  <c r="R1410" i="3"/>
  <c r="P1410" i="3"/>
  <c r="BI1409" i="3"/>
  <c r="BH1409" i="3"/>
  <c r="BG1409" i="3"/>
  <c r="BE1409" i="3"/>
  <c r="T1409" i="3"/>
  <c r="R1409" i="3"/>
  <c r="P1409" i="3"/>
  <c r="BI1406" i="3"/>
  <c r="BH1406" i="3"/>
  <c r="BG1406" i="3"/>
  <c r="BE1406" i="3"/>
  <c r="T1406" i="3"/>
  <c r="R1406" i="3"/>
  <c r="P1406" i="3"/>
  <c r="BI1400" i="3"/>
  <c r="BH1400" i="3"/>
  <c r="BG1400" i="3"/>
  <c r="BE1400" i="3"/>
  <c r="T1400" i="3"/>
  <c r="R1400" i="3"/>
  <c r="P1400" i="3"/>
  <c r="BI1393" i="3"/>
  <c r="BH1393" i="3"/>
  <c r="BG1393" i="3"/>
  <c r="BE1393" i="3"/>
  <c r="T1393" i="3"/>
  <c r="R1393" i="3"/>
  <c r="P1393" i="3"/>
  <c r="BI1387" i="3"/>
  <c r="BH1387" i="3"/>
  <c r="BG1387" i="3"/>
  <c r="BE1387" i="3"/>
  <c r="T1387" i="3"/>
  <c r="R1387" i="3"/>
  <c r="P1387" i="3"/>
  <c r="BI1385" i="3"/>
  <c r="BH1385" i="3"/>
  <c r="BG1385" i="3"/>
  <c r="BE1385" i="3"/>
  <c r="T1385" i="3"/>
  <c r="R1385" i="3"/>
  <c r="P1385" i="3"/>
  <c r="BI1381" i="3"/>
  <c r="BH1381" i="3"/>
  <c r="BG1381" i="3"/>
  <c r="BE1381" i="3"/>
  <c r="T1381" i="3"/>
  <c r="R1381" i="3"/>
  <c r="P1381" i="3"/>
  <c r="BI1376" i="3"/>
  <c r="BH1376" i="3"/>
  <c r="BG1376" i="3"/>
  <c r="BE1376" i="3"/>
  <c r="T1376" i="3"/>
  <c r="R1376" i="3"/>
  <c r="P1376" i="3"/>
  <c r="BI1372" i="3"/>
  <c r="BH1372" i="3"/>
  <c r="BG1372" i="3"/>
  <c r="BE1372" i="3"/>
  <c r="T1372" i="3"/>
  <c r="R1372" i="3"/>
  <c r="P1372" i="3"/>
  <c r="BI1370" i="3"/>
  <c r="BH1370" i="3"/>
  <c r="BG1370" i="3"/>
  <c r="BE1370" i="3"/>
  <c r="T1370" i="3"/>
  <c r="R1370" i="3"/>
  <c r="P1370" i="3"/>
  <c r="BI1368" i="3"/>
  <c r="BH1368" i="3"/>
  <c r="BG1368" i="3"/>
  <c r="BE1368" i="3"/>
  <c r="T1368" i="3"/>
  <c r="R1368" i="3"/>
  <c r="P1368" i="3"/>
  <c r="BI1363" i="3"/>
  <c r="BH1363" i="3"/>
  <c r="BG1363" i="3"/>
  <c r="BE1363" i="3"/>
  <c r="T1363" i="3"/>
  <c r="R1363" i="3"/>
  <c r="P1363" i="3"/>
  <c r="BI1362" i="3"/>
  <c r="BH1362" i="3"/>
  <c r="BG1362" i="3"/>
  <c r="BE1362" i="3"/>
  <c r="T1362" i="3"/>
  <c r="R1362" i="3"/>
  <c r="P1362" i="3"/>
  <c r="BI1351" i="3"/>
  <c r="BH1351" i="3"/>
  <c r="BG1351" i="3"/>
  <c r="BE1351" i="3"/>
  <c r="T1351" i="3"/>
  <c r="R1351" i="3"/>
  <c r="P1351" i="3"/>
  <c r="BI1349" i="3"/>
  <c r="BH1349" i="3"/>
  <c r="BG1349" i="3"/>
  <c r="BE1349" i="3"/>
  <c r="T1349" i="3"/>
  <c r="R1349" i="3"/>
  <c r="P1349" i="3"/>
  <c r="BI1341" i="3"/>
  <c r="BH1341" i="3"/>
  <c r="BG1341" i="3"/>
  <c r="BE1341" i="3"/>
  <c r="T1341" i="3"/>
  <c r="R1341" i="3"/>
  <c r="P1341" i="3"/>
  <c r="BI1339" i="3"/>
  <c r="BH1339" i="3"/>
  <c r="BG1339" i="3"/>
  <c r="BE1339" i="3"/>
  <c r="T1339" i="3"/>
  <c r="R1339" i="3"/>
  <c r="P1339" i="3"/>
  <c r="BI1338" i="3"/>
  <c r="BH1338" i="3"/>
  <c r="BG1338" i="3"/>
  <c r="BE1338" i="3"/>
  <c r="T1338" i="3"/>
  <c r="R1338" i="3"/>
  <c r="P1338" i="3"/>
  <c r="BI1337" i="3"/>
  <c r="BH1337" i="3"/>
  <c r="BG1337" i="3"/>
  <c r="BE1337" i="3"/>
  <c r="T1337" i="3"/>
  <c r="R1337" i="3"/>
  <c r="P1337" i="3"/>
  <c r="BI1335" i="3"/>
  <c r="BH1335" i="3"/>
  <c r="BG1335" i="3"/>
  <c r="BE1335" i="3"/>
  <c r="T1335" i="3"/>
  <c r="R1335" i="3"/>
  <c r="P1335" i="3"/>
  <c r="BI1334" i="3"/>
  <c r="BH1334" i="3"/>
  <c r="BG1334" i="3"/>
  <c r="BE1334" i="3"/>
  <c r="T1334" i="3"/>
  <c r="R1334" i="3"/>
  <c r="P1334" i="3"/>
  <c r="BI1333" i="3"/>
  <c r="BH1333" i="3"/>
  <c r="BG1333" i="3"/>
  <c r="BE1333" i="3"/>
  <c r="T1333" i="3"/>
  <c r="R1333" i="3"/>
  <c r="P1333" i="3"/>
  <c r="BI1327" i="3"/>
  <c r="BH1327" i="3"/>
  <c r="BG1327" i="3"/>
  <c r="BE1327" i="3"/>
  <c r="T1327" i="3"/>
  <c r="R1327" i="3"/>
  <c r="P1327" i="3"/>
  <c r="BI1325" i="3"/>
  <c r="BH1325" i="3"/>
  <c r="BG1325" i="3"/>
  <c r="BE1325" i="3"/>
  <c r="T1325" i="3"/>
  <c r="R1325" i="3"/>
  <c r="P1325" i="3"/>
  <c r="BI1319" i="3"/>
  <c r="BH1319" i="3"/>
  <c r="BG1319" i="3"/>
  <c r="BE1319" i="3"/>
  <c r="T1319" i="3"/>
  <c r="R1319" i="3"/>
  <c r="P1319" i="3"/>
  <c r="BI1317" i="3"/>
  <c r="BH1317" i="3"/>
  <c r="BG1317" i="3"/>
  <c r="BE1317" i="3"/>
  <c r="T1317" i="3"/>
  <c r="R1317" i="3"/>
  <c r="P1317" i="3"/>
  <c r="BI1311" i="3"/>
  <c r="BH1311" i="3"/>
  <c r="BG1311" i="3"/>
  <c r="BE1311" i="3"/>
  <c r="T1311" i="3"/>
  <c r="R1311" i="3"/>
  <c r="P1311" i="3"/>
  <c r="BI1307" i="3"/>
  <c r="BH1307" i="3"/>
  <c r="BG1307" i="3"/>
  <c r="BE1307" i="3"/>
  <c r="T1307" i="3"/>
  <c r="R1307" i="3"/>
  <c r="P1307" i="3"/>
  <c r="BI1303" i="3"/>
  <c r="BH1303" i="3"/>
  <c r="BG1303" i="3"/>
  <c r="BE1303" i="3"/>
  <c r="T1303" i="3"/>
  <c r="R1303" i="3"/>
  <c r="P1303" i="3"/>
  <c r="BI1301" i="3"/>
  <c r="BH1301" i="3"/>
  <c r="BG1301" i="3"/>
  <c r="BE1301" i="3"/>
  <c r="T1301" i="3"/>
  <c r="R1301" i="3"/>
  <c r="P1301" i="3"/>
  <c r="BI1293" i="3"/>
  <c r="BH1293" i="3"/>
  <c r="BG1293" i="3"/>
  <c r="BE1293" i="3"/>
  <c r="T1293" i="3"/>
  <c r="R1293" i="3"/>
  <c r="P1293" i="3"/>
  <c r="BI1291" i="3"/>
  <c r="BH1291" i="3"/>
  <c r="BG1291" i="3"/>
  <c r="BE1291" i="3"/>
  <c r="T1291" i="3"/>
  <c r="R1291" i="3"/>
  <c r="P1291" i="3"/>
  <c r="BI1283" i="3"/>
  <c r="BH1283" i="3"/>
  <c r="BG1283" i="3"/>
  <c r="BE1283" i="3"/>
  <c r="T1283" i="3"/>
  <c r="R1283" i="3"/>
  <c r="P1283" i="3"/>
  <c r="BI1275" i="3"/>
  <c r="BH1275" i="3"/>
  <c r="BG1275" i="3"/>
  <c r="BE1275" i="3"/>
  <c r="T1275" i="3"/>
  <c r="R1275" i="3"/>
  <c r="P1275" i="3"/>
  <c r="BI1273" i="3"/>
  <c r="BH1273" i="3"/>
  <c r="BG1273" i="3"/>
  <c r="BE1273" i="3"/>
  <c r="T1273" i="3"/>
  <c r="R1273" i="3"/>
  <c r="P1273" i="3"/>
  <c r="BI1265" i="3"/>
  <c r="BH1265" i="3"/>
  <c r="BG1265" i="3"/>
  <c r="BE1265" i="3"/>
  <c r="T1265" i="3"/>
  <c r="R1265" i="3"/>
  <c r="P1265" i="3"/>
  <c r="BI1263" i="3"/>
  <c r="BH1263" i="3"/>
  <c r="BG1263" i="3"/>
  <c r="BE1263" i="3"/>
  <c r="T1263" i="3"/>
  <c r="R1263" i="3"/>
  <c r="P1263" i="3"/>
  <c r="BI1255" i="3"/>
  <c r="BH1255" i="3"/>
  <c r="BG1255" i="3"/>
  <c r="BE1255" i="3"/>
  <c r="T1255" i="3"/>
  <c r="R1255" i="3"/>
  <c r="P1255" i="3"/>
  <c r="BI1253" i="3"/>
  <c r="BH1253" i="3"/>
  <c r="BG1253" i="3"/>
  <c r="BE1253" i="3"/>
  <c r="T1253" i="3"/>
  <c r="R1253" i="3"/>
  <c r="P1253" i="3"/>
  <c r="BI1245" i="3"/>
  <c r="BH1245" i="3"/>
  <c r="BG1245" i="3"/>
  <c r="BE1245" i="3"/>
  <c r="T1245" i="3"/>
  <c r="R1245" i="3"/>
  <c r="P1245" i="3"/>
  <c r="BI1243" i="3"/>
  <c r="BH1243" i="3"/>
  <c r="BG1243" i="3"/>
  <c r="BE1243" i="3"/>
  <c r="T1243" i="3"/>
  <c r="R1243" i="3"/>
  <c r="P1243" i="3"/>
  <c r="BI1235" i="3"/>
  <c r="BH1235" i="3"/>
  <c r="BG1235" i="3"/>
  <c r="BE1235" i="3"/>
  <c r="T1235" i="3"/>
  <c r="R1235" i="3"/>
  <c r="P1235" i="3"/>
  <c r="BI1232" i="3"/>
  <c r="BH1232" i="3"/>
  <c r="BG1232" i="3"/>
  <c r="BE1232" i="3"/>
  <c r="T1232" i="3"/>
  <c r="R1232" i="3"/>
  <c r="P1232" i="3"/>
  <c r="BI1224" i="3"/>
  <c r="BH1224" i="3"/>
  <c r="BG1224" i="3"/>
  <c r="BE1224" i="3"/>
  <c r="T1224" i="3"/>
  <c r="R1224" i="3"/>
  <c r="P1224" i="3"/>
  <c r="BI1222" i="3"/>
  <c r="BH1222" i="3"/>
  <c r="BG1222" i="3"/>
  <c r="BE1222" i="3"/>
  <c r="T1222" i="3"/>
  <c r="R1222" i="3"/>
  <c r="P1222" i="3"/>
  <c r="BI1220" i="3"/>
  <c r="BH1220" i="3"/>
  <c r="BG1220" i="3"/>
  <c r="BE1220" i="3"/>
  <c r="T1220" i="3"/>
  <c r="R1220" i="3"/>
  <c r="P1220" i="3"/>
  <c r="BI1219" i="3"/>
  <c r="BH1219" i="3"/>
  <c r="BG1219" i="3"/>
  <c r="BE1219" i="3"/>
  <c r="T1219" i="3"/>
  <c r="R1219" i="3"/>
  <c r="P1219" i="3"/>
  <c r="BI1217" i="3"/>
  <c r="BH1217" i="3"/>
  <c r="BG1217" i="3"/>
  <c r="BE1217" i="3"/>
  <c r="T1217" i="3"/>
  <c r="R1217" i="3"/>
  <c r="P1217" i="3"/>
  <c r="BI1213" i="3"/>
  <c r="BH1213" i="3"/>
  <c r="BG1213" i="3"/>
  <c r="BE1213" i="3"/>
  <c r="T1213" i="3"/>
  <c r="R1213" i="3"/>
  <c r="P1213" i="3"/>
  <c r="BI1211" i="3"/>
  <c r="BH1211" i="3"/>
  <c r="BG1211" i="3"/>
  <c r="BE1211" i="3"/>
  <c r="T1211" i="3"/>
  <c r="R1211" i="3"/>
  <c r="P1211" i="3"/>
  <c r="BI1206" i="3"/>
  <c r="BH1206" i="3"/>
  <c r="BG1206" i="3"/>
  <c r="BE1206" i="3"/>
  <c r="T1206" i="3"/>
  <c r="R1206" i="3"/>
  <c r="P1206" i="3"/>
  <c r="BI1203" i="3"/>
  <c r="BH1203" i="3"/>
  <c r="BG1203" i="3"/>
  <c r="BE1203" i="3"/>
  <c r="T1203" i="3"/>
  <c r="R1203" i="3"/>
  <c r="P1203" i="3"/>
  <c r="BI1199" i="3"/>
  <c r="BH1199" i="3"/>
  <c r="BG1199" i="3"/>
  <c r="BE1199" i="3"/>
  <c r="T1199" i="3"/>
  <c r="R1199" i="3"/>
  <c r="P1199" i="3"/>
  <c r="BI1196" i="3"/>
  <c r="BH1196" i="3"/>
  <c r="BG1196" i="3"/>
  <c r="BE1196" i="3"/>
  <c r="T1196" i="3"/>
  <c r="R1196" i="3"/>
  <c r="P1196" i="3"/>
  <c r="BI1191" i="3"/>
  <c r="BH1191" i="3"/>
  <c r="BG1191" i="3"/>
  <c r="BE1191" i="3"/>
  <c r="T1191" i="3"/>
  <c r="R1191" i="3"/>
  <c r="P1191" i="3"/>
  <c r="BI1188" i="3"/>
  <c r="BH1188" i="3"/>
  <c r="BG1188" i="3"/>
  <c r="BE1188" i="3"/>
  <c r="T1188" i="3"/>
  <c r="T1187" i="3" s="1"/>
  <c r="R1188" i="3"/>
  <c r="R1187" i="3"/>
  <c r="P1188" i="3"/>
  <c r="P1187" i="3" s="1"/>
  <c r="BI1186" i="3"/>
  <c r="BH1186" i="3"/>
  <c r="BG1186" i="3"/>
  <c r="BE1186" i="3"/>
  <c r="T1186" i="3"/>
  <c r="R1186" i="3"/>
  <c r="P1186" i="3"/>
  <c r="BI1182" i="3"/>
  <c r="BH1182" i="3"/>
  <c r="BG1182" i="3"/>
  <c r="BE1182" i="3"/>
  <c r="T1182" i="3"/>
  <c r="R1182" i="3"/>
  <c r="P1182" i="3"/>
  <c r="BI1181" i="3"/>
  <c r="BH1181" i="3"/>
  <c r="BG1181" i="3"/>
  <c r="BE1181" i="3"/>
  <c r="T1181" i="3"/>
  <c r="R1181" i="3"/>
  <c r="P1181" i="3"/>
  <c r="BI1177" i="3"/>
  <c r="BH1177" i="3"/>
  <c r="BG1177" i="3"/>
  <c r="BE1177" i="3"/>
  <c r="T1177" i="3"/>
  <c r="R1177" i="3"/>
  <c r="P1177" i="3"/>
  <c r="BI1175" i="3"/>
  <c r="BH1175" i="3"/>
  <c r="BG1175" i="3"/>
  <c r="BE1175" i="3"/>
  <c r="T1175" i="3"/>
  <c r="R1175" i="3"/>
  <c r="P1175" i="3"/>
  <c r="BI1174" i="3"/>
  <c r="BH1174" i="3"/>
  <c r="BG1174" i="3"/>
  <c r="BE1174" i="3"/>
  <c r="T1174" i="3"/>
  <c r="R1174" i="3"/>
  <c r="P1174" i="3"/>
  <c r="BI1173" i="3"/>
  <c r="BH1173" i="3"/>
  <c r="BG1173" i="3"/>
  <c r="BE1173" i="3"/>
  <c r="T1173" i="3"/>
  <c r="R1173" i="3"/>
  <c r="P1173" i="3"/>
  <c r="BI1172" i="3"/>
  <c r="BH1172" i="3"/>
  <c r="BG1172" i="3"/>
  <c r="BE1172" i="3"/>
  <c r="T1172" i="3"/>
  <c r="R1172" i="3"/>
  <c r="P1172" i="3"/>
  <c r="BI1171" i="3"/>
  <c r="BH1171" i="3"/>
  <c r="BG1171" i="3"/>
  <c r="BE1171" i="3"/>
  <c r="T1171" i="3"/>
  <c r="R1171" i="3"/>
  <c r="P1171" i="3"/>
  <c r="BI1170" i="3"/>
  <c r="BH1170" i="3"/>
  <c r="BG1170" i="3"/>
  <c r="BE1170" i="3"/>
  <c r="T1170" i="3"/>
  <c r="R1170" i="3"/>
  <c r="P1170" i="3"/>
  <c r="BI1166" i="3"/>
  <c r="BH1166" i="3"/>
  <c r="BG1166" i="3"/>
  <c r="BE1166" i="3"/>
  <c r="T1166" i="3"/>
  <c r="R1166" i="3"/>
  <c r="P1166" i="3"/>
  <c r="BI1164" i="3"/>
  <c r="BH1164" i="3"/>
  <c r="BG1164" i="3"/>
  <c r="BE1164" i="3"/>
  <c r="T1164" i="3"/>
  <c r="R1164" i="3"/>
  <c r="P1164" i="3"/>
  <c r="BI1160" i="3"/>
  <c r="BH1160" i="3"/>
  <c r="BG1160" i="3"/>
  <c r="BE1160" i="3"/>
  <c r="T1160" i="3"/>
  <c r="R1160" i="3"/>
  <c r="P1160" i="3"/>
  <c r="BI1151" i="3"/>
  <c r="BH1151" i="3"/>
  <c r="BG1151" i="3"/>
  <c r="BE1151" i="3"/>
  <c r="T1151" i="3"/>
  <c r="R1151" i="3"/>
  <c r="P1151" i="3"/>
  <c r="BI1142" i="3"/>
  <c r="BH1142" i="3"/>
  <c r="BG1142" i="3"/>
  <c r="BE1142" i="3"/>
  <c r="T1142" i="3"/>
  <c r="R1142" i="3"/>
  <c r="P1142" i="3"/>
  <c r="BI1133" i="3"/>
  <c r="BH1133" i="3"/>
  <c r="BG1133" i="3"/>
  <c r="BE1133" i="3"/>
  <c r="T1133" i="3"/>
  <c r="R1133" i="3"/>
  <c r="P1133" i="3"/>
  <c r="BI1132" i="3"/>
  <c r="BH1132" i="3"/>
  <c r="BG1132" i="3"/>
  <c r="BE1132" i="3"/>
  <c r="T1132" i="3"/>
  <c r="R1132" i="3"/>
  <c r="P1132" i="3"/>
  <c r="BI1130" i="3"/>
  <c r="BH1130" i="3"/>
  <c r="BG1130" i="3"/>
  <c r="BE1130" i="3"/>
  <c r="T1130" i="3"/>
  <c r="R1130" i="3"/>
  <c r="P1130" i="3"/>
  <c r="BI1120" i="3"/>
  <c r="BH1120" i="3"/>
  <c r="BG1120" i="3"/>
  <c r="BE1120" i="3"/>
  <c r="T1120" i="3"/>
  <c r="R1120" i="3"/>
  <c r="P1120" i="3"/>
  <c r="BI1118" i="3"/>
  <c r="BH1118" i="3"/>
  <c r="BG1118" i="3"/>
  <c r="BE1118" i="3"/>
  <c r="T1118" i="3"/>
  <c r="R1118" i="3"/>
  <c r="P1118" i="3"/>
  <c r="BI1109" i="3"/>
  <c r="BH1109" i="3"/>
  <c r="BG1109" i="3"/>
  <c r="BE1109" i="3"/>
  <c r="T1109" i="3"/>
  <c r="R1109" i="3"/>
  <c r="P1109" i="3"/>
  <c r="BI1103" i="3"/>
  <c r="BH1103" i="3"/>
  <c r="BG1103" i="3"/>
  <c r="BE1103" i="3"/>
  <c r="T1103" i="3"/>
  <c r="R1103" i="3"/>
  <c r="P1103" i="3"/>
  <c r="BI1092" i="3"/>
  <c r="BH1092" i="3"/>
  <c r="BG1092" i="3"/>
  <c r="BE1092" i="3"/>
  <c r="T1092" i="3"/>
  <c r="R1092" i="3"/>
  <c r="P1092" i="3"/>
  <c r="BI1081" i="3"/>
  <c r="BH1081" i="3"/>
  <c r="BG1081" i="3"/>
  <c r="BE1081" i="3"/>
  <c r="T1081" i="3"/>
  <c r="R1081" i="3"/>
  <c r="P1081" i="3"/>
  <c r="BI1070" i="3"/>
  <c r="BH1070" i="3"/>
  <c r="BG1070" i="3"/>
  <c r="BE1070" i="3"/>
  <c r="T1070" i="3"/>
  <c r="R1070" i="3"/>
  <c r="P1070" i="3"/>
  <c r="BI1059" i="3"/>
  <c r="BH1059" i="3"/>
  <c r="BG1059" i="3"/>
  <c r="BE1059" i="3"/>
  <c r="T1059" i="3"/>
  <c r="R1059" i="3"/>
  <c r="P1059" i="3"/>
  <c r="BI1054" i="3"/>
  <c r="BH1054" i="3"/>
  <c r="BG1054" i="3"/>
  <c r="BE1054" i="3"/>
  <c r="T1054" i="3"/>
  <c r="R1054" i="3"/>
  <c r="P1054" i="3"/>
  <c r="BI1038" i="3"/>
  <c r="BH1038" i="3"/>
  <c r="BG1038" i="3"/>
  <c r="BE1038" i="3"/>
  <c r="T1038" i="3"/>
  <c r="R1038" i="3"/>
  <c r="P1038" i="3"/>
  <c r="BI1022" i="3"/>
  <c r="BH1022" i="3"/>
  <c r="BG1022" i="3"/>
  <c r="BE1022" i="3"/>
  <c r="T1022" i="3"/>
  <c r="R1022" i="3"/>
  <c r="P1022" i="3"/>
  <c r="BI996" i="3"/>
  <c r="BH996" i="3"/>
  <c r="BG996" i="3"/>
  <c r="BE996" i="3"/>
  <c r="T996" i="3"/>
  <c r="R996" i="3"/>
  <c r="P996" i="3"/>
  <c r="BI980" i="3"/>
  <c r="BH980" i="3"/>
  <c r="BG980" i="3"/>
  <c r="BE980" i="3"/>
  <c r="T980" i="3"/>
  <c r="R980" i="3"/>
  <c r="P980" i="3"/>
  <c r="BI964" i="3"/>
  <c r="BH964" i="3"/>
  <c r="BG964" i="3"/>
  <c r="BE964" i="3"/>
  <c r="T964" i="3"/>
  <c r="R964" i="3"/>
  <c r="P964" i="3"/>
  <c r="BI948" i="3"/>
  <c r="BH948" i="3"/>
  <c r="BG948" i="3"/>
  <c r="BE948" i="3"/>
  <c r="T948" i="3"/>
  <c r="R948" i="3"/>
  <c r="P948" i="3"/>
  <c r="BI938" i="3"/>
  <c r="BH938" i="3"/>
  <c r="BG938" i="3"/>
  <c r="BE938" i="3"/>
  <c r="T938" i="3"/>
  <c r="R938" i="3"/>
  <c r="P938" i="3"/>
  <c r="BI918" i="3"/>
  <c r="BH918" i="3"/>
  <c r="BG918" i="3"/>
  <c r="BE918" i="3"/>
  <c r="T918" i="3"/>
  <c r="R918" i="3"/>
  <c r="P918" i="3"/>
  <c r="BI903" i="3"/>
  <c r="BH903" i="3"/>
  <c r="BG903" i="3"/>
  <c r="BE903" i="3"/>
  <c r="T903" i="3"/>
  <c r="R903" i="3"/>
  <c r="P903" i="3"/>
  <c r="BI885" i="3"/>
  <c r="BH885" i="3"/>
  <c r="BG885" i="3"/>
  <c r="BE885" i="3"/>
  <c r="T885" i="3"/>
  <c r="R885" i="3"/>
  <c r="P885" i="3"/>
  <c r="BI867" i="3"/>
  <c r="BH867" i="3"/>
  <c r="BG867" i="3"/>
  <c r="BE867" i="3"/>
  <c r="T867" i="3"/>
  <c r="R867" i="3"/>
  <c r="P867" i="3"/>
  <c r="BI806" i="3"/>
  <c r="BH806" i="3"/>
  <c r="BG806" i="3"/>
  <c r="BE806" i="3"/>
  <c r="T806" i="3"/>
  <c r="R806" i="3"/>
  <c r="P806" i="3"/>
  <c r="BI804" i="3"/>
  <c r="BH804" i="3"/>
  <c r="BG804" i="3"/>
  <c r="BE804" i="3"/>
  <c r="T804" i="3"/>
  <c r="R804" i="3"/>
  <c r="P804" i="3"/>
  <c r="BI792" i="3"/>
  <c r="BH792" i="3"/>
  <c r="BG792" i="3"/>
  <c r="BE792" i="3"/>
  <c r="T792" i="3"/>
  <c r="R792" i="3"/>
  <c r="P792" i="3"/>
  <c r="BI780" i="3"/>
  <c r="BH780" i="3"/>
  <c r="BG780" i="3"/>
  <c r="BE780" i="3"/>
  <c r="T780" i="3"/>
  <c r="R780" i="3"/>
  <c r="P780" i="3"/>
  <c r="BI778" i="3"/>
  <c r="BH778" i="3"/>
  <c r="BG778" i="3"/>
  <c r="BE778" i="3"/>
  <c r="T778" i="3"/>
  <c r="R778" i="3"/>
  <c r="P778" i="3"/>
  <c r="BI773" i="3"/>
  <c r="BH773" i="3"/>
  <c r="BG773" i="3"/>
  <c r="BE773" i="3"/>
  <c r="T773" i="3"/>
  <c r="R773" i="3"/>
  <c r="P773" i="3"/>
  <c r="BI759" i="3"/>
  <c r="BH759" i="3"/>
  <c r="BG759" i="3"/>
  <c r="BE759" i="3"/>
  <c r="T759" i="3"/>
  <c r="R759" i="3"/>
  <c r="P759" i="3"/>
  <c r="BI757" i="3"/>
  <c r="BH757" i="3"/>
  <c r="BG757" i="3"/>
  <c r="BE757" i="3"/>
  <c r="T757" i="3"/>
  <c r="R757" i="3"/>
  <c r="P757" i="3"/>
  <c r="BI738" i="3"/>
  <c r="BH738" i="3"/>
  <c r="BG738" i="3"/>
  <c r="BE738" i="3"/>
  <c r="T738" i="3"/>
  <c r="R738" i="3"/>
  <c r="P738" i="3"/>
  <c r="BI724" i="3"/>
  <c r="BH724" i="3"/>
  <c r="BG724" i="3"/>
  <c r="BE724" i="3"/>
  <c r="T724" i="3"/>
  <c r="R724" i="3"/>
  <c r="P724" i="3"/>
  <c r="BI710" i="3"/>
  <c r="BH710" i="3"/>
  <c r="BG710" i="3"/>
  <c r="BE710" i="3"/>
  <c r="T710" i="3"/>
  <c r="R710" i="3"/>
  <c r="P710" i="3"/>
  <c r="BI705" i="3"/>
  <c r="BH705" i="3"/>
  <c r="BG705" i="3"/>
  <c r="BE705" i="3"/>
  <c r="T705" i="3"/>
  <c r="R705" i="3"/>
  <c r="P705" i="3"/>
  <c r="BI703" i="3"/>
  <c r="BH703" i="3"/>
  <c r="BG703" i="3"/>
  <c r="BE703" i="3"/>
  <c r="T703" i="3"/>
  <c r="R703" i="3"/>
  <c r="P703" i="3"/>
  <c r="BI698" i="3"/>
  <c r="BH698" i="3"/>
  <c r="BG698" i="3"/>
  <c r="BE698" i="3"/>
  <c r="T698" i="3"/>
  <c r="R698" i="3"/>
  <c r="P698" i="3"/>
  <c r="BI693" i="3"/>
  <c r="BH693" i="3"/>
  <c r="BG693" i="3"/>
  <c r="BE693" i="3"/>
  <c r="T693" i="3"/>
  <c r="R693" i="3"/>
  <c r="P693" i="3"/>
  <c r="BI676" i="3"/>
  <c r="BH676" i="3"/>
  <c r="BG676" i="3"/>
  <c r="BE676" i="3"/>
  <c r="T676" i="3"/>
  <c r="R676" i="3"/>
  <c r="P676" i="3"/>
  <c r="BI659" i="3"/>
  <c r="BH659" i="3"/>
  <c r="BG659" i="3"/>
  <c r="BE659" i="3"/>
  <c r="T659" i="3"/>
  <c r="R659" i="3"/>
  <c r="P659" i="3"/>
  <c r="BI642" i="3"/>
  <c r="BH642" i="3"/>
  <c r="BG642" i="3"/>
  <c r="BE642" i="3"/>
  <c r="T642" i="3"/>
  <c r="R642" i="3"/>
  <c r="P642" i="3"/>
  <c r="BI613" i="3"/>
  <c r="BH613" i="3"/>
  <c r="BG613" i="3"/>
  <c r="BE613" i="3"/>
  <c r="T613" i="3"/>
  <c r="R613" i="3"/>
  <c r="P613" i="3"/>
  <c r="BI584" i="3"/>
  <c r="BH584" i="3"/>
  <c r="BG584" i="3"/>
  <c r="BE584" i="3"/>
  <c r="T584" i="3"/>
  <c r="R584" i="3"/>
  <c r="P584" i="3"/>
  <c r="BI555" i="3"/>
  <c r="BH555" i="3"/>
  <c r="BG555" i="3"/>
  <c r="BE555" i="3"/>
  <c r="T555" i="3"/>
  <c r="R555" i="3"/>
  <c r="P555" i="3"/>
  <c r="BI549" i="3"/>
  <c r="BH549" i="3"/>
  <c r="BG549" i="3"/>
  <c r="BE549" i="3"/>
  <c r="T549" i="3"/>
  <c r="R549" i="3"/>
  <c r="P549" i="3"/>
  <c r="BI547" i="3"/>
  <c r="BH547" i="3"/>
  <c r="BG547" i="3"/>
  <c r="BE547" i="3"/>
  <c r="T547" i="3"/>
  <c r="R547" i="3"/>
  <c r="P547" i="3"/>
  <c r="BI546" i="3"/>
  <c r="BH546" i="3"/>
  <c r="BG546" i="3"/>
  <c r="BE546" i="3"/>
  <c r="T546" i="3"/>
  <c r="R546" i="3"/>
  <c r="P546" i="3"/>
  <c r="BI544" i="3"/>
  <c r="BH544" i="3"/>
  <c r="BG544" i="3"/>
  <c r="BE544" i="3"/>
  <c r="T544" i="3"/>
  <c r="R544" i="3"/>
  <c r="P544" i="3"/>
  <c r="BI540" i="3"/>
  <c r="BH540" i="3"/>
  <c r="BG540" i="3"/>
  <c r="BE540" i="3"/>
  <c r="T540" i="3"/>
  <c r="R540" i="3"/>
  <c r="P540" i="3"/>
  <c r="BI537" i="3"/>
  <c r="BH537" i="3"/>
  <c r="BG537" i="3"/>
  <c r="BE537" i="3"/>
  <c r="T537" i="3"/>
  <c r="R537" i="3"/>
  <c r="P537" i="3"/>
  <c r="BI533" i="3"/>
  <c r="BH533" i="3"/>
  <c r="BG533" i="3"/>
  <c r="BE533" i="3"/>
  <c r="T533" i="3"/>
  <c r="R533" i="3"/>
  <c r="P533" i="3"/>
  <c r="BI529" i="3"/>
  <c r="BH529" i="3"/>
  <c r="BG529" i="3"/>
  <c r="BE529" i="3"/>
  <c r="T529" i="3"/>
  <c r="R529" i="3"/>
  <c r="P529" i="3"/>
  <c r="BI526" i="3"/>
  <c r="BH526" i="3"/>
  <c r="BG526" i="3"/>
  <c r="BE526" i="3"/>
  <c r="T526" i="3"/>
  <c r="R526" i="3"/>
  <c r="P526" i="3"/>
  <c r="BI522" i="3"/>
  <c r="BH522" i="3"/>
  <c r="BG522" i="3"/>
  <c r="BE522" i="3"/>
  <c r="T522" i="3"/>
  <c r="R522" i="3"/>
  <c r="P522" i="3"/>
  <c r="BI516" i="3"/>
  <c r="BH516" i="3"/>
  <c r="BG516" i="3"/>
  <c r="BE516" i="3"/>
  <c r="T516" i="3"/>
  <c r="R516" i="3"/>
  <c r="P516" i="3"/>
  <c r="BI512" i="3"/>
  <c r="BH512" i="3"/>
  <c r="BG512" i="3"/>
  <c r="BE512" i="3"/>
  <c r="T512" i="3"/>
  <c r="R512" i="3"/>
  <c r="P512" i="3"/>
  <c r="BI510" i="3"/>
  <c r="BH510" i="3"/>
  <c r="BG510" i="3"/>
  <c r="BE510" i="3"/>
  <c r="T510" i="3"/>
  <c r="R510" i="3"/>
  <c r="P510" i="3"/>
  <c r="BI506" i="3"/>
  <c r="BH506" i="3"/>
  <c r="BG506" i="3"/>
  <c r="BE506" i="3"/>
  <c r="T506" i="3"/>
  <c r="R506" i="3"/>
  <c r="P506" i="3"/>
  <c r="BI493" i="3"/>
  <c r="BH493" i="3"/>
  <c r="BG493" i="3"/>
  <c r="BE493" i="3"/>
  <c r="T493" i="3"/>
  <c r="R493" i="3"/>
  <c r="P493" i="3"/>
  <c r="BI480" i="3"/>
  <c r="BH480" i="3"/>
  <c r="BG480" i="3"/>
  <c r="BE480" i="3"/>
  <c r="T480" i="3"/>
  <c r="R480" i="3"/>
  <c r="P480" i="3"/>
  <c r="BI467" i="3"/>
  <c r="BH467" i="3"/>
  <c r="BG467" i="3"/>
  <c r="BE467" i="3"/>
  <c r="T467" i="3"/>
  <c r="R467" i="3"/>
  <c r="P467" i="3"/>
  <c r="BI466" i="3"/>
  <c r="BH466" i="3"/>
  <c r="BG466" i="3"/>
  <c r="BE466" i="3"/>
  <c r="T466" i="3"/>
  <c r="R466" i="3"/>
  <c r="P466" i="3"/>
  <c r="BI453" i="3"/>
  <c r="BH453" i="3"/>
  <c r="BG453" i="3"/>
  <c r="BE453" i="3"/>
  <c r="T453" i="3"/>
  <c r="R453" i="3"/>
  <c r="P453" i="3"/>
  <c r="BI449" i="3"/>
  <c r="BH449" i="3"/>
  <c r="BG449" i="3"/>
  <c r="BE449" i="3"/>
  <c r="T449" i="3"/>
  <c r="R449" i="3"/>
  <c r="P449" i="3"/>
  <c r="BI444" i="3"/>
  <c r="BH444" i="3"/>
  <c r="BG444" i="3"/>
  <c r="BE444" i="3"/>
  <c r="T444" i="3"/>
  <c r="R444" i="3"/>
  <c r="P444" i="3"/>
  <c r="BI440" i="3"/>
  <c r="BH440" i="3"/>
  <c r="BG440" i="3"/>
  <c r="BE440" i="3"/>
  <c r="T440" i="3"/>
  <c r="R440" i="3"/>
  <c r="P440" i="3"/>
  <c r="BI439" i="3"/>
  <c r="BH439" i="3"/>
  <c r="BG439" i="3"/>
  <c r="BE439" i="3"/>
  <c r="T439" i="3"/>
  <c r="R439" i="3"/>
  <c r="P439" i="3"/>
  <c r="BI433" i="3"/>
  <c r="BH433" i="3"/>
  <c r="BG433" i="3"/>
  <c r="BE433" i="3"/>
  <c r="T433" i="3"/>
  <c r="R433" i="3"/>
  <c r="P433" i="3"/>
  <c r="BI423" i="3"/>
  <c r="BH423" i="3"/>
  <c r="BG423" i="3"/>
  <c r="BE423" i="3"/>
  <c r="T423" i="3"/>
  <c r="R423" i="3"/>
  <c r="P423" i="3"/>
  <c r="BI417" i="3"/>
  <c r="BH417" i="3"/>
  <c r="BG417" i="3"/>
  <c r="BE417" i="3"/>
  <c r="T417" i="3"/>
  <c r="R417" i="3"/>
  <c r="P417" i="3"/>
  <c r="BI406" i="3"/>
  <c r="BH406" i="3"/>
  <c r="BG406" i="3"/>
  <c r="BE406" i="3"/>
  <c r="T406" i="3"/>
  <c r="R406" i="3"/>
  <c r="P406" i="3"/>
  <c r="BI398" i="3"/>
  <c r="BH398" i="3"/>
  <c r="BG398" i="3"/>
  <c r="BE398" i="3"/>
  <c r="T398" i="3"/>
  <c r="R398" i="3"/>
  <c r="P398" i="3"/>
  <c r="BI390" i="3"/>
  <c r="BH390" i="3"/>
  <c r="BG390" i="3"/>
  <c r="BE390" i="3"/>
  <c r="T390" i="3"/>
  <c r="R390" i="3"/>
  <c r="P390" i="3"/>
  <c r="BI382" i="3"/>
  <c r="BH382" i="3"/>
  <c r="BG382" i="3"/>
  <c r="BE382" i="3"/>
  <c r="T382" i="3"/>
  <c r="R382" i="3"/>
  <c r="P382" i="3"/>
  <c r="BI343" i="3"/>
  <c r="BH343" i="3"/>
  <c r="BG343" i="3"/>
  <c r="BE343" i="3"/>
  <c r="T343" i="3"/>
  <c r="R343" i="3"/>
  <c r="P343" i="3"/>
  <c r="BI333" i="3"/>
  <c r="BH333" i="3"/>
  <c r="BG333" i="3"/>
  <c r="BE333" i="3"/>
  <c r="T333" i="3"/>
  <c r="R333" i="3"/>
  <c r="P333" i="3"/>
  <c r="BI310" i="3"/>
  <c r="BH310" i="3"/>
  <c r="BG310" i="3"/>
  <c r="BE310" i="3"/>
  <c r="T310" i="3"/>
  <c r="R310" i="3"/>
  <c r="P310" i="3"/>
  <c r="BI303" i="3"/>
  <c r="BH303" i="3"/>
  <c r="BG303" i="3"/>
  <c r="BE303" i="3"/>
  <c r="T303" i="3"/>
  <c r="R303" i="3"/>
  <c r="P303" i="3"/>
  <c r="BI301" i="3"/>
  <c r="BH301" i="3"/>
  <c r="BG301" i="3"/>
  <c r="BE301" i="3"/>
  <c r="T301" i="3"/>
  <c r="R301" i="3"/>
  <c r="P301" i="3"/>
  <c r="BI290" i="3"/>
  <c r="BH290" i="3"/>
  <c r="BG290" i="3"/>
  <c r="BE290" i="3"/>
  <c r="T290" i="3"/>
  <c r="R290" i="3"/>
  <c r="P290" i="3"/>
  <c r="BI288" i="3"/>
  <c r="BH288" i="3"/>
  <c r="BG288" i="3"/>
  <c r="BE288" i="3"/>
  <c r="T288" i="3"/>
  <c r="R288" i="3"/>
  <c r="P288" i="3"/>
  <c r="BI279" i="3"/>
  <c r="BH279" i="3"/>
  <c r="BG279" i="3"/>
  <c r="BE279" i="3"/>
  <c r="T279" i="3"/>
  <c r="R279" i="3"/>
  <c r="P279" i="3"/>
  <c r="BI270" i="3"/>
  <c r="BH270" i="3"/>
  <c r="BG270" i="3"/>
  <c r="BE270" i="3"/>
  <c r="T270" i="3"/>
  <c r="R270" i="3"/>
  <c r="P270" i="3"/>
  <c r="BI261" i="3"/>
  <c r="BH261" i="3"/>
  <c r="BG261" i="3"/>
  <c r="BE261" i="3"/>
  <c r="T261" i="3"/>
  <c r="R261" i="3"/>
  <c r="P261" i="3"/>
  <c r="BI252" i="3"/>
  <c r="BH252" i="3"/>
  <c r="BG252" i="3"/>
  <c r="BE252" i="3"/>
  <c r="T252" i="3"/>
  <c r="R252" i="3"/>
  <c r="P252" i="3"/>
  <c r="BI251" i="3"/>
  <c r="BH251" i="3"/>
  <c r="BG251" i="3"/>
  <c r="BE251" i="3"/>
  <c r="T251" i="3"/>
  <c r="R251" i="3"/>
  <c r="P251" i="3"/>
  <c r="BI242" i="3"/>
  <c r="BH242" i="3"/>
  <c r="BG242" i="3"/>
  <c r="BE242" i="3"/>
  <c r="T242" i="3"/>
  <c r="R242" i="3"/>
  <c r="P242" i="3"/>
  <c r="BI233" i="3"/>
  <c r="BH233" i="3"/>
  <c r="BG233" i="3"/>
  <c r="BE233" i="3"/>
  <c r="T233" i="3"/>
  <c r="R233" i="3"/>
  <c r="P233" i="3"/>
  <c r="BI224" i="3"/>
  <c r="BH224" i="3"/>
  <c r="BG224" i="3"/>
  <c r="BE224" i="3"/>
  <c r="T224" i="3"/>
  <c r="R224" i="3"/>
  <c r="P224" i="3"/>
  <c r="BI215" i="3"/>
  <c r="BH215" i="3"/>
  <c r="BG215" i="3"/>
  <c r="BE215" i="3"/>
  <c r="T215" i="3"/>
  <c r="R215" i="3"/>
  <c r="P215" i="3"/>
  <c r="BI210" i="3"/>
  <c r="BH210" i="3"/>
  <c r="BG210" i="3"/>
  <c r="BE210" i="3"/>
  <c r="T210" i="3"/>
  <c r="R210" i="3"/>
  <c r="P210" i="3"/>
  <c r="BI208" i="3"/>
  <c r="BH208" i="3"/>
  <c r="BG208" i="3"/>
  <c r="BE208" i="3"/>
  <c r="T208" i="3"/>
  <c r="R208" i="3"/>
  <c r="P208" i="3"/>
  <c r="BI207" i="3"/>
  <c r="BH207" i="3"/>
  <c r="BG207" i="3"/>
  <c r="BE207" i="3"/>
  <c r="T207" i="3"/>
  <c r="R207" i="3"/>
  <c r="P207" i="3"/>
  <c r="BI206" i="3"/>
  <c r="BH206" i="3"/>
  <c r="BG206" i="3"/>
  <c r="BE206" i="3"/>
  <c r="T206" i="3"/>
  <c r="R206" i="3"/>
  <c r="P206" i="3"/>
  <c r="BI205" i="3"/>
  <c r="BH205" i="3"/>
  <c r="BG205" i="3"/>
  <c r="BE205" i="3"/>
  <c r="T205" i="3"/>
  <c r="R205" i="3"/>
  <c r="P205" i="3"/>
  <c r="BI203" i="3"/>
  <c r="BH203" i="3"/>
  <c r="BG203" i="3"/>
  <c r="BE203" i="3"/>
  <c r="T203" i="3"/>
  <c r="R203" i="3"/>
  <c r="P203" i="3"/>
  <c r="BI201" i="3"/>
  <c r="BH201" i="3"/>
  <c r="BG201" i="3"/>
  <c r="BE201" i="3"/>
  <c r="T201" i="3"/>
  <c r="R201" i="3"/>
  <c r="P201" i="3"/>
  <c r="BI196" i="3"/>
  <c r="BH196" i="3"/>
  <c r="BG196" i="3"/>
  <c r="BE196" i="3"/>
  <c r="T196" i="3"/>
  <c r="R196" i="3"/>
  <c r="P196" i="3"/>
  <c r="BI191" i="3"/>
  <c r="BH191" i="3"/>
  <c r="BG191" i="3"/>
  <c r="BE191" i="3"/>
  <c r="T191" i="3"/>
  <c r="R191" i="3"/>
  <c r="P191" i="3"/>
  <c r="BI189" i="3"/>
  <c r="BH189" i="3"/>
  <c r="BG189" i="3"/>
  <c r="BE189" i="3"/>
  <c r="T189" i="3"/>
  <c r="R189" i="3"/>
  <c r="P189" i="3"/>
  <c r="BI185" i="3"/>
  <c r="BH185" i="3"/>
  <c r="BG185" i="3"/>
  <c r="BE185" i="3"/>
  <c r="T185" i="3"/>
  <c r="R185" i="3"/>
  <c r="P185" i="3"/>
  <c r="BI180" i="3"/>
  <c r="BH180" i="3"/>
  <c r="BG180" i="3"/>
  <c r="BE180" i="3"/>
  <c r="T180" i="3"/>
  <c r="R180" i="3"/>
  <c r="P180" i="3"/>
  <c r="BI178" i="3"/>
  <c r="BH178" i="3"/>
  <c r="BG178" i="3"/>
  <c r="BE178" i="3"/>
  <c r="T178" i="3"/>
  <c r="R178" i="3"/>
  <c r="P178" i="3"/>
  <c r="BI169" i="3"/>
  <c r="BH169" i="3"/>
  <c r="BG169" i="3"/>
  <c r="BE169" i="3"/>
  <c r="T169" i="3"/>
  <c r="R169" i="3"/>
  <c r="P169" i="3"/>
  <c r="BI160" i="3"/>
  <c r="BH160" i="3"/>
  <c r="BG160" i="3"/>
  <c r="BE160" i="3"/>
  <c r="T160" i="3"/>
  <c r="R160" i="3"/>
  <c r="P160" i="3"/>
  <c r="BI156" i="3"/>
  <c r="BH156" i="3"/>
  <c r="BG156" i="3"/>
  <c r="BE156" i="3"/>
  <c r="T156" i="3"/>
  <c r="R156" i="3"/>
  <c r="P156" i="3"/>
  <c r="BI143" i="3"/>
  <c r="BH143" i="3"/>
  <c r="BG143" i="3"/>
  <c r="BE143" i="3"/>
  <c r="T143" i="3"/>
  <c r="R143" i="3"/>
  <c r="P143" i="3"/>
  <c r="J137" i="3"/>
  <c r="J136" i="3"/>
  <c r="F136" i="3"/>
  <c r="F134" i="3"/>
  <c r="E132" i="3"/>
  <c r="J92" i="3"/>
  <c r="J91" i="3"/>
  <c r="F91" i="3"/>
  <c r="F89" i="3"/>
  <c r="E87" i="3"/>
  <c r="J18" i="3"/>
  <c r="E18" i="3"/>
  <c r="F92" i="3" s="1"/>
  <c r="J17" i="3"/>
  <c r="J12" i="3"/>
  <c r="J134" i="3"/>
  <c r="E7" i="3"/>
  <c r="E85" i="3" s="1"/>
  <c r="J37" i="2"/>
  <c r="J36" i="2"/>
  <c r="AY95" i="1" s="1"/>
  <c r="J35" i="2"/>
  <c r="AX95" i="1"/>
  <c r="BI148" i="2"/>
  <c r="BH148" i="2"/>
  <c r="BG148" i="2"/>
  <c r="BE148" i="2"/>
  <c r="T148" i="2"/>
  <c r="T147" i="2" s="1"/>
  <c r="R148" i="2"/>
  <c r="R147" i="2"/>
  <c r="P148" i="2"/>
  <c r="P147" i="2"/>
  <c r="BI146" i="2"/>
  <c r="BH146" i="2"/>
  <c r="BG146" i="2"/>
  <c r="BE146" i="2"/>
  <c r="T146" i="2"/>
  <c r="T145" i="2"/>
  <c r="R146" i="2"/>
  <c r="R145" i="2"/>
  <c r="P146" i="2"/>
  <c r="P145" i="2" s="1"/>
  <c r="BI144" i="2"/>
  <c r="BH144" i="2"/>
  <c r="BG144" i="2"/>
  <c r="BE144" i="2"/>
  <c r="T144" i="2"/>
  <c r="T143" i="2"/>
  <c r="R144" i="2"/>
  <c r="R143" i="2" s="1"/>
  <c r="P144" i="2"/>
  <c r="P143" i="2" s="1"/>
  <c r="BI142" i="2"/>
  <c r="BH142" i="2"/>
  <c r="BG142" i="2"/>
  <c r="BE142" i="2"/>
  <c r="T142" i="2"/>
  <c r="T141" i="2" s="1"/>
  <c r="R142" i="2"/>
  <c r="R141" i="2" s="1"/>
  <c r="P142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4" i="2"/>
  <c r="BH134" i="2"/>
  <c r="BG134" i="2"/>
  <c r="BE134" i="2"/>
  <c r="T134" i="2"/>
  <c r="T133" i="2"/>
  <c r="R134" i="2"/>
  <c r="R133" i="2" s="1"/>
  <c r="P134" i="2"/>
  <c r="P133" i="2" s="1"/>
  <c r="BI132" i="2"/>
  <c r="BH132" i="2"/>
  <c r="BG132" i="2"/>
  <c r="BE132" i="2"/>
  <c r="T132" i="2"/>
  <c r="T131" i="2" s="1"/>
  <c r="R132" i="2"/>
  <c r="R131" i="2" s="1"/>
  <c r="P132" i="2"/>
  <c r="P131" i="2"/>
  <c r="BI129" i="2"/>
  <c r="BH129" i="2"/>
  <c r="BG129" i="2"/>
  <c r="BE129" i="2"/>
  <c r="T129" i="2"/>
  <c r="T128" i="2" s="1"/>
  <c r="R129" i="2"/>
  <c r="R128" i="2"/>
  <c r="P129" i="2"/>
  <c r="P128" i="2"/>
  <c r="J123" i="2"/>
  <c r="J122" i="2"/>
  <c r="F122" i="2"/>
  <c r="F120" i="2"/>
  <c r="E118" i="2"/>
  <c r="J92" i="2"/>
  <c r="J91" i="2"/>
  <c r="F91" i="2"/>
  <c r="F89" i="2"/>
  <c r="E87" i="2"/>
  <c r="J18" i="2"/>
  <c r="E18" i="2"/>
  <c r="F123" i="2" s="1"/>
  <c r="J17" i="2"/>
  <c r="J12" i="2"/>
  <c r="J89" i="2"/>
  <c r="E7" i="2"/>
  <c r="E85" i="2" s="1"/>
  <c r="L90" i="1"/>
  <c r="AM90" i="1"/>
  <c r="AM89" i="1"/>
  <c r="L89" i="1"/>
  <c r="AM87" i="1"/>
  <c r="L87" i="1"/>
  <c r="L85" i="1"/>
  <c r="L84" i="1"/>
  <c r="J139" i="2"/>
  <c r="AS103" i="1"/>
  <c r="J301" i="3"/>
  <c r="BK191" i="3"/>
  <c r="BK1275" i="3"/>
  <c r="BK1038" i="3"/>
  <c r="BK466" i="3"/>
  <c r="J444" i="3"/>
  <c r="J964" i="3"/>
  <c r="BK512" i="3"/>
  <c r="J1191" i="3"/>
  <c r="J512" i="3"/>
  <c r="J210" i="3"/>
  <c r="BK1630" i="3"/>
  <c r="BK804" i="3"/>
  <c r="BK440" i="3"/>
  <c r="J1918" i="3"/>
  <c r="J1639" i="3"/>
  <c r="J1436" i="3"/>
  <c r="J1235" i="3"/>
  <c r="J251" i="3"/>
  <c r="J1679" i="3"/>
  <c r="J1508" i="3"/>
  <c r="J1376" i="3"/>
  <c r="BK1996" i="3"/>
  <c r="BK1562" i="3"/>
  <c r="BK1334" i="3"/>
  <c r="J1243" i="3"/>
  <c r="J1054" i="3"/>
  <c r="BK1957" i="3"/>
  <c r="BK1626" i="3"/>
  <c r="BK1436" i="3"/>
  <c r="BK938" i="3"/>
  <c r="J406" i="3"/>
  <c r="J1739" i="3"/>
  <c r="BK1579" i="3"/>
  <c r="J1461" i="3"/>
  <c r="J1275" i="3"/>
  <c r="BK343" i="3"/>
  <c r="J279" i="3"/>
  <c r="BK159" i="4"/>
  <c r="J155" i="4"/>
  <c r="BK148" i="4"/>
  <c r="BK133" i="4"/>
  <c r="BK144" i="4"/>
  <c r="J130" i="4"/>
  <c r="J120" i="4"/>
  <c r="BK123" i="4"/>
  <c r="J123" i="4"/>
  <c r="J127" i="7"/>
  <c r="BK143" i="7"/>
  <c r="BK199" i="7"/>
  <c r="BK132" i="7"/>
  <c r="BK140" i="8"/>
  <c r="J147" i="8"/>
  <c r="J130" i="8"/>
  <c r="J141" i="8"/>
  <c r="BK134" i="8"/>
  <c r="J144" i="8"/>
  <c r="BK222" i="9"/>
  <c r="BK251" i="9"/>
  <c r="BK177" i="9"/>
  <c r="J132" i="9"/>
  <c r="BK145" i="9"/>
  <c r="J217" i="9"/>
  <c r="J138" i="9"/>
  <c r="J145" i="9"/>
  <c r="J174" i="9"/>
  <c r="J152" i="9"/>
  <c r="BK207" i="9"/>
  <c r="BK144" i="9"/>
  <c r="J218" i="9"/>
  <c r="J249" i="9"/>
  <c r="J181" i="9"/>
  <c r="BK132" i="9"/>
  <c r="BK212" i="9"/>
  <c r="J225" i="9"/>
  <c r="BK158" i="9"/>
  <c r="BK182" i="9"/>
  <c r="J130" i="9"/>
  <c r="BK209" i="9"/>
  <c r="BK140" i="10"/>
  <c r="J139" i="10"/>
  <c r="BK131" i="10"/>
  <c r="J135" i="11"/>
  <c r="J140" i="11"/>
  <c r="BK140" i="11"/>
  <c r="J121" i="12"/>
  <c r="BK138" i="12"/>
  <c r="J142" i="12"/>
  <c r="J128" i="12"/>
  <c r="J183" i="13"/>
  <c r="BK168" i="13"/>
  <c r="J151" i="13"/>
  <c r="J147" i="13"/>
  <c r="BK175" i="13"/>
  <c r="BK129" i="13"/>
  <c r="J188" i="13"/>
  <c r="J126" i="13"/>
  <c r="BK183" i="13"/>
  <c r="J165" i="13"/>
  <c r="J187" i="13"/>
  <c r="BK143" i="13"/>
  <c r="BK122" i="13"/>
  <c r="J141" i="13"/>
  <c r="J164" i="13"/>
  <c r="BK154" i="14"/>
  <c r="BK175" i="14"/>
  <c r="BK164" i="14"/>
  <c r="J157" i="14"/>
  <c r="J121" i="14"/>
  <c r="BK126" i="14"/>
  <c r="BK170" i="14"/>
  <c r="BK143" i="14"/>
  <c r="J180" i="14"/>
  <c r="J169" i="14"/>
  <c r="J181" i="14"/>
  <c r="J125" i="14"/>
  <c r="BK168" i="14"/>
  <c r="BK151" i="14"/>
  <c r="J134" i="15"/>
  <c r="J136" i="15"/>
  <c r="BK162" i="16"/>
  <c r="J138" i="16"/>
  <c r="BK158" i="16"/>
  <c r="BK159" i="16"/>
  <c r="BK129" i="16"/>
  <c r="J131" i="16"/>
  <c r="BK773" i="3"/>
  <c r="BK207" i="3"/>
  <c r="BK1132" i="3"/>
  <c r="J1151" i="3"/>
  <c r="J540" i="3"/>
  <c r="J433" i="3"/>
  <c r="J1166" i="3"/>
  <c r="J792" i="3"/>
  <c r="BK196" i="3"/>
  <c r="BK1142" i="3"/>
  <c r="BK406" i="3"/>
  <c r="J506" i="3"/>
  <c r="BK1730" i="3"/>
  <c r="J1577" i="3"/>
  <c r="J1387" i="3"/>
  <c r="J693" i="3"/>
  <c r="J2000" i="3"/>
  <c r="J1728" i="3"/>
  <c r="J1473" i="3"/>
  <c r="J1338" i="3"/>
  <c r="BK780" i="3"/>
  <c r="J1761" i="3"/>
  <c r="BK1612" i="3"/>
  <c r="J1339" i="3"/>
  <c r="J1175" i="3"/>
  <c r="BK1728" i="3"/>
  <c r="J1583" i="3"/>
  <c r="BK1511" i="3"/>
  <c r="BK1224" i="3"/>
  <c r="BK1120" i="3"/>
  <c r="J224" i="3"/>
  <c r="BK1717" i="3"/>
  <c r="J1512" i="3"/>
  <c r="BK1199" i="3"/>
  <c r="BK613" i="3"/>
  <c r="BK251" i="3"/>
  <c r="J1748" i="3"/>
  <c r="J1610" i="3"/>
  <c r="BK1526" i="3"/>
  <c r="J1334" i="3"/>
  <c r="BK2072" i="3"/>
  <c r="J1566" i="3"/>
  <c r="J948" i="3"/>
  <c r="J1581" i="3"/>
  <c r="BK1461" i="3"/>
  <c r="BK1307" i="3"/>
  <c r="BK423" i="3"/>
  <c r="BK143" i="3"/>
  <c r="BK117" i="5"/>
  <c r="J135" i="6"/>
  <c r="BK122" i="6"/>
  <c r="BK132" i="6"/>
  <c r="J132" i="7"/>
  <c r="BK163" i="7"/>
  <c r="J148" i="7"/>
  <c r="BK207" i="7"/>
  <c r="J156" i="7"/>
  <c r="J159" i="7"/>
  <c r="BK170" i="7"/>
  <c r="BK209" i="7"/>
  <c r="J154" i="7"/>
  <c r="J140" i="7"/>
  <c r="BK172" i="7"/>
  <c r="BK174" i="7"/>
  <c r="J166" i="7"/>
  <c r="J189" i="7"/>
  <c r="J163" i="7"/>
  <c r="J173" i="7"/>
  <c r="J135" i="7"/>
  <c r="J152" i="8"/>
  <c r="BK146" i="8"/>
  <c r="J153" i="8"/>
  <c r="J142" i="8"/>
  <c r="BK130" i="8"/>
  <c r="J247" i="9"/>
  <c r="J203" i="9"/>
  <c r="J241" i="9"/>
  <c r="BK134" i="9"/>
  <c r="J216" i="9"/>
  <c r="J190" i="9"/>
  <c r="J160" i="9"/>
  <c r="BK173" i="9"/>
  <c r="J212" i="9"/>
  <c r="J153" i="9"/>
  <c r="J199" i="9"/>
  <c r="BK187" i="9"/>
  <c r="J172" i="9"/>
  <c r="BK166" i="9"/>
  <c r="J126" i="10"/>
  <c r="BK123" i="11"/>
  <c r="BK121" i="11"/>
  <c r="J138" i="11"/>
  <c r="BK141" i="12"/>
  <c r="J131" i="12"/>
  <c r="BK143" i="12"/>
  <c r="J130" i="12"/>
  <c r="J124" i="13"/>
  <c r="J189" i="13"/>
  <c r="BK188" i="13"/>
  <c r="J180" i="13"/>
  <c r="J157" i="13"/>
  <c r="BK142" i="13"/>
  <c r="BK146" i="13"/>
  <c r="J159" i="13"/>
  <c r="J175" i="13"/>
  <c r="BK170" i="13"/>
  <c r="BK125" i="13"/>
  <c r="J173" i="13"/>
  <c r="BK153" i="13"/>
  <c r="J155" i="13"/>
  <c r="J125" i="13"/>
  <c r="J121" i="13"/>
  <c r="BK161" i="14"/>
  <c r="J162" i="14"/>
  <c r="J156" i="14"/>
  <c r="BK163" i="14"/>
  <c r="BK148" i="14"/>
  <c r="J164" i="14"/>
  <c r="BK138" i="14"/>
  <c r="J177" i="14"/>
  <c r="BK153" i="14"/>
  <c r="BK174" i="14"/>
  <c r="J151" i="15"/>
  <c r="J138" i="15"/>
  <c r="BK156" i="15"/>
  <c r="BK151" i="15"/>
  <c r="J140" i="15"/>
  <c r="BK145" i="15"/>
  <c r="J142" i="15"/>
  <c r="J139" i="16"/>
  <c r="J146" i="16"/>
  <c r="BK157" i="16"/>
  <c r="J143" i="16"/>
  <c r="BK126" i="16"/>
  <c r="J127" i="16"/>
  <c r="BK142" i="2"/>
  <c r="J132" i="2"/>
  <c r="J1253" i="3"/>
  <c r="BK510" i="3"/>
  <c r="J252" i="3"/>
  <c r="BK1203" i="3"/>
  <c r="BK506" i="3"/>
  <c r="J207" i="3"/>
  <c r="J903" i="3"/>
  <c r="BK1232" i="3"/>
  <c r="J1717" i="3"/>
  <c r="BK1206" i="3"/>
  <c r="J1944" i="3"/>
  <c r="BK1522" i="3"/>
  <c r="J1109" i="3"/>
  <c r="BK1748" i="3"/>
  <c r="J1437" i="3"/>
  <c r="BK1196" i="3"/>
  <c r="BK301" i="3"/>
  <c r="BK150" i="4"/>
  <c r="BK158" i="4"/>
  <c r="BK149" i="4"/>
  <c r="J136" i="4"/>
  <c r="BK126" i="4"/>
  <c r="J146" i="4"/>
  <c r="J118" i="4"/>
  <c r="J131" i="4"/>
  <c r="J119" i="5"/>
  <c r="BK138" i="6"/>
  <c r="BK119" i="6"/>
  <c r="BK121" i="6"/>
  <c r="BK135" i="7"/>
  <c r="BK188" i="7"/>
  <c r="BK155" i="7"/>
  <c r="J204" i="7"/>
  <c r="BK129" i="7"/>
  <c r="J147" i="7"/>
  <c r="BK150" i="7"/>
  <c r="J150" i="7"/>
  <c r="BK185" i="7"/>
  <c r="J144" i="7"/>
  <c r="J199" i="7"/>
  <c r="BK131" i="7"/>
  <c r="BK165" i="7"/>
  <c r="J137" i="7"/>
  <c r="J131" i="8"/>
  <c r="J122" i="8"/>
  <c r="J146" i="8"/>
  <c r="BK143" i="8"/>
  <c r="J120" i="8"/>
  <c r="BK252" i="9"/>
  <c r="J177" i="9"/>
  <c r="J193" i="9"/>
  <c r="J232" i="9"/>
  <c r="J239" i="9"/>
  <c r="J171" i="9"/>
  <c r="J168" i="9"/>
  <c r="J194" i="9"/>
  <c r="J155" i="9"/>
  <c r="BK211" i="9"/>
  <c r="J205" i="9"/>
  <c r="J219" i="9"/>
  <c r="BK155" i="9"/>
  <c r="J251" i="9"/>
  <c r="J135" i="10"/>
  <c r="J134" i="11"/>
  <c r="BK137" i="11"/>
  <c r="BK136" i="11"/>
  <c r="J124" i="11"/>
  <c r="J127" i="12"/>
  <c r="BK127" i="12"/>
  <c r="J123" i="12"/>
  <c r="BK134" i="12"/>
  <c r="J143" i="13"/>
  <c r="J178" i="13"/>
  <c r="BK165" i="13"/>
  <c r="J127" i="13"/>
  <c r="J137" i="13"/>
  <c r="J130" i="13"/>
  <c r="J145" i="13"/>
  <c r="BK166" i="14"/>
  <c r="BK122" i="14"/>
  <c r="BK157" i="14"/>
  <c r="J123" i="14"/>
  <c r="J140" i="14"/>
  <c r="J130" i="14"/>
  <c r="J161" i="14"/>
  <c r="J137" i="15"/>
  <c r="J130" i="15"/>
  <c r="BK160" i="15"/>
  <c r="BK150" i="15"/>
  <c r="BK140" i="15"/>
  <c r="J160" i="15"/>
  <c r="BK129" i="15"/>
  <c r="J123" i="16"/>
  <c r="BK124" i="16"/>
  <c r="J148" i="16"/>
  <c r="J137" i="16"/>
  <c r="J162" i="16"/>
  <c r="J124" i="16"/>
  <c r="J1575" i="3"/>
  <c r="J1494" i="3"/>
  <c r="J1263" i="3"/>
  <c r="J510" i="3"/>
  <c r="J1797" i="3"/>
  <c r="J1571" i="3"/>
  <c r="J1393" i="3"/>
  <c r="J2072" i="3"/>
  <c r="BK1657" i="3"/>
  <c r="J1514" i="3"/>
  <c r="BK1265" i="3"/>
  <c r="J1172" i="3"/>
  <c r="BK1022" i="3"/>
  <c r="BK2001" i="3"/>
  <c r="J1628" i="3"/>
  <c r="J1500" i="3"/>
  <c r="BK1211" i="3"/>
  <c r="BK555" i="3"/>
  <c r="BK160" i="3"/>
  <c r="J1630" i="3"/>
  <c r="BK1618" i="3"/>
  <c r="BK1556" i="3"/>
  <c r="BK1406" i="3"/>
  <c r="BK1273" i="3"/>
  <c r="J1999" i="3"/>
  <c r="BK1164" i="3"/>
  <c r="BK1706" i="3"/>
  <c r="BK1510" i="3"/>
  <c r="J1351" i="3"/>
  <c r="BK242" i="3"/>
  <c r="J1597" i="3"/>
  <c r="BK1419" i="3"/>
  <c r="J121" i="6"/>
  <c r="BK133" i="6"/>
  <c r="J193" i="7"/>
  <c r="BK130" i="7"/>
  <c r="BK162" i="7"/>
  <c r="J125" i="7"/>
  <c r="BK183" i="7"/>
  <c r="BK121" i="7"/>
  <c r="BK187" i="7"/>
  <c r="BK208" i="7"/>
  <c r="J176" i="7"/>
  <c r="J206" i="7"/>
  <c r="BK145" i="7"/>
  <c r="J202" i="7"/>
  <c r="J130" i="7"/>
  <c r="J188" i="7"/>
  <c r="BK156" i="7"/>
  <c r="J228" i="9"/>
  <c r="J165" i="9"/>
  <c r="BK175" i="9"/>
  <c r="J154" i="9"/>
  <c r="BK204" i="9"/>
  <c r="BK143" i="9"/>
  <c r="BK215" i="9"/>
  <c r="BK133" i="9"/>
  <c r="BK147" i="9"/>
  <c r="J237" i="9"/>
  <c r="BK165" i="9"/>
  <c r="BK246" i="9"/>
  <c r="J214" i="9"/>
  <c r="J215" i="9"/>
  <c r="BK151" i="9"/>
  <c r="J220" i="9"/>
  <c r="BK127" i="10"/>
  <c r="BK136" i="10"/>
  <c r="BK122" i="10"/>
  <c r="J129" i="10"/>
  <c r="J129" i="11"/>
  <c r="BK133" i="11"/>
  <c r="J139" i="11"/>
  <c r="BK128" i="12"/>
  <c r="J140" i="12"/>
  <c r="J126" i="12"/>
  <c r="BK123" i="12"/>
  <c r="J123" i="13"/>
  <c r="BK176" i="13"/>
  <c r="BK150" i="13"/>
  <c r="BK145" i="13"/>
  <c r="J139" i="13"/>
  <c r="BK151" i="13"/>
  <c r="BK133" i="13"/>
  <c r="BK172" i="13"/>
  <c r="BK185" i="13"/>
  <c r="J181" i="13"/>
  <c r="BK140" i="13"/>
  <c r="BK130" i="13"/>
  <c r="BK128" i="13"/>
  <c r="J139" i="14"/>
  <c r="BK176" i="14"/>
  <c r="BK124" i="14"/>
  <c r="J124" i="14"/>
  <c r="BK183" i="14"/>
  <c r="BK177" i="14"/>
  <c r="BK171" i="14"/>
  <c r="BK145" i="14"/>
  <c r="BK131" i="14"/>
  <c r="BK142" i="14"/>
  <c r="J159" i="15"/>
  <c r="J145" i="15"/>
  <c r="BK122" i="15"/>
  <c r="BK152" i="15"/>
  <c r="BK147" i="15"/>
  <c r="BK154" i="15"/>
  <c r="J132" i="15"/>
  <c r="J135" i="16"/>
  <c r="J122" i="16"/>
  <c r="BK143" i="16"/>
  <c r="BK142" i="16"/>
  <c r="BK123" i="16"/>
  <c r="J152" i="16"/>
  <c r="J1211" i="3"/>
  <c r="BK757" i="3"/>
  <c r="BK215" i="3"/>
  <c r="J2073" i="3"/>
  <c r="BK1569" i="3"/>
  <c r="BK1335" i="3"/>
  <c r="BK533" i="3"/>
  <c r="J191" i="3"/>
  <c r="J1869" i="3"/>
  <c r="J1612" i="3"/>
  <c r="BK1540" i="3"/>
  <c r="J885" i="3"/>
  <c r="BK201" i="3"/>
  <c r="J198" i="9"/>
  <c r="BK129" i="9"/>
  <c r="J192" i="9"/>
  <c r="J213" i="9"/>
  <c r="J196" i="9"/>
  <c r="J209" i="9"/>
  <c r="BK225" i="9"/>
  <c r="J150" i="9"/>
  <c r="BK247" i="9"/>
  <c r="BK171" i="9"/>
  <c r="BK189" i="9"/>
  <c r="BK150" i="9"/>
  <c r="J246" i="9"/>
  <c r="J204" i="9"/>
  <c r="J137" i="10"/>
  <c r="J140" i="10"/>
  <c r="BK139" i="10"/>
  <c r="BK129" i="10"/>
  <c r="J121" i="11"/>
  <c r="J128" i="11"/>
  <c r="J161" i="13"/>
  <c r="BK141" i="13"/>
  <c r="J184" i="13"/>
  <c r="BK160" i="13"/>
  <c r="BK149" i="13"/>
  <c r="J185" i="13"/>
  <c r="J128" i="13"/>
  <c r="J147" i="14"/>
  <c r="J126" i="14"/>
  <c r="BK133" i="14"/>
  <c r="J138" i="14"/>
  <c r="J184" i="14"/>
  <c r="BK162" i="14"/>
  <c r="BK128" i="14"/>
  <c r="J160" i="14"/>
  <c r="BK144" i="14"/>
  <c r="J159" i="14"/>
  <c r="J133" i="14"/>
  <c r="J144" i="15"/>
  <c r="BK164" i="15"/>
  <c r="BK144" i="15"/>
  <c r="J163" i="15"/>
  <c r="J149" i="15"/>
  <c r="J135" i="15"/>
  <c r="J129" i="16"/>
  <c r="BK156" i="16"/>
  <c r="BK138" i="16"/>
  <c r="BK161" i="16"/>
  <c r="J151" i="16"/>
  <c r="BK149" i="16"/>
  <c r="BK148" i="2"/>
  <c r="J134" i="2"/>
  <c r="BK1255" i="3"/>
  <c r="BK390" i="3"/>
  <c r="BK279" i="3"/>
  <c r="J1182" i="3"/>
  <c r="BK1174" i="3"/>
  <c r="J773" i="3"/>
  <c r="BK233" i="3"/>
  <c r="J423" i="3"/>
  <c r="J1103" i="3"/>
  <c r="J613" i="3"/>
  <c r="J156" i="3"/>
  <c r="BK584" i="3"/>
  <c r="J804" i="3"/>
  <c r="J1688" i="3"/>
  <c r="J1567" i="3"/>
  <c r="J1220" i="3"/>
  <c r="J526" i="3"/>
  <c r="J189" i="3"/>
  <c r="J1624" i="3"/>
  <c r="BK1508" i="3"/>
  <c r="J1265" i="3"/>
  <c r="BK537" i="3"/>
  <c r="J1715" i="3"/>
  <c r="J1406" i="3"/>
  <c r="J1222" i="3"/>
  <c r="J1726" i="3"/>
  <c r="BK1548" i="3"/>
  <c r="J137" i="2"/>
  <c r="J146" i="2"/>
  <c r="BK698" i="3"/>
  <c r="J290" i="3"/>
  <c r="BK1263" i="3"/>
  <c r="J1173" i="3"/>
  <c r="BK778" i="3"/>
  <c r="BK1173" i="3"/>
  <c r="J1170" i="3"/>
  <c r="J449" i="3"/>
  <c r="J1171" i="3"/>
  <c r="J1070" i="3"/>
  <c r="BK398" i="3"/>
  <c r="J757" i="3"/>
  <c r="J1706" i="3"/>
  <c r="BK1610" i="3"/>
  <c r="BK1552" i="3"/>
  <c r="BK1293" i="3"/>
  <c r="BK480" i="3"/>
  <c r="J1550" i="3"/>
  <c r="BK1362" i="3"/>
  <c r="BK1103" i="3"/>
  <c r="BK189" i="3"/>
  <c r="J1648" i="3"/>
  <c r="BK1494" i="3"/>
  <c r="BK1338" i="3"/>
  <c r="BK1213" i="3"/>
  <c r="J1659" i="3"/>
  <c r="J1349" i="3"/>
  <c r="J1219" i="3"/>
  <c r="J1118" i="3"/>
  <c r="BK1944" i="3"/>
  <c r="BK1573" i="3"/>
  <c r="BK1319" i="3"/>
  <c r="BK1109" i="3"/>
  <c r="J215" i="3"/>
  <c r="BK1613" i="3"/>
  <c r="J1544" i="3"/>
  <c r="J1370" i="3"/>
  <c r="J1203" i="3"/>
  <c r="BK1597" i="3"/>
  <c r="BK1222" i="3"/>
  <c r="BK444" i="3"/>
  <c r="J1574" i="3"/>
  <c r="J1381" i="3"/>
  <c r="BK1283" i="3"/>
  <c r="BK210" i="3"/>
  <c r="BK1627" i="3"/>
  <c r="J1362" i="3"/>
  <c r="J659" i="3"/>
  <c r="BK333" i="3"/>
  <c r="BK288" i="3"/>
  <c r="J132" i="4"/>
  <c r="BK146" i="4"/>
  <c r="J142" i="4"/>
  <c r="BK135" i="4"/>
  <c r="BK162" i="4"/>
  <c r="J158" i="4"/>
  <c r="BK151" i="4"/>
  <c r="J135" i="4"/>
  <c r="J123" i="5"/>
  <c r="BK119" i="5"/>
  <c r="J131" i="6"/>
  <c r="J123" i="6"/>
  <c r="BK141" i="6"/>
  <c r="J117" i="6"/>
  <c r="BK169" i="7"/>
  <c r="BK127" i="7"/>
  <c r="J157" i="7"/>
  <c r="BK141" i="7"/>
  <c r="BK184" i="7"/>
  <c r="J162" i="7"/>
  <c r="J186" i="7"/>
  <c r="J123" i="7"/>
  <c r="BK175" i="7"/>
  <c r="BK200" i="7"/>
  <c r="J203" i="7"/>
  <c r="BK201" i="7"/>
  <c r="J160" i="7"/>
  <c r="J187" i="7"/>
  <c r="J172" i="7"/>
  <c r="J136" i="7"/>
  <c r="BK150" i="8"/>
  <c r="BK145" i="8"/>
  <c r="J135" i="8"/>
  <c r="BK125" i="8"/>
  <c r="J139" i="8"/>
  <c r="J133" i="8"/>
  <c r="BK231" i="9"/>
  <c r="J197" i="9"/>
  <c r="BK202" i="9"/>
  <c r="BK141" i="9"/>
  <c r="J222" i="9"/>
  <c r="J230" i="9"/>
  <c r="J157" i="9"/>
  <c r="J166" i="9"/>
  <c r="BK213" i="9"/>
  <c r="J142" i="9"/>
  <c r="BK224" i="9"/>
  <c r="BK141" i="10"/>
  <c r="J138" i="10"/>
  <c r="J121" i="10"/>
  <c r="BK130" i="10"/>
  <c r="J122" i="11"/>
  <c r="BK129" i="11"/>
  <c r="BK122" i="11"/>
  <c r="BK139" i="12"/>
  <c r="BK133" i="12"/>
  <c r="BK132" i="12"/>
  <c r="J125" i="12"/>
  <c r="J129" i="12"/>
  <c r="BK164" i="13"/>
  <c r="J177" i="13"/>
  <c r="J182" i="13"/>
  <c r="BK131" i="13"/>
  <c r="BK186" i="13"/>
  <c r="BK189" i="13"/>
  <c r="BK166" i="13"/>
  <c r="J132" i="13"/>
  <c r="BK127" i="13"/>
  <c r="BK132" i="13"/>
  <c r="BK173" i="14"/>
  <c r="BK155" i="14"/>
  <c r="BK134" i="14"/>
  <c r="BK184" i="14"/>
  <c r="J179" i="14"/>
  <c r="J167" i="14"/>
  <c r="BK181" i="14"/>
  <c r="J175" i="14"/>
  <c r="BK135" i="14"/>
  <c r="J128" i="14"/>
  <c r="BK124" i="15"/>
  <c r="BK153" i="15"/>
  <c r="BK159" i="15"/>
  <c r="BK146" i="15"/>
  <c r="J152" i="15"/>
  <c r="BK158" i="15"/>
  <c r="BK132" i="15"/>
  <c r="J140" i="16"/>
  <c r="J156" i="16"/>
  <c r="BK152" i="16"/>
  <c r="J154" i="16"/>
  <c r="J161" i="16"/>
  <c r="J160" i="16"/>
  <c r="J134" i="16"/>
  <c r="BK140" i="2"/>
  <c r="BK129" i="2"/>
  <c r="BK1739" i="3"/>
  <c r="BK1473" i="3"/>
  <c r="BK1333" i="3"/>
  <c r="J1081" i="3"/>
  <c r="J1613" i="3"/>
  <c r="BK1512" i="3"/>
  <c r="J1311" i="3"/>
  <c r="J1164" i="3"/>
  <c r="J453" i="3"/>
  <c r="BK1715" i="3"/>
  <c r="BK1542" i="3"/>
  <c r="BK1177" i="3"/>
  <c r="BK642" i="3"/>
  <c r="J2001" i="3"/>
  <c r="BK1797" i="3"/>
  <c r="BK1588" i="3"/>
  <c r="J1456" i="3"/>
  <c r="BK1235" i="3"/>
  <c r="J2003" i="3"/>
  <c r="BK1564" i="3"/>
  <c r="BK918" i="3"/>
  <c r="J149" i="4"/>
  <c r="J162" i="4"/>
  <c r="J140" i="4"/>
  <c r="BK125" i="4"/>
  <c r="J121" i="5"/>
  <c r="BK126" i="6"/>
  <c r="BK127" i="6"/>
  <c r="J133" i="6"/>
  <c r="J127" i="6"/>
  <c r="BK117" i="6"/>
  <c r="J134" i="7"/>
  <c r="BK173" i="7"/>
  <c r="J182" i="7"/>
  <c r="J121" i="7"/>
  <c r="J198" i="7"/>
  <c r="BK152" i="7"/>
  <c r="BK166" i="7"/>
  <c r="BK204" i="7"/>
  <c r="J207" i="7"/>
  <c r="BK147" i="7"/>
  <c r="J139" i="7"/>
  <c r="BK194" i="7"/>
  <c r="J126" i="7"/>
  <c r="J149" i="7"/>
  <c r="J141" i="7"/>
  <c r="BK132" i="8"/>
  <c r="BK147" i="8"/>
  <c r="BK126" i="8"/>
  <c r="J127" i="8"/>
  <c r="J123" i="8"/>
  <c r="J121" i="8"/>
  <c r="BK141" i="8"/>
  <c r="BK218" i="9"/>
  <c r="BK219" i="9"/>
  <c r="BK142" i="9"/>
  <c r="BK183" i="9"/>
  <c r="J127" i="9"/>
  <c r="BK235" i="9"/>
  <c r="BK214" i="9"/>
  <c r="J162" i="9"/>
  <c r="BK249" i="9"/>
  <c r="J151" i="9"/>
  <c r="J243" i="9"/>
  <c r="BK168" i="9"/>
  <c r="BK208" i="9"/>
  <c r="BK250" i="9"/>
  <c r="J208" i="9"/>
  <c r="BK174" i="9"/>
  <c r="J229" i="9"/>
  <c r="BK203" i="9"/>
  <c r="BK191" i="9"/>
  <c r="J248" i="9"/>
  <c r="BK188" i="9"/>
  <c r="J149" i="9"/>
  <c r="J129" i="9"/>
  <c r="J211" i="9"/>
  <c r="BK138" i="10"/>
  <c r="BK135" i="10"/>
  <c r="J125" i="10"/>
  <c r="J123" i="10"/>
  <c r="J122" i="10"/>
  <c r="J136" i="11"/>
  <c r="J123" i="11"/>
  <c r="BK126" i="11"/>
  <c r="J127" i="11"/>
  <c r="J137" i="12"/>
  <c r="J139" i="12"/>
  <c r="BK137" i="12"/>
  <c r="BK122" i="12"/>
  <c r="BK163" i="13"/>
  <c r="J122" i="13"/>
  <c r="J167" i="13"/>
  <c r="BK139" i="13"/>
  <c r="J172" i="13"/>
  <c r="BK147" i="13"/>
  <c r="J150" i="13"/>
  <c r="J154" i="13"/>
  <c r="J135" i="13"/>
  <c r="BK138" i="13"/>
  <c r="BK169" i="13"/>
  <c r="J145" i="14"/>
  <c r="J146" i="14"/>
  <c r="BK149" i="14"/>
  <c r="J127" i="14"/>
  <c r="BK156" i="14"/>
  <c r="BK152" i="14"/>
  <c r="BK178" i="14"/>
  <c r="BK179" i="14"/>
  <c r="J122" i="14"/>
  <c r="BK121" i="14"/>
  <c r="J132" i="14"/>
  <c r="J136" i="14"/>
  <c r="BK159" i="14"/>
  <c r="BK137" i="14"/>
  <c r="BK133" i="15"/>
  <c r="BK157" i="15"/>
  <c r="J147" i="15"/>
  <c r="J155" i="15"/>
  <c r="BK125" i="15"/>
  <c r="J141" i="15"/>
  <c r="J153" i="15"/>
  <c r="BK149" i="15"/>
  <c r="J156" i="15"/>
  <c r="BK148" i="15"/>
  <c r="J133" i="16"/>
  <c r="BK150" i="16"/>
  <c r="BK130" i="16"/>
  <c r="J147" i="16"/>
  <c r="J145" i="16"/>
  <c r="BK140" i="16"/>
  <c r="BK122" i="16"/>
  <c r="J125" i="16"/>
  <c r="BK141" i="16"/>
  <c r="J121" i="16"/>
  <c r="J140" i="2"/>
  <c r="BK134" i="2"/>
  <c r="BK146" i="2"/>
  <c r="J778" i="3"/>
  <c r="BK382" i="3"/>
  <c r="J288" i="3"/>
  <c r="J1224" i="3"/>
  <c r="BK1054" i="3"/>
  <c r="BK453" i="3"/>
  <c r="BK1186" i="3"/>
  <c r="BK948" i="3"/>
  <c r="J203" i="3"/>
  <c r="BK1151" i="3"/>
  <c r="J233" i="3"/>
  <c r="BK1918" i="3"/>
  <c r="BK1598" i="3"/>
  <c r="BK1412" i="3"/>
  <c r="BK1170" i="3"/>
  <c r="J242" i="3"/>
  <c r="BK1959" i="3"/>
  <c r="BK1574" i="3"/>
  <c r="J1511" i="3"/>
  <c r="BK1339" i="3"/>
  <c r="J1092" i="3"/>
  <c r="BK185" i="3"/>
  <c r="BK1639" i="3"/>
  <c r="BK1498" i="3"/>
  <c r="J1372" i="3"/>
  <c r="BK1303" i="3"/>
  <c r="BK1668" i="3"/>
  <c r="J1542" i="3"/>
  <c r="BK1325" i="3"/>
  <c r="J1181" i="3"/>
  <c r="J1038" i="3"/>
  <c r="BK178" i="3"/>
  <c r="J1569" i="3"/>
  <c r="J1337" i="3"/>
  <c r="J703" i="3"/>
  <c r="BK252" i="3"/>
  <c r="BK1688" i="3"/>
  <c r="BK1575" i="3"/>
  <c r="J1510" i="3"/>
  <c r="J759" i="3"/>
  <c r="J333" i="3"/>
  <c r="J148" i="4"/>
  <c r="J144" i="4"/>
  <c r="BK141" i="4"/>
  <c r="J156" i="4"/>
  <c r="J159" i="4"/>
  <c r="J127" i="4"/>
  <c r="BK138" i="4"/>
  <c r="BK121" i="4"/>
  <c r="BK120" i="5"/>
  <c r="BK131" i="6"/>
  <c r="J126" i="6"/>
  <c r="J136" i="6"/>
  <c r="J122" i="6"/>
  <c r="J174" i="7"/>
  <c r="J131" i="7"/>
  <c r="BK138" i="7"/>
  <c r="BK153" i="7"/>
  <c r="J194" i="7"/>
  <c r="BK125" i="7"/>
  <c r="BK142" i="7"/>
  <c r="BK157" i="7"/>
  <c r="J190" i="7"/>
  <c r="BK149" i="7"/>
  <c r="BK192" i="7"/>
  <c r="BK146" i="7"/>
  <c r="J181" i="7"/>
  <c r="J124" i="7"/>
  <c r="BK193" i="7"/>
  <c r="J201" i="7"/>
  <c r="J175" i="7"/>
  <c r="BK140" i="7"/>
  <c r="BK135" i="8"/>
  <c r="J143" i="8"/>
  <c r="BK142" i="8"/>
  <c r="BK154" i="8"/>
  <c r="BK151" i="8"/>
  <c r="BK137" i="8"/>
  <c r="BK232" i="9"/>
  <c r="BK176" i="9"/>
  <c r="J158" i="9"/>
  <c r="BK234" i="9"/>
  <c r="BK237" i="9"/>
  <c r="BK193" i="9"/>
  <c r="BK228" i="9"/>
  <c r="BK140" i="9"/>
  <c r="J169" i="9"/>
  <c r="J175" i="9"/>
  <c r="BK179" i="9"/>
  <c r="BK146" i="9"/>
  <c r="BK148" i="9"/>
  <c r="J224" i="9"/>
  <c r="J252" i="9"/>
  <c r="BK206" i="9"/>
  <c r="J176" i="9"/>
  <c r="BK169" i="9"/>
  <c r="J221" i="9"/>
  <c r="BK126" i="10"/>
  <c r="J142" i="10"/>
  <c r="BK132" i="10"/>
  <c r="J126" i="11"/>
  <c r="J141" i="11"/>
  <c r="BK142" i="12"/>
  <c r="J124" i="12"/>
  <c r="J135" i="12"/>
  <c r="J138" i="12"/>
  <c r="BK144" i="13"/>
  <c r="BK182" i="13"/>
  <c r="J174" i="13"/>
  <c r="J158" i="13"/>
  <c r="J163" i="13"/>
  <c r="BK178" i="13"/>
  <c r="BK161" i="13"/>
  <c r="BK187" i="13"/>
  <c r="BK171" i="13"/>
  <c r="BK136" i="13"/>
  <c r="J131" i="13"/>
  <c r="BK167" i="13"/>
  <c r="BK148" i="13"/>
  <c r="J168" i="13"/>
  <c r="BK150" i="14"/>
  <c r="J143" i="14"/>
  <c r="J178" i="14"/>
  <c r="BK158" i="14"/>
  <c r="BK185" i="14"/>
  <c r="BK165" i="14"/>
  <c r="BK123" i="14"/>
  <c r="J182" i="14"/>
  <c r="J135" i="14"/>
  <c r="J129" i="14"/>
  <c r="BK136" i="14"/>
  <c r="BK135" i="15"/>
  <c r="J121" i="15"/>
  <c r="J161" i="15"/>
  <c r="J154" i="15"/>
  <c r="J139" i="15"/>
  <c r="J164" i="15"/>
  <c r="BK139" i="15"/>
  <c r="BK121" i="15"/>
  <c r="BK136" i="16"/>
  <c r="BK135" i="16"/>
  <c r="J159" i="16"/>
  <c r="J155" i="16"/>
  <c r="BK160" i="16"/>
  <c r="BK137" i="2"/>
  <c r="J148" i="2"/>
  <c r="J1142" i="3"/>
  <c r="J417" i="3"/>
  <c r="BK261" i="3"/>
  <c r="BK1118" i="3"/>
  <c r="J918" i="3"/>
  <c r="BK1070" i="3"/>
  <c r="J206" i="3"/>
  <c r="BK980" i="3"/>
  <c r="J208" i="3"/>
  <c r="J1188" i="3"/>
  <c r="J467" i="3"/>
  <c r="BK208" i="3"/>
  <c r="J2074" i="3"/>
  <c r="J1670" i="3"/>
  <c r="J1400" i="3"/>
  <c r="J705" i="3"/>
  <c r="BK203" i="3"/>
  <c r="BK1761" i="3"/>
  <c r="BK1568" i="3"/>
  <c r="BK1376" i="3"/>
  <c r="J493" i="3"/>
  <c r="J1730" i="3"/>
  <c r="BK1483" i="3"/>
  <c r="BK1133" i="3"/>
  <c r="J544" i="3"/>
  <c r="J1857" i="3"/>
  <c r="J1130" i="3"/>
  <c r="BK1567" i="3"/>
  <c r="J1341" i="3"/>
  <c r="BK703" i="3"/>
  <c r="BK290" i="3"/>
  <c r="J134" i="4"/>
  <c r="J153" i="4"/>
  <c r="J147" i="4"/>
  <c r="J121" i="4"/>
  <c r="BK120" i="4"/>
  <c r="J143" i="4"/>
  <c r="BK147" i="4"/>
  <c r="BK134" i="4"/>
  <c r="BK123" i="5"/>
  <c r="BK121" i="5"/>
  <c r="J134" i="6"/>
  <c r="J132" i="6"/>
  <c r="J118" i="6"/>
  <c r="BK129" i="6"/>
  <c r="BK133" i="7"/>
  <c r="J167" i="7"/>
  <c r="BK190" i="7"/>
  <c r="J209" i="7"/>
  <c r="J161" i="7"/>
  <c r="J153" i="7"/>
  <c r="BK158" i="7"/>
  <c r="BK181" i="7"/>
  <c r="J191" i="7"/>
  <c r="BK196" i="7"/>
  <c r="J128" i="7"/>
  <c r="J168" i="7"/>
  <c r="BK134" i="7"/>
  <c r="BK144" i="8"/>
  <c r="J126" i="8"/>
  <c r="BK121" i="8"/>
  <c r="BK124" i="8"/>
  <c r="J136" i="8"/>
  <c r="J189" i="9"/>
  <c r="BK194" i="9"/>
  <c r="BK138" i="9"/>
  <c r="BK181" i="9"/>
  <c r="J234" i="9"/>
  <c r="J148" i="9"/>
  <c r="BK163" i="9"/>
  <c r="BK136" i="9"/>
  <c r="BK180" i="9"/>
  <c r="BK160" i="9"/>
  <c r="BK190" i="9"/>
  <c r="BK185" i="9"/>
  <c r="J244" i="9"/>
  <c r="J188" i="9"/>
  <c r="BK197" i="9"/>
  <c r="BK221" i="9"/>
  <c r="J161" i="9"/>
  <c r="J128" i="9"/>
  <c r="J127" i="10"/>
  <c r="J128" i="10"/>
  <c r="BK124" i="10"/>
  <c r="BK141" i="11"/>
  <c r="J137" i="11"/>
  <c r="BK125" i="11"/>
  <c r="BK131" i="11"/>
  <c r="BK140" i="12"/>
  <c r="BK126" i="12"/>
  <c r="J132" i="12"/>
  <c r="BK136" i="12"/>
  <c r="BK155" i="13"/>
  <c r="J179" i="13"/>
  <c r="BK158" i="13"/>
  <c r="J170" i="13"/>
  <c r="J166" i="13"/>
  <c r="J171" i="13"/>
  <c r="J162" i="13"/>
  <c r="BK174" i="13"/>
  <c r="BK179" i="13"/>
  <c r="J146" i="13"/>
  <c r="J134" i="13"/>
  <c r="BK134" i="13"/>
  <c r="J129" i="13"/>
  <c r="BK140" i="14"/>
  <c r="J148" i="14"/>
  <c r="BK130" i="15"/>
  <c r="BK128" i="15"/>
  <c r="BK165" i="15"/>
  <c r="BK138" i="15"/>
  <c r="BK155" i="15"/>
  <c r="J122" i="15"/>
  <c r="J150" i="15"/>
  <c r="J136" i="16"/>
  <c r="J130" i="16"/>
  <c r="BK155" i="16"/>
  <c r="BK132" i="2"/>
  <c r="J529" i="3"/>
  <c r="BK310" i="3"/>
  <c r="J143" i="3"/>
  <c r="BK1059" i="3"/>
  <c r="BK522" i="3"/>
  <c r="BK676" i="3"/>
  <c r="BK1171" i="3"/>
  <c r="J724" i="3"/>
  <c r="J1846" i="3"/>
  <c r="BK1583" i="3"/>
  <c r="J1548" i="3"/>
  <c r="BK1381" i="3"/>
  <c r="J1213" i="3"/>
  <c r="J1572" i="3"/>
  <c r="J1160" i="3"/>
  <c r="BK2000" i="3"/>
  <c r="J1568" i="3"/>
  <c r="BK1363" i="3"/>
  <c r="J1255" i="3"/>
  <c r="BK206" i="3"/>
  <c r="BK1625" i="3"/>
  <c r="BK1409" i="3"/>
  <c r="BK1220" i="3"/>
  <c r="J343" i="3"/>
  <c r="J270" i="3"/>
  <c r="BK128" i="4"/>
  <c r="J138" i="4"/>
  <c r="J157" i="4"/>
  <c r="BK139" i="4"/>
  <c r="J129" i="4"/>
  <c r="J160" i="4"/>
  <c r="BK127" i="4"/>
  <c r="J119" i="4"/>
  <c r="BK131" i="4"/>
  <c r="J124" i="4"/>
  <c r="J118" i="5"/>
  <c r="BK135" i="6"/>
  <c r="BK120" i="6"/>
  <c r="J140" i="6"/>
  <c r="BK118" i="6"/>
  <c r="BK148" i="7"/>
  <c r="BK191" i="7"/>
  <c r="J197" i="7"/>
  <c r="BK122" i="7"/>
  <c r="BK160" i="7"/>
  <c r="BK120" i="8"/>
  <c r="BK148" i="8"/>
  <c r="J150" i="8"/>
  <c r="BK164" i="9"/>
  <c r="J163" i="9"/>
  <c r="BK241" i="9"/>
  <c r="J170" i="9"/>
  <c r="BK239" i="9"/>
  <c r="BK133" i="10"/>
  <c r="J136" i="10"/>
  <c r="J131" i="11"/>
  <c r="BK127" i="11"/>
  <c r="J125" i="11"/>
  <c r="BK139" i="11"/>
  <c r="BK121" i="12"/>
  <c r="J156" i="13"/>
  <c r="BK154" i="13"/>
  <c r="BK173" i="13"/>
  <c r="J149" i="13"/>
  <c r="BK184" i="13"/>
  <c r="J136" i="13"/>
  <c r="J174" i="14"/>
  <c r="BK160" i="14"/>
  <c r="BK130" i="14"/>
  <c r="J150" i="14"/>
  <c r="J151" i="14"/>
  <c r="J172" i="14"/>
  <c r="J152" i="14"/>
  <c r="J153" i="14"/>
  <c r="J144" i="14"/>
  <c r="J142" i="14"/>
  <c r="J154" i="14"/>
  <c r="J126" i="15"/>
  <c r="BK131" i="15"/>
  <c r="J165" i="15"/>
  <c r="J162" i="15"/>
  <c r="J133" i="15"/>
  <c r="BK163" i="15"/>
  <c r="J150" i="16"/>
  <c r="BK132" i="16"/>
  <c r="BK154" i="16"/>
  <c r="BK139" i="2"/>
  <c r="J129" i="2"/>
  <c r="BK964" i="3"/>
  <c r="J382" i="3"/>
  <c r="BK270" i="3"/>
  <c r="J1132" i="3"/>
  <c r="J806" i="3"/>
  <c r="BK1219" i="3"/>
  <c r="J996" i="3"/>
  <c r="BK526" i="3"/>
  <c r="BK693" i="3"/>
  <c r="J185" i="3"/>
  <c r="J1759" i="3"/>
  <c r="J1573" i="3"/>
  <c r="BK1417" i="3"/>
  <c r="BK996" i="3"/>
  <c r="J522" i="3"/>
  <c r="BK2073" i="3"/>
  <c r="J1623" i="3"/>
  <c r="BK1387" i="3"/>
  <c r="BK1243" i="3"/>
  <c r="J642" i="3"/>
  <c r="J1996" i="3"/>
  <c r="J1598" i="3"/>
  <c r="J1410" i="3"/>
  <c r="BK1311" i="3"/>
  <c r="BK1916" i="3"/>
  <c r="J1625" i="3"/>
  <c r="J1522" i="3"/>
  <c r="J1317" i="3"/>
  <c r="J1206" i="3"/>
  <c r="BK1166" i="3"/>
  <c r="J980" i="3"/>
  <c r="J1880" i="3"/>
  <c r="J1556" i="3"/>
  <c r="BK1181" i="3"/>
  <c r="J537" i="3"/>
  <c r="BK1833" i="3"/>
  <c r="BK1585" i="3"/>
  <c r="J1546" i="3"/>
  <c r="BK1393" i="3"/>
  <c r="J1217" i="3"/>
  <c r="BK1726" i="3"/>
  <c r="J533" i="3"/>
  <c r="BK1577" i="3"/>
  <c r="BK1500" i="3"/>
  <c r="BK1341" i="3"/>
  <c r="J201" i="3"/>
  <c r="BK1509" i="3"/>
  <c r="J1293" i="3"/>
  <c r="BK549" i="3"/>
  <c r="J141" i="6"/>
  <c r="J137" i="6"/>
  <c r="J138" i="6"/>
  <c r="J119" i="6"/>
  <c r="BK136" i="7"/>
  <c r="J180" i="7"/>
  <c r="BK144" i="7"/>
  <c r="J155" i="7"/>
  <c r="J137" i="8"/>
  <c r="J134" i="8"/>
  <c r="J155" i="8"/>
  <c r="J136" i="2"/>
  <c r="BK144" i="2"/>
  <c r="J390" i="3"/>
  <c r="J1245" i="3"/>
  <c r="BK1172" i="3"/>
  <c r="J555" i="3"/>
  <c r="BK885" i="3"/>
  <c r="J1177" i="3"/>
  <c r="BK710" i="3"/>
  <c r="J160" i="3"/>
  <c r="BK540" i="3"/>
  <c r="BK806" i="3"/>
  <c r="BK1999" i="3"/>
  <c r="J1570" i="3"/>
  <c r="J1327" i="3"/>
  <c r="BK544" i="3"/>
  <c r="BK2074" i="3"/>
  <c r="BK1659" i="3"/>
  <c r="BK1546" i="3"/>
  <c r="J1319" i="3"/>
  <c r="BK792" i="3"/>
  <c r="J196" i="3"/>
  <c r="J1668" i="3"/>
  <c r="BK1437" i="3"/>
  <c r="J1363" i="3"/>
  <c r="J1291" i="3"/>
  <c r="J1833" i="3"/>
  <c r="J1588" i="3"/>
  <c r="J1417" i="3"/>
  <c r="J1232" i="3"/>
  <c r="BK1130" i="3"/>
  <c r="BK433" i="3"/>
  <c r="J1868" i="3"/>
  <c r="BK1544" i="3"/>
  <c r="J1196" i="3"/>
  <c r="J549" i="3"/>
  <c r="J1957" i="3"/>
  <c r="BK1623" i="3"/>
  <c r="J1562" i="3"/>
  <c r="BK1438" i="3"/>
  <c r="BK1317" i="3"/>
  <c r="J867" i="3"/>
  <c r="J1579" i="3"/>
  <c r="J1186" i="3"/>
  <c r="BK1697" i="3"/>
  <c r="J1540" i="3"/>
  <c r="J1335" i="3"/>
  <c r="BK724" i="3"/>
  <c r="BK205" i="3"/>
  <c r="BK1581" i="3"/>
  <c r="BK1349" i="3"/>
  <c r="BK547" i="3"/>
  <c r="J261" i="3"/>
  <c r="BK156" i="4"/>
  <c r="BK155" i="4"/>
  <c r="BK140" i="4"/>
  <c r="J125" i="4"/>
  <c r="J150" i="4"/>
  <c r="J126" i="4"/>
  <c r="BK142" i="4"/>
  <c r="J124" i="5"/>
  <c r="J120" i="5"/>
  <c r="BK139" i="6"/>
  <c r="J128" i="6"/>
  <c r="BK134" i="6"/>
  <c r="BK125" i="6"/>
  <c r="J178" i="7"/>
  <c r="BK137" i="7"/>
  <c r="J122" i="7"/>
  <c r="BK128" i="7"/>
  <c r="BK154" i="7"/>
  <c r="J151" i="7"/>
  <c r="BK164" i="7"/>
  <c r="BK203" i="7"/>
  <c r="J143" i="7"/>
  <c r="J184" i="7"/>
  <c r="J183" i="7"/>
  <c r="J129" i="7"/>
  <c r="BK186" i="7"/>
  <c r="J169" i="7"/>
  <c r="J140" i="8"/>
  <c r="BK133" i="8"/>
  <c r="J125" i="8"/>
  <c r="BK155" i="8"/>
  <c r="J124" i="8"/>
  <c r="BK139" i="8"/>
  <c r="BK248" i="9"/>
  <c r="BK201" i="9"/>
  <c r="BK200" i="9"/>
  <c r="BK135" i="9"/>
  <c r="BK152" i="9"/>
  <c r="J131" i="9"/>
  <c r="J144" i="9"/>
  <c r="J146" i="9"/>
  <c r="J173" i="9"/>
  <c r="J245" i="9"/>
  <c r="J185" i="9"/>
  <c r="J182" i="9"/>
  <c r="J206" i="9"/>
  <c r="J143" i="9"/>
  <c r="BK130" i="9"/>
  <c r="J187" i="9"/>
  <c r="BK127" i="9"/>
  <c r="J207" i="9"/>
  <c r="J186" i="9"/>
  <c r="BK195" i="9"/>
  <c r="J134" i="9"/>
  <c r="BK121" i="10"/>
  <c r="J141" i="10"/>
  <c r="BK134" i="10"/>
  <c r="J130" i="10"/>
  <c r="BK125" i="10"/>
  <c r="BK130" i="11"/>
  <c r="J133" i="11"/>
  <c r="BK132" i="11"/>
  <c r="BK125" i="12"/>
  <c r="BK124" i="12"/>
  <c r="BK131" i="12"/>
  <c r="BK129" i="12"/>
  <c r="J138" i="13"/>
  <c r="J176" i="13"/>
  <c r="J152" i="13"/>
  <c r="BK135" i="13"/>
  <c r="BK137" i="13"/>
  <c r="BK127" i="14"/>
  <c r="BK139" i="14"/>
  <c r="BK127" i="15"/>
  <c r="BK143" i="15"/>
  <c r="J158" i="15"/>
  <c r="J124" i="15"/>
  <c r="BK162" i="15"/>
  <c r="BK137" i="15"/>
  <c r="J129" i="15"/>
  <c r="BK137" i="16"/>
  <c r="BK147" i="16"/>
  <c r="J132" i="16"/>
  <c r="BK144" i="16"/>
  <c r="BK121" i="16"/>
  <c r="J158" i="16"/>
  <c r="BK145" i="16"/>
  <c r="J144" i="2"/>
  <c r="J676" i="3"/>
  <c r="BK303" i="3"/>
  <c r="J205" i="3"/>
  <c r="BK1191" i="3"/>
  <c r="BK705" i="3"/>
  <c r="BK867" i="3"/>
  <c r="J1133" i="3"/>
  <c r="J780" i="3"/>
  <c r="BK169" i="3"/>
  <c r="BK1160" i="3"/>
  <c r="J466" i="3"/>
  <c r="BK1253" i="3"/>
  <c r="BK1880" i="3"/>
  <c r="BK1572" i="3"/>
  <c r="J1385" i="3"/>
  <c r="J1120" i="3"/>
  <c r="BK467" i="3"/>
  <c r="BK1972" i="3"/>
  <c r="J1509" i="3"/>
  <c r="J1303" i="3"/>
  <c r="J480" i="3"/>
  <c r="J1626" i="3"/>
  <c r="BK1337" i="3"/>
  <c r="BK2003" i="3"/>
  <c r="J1585" i="3"/>
  <c r="J1526" i="3"/>
  <c r="J1307" i="3"/>
  <c r="J1059" i="3"/>
  <c r="J169" i="3"/>
  <c r="BK1560" i="3"/>
  <c r="BK1370" i="3"/>
  <c r="BK738" i="3"/>
  <c r="J516" i="3"/>
  <c r="J1697" i="3"/>
  <c r="BK1566" i="3"/>
  <c r="J1498" i="3"/>
  <c r="BK1327" i="3"/>
  <c r="J1174" i="3"/>
  <c r="J1554" i="3"/>
  <c r="BK449" i="3"/>
  <c r="J1564" i="3"/>
  <c r="J1409" i="3"/>
  <c r="BK1291" i="3"/>
  <c r="J547" i="3"/>
  <c r="J178" i="3"/>
  <c r="J1521" i="3"/>
  <c r="J1273" i="3"/>
  <c r="BK546" i="3"/>
  <c r="BK180" i="3"/>
  <c r="BK160" i="4"/>
  <c r="BK137" i="4"/>
  <c r="BK161" i="4"/>
  <c r="BK132" i="4"/>
  <c r="J133" i="4"/>
  <c r="BK157" i="4"/>
  <c r="BK130" i="4"/>
  <c r="J141" i="4"/>
  <c r="BK118" i="4"/>
  <c r="J122" i="5"/>
  <c r="BK118" i="5"/>
  <c r="J139" i="6"/>
  <c r="BK128" i="6"/>
  <c r="BK140" i="6"/>
  <c r="J120" i="6"/>
  <c r="J124" i="6"/>
  <c r="J164" i="7"/>
  <c r="BK189" i="7"/>
  <c r="BK124" i="7"/>
  <c r="J138" i="7"/>
  <c r="BK202" i="7"/>
  <c r="BK123" i="8"/>
  <c r="BK131" i="8"/>
  <c r="J154" i="8"/>
  <c r="J132" i="8"/>
  <c r="J138" i="8"/>
  <c r="J242" i="9"/>
  <c r="BK198" i="9"/>
  <c r="BK192" i="9"/>
  <c r="J231" i="9"/>
  <c r="J201" i="9"/>
  <c r="BK161" i="9"/>
  <c r="BK217" i="9"/>
  <c r="BK157" i="9"/>
  <c r="J226" i="9"/>
  <c r="J147" i="9"/>
  <c r="BK244" i="9"/>
  <c r="BK162" i="9"/>
  <c r="BK153" i="9"/>
  <c r="J235" i="9"/>
  <c r="BK128" i="9"/>
  <c r="J200" i="9"/>
  <c r="BK242" i="9"/>
  <c r="J178" i="9"/>
  <c r="BK245" i="9"/>
  <c r="BK142" i="10"/>
  <c r="BK137" i="10"/>
  <c r="J124" i="10"/>
  <c r="J134" i="10"/>
  <c r="J132" i="11"/>
  <c r="BK134" i="11"/>
  <c r="BK128" i="11"/>
  <c r="J133" i="12"/>
  <c r="J134" i="12"/>
  <c r="J143" i="12"/>
  <c r="J122" i="12"/>
  <c r="J186" i="13"/>
  <c r="BK177" i="13"/>
  <c r="BK157" i="13"/>
  <c r="J144" i="13"/>
  <c r="BK156" i="13"/>
  <c r="J142" i="13"/>
  <c r="J137" i="14"/>
  <c r="BK182" i="14"/>
  <c r="J176" i="14"/>
  <c r="J158" i="14"/>
  <c r="BK132" i="14"/>
  <c r="J173" i="14"/>
  <c r="BK167" i="14"/>
  <c r="J134" i="14"/>
  <c r="BK136" i="15"/>
  <c r="BK141" i="15"/>
  <c r="J123" i="15"/>
  <c r="J125" i="15"/>
  <c r="J143" i="15"/>
  <c r="J131" i="15"/>
  <c r="BK123" i="15"/>
  <c r="J127" i="15"/>
  <c r="J144" i="16"/>
  <c r="BK146" i="16"/>
  <c r="J157" i="16"/>
  <c r="BK148" i="16"/>
  <c r="BK139" i="16"/>
  <c r="J142" i="16"/>
  <c r="J128" i="16"/>
  <c r="J738" i="3"/>
  <c r="J584" i="3"/>
  <c r="BK1092" i="3"/>
  <c r="BK224" i="3"/>
  <c r="BK1081" i="3"/>
  <c r="BK439" i="3"/>
  <c r="BK759" i="3"/>
  <c r="BK1679" i="3"/>
  <c r="J1560" i="3"/>
  <c r="J1325" i="3"/>
  <c r="BK529" i="3"/>
  <c r="BK1846" i="3"/>
  <c r="BK1570" i="3"/>
  <c r="BK1400" i="3"/>
  <c r="J1199" i="3"/>
  <c r="J439" i="3"/>
  <c r="BK1759" i="3"/>
  <c r="BK1587" i="3"/>
  <c r="BK1351" i="3"/>
  <c r="BK1217" i="3"/>
  <c r="BK1670" i="3"/>
  <c r="J1558" i="3"/>
  <c r="BK1385" i="3"/>
  <c r="BK1182" i="3"/>
  <c r="BK493" i="3"/>
  <c r="BK1869" i="3"/>
  <c r="BK1550" i="3"/>
  <c r="BK1301" i="3"/>
  <c r="J698" i="3"/>
  <c r="BK156" i="3"/>
  <c r="BK1648" i="3"/>
  <c r="BK1571" i="3"/>
  <c r="BK1521" i="3"/>
  <c r="BK1368" i="3"/>
  <c r="BK1175" i="3"/>
  <c r="J1657" i="3"/>
  <c r="BK1558" i="3"/>
  <c r="J938" i="3"/>
  <c r="BK1857" i="3"/>
  <c r="BK1554" i="3"/>
  <c r="J1483" i="3"/>
  <c r="J1333" i="3"/>
  <c r="J710" i="3"/>
  <c r="BK1868" i="3"/>
  <c r="BK1514" i="3"/>
  <c r="J1412" i="3"/>
  <c r="BK903" i="3"/>
  <c r="J303" i="3"/>
  <c r="BK153" i="4"/>
  <c r="J152" i="4"/>
  <c r="BK136" i="4"/>
  <c r="J137" i="4"/>
  <c r="J161" i="4"/>
  <c r="BK145" i="4"/>
  <c r="BK119" i="4"/>
  <c r="J139" i="4"/>
  <c r="BK124" i="4"/>
  <c r="BK124" i="5"/>
  <c r="J117" i="5"/>
  <c r="BK136" i="6"/>
  <c r="BK137" i="6"/>
  <c r="BK130" i="6"/>
  <c r="J125" i="6"/>
  <c r="BK161" i="7"/>
  <c r="J192" i="7"/>
  <c r="J185" i="7"/>
  <c r="J158" i="7"/>
  <c r="BK168" i="7"/>
  <c r="BK206" i="7"/>
  <c r="J177" i="7"/>
  <c r="J145" i="7"/>
  <c r="BK176" i="7"/>
  <c r="BK198" i="7"/>
  <c r="BK126" i="7"/>
  <c r="BK178" i="7"/>
  <c r="J200" i="7"/>
  <c r="BK167" i="7"/>
  <c r="BK177" i="7"/>
  <c r="J151" i="8"/>
  <c r="BK138" i="8"/>
  <c r="BK129" i="8"/>
  <c r="BK152" i="8"/>
  <c r="J148" i="8"/>
  <c r="J129" i="8"/>
  <c r="J128" i="8"/>
  <c r="BK159" i="9"/>
  <c r="BK223" i="9"/>
  <c r="BK149" i="9"/>
  <c r="BK154" i="9"/>
  <c r="J141" i="9"/>
  <c r="BK139" i="9"/>
  <c r="J202" i="9"/>
  <c r="BK186" i="9"/>
  <c r="J195" i="9"/>
  <c r="J223" i="9"/>
  <c r="BK238" i="9"/>
  <c r="J180" i="9"/>
  <c r="BK220" i="9"/>
  <c r="BK205" i="9"/>
  <c r="BK199" i="9"/>
  <c r="J139" i="9"/>
  <c r="BK216" i="9"/>
  <c r="J131" i="10"/>
  <c r="BK138" i="11"/>
  <c r="BK124" i="11"/>
  <c r="BK135" i="12"/>
  <c r="J141" i="12"/>
  <c r="BK130" i="12"/>
  <c r="BK159" i="13"/>
  <c r="BK124" i="13"/>
  <c r="J169" i="13"/>
  <c r="BK152" i="13"/>
  <c r="J153" i="13"/>
  <c r="BK121" i="13"/>
  <c r="J133" i="13"/>
  <c r="BK126" i="13"/>
  <c r="J171" i="14"/>
  <c r="J165" i="14"/>
  <c r="BK146" i="14"/>
  <c r="J149" i="14"/>
  <c r="J185" i="14"/>
  <c r="J163" i="14"/>
  <c r="J131" i="14"/>
  <c r="J183" i="14"/>
  <c r="BK180" i="14"/>
  <c r="J168" i="14"/>
  <c r="BK129" i="14"/>
  <c r="BK142" i="15"/>
  <c r="J157" i="15"/>
  <c r="J148" i="15"/>
  <c r="BK134" i="15"/>
  <c r="BK161" i="15"/>
  <c r="BK126" i="15"/>
  <c r="J146" i="15"/>
  <c r="J128" i="15"/>
  <c r="BK128" i="16"/>
  <c r="BK131" i="16"/>
  <c r="BK133" i="16"/>
  <c r="J153" i="16"/>
  <c r="J149" i="16"/>
  <c r="J141" i="16"/>
  <c r="BK136" i="2"/>
  <c r="J142" i="2"/>
  <c r="J440" i="3"/>
  <c r="J398" i="3"/>
  <c r="BK1624" i="3"/>
  <c r="J1368" i="3"/>
  <c r="BK516" i="3"/>
  <c r="J1916" i="3"/>
  <c r="J1587" i="3"/>
  <c r="BK1410" i="3"/>
  <c r="J1283" i="3"/>
  <c r="BK659" i="3"/>
  <c r="J1959" i="3"/>
  <c r="J1618" i="3"/>
  <c r="J1419" i="3"/>
  <c r="J546" i="3"/>
  <c r="J1972" i="3"/>
  <c r="J1627" i="3"/>
  <c r="J1552" i="3"/>
  <c r="BK1372" i="3"/>
  <c r="J1022" i="3"/>
  <c r="BK1188" i="3"/>
  <c r="J180" i="3"/>
  <c r="BK1456" i="3"/>
  <c r="J1301" i="3"/>
  <c r="BK417" i="3"/>
  <c r="BK1628" i="3"/>
  <c r="J1438" i="3"/>
  <c r="BK1245" i="3"/>
  <c r="J310" i="3"/>
  <c r="J151" i="4"/>
  <c r="BK143" i="4"/>
  <c r="J128" i="4"/>
  <c r="J122" i="4"/>
  <c r="BK152" i="4"/>
  <c r="BK122" i="4"/>
  <c r="J145" i="4"/>
  <c r="BK129" i="4"/>
  <c r="BK122" i="5"/>
  <c r="J130" i="6"/>
  <c r="BK124" i="6"/>
  <c r="J129" i="6"/>
  <c r="BK123" i="6"/>
  <c r="J170" i="7"/>
  <c r="J196" i="7"/>
  <c r="BK123" i="7"/>
  <c r="J208" i="7"/>
  <c r="BK139" i="7"/>
  <c r="J146" i="7"/>
  <c r="BK151" i="7"/>
  <c r="BK182" i="7"/>
  <c r="J142" i="7"/>
  <c r="BK159" i="7"/>
  <c r="J133" i="7"/>
  <c r="BK180" i="7"/>
  <c r="BK197" i="7"/>
  <c r="J152" i="7"/>
  <c r="J165" i="7"/>
  <c r="BK136" i="8"/>
  <c r="BK127" i="8"/>
  <c r="BK153" i="8"/>
  <c r="J145" i="8"/>
  <c r="BK128" i="8"/>
  <c r="BK122" i="8"/>
  <c r="BK227" i="9"/>
  <c r="BK172" i="9"/>
  <c r="BK178" i="9"/>
  <c r="BK131" i="9"/>
  <c r="J140" i="9"/>
  <c r="J191" i="9"/>
  <c r="J227" i="9"/>
  <c r="J133" i="9"/>
  <c r="J159" i="9"/>
  <c r="J250" i="9"/>
  <c r="BK196" i="9"/>
  <c r="J136" i="9"/>
  <c r="J183" i="9"/>
  <c r="BK170" i="9"/>
  <c r="BK229" i="9"/>
  <c r="J164" i="9"/>
  <c r="BK226" i="9"/>
  <c r="J238" i="9"/>
  <c r="BK243" i="9"/>
  <c r="J179" i="9"/>
  <c r="J135" i="9"/>
  <c r="BK230" i="9"/>
  <c r="J133" i="10"/>
  <c r="BK128" i="10"/>
  <c r="J132" i="10"/>
  <c r="BK123" i="10"/>
  <c r="BK135" i="11"/>
  <c r="J130" i="11"/>
  <c r="J136" i="12"/>
  <c r="J160" i="13"/>
  <c r="BK181" i="13"/>
  <c r="J140" i="13"/>
  <c r="J148" i="13"/>
  <c r="BK123" i="13"/>
  <c r="BK180" i="13"/>
  <c r="BK162" i="13"/>
  <c r="J141" i="14"/>
  <c r="BK125" i="14"/>
  <c r="J166" i="14"/>
  <c r="J155" i="14"/>
  <c r="BK147" i="14"/>
  <c r="BK169" i="14"/>
  <c r="BK141" i="14"/>
  <c r="J170" i="14"/>
  <c r="BK172" i="14"/>
  <c r="BK151" i="16"/>
  <c r="BK153" i="16"/>
  <c r="BK127" i="16"/>
  <c r="BK134" i="16"/>
  <c r="BK125" i="16"/>
  <c r="J126" i="16"/>
  <c r="BK209" i="3" l="1"/>
  <c r="J209" i="3" s="1"/>
  <c r="J99" i="3" s="1"/>
  <c r="BK438" i="3"/>
  <c r="J438" i="3" s="1"/>
  <c r="J101" i="3" s="1"/>
  <c r="BK1223" i="3"/>
  <c r="J1223" i="3"/>
  <c r="J109" i="3" s="1"/>
  <c r="BK1541" i="3"/>
  <c r="J1541" i="3" s="1"/>
  <c r="J114" i="3" s="1"/>
  <c r="T1611" i="3"/>
  <c r="T2002" i="3"/>
  <c r="R116" i="5"/>
  <c r="P179" i="7"/>
  <c r="P119" i="8"/>
  <c r="BK184" i="9"/>
  <c r="J184" i="9" s="1"/>
  <c r="J101" i="9" s="1"/>
  <c r="T233" i="9"/>
  <c r="R135" i="2"/>
  <c r="BK138" i="2"/>
  <c r="J138" i="2"/>
  <c r="J102" i="2" s="1"/>
  <c r="R142" i="3"/>
  <c r="T309" i="3"/>
  <c r="R511" i="3"/>
  <c r="P1223" i="3"/>
  <c r="P1541" i="3"/>
  <c r="R1611" i="3"/>
  <c r="P2002" i="3"/>
  <c r="BK154" i="4"/>
  <c r="J154" i="4"/>
  <c r="J97" i="4" s="1"/>
  <c r="BK116" i="6"/>
  <c r="J116" i="6" s="1"/>
  <c r="P171" i="7"/>
  <c r="P120" i="7"/>
  <c r="AU100" i="1" s="1"/>
  <c r="P205" i="7"/>
  <c r="BK149" i="8"/>
  <c r="J149" i="8"/>
  <c r="J98" i="8" s="1"/>
  <c r="R126" i="9"/>
  <c r="T120" i="13"/>
  <c r="T120" i="14"/>
  <c r="BK309" i="3"/>
  <c r="J309" i="3"/>
  <c r="J100" i="3" s="1"/>
  <c r="BK1108" i="3"/>
  <c r="J1108" i="3" s="1"/>
  <c r="J104" i="3" s="1"/>
  <c r="BK1190" i="3"/>
  <c r="J1190" i="3"/>
  <c r="J108" i="3" s="1"/>
  <c r="T1418" i="3"/>
  <c r="BK1629" i="3"/>
  <c r="J1629" i="3"/>
  <c r="J116" i="3" s="1"/>
  <c r="R2002" i="3"/>
  <c r="T116" i="5"/>
  <c r="T116" i="6"/>
  <c r="P195" i="7"/>
  <c r="R184" i="9"/>
  <c r="R240" i="9"/>
  <c r="P120" i="10"/>
  <c r="AU104" i="1" s="1"/>
  <c r="BK120" i="14"/>
  <c r="J120" i="14" s="1"/>
  <c r="BK135" i="2"/>
  <c r="J135" i="2"/>
  <c r="J101" i="2" s="1"/>
  <c r="T142" i="3"/>
  <c r="P309" i="3"/>
  <c r="BK511" i="3"/>
  <c r="J511" i="3" s="1"/>
  <c r="J102" i="3" s="1"/>
  <c r="P1108" i="3"/>
  <c r="P1190" i="3"/>
  <c r="T1340" i="3"/>
  <c r="T1411" i="3"/>
  <c r="BK1513" i="3"/>
  <c r="J1513" i="3"/>
  <c r="J113" i="3" s="1"/>
  <c r="BK1611" i="3"/>
  <c r="J1611" i="3" s="1"/>
  <c r="J115" i="3" s="1"/>
  <c r="BK1760" i="3"/>
  <c r="J1760" i="3"/>
  <c r="J119" i="3" s="1"/>
  <c r="R154" i="4"/>
  <c r="R117" i="4" s="1"/>
  <c r="BK116" i="5"/>
  <c r="J116" i="5" s="1"/>
  <c r="T179" i="7"/>
  <c r="T149" i="8"/>
  <c r="R137" i="9"/>
  <c r="BK120" i="11"/>
  <c r="J120" i="11" s="1"/>
  <c r="T120" i="12"/>
  <c r="R120" i="13"/>
  <c r="BK548" i="3"/>
  <c r="J548" i="3" s="1"/>
  <c r="J103" i="3" s="1"/>
  <c r="R1176" i="3"/>
  <c r="P1340" i="3"/>
  <c r="BK1411" i="3"/>
  <c r="J1411" i="3"/>
  <c r="J111" i="3" s="1"/>
  <c r="R1513" i="3"/>
  <c r="P1629" i="3"/>
  <c r="T1669" i="3"/>
  <c r="T1729" i="3"/>
  <c r="T171" i="7"/>
  <c r="BK205" i="7"/>
  <c r="J205" i="7" s="1"/>
  <c r="J100" i="7" s="1"/>
  <c r="T119" i="8"/>
  <c r="T118" i="8"/>
  <c r="BK137" i="9"/>
  <c r="J137" i="9"/>
  <c r="J98" i="9" s="1"/>
  <c r="R120" i="12"/>
  <c r="R209" i="3"/>
  <c r="P438" i="3"/>
  <c r="R1108" i="3"/>
  <c r="BK1340" i="3"/>
  <c r="J1340" i="3" s="1"/>
  <c r="J110" i="3" s="1"/>
  <c r="P1411" i="3"/>
  <c r="T1513" i="3"/>
  <c r="T1629" i="3"/>
  <c r="BK2002" i="3"/>
  <c r="J2002" i="3" s="1"/>
  <c r="J120" i="3" s="1"/>
  <c r="R195" i="7"/>
  <c r="R120" i="11"/>
  <c r="P120" i="13"/>
  <c r="AU107" i="1"/>
  <c r="BK120" i="15"/>
  <c r="J120" i="15"/>
  <c r="J98" i="15" s="1"/>
  <c r="T209" i="3"/>
  <c r="R438" i="3"/>
  <c r="T1108" i="3"/>
  <c r="R1190" i="3"/>
  <c r="P1418" i="3"/>
  <c r="T1760" i="3"/>
  <c r="R171" i="7"/>
  <c r="R205" i="7"/>
  <c r="P156" i="9"/>
  <c r="R167" i="9"/>
  <c r="T240" i="9"/>
  <c r="R120" i="14"/>
  <c r="T135" i="2"/>
  <c r="P137" i="9"/>
  <c r="P167" i="9"/>
  <c r="R233" i="9"/>
  <c r="BK120" i="12"/>
  <c r="J120" i="12" s="1"/>
  <c r="R120" i="15"/>
  <c r="BK120" i="16"/>
  <c r="J120" i="16" s="1"/>
  <c r="J32" i="16" s="1"/>
  <c r="T138" i="2"/>
  <c r="R548" i="3"/>
  <c r="BK1176" i="3"/>
  <c r="J1176" i="3" s="1"/>
  <c r="J105" i="3" s="1"/>
  <c r="T1190" i="3"/>
  <c r="R1418" i="3"/>
  <c r="P1760" i="3"/>
  <c r="T154" i="4"/>
  <c r="T117" i="4" s="1"/>
  <c r="P116" i="5"/>
  <c r="AU98" i="1" s="1"/>
  <c r="P116" i="6"/>
  <c r="AU99" i="1" s="1"/>
  <c r="R119" i="8"/>
  <c r="P126" i="9"/>
  <c r="R156" i="9"/>
  <c r="R210" i="9"/>
  <c r="BK236" i="9"/>
  <c r="J236" i="9" s="1"/>
  <c r="J104" i="9" s="1"/>
  <c r="T120" i="15"/>
  <c r="T548" i="3"/>
  <c r="P1176" i="3"/>
  <c r="BK1418" i="3"/>
  <c r="J1418" i="3" s="1"/>
  <c r="J112" i="3" s="1"/>
  <c r="R1760" i="3"/>
  <c r="R179" i="7"/>
  <c r="R120" i="7" s="1"/>
  <c r="BK119" i="8"/>
  <c r="BK118" i="8" s="1"/>
  <c r="J118" i="8" s="1"/>
  <c r="BK156" i="9"/>
  <c r="J156" i="9" s="1"/>
  <c r="J99" i="9" s="1"/>
  <c r="BK210" i="9"/>
  <c r="J210" i="9"/>
  <c r="J102" i="9" s="1"/>
  <c r="BK233" i="9"/>
  <c r="J233" i="9" s="1"/>
  <c r="J103" i="9" s="1"/>
  <c r="R236" i="9"/>
  <c r="R120" i="10"/>
  <c r="BK120" i="13"/>
  <c r="J120" i="13"/>
  <c r="J98" i="13" s="1"/>
  <c r="P120" i="15"/>
  <c r="AU109" i="1" s="1"/>
  <c r="T126" i="9"/>
  <c r="T156" i="9"/>
  <c r="P210" i="9"/>
  <c r="P236" i="9"/>
  <c r="R138" i="2"/>
  <c r="T137" i="9"/>
  <c r="T167" i="9"/>
  <c r="BK240" i="9"/>
  <c r="J240" i="9"/>
  <c r="J105" i="9" s="1"/>
  <c r="P120" i="11"/>
  <c r="AU105" i="1" s="1"/>
  <c r="P120" i="14"/>
  <c r="AU108" i="1" s="1"/>
  <c r="P135" i="2"/>
  <c r="BK142" i="3"/>
  <c r="P209" i="3"/>
  <c r="T438" i="3"/>
  <c r="T511" i="3"/>
  <c r="T1223" i="3"/>
  <c r="T1541" i="3"/>
  <c r="R1629" i="3"/>
  <c r="R1669" i="3"/>
  <c r="P1729" i="3"/>
  <c r="R116" i="6"/>
  <c r="BK171" i="7"/>
  <c r="J171" i="7"/>
  <c r="J97" i="7" s="1"/>
  <c r="T195" i="7"/>
  <c r="T120" i="7" s="1"/>
  <c r="R149" i="8"/>
  <c r="P184" i="9"/>
  <c r="P233" i="9"/>
  <c r="BK120" i="10"/>
  <c r="J120" i="10" s="1"/>
  <c r="P120" i="12"/>
  <c r="AU106" i="1"/>
  <c r="P548" i="3"/>
  <c r="T1176" i="3"/>
  <c r="R1340" i="3"/>
  <c r="R1411" i="3"/>
  <c r="P1513" i="3"/>
  <c r="P1611" i="3"/>
  <c r="P1669" i="3"/>
  <c r="BK179" i="7"/>
  <c r="J179" i="7" s="1"/>
  <c r="J98" i="7" s="1"/>
  <c r="T205" i="7"/>
  <c r="P149" i="8"/>
  <c r="BK126" i="9"/>
  <c r="BK167" i="9"/>
  <c r="J167" i="9" s="1"/>
  <c r="J100" i="9" s="1"/>
  <c r="T210" i="9"/>
  <c r="T236" i="9"/>
  <c r="T120" i="11"/>
  <c r="T120" i="16"/>
  <c r="P138" i="2"/>
  <c r="P142" i="3"/>
  <c r="R309" i="3"/>
  <c r="P511" i="3"/>
  <c r="R1223" i="3"/>
  <c r="R1541" i="3"/>
  <c r="BK1669" i="3"/>
  <c r="J1669" i="3"/>
  <c r="J117" i="3" s="1"/>
  <c r="BK1729" i="3"/>
  <c r="J1729" i="3" s="1"/>
  <c r="J118" i="3" s="1"/>
  <c r="R1729" i="3"/>
  <c r="P154" i="4"/>
  <c r="P117" i="4" s="1"/>
  <c r="AU97" i="1" s="1"/>
  <c r="BK195" i="7"/>
  <c r="J195" i="7"/>
  <c r="J99" i="7" s="1"/>
  <c r="T184" i="9"/>
  <c r="P240" i="9"/>
  <c r="T120" i="10"/>
  <c r="R120" i="16"/>
  <c r="BK128" i="2"/>
  <c r="BK133" i="2"/>
  <c r="J133" i="2"/>
  <c r="J100" i="2" s="1"/>
  <c r="BK145" i="2"/>
  <c r="J145" i="2" s="1"/>
  <c r="J105" i="2" s="1"/>
  <c r="BK131" i="2"/>
  <c r="J131" i="2" s="1"/>
  <c r="J99" i="2" s="1"/>
  <c r="E85" i="6"/>
  <c r="BK141" i="2"/>
  <c r="J141" i="2" s="1"/>
  <c r="J103" i="2" s="1"/>
  <c r="BK1187" i="3"/>
  <c r="J1187" i="3"/>
  <c r="J106" i="3" s="1"/>
  <c r="BK143" i="2"/>
  <c r="J143" i="2" s="1"/>
  <c r="J104" i="2" s="1"/>
  <c r="BK117" i="4"/>
  <c r="J117" i="4" s="1"/>
  <c r="BK147" i="2"/>
  <c r="J147" i="2"/>
  <c r="J106" i="2" s="1"/>
  <c r="J91" i="16"/>
  <c r="BF121" i="16"/>
  <c r="BF146" i="16"/>
  <c r="BF152" i="16"/>
  <c r="BF122" i="16"/>
  <c r="BF153" i="16"/>
  <c r="BF157" i="16"/>
  <c r="BF158" i="16"/>
  <c r="BF126" i="16"/>
  <c r="BF142" i="16"/>
  <c r="BF151" i="16"/>
  <c r="BF155" i="16"/>
  <c r="BF161" i="16"/>
  <c r="E85" i="16"/>
  <c r="BF127" i="16"/>
  <c r="BF129" i="16"/>
  <c r="BF131" i="16"/>
  <c r="BF140" i="16"/>
  <c r="BF156" i="16"/>
  <c r="BF159" i="16"/>
  <c r="BF135" i="16"/>
  <c r="BF148" i="16"/>
  <c r="BF160" i="16"/>
  <c r="BF128" i="16"/>
  <c r="BF136" i="16"/>
  <c r="BF139" i="16"/>
  <c r="F94" i="16"/>
  <c r="BF123" i="16"/>
  <c r="BF144" i="16"/>
  <c r="BF150" i="16"/>
  <c r="BF154" i="16"/>
  <c r="BF125" i="16"/>
  <c r="BF133" i="16"/>
  <c r="BF138" i="16"/>
  <c r="BF147" i="16"/>
  <c r="BF162" i="16"/>
  <c r="BF130" i="16"/>
  <c r="BF145" i="16"/>
  <c r="BF124" i="16"/>
  <c r="BF134" i="16"/>
  <c r="BF137" i="16"/>
  <c r="BF141" i="16"/>
  <c r="BF149" i="16"/>
  <c r="BF132" i="16"/>
  <c r="BF143" i="16"/>
  <c r="BF122" i="15"/>
  <c r="BF135" i="15"/>
  <c r="BF138" i="15"/>
  <c r="BF130" i="15"/>
  <c r="BF133" i="15"/>
  <c r="BF140" i="15"/>
  <c r="BF144" i="15"/>
  <c r="J91" i="15"/>
  <c r="BF127" i="15"/>
  <c r="BF129" i="15"/>
  <c r="BF143" i="15"/>
  <c r="BF162" i="15"/>
  <c r="BF163" i="15"/>
  <c r="BF155" i="15"/>
  <c r="BF161" i="15"/>
  <c r="BF164" i="15"/>
  <c r="BF165" i="15"/>
  <c r="BF141" i="15"/>
  <c r="BF158" i="15"/>
  <c r="BF121" i="15"/>
  <c r="BF125" i="15"/>
  <c r="BF148" i="15"/>
  <c r="BF151" i="15"/>
  <c r="BF156" i="15"/>
  <c r="BF159" i="15"/>
  <c r="E85" i="15"/>
  <c r="BF136" i="15"/>
  <c r="BF160" i="15"/>
  <c r="BF146" i="15"/>
  <c r="BF153" i="15"/>
  <c r="BF123" i="15"/>
  <c r="BF137" i="15"/>
  <c r="BF142" i="15"/>
  <c r="BF150" i="15"/>
  <c r="BF152" i="15"/>
  <c r="BF126" i="15"/>
  <c r="BF139" i="15"/>
  <c r="BF154" i="15"/>
  <c r="BF132" i="15"/>
  <c r="BF124" i="15"/>
  <c r="F94" i="15"/>
  <c r="BF128" i="15"/>
  <c r="BF131" i="15"/>
  <c r="BF145" i="15"/>
  <c r="BF134" i="15"/>
  <c r="BF147" i="15"/>
  <c r="BF149" i="15"/>
  <c r="BF157" i="15"/>
  <c r="BF141" i="14"/>
  <c r="BF143" i="14"/>
  <c r="E108" i="14"/>
  <c r="BF123" i="14"/>
  <c r="BF125" i="14"/>
  <c r="BF140" i="14"/>
  <c r="BF160" i="14"/>
  <c r="BF165" i="14"/>
  <c r="BF172" i="14"/>
  <c r="BF152" i="14"/>
  <c r="BF154" i="14"/>
  <c r="BF171" i="14"/>
  <c r="J114" i="14"/>
  <c r="BF127" i="14"/>
  <c r="BF137" i="14"/>
  <c r="BF158" i="14"/>
  <c r="BF164" i="14"/>
  <c r="BF166" i="14"/>
  <c r="BF167" i="14"/>
  <c r="BF170" i="14"/>
  <c r="BF183" i="14"/>
  <c r="BF124" i="14"/>
  <c r="BF126" i="14"/>
  <c r="BF130" i="14"/>
  <c r="BF133" i="14"/>
  <c r="BF146" i="14"/>
  <c r="BF148" i="14"/>
  <c r="BF179" i="14"/>
  <c r="F94" i="14"/>
  <c r="BF134" i="14"/>
  <c r="BF150" i="14"/>
  <c r="BF156" i="14"/>
  <c r="BF173" i="14"/>
  <c r="BF132" i="14"/>
  <c r="BF185" i="14"/>
  <c r="BF155" i="14"/>
  <c r="BF174" i="14"/>
  <c r="BF182" i="14"/>
  <c r="BF177" i="14"/>
  <c r="BF181" i="14"/>
  <c r="BF184" i="14"/>
  <c r="BF139" i="14"/>
  <c r="BF145" i="14"/>
  <c r="BF147" i="14"/>
  <c r="BF159" i="14"/>
  <c r="BF135" i="14"/>
  <c r="BF144" i="14"/>
  <c r="BF128" i="14"/>
  <c r="BF176" i="14"/>
  <c r="BF121" i="14"/>
  <c r="BF157" i="14"/>
  <c r="BF178" i="14"/>
  <c r="BF142" i="14"/>
  <c r="BF149" i="14"/>
  <c r="BF151" i="14"/>
  <c r="BF153" i="14"/>
  <c r="BF161" i="14"/>
  <c r="BF169" i="14"/>
  <c r="BF122" i="14"/>
  <c r="BF131" i="14"/>
  <c r="BF138" i="14"/>
  <c r="BF163" i="14"/>
  <c r="BF175" i="14"/>
  <c r="BF129" i="14"/>
  <c r="BF136" i="14"/>
  <c r="BF162" i="14"/>
  <c r="BF168" i="14"/>
  <c r="BF180" i="14"/>
  <c r="BF127" i="13"/>
  <c r="BF140" i="13"/>
  <c r="BF122" i="13"/>
  <c r="BF124" i="13"/>
  <c r="BF134" i="13"/>
  <c r="BF147" i="13"/>
  <c r="BF151" i="13"/>
  <c r="BF160" i="13"/>
  <c r="BF164" i="13"/>
  <c r="BF166" i="13"/>
  <c r="BF169" i="13"/>
  <c r="BF170" i="13"/>
  <c r="BF177" i="13"/>
  <c r="BF126" i="13"/>
  <c r="BF141" i="13"/>
  <c r="BF145" i="13"/>
  <c r="BF171" i="13"/>
  <c r="BF172" i="13"/>
  <c r="BF182" i="13"/>
  <c r="F117" i="13"/>
  <c r="BF148" i="13"/>
  <c r="BF149" i="13"/>
  <c r="BF168" i="13"/>
  <c r="BF174" i="13"/>
  <c r="BF184" i="13"/>
  <c r="BF188" i="13"/>
  <c r="BF142" i="13"/>
  <c r="BF183" i="13"/>
  <c r="BF121" i="13"/>
  <c r="BF125" i="13"/>
  <c r="BF130" i="13"/>
  <c r="BF133" i="13"/>
  <c r="BF144" i="13"/>
  <c r="BF156" i="13"/>
  <c r="BF167" i="13"/>
  <c r="BF179" i="13"/>
  <c r="BF186" i="13"/>
  <c r="J91" i="13"/>
  <c r="BF135" i="13"/>
  <c r="BF163" i="13"/>
  <c r="BF185" i="13"/>
  <c r="BF155" i="13"/>
  <c r="BF123" i="13"/>
  <c r="BF153" i="13"/>
  <c r="BF161" i="13"/>
  <c r="BF178" i="13"/>
  <c r="BF176" i="13"/>
  <c r="BF181" i="13"/>
  <c r="E85" i="13"/>
  <c r="BF159" i="13"/>
  <c r="BF162" i="13"/>
  <c r="BF173" i="13"/>
  <c r="BF175" i="13"/>
  <c r="BF180" i="13"/>
  <c r="BF137" i="13"/>
  <c r="BF150" i="13"/>
  <c r="BF187" i="13"/>
  <c r="BF189" i="13"/>
  <c r="BF128" i="13"/>
  <c r="BF129" i="13"/>
  <c r="BF136" i="13"/>
  <c r="BF139" i="13"/>
  <c r="BF143" i="13"/>
  <c r="BF146" i="13"/>
  <c r="BF152" i="13"/>
  <c r="BF154" i="13"/>
  <c r="BF157" i="13"/>
  <c r="BF165" i="13"/>
  <c r="BF131" i="13"/>
  <c r="BF132" i="13"/>
  <c r="BF138" i="13"/>
  <c r="BF158" i="13"/>
  <c r="E108" i="12"/>
  <c r="BF125" i="12"/>
  <c r="BF129" i="12"/>
  <c r="F94" i="12"/>
  <c r="BF131" i="12"/>
  <c r="BF126" i="12"/>
  <c r="BF133" i="12"/>
  <c r="BF121" i="12"/>
  <c r="BF132" i="12"/>
  <c r="BF142" i="12"/>
  <c r="BF128" i="12"/>
  <c r="BF130" i="12"/>
  <c r="BF139" i="12"/>
  <c r="BF143" i="12"/>
  <c r="BF127" i="12"/>
  <c r="BF135" i="12"/>
  <c r="BF137" i="12"/>
  <c r="J114" i="12"/>
  <c r="BF124" i="12"/>
  <c r="BF136" i="12"/>
  <c r="BF141" i="12"/>
  <c r="BF123" i="12"/>
  <c r="BF134" i="12"/>
  <c r="BF138" i="12"/>
  <c r="BF122" i="12"/>
  <c r="BF140" i="12"/>
  <c r="J114" i="11"/>
  <c r="BF134" i="11"/>
  <c r="BF126" i="11"/>
  <c r="BF135" i="11"/>
  <c r="BF139" i="11"/>
  <c r="BF141" i="11"/>
  <c r="BF121" i="11"/>
  <c r="BF124" i="11"/>
  <c r="BF128" i="11"/>
  <c r="BF130" i="11"/>
  <c r="BF140" i="11"/>
  <c r="BF123" i="11"/>
  <c r="BF138" i="11"/>
  <c r="BF127" i="11"/>
  <c r="BF132" i="11"/>
  <c r="BF136" i="11"/>
  <c r="F117" i="11"/>
  <c r="BF122" i="11"/>
  <c r="E108" i="11"/>
  <c r="BF129" i="11"/>
  <c r="BF131" i="11"/>
  <c r="BF125" i="11"/>
  <c r="BF133" i="11"/>
  <c r="BF137" i="11"/>
  <c r="J91" i="10"/>
  <c r="E108" i="10"/>
  <c r="F117" i="10"/>
  <c r="BF124" i="10"/>
  <c r="BF125" i="10"/>
  <c r="BF127" i="10"/>
  <c r="BF135" i="10"/>
  <c r="BF122" i="10"/>
  <c r="BF134" i="10"/>
  <c r="BF140" i="10"/>
  <c r="BF126" i="10"/>
  <c r="BF133" i="10"/>
  <c r="BF131" i="10"/>
  <c r="BF141" i="10"/>
  <c r="BF138" i="10"/>
  <c r="BF121" i="10"/>
  <c r="BF142" i="10"/>
  <c r="J126" i="9"/>
  <c r="J97" i="9"/>
  <c r="BF139" i="10"/>
  <c r="BF130" i="10"/>
  <c r="BF132" i="10"/>
  <c r="BF128" i="10"/>
  <c r="BF123" i="10"/>
  <c r="BF136" i="10"/>
  <c r="BF137" i="10"/>
  <c r="BF129" i="10"/>
  <c r="BF196" i="9"/>
  <c r="BF205" i="9"/>
  <c r="E85" i="9"/>
  <c r="BF131" i="9"/>
  <c r="BF132" i="9"/>
  <c r="BF145" i="9"/>
  <c r="BF164" i="9"/>
  <c r="BF186" i="9"/>
  <c r="BF193" i="9"/>
  <c r="BF219" i="9"/>
  <c r="BF224" i="9"/>
  <c r="BF136" i="9"/>
  <c r="BF141" i="9"/>
  <c r="BF146" i="9"/>
  <c r="BF154" i="9"/>
  <c r="BF180" i="9"/>
  <c r="BF187" i="9"/>
  <c r="BF199" i="9"/>
  <c r="BF209" i="9"/>
  <c r="BF215" i="9"/>
  <c r="BF220" i="9"/>
  <c r="BF226" i="9"/>
  <c r="BF231" i="9"/>
  <c r="BF241" i="9"/>
  <c r="BF245" i="9"/>
  <c r="BF248" i="9"/>
  <c r="BF195" i="9"/>
  <c r="BF204" i="9"/>
  <c r="BF216" i="9"/>
  <c r="BF244" i="9"/>
  <c r="BF250" i="9"/>
  <c r="BF151" i="9"/>
  <c r="BF153" i="9"/>
  <c r="BF177" i="9"/>
  <c r="BF183" i="9"/>
  <c r="BF203" i="9"/>
  <c r="BF206" i="9"/>
  <c r="BF230" i="9"/>
  <c r="BF242" i="9"/>
  <c r="BF246" i="9"/>
  <c r="BF249" i="9"/>
  <c r="J119" i="9"/>
  <c r="BF127" i="9"/>
  <c r="BF150" i="9"/>
  <c r="BF168" i="9"/>
  <c r="BF171" i="9"/>
  <c r="BF182" i="9"/>
  <c r="BF213" i="9"/>
  <c r="BF144" i="9"/>
  <c r="BF158" i="9"/>
  <c r="BF163" i="9"/>
  <c r="BF179" i="9"/>
  <c r="BF185" i="9"/>
  <c r="BF191" i="9"/>
  <c r="BF200" i="9"/>
  <c r="BF202" i="9"/>
  <c r="BF223" i="9"/>
  <c r="BF237" i="9"/>
  <c r="F92" i="9"/>
  <c r="BF130" i="9"/>
  <c r="BF134" i="9"/>
  <c r="BF138" i="9"/>
  <c r="BF188" i="9"/>
  <c r="BF197" i="9"/>
  <c r="BF243" i="9"/>
  <c r="BF133" i="9"/>
  <c r="BF148" i="9"/>
  <c r="BF176" i="9"/>
  <c r="BF181" i="9"/>
  <c r="BF190" i="9"/>
  <c r="BF208" i="9"/>
  <c r="BF221" i="9"/>
  <c r="BF227" i="9"/>
  <c r="BF238" i="9"/>
  <c r="BF140" i="9"/>
  <c r="BF166" i="9"/>
  <c r="BF170" i="9"/>
  <c r="BF143" i="9"/>
  <c r="BF147" i="9"/>
  <c r="BF160" i="9"/>
  <c r="BF217" i="9"/>
  <c r="BF152" i="9"/>
  <c r="BF194" i="9"/>
  <c r="BF201" i="9"/>
  <c r="BF235" i="9"/>
  <c r="BF239" i="9"/>
  <c r="BF128" i="9"/>
  <c r="BF157" i="9"/>
  <c r="BF159" i="9"/>
  <c r="BF211" i="9"/>
  <c r="BF225" i="9"/>
  <c r="BF228" i="9"/>
  <c r="BF234" i="9"/>
  <c r="BF129" i="9"/>
  <c r="BF142" i="9"/>
  <c r="BF149" i="9"/>
  <c r="BF155" i="9"/>
  <c r="BF169" i="9"/>
  <c r="BF189" i="9"/>
  <c r="BF218" i="9"/>
  <c r="BF135" i="9"/>
  <c r="BF139" i="9"/>
  <c r="BF161" i="9"/>
  <c r="BF162" i="9"/>
  <c r="BF165" i="9"/>
  <c r="BF172" i="9"/>
  <c r="BF173" i="9"/>
  <c r="BF174" i="9"/>
  <c r="BF175" i="9"/>
  <c r="BF198" i="9"/>
  <c r="BF207" i="9"/>
  <c r="BF212" i="9"/>
  <c r="BF214" i="9"/>
  <c r="BF222" i="9"/>
  <c r="BF232" i="9"/>
  <c r="BF252" i="9"/>
  <c r="BF178" i="9"/>
  <c r="BF192" i="9"/>
  <c r="BF229" i="9"/>
  <c r="BF247" i="9"/>
  <c r="BF251" i="9"/>
  <c r="E85" i="8"/>
  <c r="BF125" i="8"/>
  <c r="BF131" i="8"/>
  <c r="BF135" i="8"/>
  <c r="F115" i="8"/>
  <c r="BF121" i="8"/>
  <c r="BF122" i="8"/>
  <c r="BF132" i="8"/>
  <c r="BF140" i="8"/>
  <c r="BF129" i="8"/>
  <c r="BF141" i="8"/>
  <c r="BF150" i="8"/>
  <c r="BF120" i="8"/>
  <c r="BF126" i="8"/>
  <c r="BF152" i="8"/>
  <c r="BF154" i="8"/>
  <c r="BF127" i="8"/>
  <c r="BF134" i="8"/>
  <c r="BF146" i="8"/>
  <c r="BF130" i="8"/>
  <c r="BF137" i="8"/>
  <c r="BF155" i="8"/>
  <c r="BF139" i="8"/>
  <c r="BF142" i="8"/>
  <c r="BF145" i="8"/>
  <c r="BF148" i="8"/>
  <c r="BF153" i="8"/>
  <c r="BF151" i="8"/>
  <c r="BF136" i="8"/>
  <c r="BF128" i="8"/>
  <c r="BF144" i="8"/>
  <c r="BF124" i="8"/>
  <c r="BF133" i="8"/>
  <c r="BF138" i="8"/>
  <c r="BF143" i="8"/>
  <c r="BF147" i="8"/>
  <c r="J89" i="8"/>
  <c r="BF123" i="8"/>
  <c r="F92" i="7"/>
  <c r="BF125" i="7"/>
  <c r="BF143" i="7"/>
  <c r="BF146" i="7"/>
  <c r="BF163" i="7"/>
  <c r="BF167" i="7"/>
  <c r="BF154" i="7"/>
  <c r="BF157" i="7"/>
  <c r="BF166" i="7"/>
  <c r="BF174" i="7"/>
  <c r="BF176" i="7"/>
  <c r="BF153" i="7"/>
  <c r="BF161" i="7"/>
  <c r="BF142" i="7"/>
  <c r="BF148" i="7"/>
  <c r="BF164" i="7"/>
  <c r="BF168" i="7"/>
  <c r="BF182" i="7"/>
  <c r="BF183" i="7"/>
  <c r="BF202" i="7"/>
  <c r="BF131" i="7"/>
  <c r="BF134" i="7"/>
  <c r="BF136" i="7"/>
  <c r="BF175" i="7"/>
  <c r="BF177" i="7"/>
  <c r="BF186" i="7"/>
  <c r="BF192" i="7"/>
  <c r="BF199" i="7"/>
  <c r="BF200" i="7"/>
  <c r="BF201" i="7"/>
  <c r="E85" i="7"/>
  <c r="BF124" i="7"/>
  <c r="BF138" i="7"/>
  <c r="BF149" i="7"/>
  <c r="BF173" i="7"/>
  <c r="BF187" i="7"/>
  <c r="BF193" i="7"/>
  <c r="BF198" i="7"/>
  <c r="BF204" i="7"/>
  <c r="BF209" i="7"/>
  <c r="BF172" i="7"/>
  <c r="BF191" i="7"/>
  <c r="BF129" i="7"/>
  <c r="BF159" i="7"/>
  <c r="BF181" i="7"/>
  <c r="BF160" i="7"/>
  <c r="BF169" i="7"/>
  <c r="BF197" i="7"/>
  <c r="BF122" i="7"/>
  <c r="BF126" i="7"/>
  <c r="BF132" i="7"/>
  <c r="BF133" i="7"/>
  <c r="BF137" i="7"/>
  <c r="BF140" i="7"/>
  <c r="BF141" i="7"/>
  <c r="BF144" i="7"/>
  <c r="BF150" i="7"/>
  <c r="BF158" i="7"/>
  <c r="BF162" i="7"/>
  <c r="BF165" i="7"/>
  <c r="BF170" i="7"/>
  <c r="BF180" i="7"/>
  <c r="BF189" i="7"/>
  <c r="BF196" i="7"/>
  <c r="BF203" i="7"/>
  <c r="BF206" i="7"/>
  <c r="BF207" i="7"/>
  <c r="BF208" i="7"/>
  <c r="BF123" i="7"/>
  <c r="BF127" i="7"/>
  <c r="BF190" i="7"/>
  <c r="BF121" i="7"/>
  <c r="BF130" i="7"/>
  <c r="BF139" i="7"/>
  <c r="BF145" i="7"/>
  <c r="BF178" i="7"/>
  <c r="J114" i="7"/>
  <c r="BF128" i="7"/>
  <c r="BF135" i="7"/>
  <c r="BF147" i="7"/>
  <c r="BF152" i="7"/>
  <c r="BF155" i="7"/>
  <c r="BF185" i="7"/>
  <c r="BF188" i="7"/>
  <c r="BF194" i="7"/>
  <c r="BF151" i="7"/>
  <c r="BF156" i="7"/>
  <c r="BF184" i="7"/>
  <c r="J89" i="6"/>
  <c r="BF126" i="6"/>
  <c r="BF135" i="6"/>
  <c r="BF118" i="6"/>
  <c r="BF122" i="6"/>
  <c r="BF124" i="6"/>
  <c r="BF130" i="6"/>
  <c r="BF136" i="6"/>
  <c r="BF138" i="6"/>
  <c r="BF137" i="6"/>
  <c r="BF141" i="6"/>
  <c r="F92" i="6"/>
  <c r="BF117" i="6"/>
  <c r="BF128" i="6"/>
  <c r="BF134" i="6"/>
  <c r="BF132" i="6"/>
  <c r="BF139" i="6"/>
  <c r="BF119" i="6"/>
  <c r="BF121" i="6"/>
  <c r="BF123" i="6"/>
  <c r="BF127" i="6"/>
  <c r="BF133" i="6"/>
  <c r="BF120" i="6"/>
  <c r="BF129" i="6"/>
  <c r="BF131" i="6"/>
  <c r="BF140" i="6"/>
  <c r="BF125" i="6"/>
  <c r="BF120" i="5"/>
  <c r="E106" i="5"/>
  <c r="BF117" i="5"/>
  <c r="F92" i="5"/>
  <c r="BF122" i="5"/>
  <c r="J89" i="5"/>
  <c r="BF119" i="5"/>
  <c r="BF123" i="5"/>
  <c r="BF121" i="5"/>
  <c r="BF118" i="5"/>
  <c r="BF124" i="5"/>
  <c r="E85" i="4"/>
  <c r="F114" i="4"/>
  <c r="BF119" i="4"/>
  <c r="BF139" i="4"/>
  <c r="BF144" i="4"/>
  <c r="J142" i="3"/>
  <c r="J98" i="3" s="1"/>
  <c r="BF146" i="4"/>
  <c r="BF126" i="4"/>
  <c r="BF132" i="4"/>
  <c r="BF136" i="4"/>
  <c r="BF151" i="4"/>
  <c r="BF128" i="4"/>
  <c r="BF134" i="4"/>
  <c r="BF137" i="4"/>
  <c r="BF143" i="4"/>
  <c r="BF145" i="4"/>
  <c r="J111" i="4"/>
  <c r="BF147" i="4"/>
  <c r="BF149" i="4"/>
  <c r="BF152" i="4"/>
  <c r="BF157" i="4"/>
  <c r="BF121" i="4"/>
  <c r="BF122" i="4"/>
  <c r="BF141" i="4"/>
  <c r="BF153" i="4"/>
  <c r="BF159" i="4"/>
  <c r="BF162" i="4"/>
  <c r="BF148" i="4"/>
  <c r="BF161" i="4"/>
  <c r="BF118" i="4"/>
  <c r="BF130" i="4"/>
  <c r="BF140" i="4"/>
  <c r="BF158" i="4"/>
  <c r="BF120" i="4"/>
  <c r="BF127" i="4"/>
  <c r="BF155" i="4"/>
  <c r="BF125" i="4"/>
  <c r="BF129" i="4"/>
  <c r="BF133" i="4"/>
  <c r="BF150" i="4"/>
  <c r="BF160" i="4"/>
  <c r="BF131" i="4"/>
  <c r="BF135" i="4"/>
  <c r="BF123" i="4"/>
  <c r="BF142" i="4"/>
  <c r="BF124" i="4"/>
  <c r="BF138" i="4"/>
  <c r="BF156" i="4"/>
  <c r="BF169" i="3"/>
  <c r="BF185" i="3"/>
  <c r="BF203" i="3"/>
  <c r="BF270" i="3"/>
  <c r="BF279" i="3"/>
  <c r="BF288" i="3"/>
  <c r="BF290" i="3"/>
  <c r="BF301" i="3"/>
  <c r="BF310" i="3"/>
  <c r="BF333" i="3"/>
  <c r="BF343" i="3"/>
  <c r="BF382" i="3"/>
  <c r="BF710" i="3"/>
  <c r="BF778" i="3"/>
  <c r="BF1130" i="3"/>
  <c r="BF1199" i="3"/>
  <c r="BF1283" i="3"/>
  <c r="BF1372" i="3"/>
  <c r="BF1376" i="3"/>
  <c r="BF1385" i="3"/>
  <c r="BF1500" i="3"/>
  <c r="BF1510" i="3"/>
  <c r="BF1556" i="3"/>
  <c r="BF1560" i="3"/>
  <c r="BF1585" i="3"/>
  <c r="BF1618" i="3"/>
  <c r="BF1706" i="3"/>
  <c r="BF1730" i="3"/>
  <c r="BF1797" i="3"/>
  <c r="BF160" i="3"/>
  <c r="BF522" i="3"/>
  <c r="BF584" i="3"/>
  <c r="BF773" i="3"/>
  <c r="BF806" i="3"/>
  <c r="BF1118" i="3"/>
  <c r="BF1164" i="3"/>
  <c r="BF1170" i="3"/>
  <c r="BF1217" i="3"/>
  <c r="BF1263" i="3"/>
  <c r="BF1265" i="3"/>
  <c r="BF1327" i="3"/>
  <c r="BF1368" i="3"/>
  <c r="BF1400" i="3"/>
  <c r="BF1436" i="3"/>
  <c r="BF1521" i="3"/>
  <c r="BF1522" i="3"/>
  <c r="BF1548" i="3"/>
  <c r="BF1562" i="3"/>
  <c r="BF1571" i="3"/>
  <c r="BF1587" i="3"/>
  <c r="BF1648" i="3"/>
  <c r="BF1715" i="3"/>
  <c r="BF1868" i="3"/>
  <c r="BF1880" i="3"/>
  <c r="BF156" i="3"/>
  <c r="BF516" i="3"/>
  <c r="BF792" i="3"/>
  <c r="BF867" i="3"/>
  <c r="BF1022" i="3"/>
  <c r="BF1166" i="3"/>
  <c r="BF1232" i="3"/>
  <c r="BF1564" i="3"/>
  <c r="BF1612" i="3"/>
  <c r="BF1623" i="3"/>
  <c r="BF1630" i="3"/>
  <c r="BF1957" i="3"/>
  <c r="BF693" i="3"/>
  <c r="BF903" i="3"/>
  <c r="BF1070" i="3"/>
  <c r="BF1182" i="3"/>
  <c r="BF1196" i="3"/>
  <c r="BF1219" i="3"/>
  <c r="BF1222" i="3"/>
  <c r="BF1253" i="3"/>
  <c r="BF1293" i="3"/>
  <c r="BF1341" i="3"/>
  <c r="BF1409" i="3"/>
  <c r="BF1417" i="3"/>
  <c r="BF1419" i="3"/>
  <c r="BF1473" i="3"/>
  <c r="BF1558" i="3"/>
  <c r="BF1568" i="3"/>
  <c r="BF1569" i="3"/>
  <c r="BF1573" i="3"/>
  <c r="BF1624" i="3"/>
  <c r="BF1728" i="3"/>
  <c r="BF1759" i="3"/>
  <c r="BF1916" i="3"/>
  <c r="E130" i="3"/>
  <c r="F137" i="3"/>
  <c r="BF233" i="3"/>
  <c r="BF439" i="3"/>
  <c r="BF440" i="3"/>
  <c r="BF506" i="3"/>
  <c r="BF510" i="3"/>
  <c r="BF676" i="3"/>
  <c r="BF885" i="3"/>
  <c r="BF996" i="3"/>
  <c r="BF1038" i="3"/>
  <c r="BF1186" i="3"/>
  <c r="BF1220" i="3"/>
  <c r="BF1224" i="3"/>
  <c r="BF1235" i="3"/>
  <c r="BF1291" i="3"/>
  <c r="BF1303" i="3"/>
  <c r="BF1349" i="3"/>
  <c r="BF1363" i="3"/>
  <c r="BF1381" i="3"/>
  <c r="BF1508" i="3"/>
  <c r="BF1546" i="3"/>
  <c r="BF1552" i="3"/>
  <c r="BF1567" i="3"/>
  <c r="BF1575" i="3"/>
  <c r="BF1639" i="3"/>
  <c r="BF1657" i="3"/>
  <c r="BF1697" i="3"/>
  <c r="BF1739" i="3"/>
  <c r="BF1748" i="3"/>
  <c r="BF1833" i="3"/>
  <c r="BF1846" i="3"/>
  <c r="BF1959" i="3"/>
  <c r="BF1996" i="3"/>
  <c r="J128" i="2"/>
  <c r="J98" i="2"/>
  <c r="BF512" i="3"/>
  <c r="BF1081" i="3"/>
  <c r="BF1175" i="3"/>
  <c r="BF1211" i="3"/>
  <c r="BF1273" i="3"/>
  <c r="BF1335" i="3"/>
  <c r="BF1339" i="3"/>
  <c r="BF1387" i="3"/>
  <c r="BF1393" i="3"/>
  <c r="BF1437" i="3"/>
  <c r="BF1494" i="3"/>
  <c r="BF1540" i="3"/>
  <c r="BF1542" i="3"/>
  <c r="BF1550" i="3"/>
  <c r="BF1570" i="3"/>
  <c r="BF1572" i="3"/>
  <c r="BF1574" i="3"/>
  <c r="BF1597" i="3"/>
  <c r="BF1610" i="3"/>
  <c r="BF1628" i="3"/>
  <c r="BF1688" i="3"/>
  <c r="BF1761" i="3"/>
  <c r="BF1869" i="3"/>
  <c r="BF1092" i="3"/>
  <c r="BF1133" i="3"/>
  <c r="BF1177" i="3"/>
  <c r="BF1188" i="3"/>
  <c r="BF1203" i="3"/>
  <c r="BF1245" i="3"/>
  <c r="BF1301" i="3"/>
  <c r="BF1317" i="3"/>
  <c r="BF1334" i="3"/>
  <c r="BF1512" i="3"/>
  <c r="BF1514" i="3"/>
  <c r="BF1526" i="3"/>
  <c r="BF1544" i="3"/>
  <c r="BF1726" i="3"/>
  <c r="BF1857" i="3"/>
  <c r="BF1918" i="3"/>
  <c r="BF1999" i="3"/>
  <c r="BF180" i="3"/>
  <c r="BF191" i="3"/>
  <c r="BF205" i="3"/>
  <c r="BF206" i="3"/>
  <c r="BF207" i="3"/>
  <c r="BF208" i="3"/>
  <c r="BF251" i="3"/>
  <c r="BF466" i="3"/>
  <c r="BF526" i="3"/>
  <c r="BF533" i="3"/>
  <c r="BF555" i="3"/>
  <c r="BF705" i="3"/>
  <c r="BF724" i="3"/>
  <c r="BF738" i="3"/>
  <c r="BF757" i="3"/>
  <c r="BF1243" i="3"/>
  <c r="BF1307" i="3"/>
  <c r="BF1311" i="3"/>
  <c r="BF1319" i="3"/>
  <c r="BF1325" i="3"/>
  <c r="BF1370" i="3"/>
  <c r="BF1412" i="3"/>
  <c r="BF1554" i="3"/>
  <c r="BF1566" i="3"/>
  <c r="BF1577" i="3"/>
  <c r="BF1579" i="3"/>
  <c r="BF1581" i="3"/>
  <c r="BF1583" i="3"/>
  <c r="BF1588" i="3"/>
  <c r="BF1598" i="3"/>
  <c r="BF1613" i="3"/>
  <c r="BF1625" i="3"/>
  <c r="BF1626" i="3"/>
  <c r="BF1668" i="3"/>
  <c r="BF1670" i="3"/>
  <c r="BF1679" i="3"/>
  <c r="BF1944" i="3"/>
  <c r="BF178" i="3"/>
  <c r="BF398" i="3"/>
  <c r="BF417" i="3"/>
  <c r="BF444" i="3"/>
  <c r="BF547" i="3"/>
  <c r="BF659" i="3"/>
  <c r="BF759" i="3"/>
  <c r="BF1054" i="3"/>
  <c r="BF1109" i="3"/>
  <c r="BF1151" i="3"/>
  <c r="BF1160" i="3"/>
  <c r="BF1171" i="3"/>
  <c r="BF1213" i="3"/>
  <c r="BF1333" i="3"/>
  <c r="BF1337" i="3"/>
  <c r="BF1338" i="3"/>
  <c r="BF1351" i="3"/>
  <c r="BF1362" i="3"/>
  <c r="BF1406" i="3"/>
  <c r="BF1410" i="3"/>
  <c r="BF1438" i="3"/>
  <c r="BF1456" i="3"/>
  <c r="BF1461" i="3"/>
  <c r="BF1483" i="3"/>
  <c r="BF1498" i="3"/>
  <c r="BF1509" i="3"/>
  <c r="BF1511" i="3"/>
  <c r="BF1627" i="3"/>
  <c r="BF1659" i="3"/>
  <c r="BF1717" i="3"/>
  <c r="BF1972" i="3"/>
  <c r="BF2000" i="3"/>
  <c r="BF2001" i="3"/>
  <c r="BF2003" i="3"/>
  <c r="BF2072" i="3"/>
  <c r="BF2073" i="3"/>
  <c r="BF2074" i="3"/>
  <c r="BF143" i="3"/>
  <c r="BF189" i="3"/>
  <c r="BF201" i="3"/>
  <c r="BF537" i="3"/>
  <c r="BF918" i="3"/>
  <c r="BF948" i="3"/>
  <c r="BF390" i="3"/>
  <c r="BF423" i="3"/>
  <c r="BF449" i="3"/>
  <c r="BF480" i="3"/>
  <c r="BF613" i="3"/>
  <c r="BF698" i="3"/>
  <c r="BF780" i="3"/>
  <c r="BF964" i="3"/>
  <c r="BF1132" i="3"/>
  <c r="BF1174" i="3"/>
  <c r="BF1255" i="3"/>
  <c r="J89" i="3"/>
  <c r="BF210" i="3"/>
  <c r="BF406" i="3"/>
  <c r="BF453" i="3"/>
  <c r="BF529" i="3"/>
  <c r="BF540" i="3"/>
  <c r="BF546" i="3"/>
  <c r="BF549" i="3"/>
  <c r="BF642" i="3"/>
  <c r="BF1059" i="3"/>
  <c r="BF1173" i="3"/>
  <c r="BF1181" i="3"/>
  <c r="BF224" i="3"/>
  <c r="BF938" i="3"/>
  <c r="BF1142" i="3"/>
  <c r="BF544" i="3"/>
  <c r="BF1103" i="3"/>
  <c r="BF1120" i="3"/>
  <c r="BF1172" i="3"/>
  <c r="BF1191" i="3"/>
  <c r="BF1206" i="3"/>
  <c r="BF1275" i="3"/>
  <c r="BF196" i="3"/>
  <c r="BF215" i="3"/>
  <c r="BF242" i="3"/>
  <c r="BF252" i="3"/>
  <c r="BF261" i="3"/>
  <c r="BF303" i="3"/>
  <c r="BF433" i="3"/>
  <c r="BF467" i="3"/>
  <c r="BF493" i="3"/>
  <c r="BF703" i="3"/>
  <c r="BF804" i="3"/>
  <c r="BF980" i="3"/>
  <c r="BF140" i="2"/>
  <c r="BF144" i="2"/>
  <c r="F92" i="2"/>
  <c r="E116" i="2"/>
  <c r="BF148" i="2"/>
  <c r="J120" i="2"/>
  <c r="BF129" i="2"/>
  <c r="BF132" i="2"/>
  <c r="BF134" i="2"/>
  <c r="BF136" i="2"/>
  <c r="BF137" i="2"/>
  <c r="BF139" i="2"/>
  <c r="BF142" i="2"/>
  <c r="BF146" i="2"/>
  <c r="F35" i="4"/>
  <c r="BB97" i="1"/>
  <c r="F33" i="7"/>
  <c r="AZ100" i="1" s="1"/>
  <c r="F37" i="10"/>
  <c r="BB104" i="1" s="1"/>
  <c r="J35" i="11"/>
  <c r="AV105" i="1" s="1"/>
  <c r="F38" i="12"/>
  <c r="BC106" i="1"/>
  <c r="F38" i="13"/>
  <c r="BC107" i="1" s="1"/>
  <c r="F38" i="15"/>
  <c r="BC109" i="1"/>
  <c r="F37" i="2"/>
  <c r="BD95" i="1" s="1"/>
  <c r="F33" i="5"/>
  <c r="AZ98" i="1" s="1"/>
  <c r="J33" i="6"/>
  <c r="AV99" i="1"/>
  <c r="F33" i="8"/>
  <c r="AZ101" i="1"/>
  <c r="F35" i="9"/>
  <c r="BB102" i="1" s="1"/>
  <c r="F37" i="14"/>
  <c r="BB108" i="1" s="1"/>
  <c r="F39" i="16"/>
  <c r="BD110" i="1"/>
  <c r="F35" i="3"/>
  <c r="BB96" i="1"/>
  <c r="F36" i="3"/>
  <c r="BC96" i="1" s="1"/>
  <c r="J33" i="4"/>
  <c r="AV97" i="1" s="1"/>
  <c r="F35" i="6"/>
  <c r="BB99" i="1"/>
  <c r="F35" i="8"/>
  <c r="BB101" i="1"/>
  <c r="F36" i="9"/>
  <c r="BC102" i="1" s="1"/>
  <c r="F35" i="14"/>
  <c r="AZ108" i="1" s="1"/>
  <c r="F35" i="16"/>
  <c r="AZ110" i="1"/>
  <c r="F37" i="3"/>
  <c r="BD96" i="1"/>
  <c r="J33" i="2"/>
  <c r="AV95" i="1" s="1"/>
  <c r="F37" i="5"/>
  <c r="BD98" i="1" s="1"/>
  <c r="J33" i="7"/>
  <c r="AV100" i="1"/>
  <c r="F39" i="10"/>
  <c r="BD104" i="1" s="1"/>
  <c r="F37" i="11"/>
  <c r="BB105" i="1"/>
  <c r="J35" i="12"/>
  <c r="AV106" i="1" s="1"/>
  <c r="F37" i="13"/>
  <c r="BB107" i="1"/>
  <c r="F39" i="15"/>
  <c r="BD109" i="1" s="1"/>
  <c r="F35" i="2"/>
  <c r="BB95" i="1"/>
  <c r="J33" i="5"/>
  <c r="AV98" i="1" s="1"/>
  <c r="F37" i="6"/>
  <c r="BD99" i="1"/>
  <c r="F37" i="8"/>
  <c r="BD101" i="1" s="1"/>
  <c r="F37" i="9"/>
  <c r="BD102" i="1"/>
  <c r="F39" i="14"/>
  <c r="BD108" i="1" s="1"/>
  <c r="F38" i="16"/>
  <c r="BC110" i="1"/>
  <c r="F37" i="4"/>
  <c r="BD97" i="1" s="1"/>
  <c r="F37" i="7"/>
  <c r="BD100" i="1" s="1"/>
  <c r="F38" i="10"/>
  <c r="BC104" i="1"/>
  <c r="F39" i="11"/>
  <c r="BD105" i="1"/>
  <c r="F35" i="12"/>
  <c r="AZ106" i="1" s="1"/>
  <c r="F35" i="13"/>
  <c r="AZ107" i="1" s="1"/>
  <c r="F35" i="15"/>
  <c r="AZ109" i="1"/>
  <c r="F33" i="2"/>
  <c r="AZ95" i="1"/>
  <c r="F35" i="5"/>
  <c r="BB98" i="1" s="1"/>
  <c r="F33" i="6"/>
  <c r="AZ99" i="1" s="1"/>
  <c r="J33" i="8"/>
  <c r="AV101" i="1"/>
  <c r="J33" i="9"/>
  <c r="AV102" i="1" s="1"/>
  <c r="J35" i="14"/>
  <c r="AV108" i="1"/>
  <c r="J35" i="16"/>
  <c r="AV110" i="1" s="1"/>
  <c r="F33" i="4"/>
  <c r="AZ97" i="1"/>
  <c r="F35" i="7"/>
  <c r="BB100" i="1" s="1"/>
  <c r="F35" i="10"/>
  <c r="AZ104" i="1"/>
  <c r="F38" i="11"/>
  <c r="BC105" i="1" s="1"/>
  <c r="F37" i="12"/>
  <c r="BB106" i="1"/>
  <c r="F39" i="13"/>
  <c r="BD107" i="1" s="1"/>
  <c r="F37" i="15"/>
  <c r="BB109" i="1"/>
  <c r="J32" i="15"/>
  <c r="F33" i="3"/>
  <c r="AZ96" i="1" s="1"/>
  <c r="J33" i="3"/>
  <c r="AV96" i="1" s="1"/>
  <c r="AS94" i="1"/>
  <c r="F36" i="4"/>
  <c r="BC97" i="1" s="1"/>
  <c r="F36" i="7"/>
  <c r="BC100" i="1"/>
  <c r="J35" i="10"/>
  <c r="AV104" i="1" s="1"/>
  <c r="F35" i="11"/>
  <c r="AZ105" i="1"/>
  <c r="F39" i="12"/>
  <c r="BD106" i="1"/>
  <c r="J35" i="13"/>
  <c r="AV107" i="1"/>
  <c r="J35" i="15"/>
  <c r="AV109" i="1" s="1"/>
  <c r="F36" i="2"/>
  <c r="BC95" i="1"/>
  <c r="F36" i="5"/>
  <c r="BC98" i="1"/>
  <c r="F36" i="6"/>
  <c r="BC99" i="1" s="1"/>
  <c r="F36" i="8"/>
  <c r="BC101" i="1"/>
  <c r="F33" i="9"/>
  <c r="AZ102" i="1"/>
  <c r="F38" i="14"/>
  <c r="BC108" i="1" s="1"/>
  <c r="F37" i="16"/>
  <c r="BB110" i="1" s="1"/>
  <c r="J32" i="12" l="1"/>
  <c r="J98" i="12"/>
  <c r="J96" i="8"/>
  <c r="J30" i="8"/>
  <c r="J98" i="11"/>
  <c r="J32" i="11"/>
  <c r="AG105" i="1" s="1"/>
  <c r="AN105" i="1" s="1"/>
  <c r="J32" i="10"/>
  <c r="J98" i="10"/>
  <c r="J30" i="4"/>
  <c r="J96" i="4"/>
  <c r="J96" i="5"/>
  <c r="J30" i="5"/>
  <c r="J32" i="14"/>
  <c r="AG108" i="1" s="1"/>
  <c r="J98" i="14"/>
  <c r="J30" i="6"/>
  <c r="J96" i="6"/>
  <c r="J32" i="13"/>
  <c r="BK1189" i="3"/>
  <c r="J1189" i="3" s="1"/>
  <c r="J107" i="3" s="1"/>
  <c r="BK120" i="7"/>
  <c r="J120" i="7" s="1"/>
  <c r="J119" i="8"/>
  <c r="J97" i="8" s="1"/>
  <c r="BK125" i="9"/>
  <c r="J125" i="9"/>
  <c r="J96" i="9" s="1"/>
  <c r="P125" i="9"/>
  <c r="AU102" i="1" s="1"/>
  <c r="T127" i="2"/>
  <c r="T126" i="2" s="1"/>
  <c r="R1189" i="3"/>
  <c r="BK141" i="3"/>
  <c r="BK140" i="3" s="1"/>
  <c r="J140" i="3" s="1"/>
  <c r="J30" i="3" s="1"/>
  <c r="AG96" i="1" s="1"/>
  <c r="J141" i="3"/>
  <c r="J97" i="3" s="1"/>
  <c r="R141" i="3"/>
  <c r="R140" i="3" s="1"/>
  <c r="P1189" i="3"/>
  <c r="R118" i="8"/>
  <c r="T1189" i="3"/>
  <c r="R125" i="9"/>
  <c r="P118" i="8"/>
  <c r="AU101" i="1" s="1"/>
  <c r="P141" i="3"/>
  <c r="P140" i="3" s="1"/>
  <c r="AU96" i="1" s="1"/>
  <c r="T125" i="9"/>
  <c r="P127" i="2"/>
  <c r="P126" i="2"/>
  <c r="AU95" i="1"/>
  <c r="T141" i="3"/>
  <c r="T140" i="3"/>
  <c r="R127" i="2"/>
  <c r="R126" i="2"/>
  <c r="BK127" i="2"/>
  <c r="J127" i="2"/>
  <c r="J97" i="2"/>
  <c r="AG110" i="1"/>
  <c r="AG97" i="1"/>
  <c r="J98" i="16"/>
  <c r="AG109" i="1"/>
  <c r="AG107" i="1"/>
  <c r="AG106" i="1"/>
  <c r="AG104" i="1"/>
  <c r="AG101" i="1"/>
  <c r="AG99" i="1"/>
  <c r="AG98" i="1"/>
  <c r="AU103" i="1"/>
  <c r="J34" i="3"/>
  <c r="AW96" i="1" s="1"/>
  <c r="AT96" i="1" s="1"/>
  <c r="F34" i="5"/>
  <c r="BA98" i="1"/>
  <c r="J34" i="7"/>
  <c r="AW100" i="1"/>
  <c r="AT100" i="1"/>
  <c r="J36" i="14"/>
  <c r="AW108" i="1" s="1"/>
  <c r="AT108" i="1" s="1"/>
  <c r="J34" i="4"/>
  <c r="AW97" i="1"/>
  <c r="AT97" i="1"/>
  <c r="AN97" i="1"/>
  <c r="F36" i="11"/>
  <c r="BA105" i="1" s="1"/>
  <c r="F36" i="14"/>
  <c r="BA108" i="1"/>
  <c r="J34" i="5"/>
  <c r="AW98" i="1"/>
  <c r="AT98" i="1"/>
  <c r="AN98" i="1"/>
  <c r="F34" i="6"/>
  <c r="BA99" i="1" s="1"/>
  <c r="F34" i="9"/>
  <c r="BA102" i="1"/>
  <c r="F34" i="2"/>
  <c r="BA95" i="1"/>
  <c r="F34" i="7"/>
  <c r="BA100" i="1"/>
  <c r="F36" i="16"/>
  <c r="BA110" i="1" s="1"/>
  <c r="F34" i="3"/>
  <c r="BA96" i="1" s="1"/>
  <c r="J34" i="2"/>
  <c r="AW95" i="1"/>
  <c r="AT95" i="1"/>
  <c r="F34" i="8"/>
  <c r="BA101" i="1" s="1"/>
  <c r="F36" i="12"/>
  <c r="BA106" i="1"/>
  <c r="BD103" i="1"/>
  <c r="F34" i="4"/>
  <c r="BA97" i="1"/>
  <c r="J36" i="10"/>
  <c r="AW104" i="1" s="1"/>
  <c r="AT104" i="1" s="1"/>
  <c r="AN104" i="1" s="1"/>
  <c r="J36" i="15"/>
  <c r="AW109" i="1" s="1"/>
  <c r="AT109" i="1" s="1"/>
  <c r="AN109" i="1" s="1"/>
  <c r="J34" i="6"/>
  <c r="AW99" i="1" s="1"/>
  <c r="AT99" i="1" s="1"/>
  <c r="AN99" i="1" s="1"/>
  <c r="F36" i="10"/>
  <c r="BA104" i="1" s="1"/>
  <c r="F36" i="13"/>
  <c r="BA107" i="1"/>
  <c r="J34" i="8"/>
  <c r="AW101" i="1" s="1"/>
  <c r="AT101" i="1" s="1"/>
  <c r="AN101" i="1" s="1"/>
  <c r="J36" i="12"/>
  <c r="AW106" i="1" s="1"/>
  <c r="AT106" i="1" s="1"/>
  <c r="AN106" i="1" s="1"/>
  <c r="F36" i="15"/>
  <c r="BA109" i="1" s="1"/>
  <c r="J34" i="9"/>
  <c r="AW102" i="1"/>
  <c r="AT102" i="1"/>
  <c r="J36" i="11"/>
  <c r="AW105" i="1"/>
  <c r="AT105" i="1"/>
  <c r="BC103" i="1"/>
  <c r="AY103" i="1"/>
  <c r="BB103" i="1"/>
  <c r="AX103" i="1"/>
  <c r="J36" i="13"/>
  <c r="AW107" i="1"/>
  <c r="AT107" i="1"/>
  <c r="AN107" i="1"/>
  <c r="J36" i="16"/>
  <c r="AW110" i="1"/>
  <c r="AT110" i="1"/>
  <c r="AN110" i="1"/>
  <c r="AZ103" i="1"/>
  <c r="AV103" i="1"/>
  <c r="AN108" i="1" l="1"/>
  <c r="AG103" i="1"/>
  <c r="J30" i="7"/>
  <c r="AG100" i="1" s="1"/>
  <c r="AN100" i="1" s="1"/>
  <c r="J96" i="7"/>
  <c r="BK126" i="2"/>
  <c r="J126" i="2"/>
  <c r="J30" i="2" s="1"/>
  <c r="AG95" i="1" s="1"/>
  <c r="AG94" i="1" s="1"/>
  <c r="AK26" i="1" s="1"/>
  <c r="J41" i="16"/>
  <c r="J41" i="15"/>
  <c r="J41" i="14"/>
  <c r="J41" i="13"/>
  <c r="J41" i="12"/>
  <c r="J41" i="11"/>
  <c r="J41" i="10"/>
  <c r="J39" i="8"/>
  <c r="J39" i="7"/>
  <c r="J39" i="6"/>
  <c r="J39" i="5"/>
  <c r="AN96" i="1"/>
  <c r="J96" i="3"/>
  <c r="J39" i="4"/>
  <c r="J39" i="3"/>
  <c r="AU94" i="1"/>
  <c r="BC94" i="1"/>
  <c r="W32" i="1"/>
  <c r="J30" i="9"/>
  <c r="AG102" i="1" s="1"/>
  <c r="AZ94" i="1"/>
  <c r="AV94" i="1" s="1"/>
  <c r="AK29" i="1" s="1"/>
  <c r="BB94" i="1"/>
  <c r="W31" i="1"/>
  <c r="BD94" i="1"/>
  <c r="W33" i="1"/>
  <c r="BA103" i="1"/>
  <c r="AW103" i="1"/>
  <c r="AT103" i="1"/>
  <c r="AN103" i="1" s="1"/>
  <c r="J39" i="2" l="1"/>
  <c r="J39" i="9"/>
  <c r="J96" i="2"/>
  <c r="AN95" i="1"/>
  <c r="AN102" i="1"/>
  <c r="W29" i="1"/>
  <c r="AY94" i="1"/>
  <c r="AX94" i="1"/>
  <c r="BA94" i="1"/>
  <c r="W30" i="1" s="1"/>
  <c r="AW94" i="1" l="1"/>
  <c r="AK30" i="1"/>
  <c r="AK35" i="1" s="1"/>
  <c r="AT94" i="1" l="1"/>
  <c r="AN94" i="1"/>
</calcChain>
</file>

<file path=xl/sharedStrings.xml><?xml version="1.0" encoding="utf-8"?>
<sst xmlns="http://schemas.openxmlformats.org/spreadsheetml/2006/main" count="30796" uniqueCount="3199">
  <si>
    <t>Export Komplet</t>
  </si>
  <si>
    <t/>
  </si>
  <si>
    <t>2.0</t>
  </si>
  <si>
    <t>ZAMOK</t>
  </si>
  <si>
    <t>False</t>
  </si>
  <si>
    <t>{c979cd0e-4a51-46bf-bae6-ce6082f1a3be}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</si>
  <si>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</si>
  <si>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</si>
  <si>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</si>
  <si>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</si>
  <si>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</si>
  <si>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</si>
  <si>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</si>
  <si>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</si>
  <si>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0606Z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</si>
  <si>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</si>
  <si>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</si>
  <si>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Novostavba pavilonu sociální služby</t>
  </si>
  <si>
    <t>KSO:</t>
  </si>
  <si>
    <t>CC-CZ:</t>
  </si>
  <si>
    <t>Místo:</t>
  </si>
  <si>
    <t xml:space="preserve"> </t>
  </si>
  <si>
    <t>Datum:</t>
  </si>
  <si>
    <t>29. 1. 2025</t>
  </si>
  <si>
    <t>Zadavatel:</t>
  </si>
  <si>
    <t>IČ:</t>
  </si>
  <si>
    <t>Centrum Rožmitál pod Tremšínem</t>
  </si>
  <si>
    <t>DIČ:</t>
  </si>
  <si>
    <t>Uchazeč:</t>
  </si>
  <si>
    <t>Vyplň údaj</t>
  </si>
  <si>
    <t>Projektant:</t>
  </si>
  <si>
    <t>IPOKa s.r.o.</t>
  </si>
  <si>
    <t>True</t>
  </si>
  <si>
    <t>Zpracovatel:</t>
  </si>
  <si>
    <t>František Klus (asř + kompletace)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</si>
  <si>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</si>
  <si>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</si>
  <si>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</si>
  <si>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</si>
  <si>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</si>
  <si>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</si>
  <si>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</si>
  <si>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</si>
  <si>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</si>
  <si>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</si>
  <si>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</si>
  <si>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</si>
  <si>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</si>
  <si>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</si>
  <si>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</si>
  <si>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</si>
  <si>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</si>
  <si>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</si>
  <si>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</si>
  <si>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</si>
  <si>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</si>
  <si>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</si>
  <si>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</si>
  <si>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</si>
  <si>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</si>
  <si>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</si>
  <si>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</si>
  <si>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</si>
  <si>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</si>
  <si>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</si>
  <si>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</si>
  <si>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</si>
  <si>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</si>
  <si>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</si>
  <si>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</si>
  <si>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</si>
  <si>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</si>
  <si>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</si>
  <si>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</si>
  <si>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</si>
  <si>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</si>
  <si>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</si>
  <si>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</si>
  <si>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</si>
  <si>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</si>
  <si>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</si>
  <si>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</t>
  </si>
  <si>
    <t>Vedlejší rozpočtové náklady</t>
  </si>
  <si>
    <t>STA</t>
  </si>
  <si>
    <t>1</t>
  </si>
  <si>
    <t>{e473096a-d5bb-4726-8233-81410cbef842}</t>
  </si>
  <si>
    <t>01</t>
  </si>
  <si>
    <t>Architektonicko stavební řešení</t>
  </si>
  <si>
    <t>{ed61ced7-a986-4c63-9c23-f8580178e257}</t>
  </si>
  <si>
    <t>02</t>
  </si>
  <si>
    <t>Ústřední topení</t>
  </si>
  <si>
    <t>{0a5d4f61-a03b-4520-9511-bf7a60e6f3da}</t>
  </si>
  <si>
    <t>03</t>
  </si>
  <si>
    <t>Elektroinstalace pro FVE</t>
  </si>
  <si>
    <t>{9bffdb2d-45e7-4e5a-8669-41adf33177e9}</t>
  </si>
  <si>
    <t>04</t>
  </si>
  <si>
    <t>Fotovoltaický systém</t>
  </si>
  <si>
    <t>{66d06d9e-8a2e-4df7-8b70-f09f31875dbd}</t>
  </si>
  <si>
    <t>05</t>
  </si>
  <si>
    <t>Zdravotechnika</t>
  </si>
  <si>
    <t>{3ebaebe8-9d5d-464a-945a-70430c9233c8}</t>
  </si>
  <si>
    <t>06</t>
  </si>
  <si>
    <t>VZT</t>
  </si>
  <si>
    <t>{cfb0a039-9427-4601-90ef-a8aa479299fb}</t>
  </si>
  <si>
    <t>07</t>
  </si>
  <si>
    <t>Silnoproud</t>
  </si>
  <si>
    <t>{e64f8c4c-9e32-4948-a5a3-7f0b0103ee63}</t>
  </si>
  <si>
    <t>07.8</t>
  </si>
  <si>
    <t>Slaboproud</t>
  </si>
  <si>
    <t>{80fc08a3-0955-4fca-8b00-80a0bebdda1e}</t>
  </si>
  <si>
    <t>08</t>
  </si>
  <si>
    <t>CCTV</t>
  </si>
  <si>
    <t>Soupis</t>
  </si>
  <si>
    <t>2</t>
  </si>
  <si>
    <t>{f5341ea5-08b1-4828-8709-cb1040c9066b}</t>
  </si>
  <si>
    <t>09</t>
  </si>
  <si>
    <t>DT</t>
  </si>
  <si>
    <t>{56fd532e-3d48-41a6-85f5-fb534685a013}</t>
  </si>
  <si>
    <t>10</t>
  </si>
  <si>
    <t>EZS</t>
  </si>
  <si>
    <t>{11cd7581-4c46-410e-b17b-db141f7b13e4}</t>
  </si>
  <si>
    <t>11</t>
  </si>
  <si>
    <t>SKT</t>
  </si>
  <si>
    <t>{f339d0fe-08ee-4e92-abfd-aca774825828}</t>
  </si>
  <si>
    <t>KSP</t>
  </si>
  <si>
    <t>{e8599dd5-6348-4537-bfde-b4d11672e303}</t>
  </si>
  <si>
    <t>13</t>
  </si>
  <si>
    <t>{75955ec2-ca73-4cbc-8698-14113b4c9e84}</t>
  </si>
  <si>
    <t>14</t>
  </si>
  <si>
    <t>UKS</t>
  </si>
  <si>
    <t>{26b47a91-4310-4066-af4a-22829c7d6ea7}</t>
  </si>
  <si>
    <t>KRYCÍ LIST SOUPISU PRACÍ</t>
  </si>
  <si>
    <t>Objekt:</t>
  </si>
  <si>
    <t>00 - Vedlejší rozpočtové náklady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</si>
  <si>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</si>
  <si>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</si>
  <si>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</si>
  <si>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</si>
  <si>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</si>
  <si>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</si>
  <si>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</si>
  <si>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</si>
  <si>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</si>
  <si>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</si>
  <si>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</si>
  <si>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VRN6 - Územní vlivy</t>
  </si>
  <si>
    <t xml:space="preserve">    VRN7 - Provozní vlivy</t>
  </si>
  <si>
    <t xml:space="preserve">    VRN8 - Přesun stavebních kapacit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</si>
  <si>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</si>
  <si>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</si>
  <si>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</si>
  <si>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</si>
  <si>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</si>
  <si>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</si>
  <si>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</si>
  <si>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</si>
  <si>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</si>
  <si>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</si>
  <si>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</si>
  <si>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</si>
  <si>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</si>
  <si>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</si>
  <si>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</si>
  <si>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5</t>
  </si>
  <si>
    <t>ROZPOCET</t>
  </si>
  <si>
    <t>VRN1</t>
  </si>
  <si>
    <t>Průzkumné, geodetické a projektové práce</t>
  </si>
  <si>
    <t>K</t>
  </si>
  <si>
    <t>010001000</t>
  </si>
  <si>
    <t>…</t>
  </si>
  <si>
    <t>CS ÚRS 2021 01</t>
  </si>
  <si>
    <t>1024</t>
  </si>
  <si>
    <t>465219849</t>
  </si>
  <si>
    <t>P</t>
  </si>
  <si>
    <t>Poznámka k položce:_x000D_
podrobné členění VRN nákladů:_x000D_
_x000D_
https://podminky.urs.cz/catalog?versionId=TWWRkbQQQuJyzATX0cb0&amp;catalogId=uyXlYb4eRHPoqJCf72PN&amp;categoryId=uyXlYb4eRHPoqJCf72PN_x000D_
_x000D_
součástí ocenění VRN zohlednit také prováděcí dokumentaci a ostatní dle odkazu, dle TZ, dle výběrového řízení</t>
  </si>
  <si>
    <t>VRN2</t>
  </si>
  <si>
    <t>Příprava staveniště</t>
  </si>
  <si>
    <t>020001000</t>
  </si>
  <si>
    <t>1133237369</t>
  </si>
  <si>
    <t>VRN3</t>
  </si>
  <si>
    <t>Zařízení staveniště</t>
  </si>
  <si>
    <t>3</t>
  </si>
  <si>
    <t>030001000</t>
  </si>
  <si>
    <t>2110034954</t>
  </si>
  <si>
    <t>VRN4</t>
  </si>
  <si>
    <t>Inženýrská činnost</t>
  </si>
  <si>
    <t>4</t>
  </si>
  <si>
    <t>040001000</t>
  </si>
  <si>
    <t>2079080185</t>
  </si>
  <si>
    <t>040001000DK</t>
  </si>
  <si>
    <t>Prováděcí projektová dokumentace</t>
  </si>
  <si>
    <t>1449947909</t>
  </si>
  <si>
    <t>VRN5</t>
  </si>
  <si>
    <t>Finanční náklady</t>
  </si>
  <si>
    <t>6</t>
  </si>
  <si>
    <t>050001000</t>
  </si>
  <si>
    <t>522543323</t>
  </si>
  <si>
    <t>7</t>
  </si>
  <si>
    <t>050001000VZ</t>
  </si>
  <si>
    <t>Vzorkování investorovi</t>
  </si>
  <si>
    <t>-1295929376</t>
  </si>
  <si>
    <t>VRN6</t>
  </si>
  <si>
    <t>Územní vlivy</t>
  </si>
  <si>
    <t>8</t>
  </si>
  <si>
    <t>060001000</t>
  </si>
  <si>
    <t>371106343</t>
  </si>
  <si>
    <t>VRN7</t>
  </si>
  <si>
    <t>Provozní vlivy</t>
  </si>
  <si>
    <t>9</t>
  </si>
  <si>
    <t>070001000</t>
  </si>
  <si>
    <t>1024014198</t>
  </si>
  <si>
    <t>VRN8</t>
  </si>
  <si>
    <t>Přesun stavebních kapacit</t>
  </si>
  <si>
    <t>080001000</t>
  </si>
  <si>
    <t>Další náklady na pracovníky</t>
  </si>
  <si>
    <t>-474408110</t>
  </si>
  <si>
    <t>VRN9</t>
  </si>
  <si>
    <t>Ostatní náklady</t>
  </si>
  <si>
    <t>090001000</t>
  </si>
  <si>
    <t>335583056</t>
  </si>
  <si>
    <t>01 - Architektonicko stavební řešení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</si>
  <si>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</si>
  <si>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</si>
  <si>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</si>
  <si>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</si>
  <si>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</si>
  <si>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</si>
  <si>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</si>
  <si>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</si>
  <si>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</si>
  <si>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</si>
  <si>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</si>
  <si>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</si>
  <si>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</si>
  <si>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</si>
  <si>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</si>
  <si>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</si>
  <si>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</si>
  <si>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</si>
  <si>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</si>
  <si>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</si>
  <si>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</si>
  <si>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</si>
  <si>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</si>
  <si>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784 - Dokončovací práce - malby a tapety</t>
  </si>
  <si>
    <t>HSV</t>
  </si>
  <si>
    <t>Práce a dodávky HSV</t>
  </si>
  <si>
    <t>Zemní práce</t>
  </si>
  <si>
    <t>121151114</t>
  </si>
  <si>
    <t>Sejmutí ornice plochy do 500 m2 tl vrstvy přes 200 do 250 mm strojně</t>
  </si>
  <si>
    <t>m2</t>
  </si>
  <si>
    <t>CS ÚRS 2024 01</t>
  </si>
  <si>
    <t>-192332635</t>
  </si>
  <si>
    <t>VV</t>
  </si>
  <si>
    <t>"základová deska 150 mm</t>
  </si>
  <si>
    <t>23,42*12,86</t>
  </si>
  <si>
    <t>31,64*7,78</t>
  </si>
  <si>
    <t>"chodníky</t>
  </si>
  <si>
    <t>166,75</t>
  </si>
  <si>
    <t>"stání pro hasiče</t>
  </si>
  <si>
    <t>75</t>
  </si>
  <si>
    <t>"stání pro agregát</t>
  </si>
  <si>
    <t>18</t>
  </si>
  <si>
    <t>"pásy pro opěrnou stěnu 1500x500 mm</t>
  </si>
  <si>
    <t>3*(7,5+24,785+9,508)</t>
  </si>
  <si>
    <t>Součet</t>
  </si>
  <si>
    <t>122251104</t>
  </si>
  <si>
    <t>Odkopávky a prokopávky nezapažené v hornině třídy těžitelnosti I skupiny 3 objem do 500 m3 strojně</t>
  </si>
  <si>
    <t>m3</t>
  </si>
  <si>
    <t>-1874515423</t>
  </si>
  <si>
    <t>"další hloubení pod ornicí</t>
  </si>
  <si>
    <t>932,469*0,2</t>
  </si>
  <si>
    <t>132212331</t>
  </si>
  <si>
    <t>Hloubení nezapažených rýh šířky do 2000 mm v soudržných horninách třídy těžitelnosti I skupiny 3 ručně</t>
  </si>
  <si>
    <t>730029859</t>
  </si>
  <si>
    <t>"pásy 1100x600 mm</t>
  </si>
  <si>
    <t>1,1*0,1*(2*30,24+2*31,8)</t>
  </si>
  <si>
    <t>1,1*0,1*(3,96*8+28,9+23,42+4,84*2+6,04+6,56+3*1+3*3,92)</t>
  </si>
  <si>
    <t>"pásy 1500x600 mm pod výtah</t>
  </si>
  <si>
    <t>1,5*0,1*4</t>
  </si>
  <si>
    <t>1,5*0,1*(7,5+24,785+9,508)</t>
  </si>
  <si>
    <t>132251254</t>
  </si>
  <si>
    <t>Hloubení rýh nezapažených š do 2000 mm v hornině třídy těžitelnosti I skupiny 3 objem do 500 m3 strojně</t>
  </si>
  <si>
    <t>1492294790</t>
  </si>
  <si>
    <t>1,1*1,3*(2*30,24+2*31,8)</t>
  </si>
  <si>
    <t>1,1*1,3*(3,96*8+28,9+23,42+4,84*2+6,04+6,56+3*1+3*3,92)</t>
  </si>
  <si>
    <t>1,5*1,3*4</t>
  </si>
  <si>
    <t>1,5*1,8*(7,5+24,785+9,508)</t>
  </si>
  <si>
    <t>162251102</t>
  </si>
  <si>
    <t>Vodorovné přemístění přes 20 do 50 m výkopku/sypaniny z horniny třídy těžitelnosti I skupiny 1 až 3</t>
  </si>
  <si>
    <t>-511901396</t>
  </si>
  <si>
    <t>932,469*0,25+186,494+33,832+471,162</t>
  </si>
  <si>
    <t>162751117</t>
  </si>
  <si>
    <t>Vodorovné přemístění přes 9 000 do 10000 m výkopku/sypaniny z horniny třídy těžitelnosti I skupiny 1 až 3</t>
  </si>
  <si>
    <t>-666078828</t>
  </si>
  <si>
    <t>"odvoz 2/3 zeminy</t>
  </si>
  <si>
    <t>(932,469*0,25+186,494+33,832+471,162)*0,66</t>
  </si>
  <si>
    <t>-(300*0,25)*0,66</t>
  </si>
  <si>
    <t>162751119</t>
  </si>
  <si>
    <t>Příplatek k vodorovnému přemístění výkopku/sypaniny z horniny třídy těžitelnosti I skupiny 1 až 3 ZKD 1000 m přes 10000 m</t>
  </si>
  <si>
    <t>227657818</t>
  </si>
  <si>
    <t>"odvoz dalších 10 km (celkem 20 km)</t>
  </si>
  <si>
    <t>560,739*10</t>
  </si>
  <si>
    <t>171201231</t>
  </si>
  <si>
    <t>Poplatek za uložení zeminy a kamení na recyklační skládce (skládkovné) kód odpadu 17 05 04</t>
  </si>
  <si>
    <t>t</t>
  </si>
  <si>
    <t>322963365</t>
  </si>
  <si>
    <t>560,739*1,5</t>
  </si>
  <si>
    <t>174111101</t>
  </si>
  <si>
    <t>Zásyp jam, šachet rýh nebo kolem objektů sypaninou se zhutněním ručně</t>
  </si>
  <si>
    <t>-1412020105</t>
  </si>
  <si>
    <t>"zásyp 1/3 zeminy 10% ručně</t>
  </si>
  <si>
    <t>(932,469*0,25+186,494+33,832+471,162)*0,33*0,1</t>
  </si>
  <si>
    <t>-(300*0,25)*0,33*0,1</t>
  </si>
  <si>
    <t>174151101</t>
  </si>
  <si>
    <t>Zásyp jam, šachet rýh nebo kolem objektů sypaninou se zhutněním</t>
  </si>
  <si>
    <t>-912333496</t>
  </si>
  <si>
    <t>"zásyp 1/3 zeminy 90% strojně</t>
  </si>
  <si>
    <t>(932,469*0,25+186,494+33,832+471,162)*0,33*0,9</t>
  </si>
  <si>
    <t>-(300*0,25)*0,33*0,9</t>
  </si>
  <si>
    <t>181311103</t>
  </si>
  <si>
    <t>Rozprostření ornice tl vrstvy do 200 mm v rovině nebo ve svahu do 1:5 ručně</t>
  </si>
  <si>
    <t>495159932</t>
  </si>
  <si>
    <t>300*0,1</t>
  </si>
  <si>
    <t>181351104</t>
  </si>
  <si>
    <t>Rozprostření ornice tl vrstvy přes 200 do 250 mm pl přes 100 do 500 m2 v rovině nebo ve svahu do 1:5 strojně</t>
  </si>
  <si>
    <t>-248612970</t>
  </si>
  <si>
    <t>300*0,9</t>
  </si>
  <si>
    <t>181411131</t>
  </si>
  <si>
    <t>Založení parkového trávníku výsevem pl do 1000 m2 v rovině a ve svahu do 1:5</t>
  </si>
  <si>
    <t>-1824554813</t>
  </si>
  <si>
    <t>M</t>
  </si>
  <si>
    <t>00572410</t>
  </si>
  <si>
    <t>osivo směs travní parková</t>
  </si>
  <si>
    <t>kg</t>
  </si>
  <si>
    <t>-405641890</t>
  </si>
  <si>
    <t>15</t>
  </si>
  <si>
    <t>181912112</t>
  </si>
  <si>
    <t>Úprava pláně v hornině třídy těžitelnosti I skupiny 3 se zhutněním ručně</t>
  </si>
  <si>
    <t>-1023784864</t>
  </si>
  <si>
    <t>16</t>
  </si>
  <si>
    <t>181951112</t>
  </si>
  <si>
    <t>Úprava pláně v hornině třídy těžitelnosti I skupiny 1 až 3 se zhutněním strojně</t>
  </si>
  <si>
    <t>247065793</t>
  </si>
  <si>
    <t>Zakládání</t>
  </si>
  <si>
    <t>17</t>
  </si>
  <si>
    <t>271532212</t>
  </si>
  <si>
    <t>Podsyp pod základové konstrukce se zhutněním z hrubého kameniva frakce 16 až 32 mm</t>
  </si>
  <si>
    <t>1636532172</t>
  </si>
  <si>
    <t>"základová deska podklad 150 mm</t>
  </si>
  <si>
    <t>23,42*12,86*0,15</t>
  </si>
  <si>
    <t>31,64*7,78*0,15</t>
  </si>
  <si>
    <t>273322611R</t>
  </si>
  <si>
    <t>Základové desky ze ŽB se zvýšenými nároky na prostředí tř. C 30/37 XA1, XC2</t>
  </si>
  <si>
    <t>-554493192</t>
  </si>
  <si>
    <t>"roznášecí deska 550 mm</t>
  </si>
  <si>
    <t>0,55*(1,83*(0,8+2,3+0,4+4,46+0,8))</t>
  </si>
  <si>
    <t>"základová deska výtahu 200 mm</t>
  </si>
  <si>
    <t>2*2*0,2</t>
  </si>
  <si>
    <t>19</t>
  </si>
  <si>
    <t>273351121</t>
  </si>
  <si>
    <t>Zřízení bednění základových desek</t>
  </si>
  <si>
    <t>-1587364929</t>
  </si>
  <si>
    <t>0,55*(2*1,83+2*(0,8+2,3+0,4+4,46+0,8))</t>
  </si>
  <si>
    <t>(2*23,42+12,86)*0,15</t>
  </si>
  <si>
    <t>(31,64+2*7,78)*0,15</t>
  </si>
  <si>
    <t>"základová deska výtahu 300 mm</t>
  </si>
  <si>
    <t>4*2*0,2</t>
  </si>
  <si>
    <t>20</t>
  </si>
  <si>
    <t>273351122</t>
  </si>
  <si>
    <t>Odstranění bednění základových desek</t>
  </si>
  <si>
    <t>-1014146985</t>
  </si>
  <si>
    <t>273362021</t>
  </si>
  <si>
    <t>Výztuž základových desek svařovanými sítěmi Kari</t>
  </si>
  <si>
    <t>-645032511</t>
  </si>
  <si>
    <t>0,07*(2*1,83+2*(0,8+2,3+0,4+4,46+0,8))</t>
  </si>
  <si>
    <t>"základová deska 150 mm vyztužená KARI sítí 8/150/150 ve středu desky</t>
  </si>
  <si>
    <t>23,42*12,86*0,007</t>
  </si>
  <si>
    <t>31,64*7,78*0,007</t>
  </si>
  <si>
    <t>"základová deska výtahu 200 mm vyztužená KARI sítí 8/100/100 při obou površích</t>
  </si>
  <si>
    <t>2*2*0,018</t>
  </si>
  <si>
    <t>22</t>
  </si>
  <si>
    <t>273391131R</t>
  </si>
  <si>
    <t>Antivibrační rohož tl. 50 mm pro kročejovou izolaci schodiště a výtahové šachty</t>
  </si>
  <si>
    <t>-1738599876</t>
  </si>
  <si>
    <t>23</t>
  </si>
  <si>
    <t>274322611R</t>
  </si>
  <si>
    <t>Základové pasy ze ŽB se zvýšenými nároky na prostředí tř. C 30/37 XA1, XC2</t>
  </si>
  <si>
    <t>1225119032</t>
  </si>
  <si>
    <t>"pásy</t>
  </si>
  <si>
    <t>1,1*0,6*(3*32,34+2*31,9)</t>
  </si>
  <si>
    <t>1,1*0,6*(6,36+3,62*4+1,07+4*2,31+3,86*3+1,24+3,66*3)</t>
  </si>
  <si>
    <t>1,4*0,6*(6,4+1,1+10,47+4,8+1,1+4,74+1,1+4,74+1,1+4,66+1,26+8,77+26,07+1,16*5)</t>
  </si>
  <si>
    <t>"výškové rozdíly</t>
  </si>
  <si>
    <t>1,1*0,6*0,6*40</t>
  </si>
  <si>
    <t>1,4*0,6*8</t>
  </si>
  <si>
    <t>24</t>
  </si>
  <si>
    <t>274351121</t>
  </si>
  <si>
    <t>Zřízení bednění základových pasů rovného</t>
  </si>
  <si>
    <t>-274748233</t>
  </si>
  <si>
    <t>2*0,6*(3*32,34+2*31,9)</t>
  </si>
  <si>
    <t>2*0,6*(6,36+3,62*4+1,07+4*2,31+3,86*3+1,24+3,66*3)</t>
  </si>
  <si>
    <t>2*0,6*(6,4+1,1+10,47+4,8+1,1+4,74+1,1+4,74+1,1+4,66+1,26+8,77+26,07+1,16*5)</t>
  </si>
  <si>
    <t>(1,1+2*6)*40</t>
  </si>
  <si>
    <t>(1,4+2*0,6)*8</t>
  </si>
  <si>
    <t>25</t>
  </si>
  <si>
    <t>274351122</t>
  </si>
  <si>
    <t>Odstranění bednění základových pasů rovného</t>
  </si>
  <si>
    <t>-1756047923</t>
  </si>
  <si>
    <t>26</t>
  </si>
  <si>
    <t>274361821</t>
  </si>
  <si>
    <t>Výztuž základových pasů betonářskou ocelí 10 505 (R)</t>
  </si>
  <si>
    <t>939856090</t>
  </si>
  <si>
    <t>1,1*0,6*(3*32,34+2*31,9)*0,06</t>
  </si>
  <si>
    <t>1,1*0,6*(6,36+3,62*4+1,07+4*2,31+3,86*3+1,24+3,66*3)*0,06</t>
  </si>
  <si>
    <t>1,4*0,6*(6,4+1,1+10,47+4,8+1,1+4,74+1,1+4,74+1,1+4,66+1,26+8,77+26,07+1,16*5)*0,06</t>
  </si>
  <si>
    <t>1,1*0,6*0,6*40*0,06</t>
  </si>
  <si>
    <t>1,4*0,6*8*0,06</t>
  </si>
  <si>
    <t>27</t>
  </si>
  <si>
    <t>274362021</t>
  </si>
  <si>
    <t>Výztuž základových pasů svařovanými sítěmi Kari</t>
  </si>
  <si>
    <t>1329970082</t>
  </si>
  <si>
    <t>233,94*0,015</t>
  </si>
  <si>
    <t>28</t>
  </si>
  <si>
    <t>279113155R</t>
  </si>
  <si>
    <t>Základová zeď tl přes 300 do 400 mm z tvárnic ztraceného bednění včetně výplně z betonu tř. C 30/37 XA1, XC2</t>
  </si>
  <si>
    <t>-1543274202</t>
  </si>
  <si>
    <t>0,75*(3*32,34+2*31,9)</t>
  </si>
  <si>
    <t>0,75*(6,36+3,62*4+1,07+4*2,31+3,86*3+1,24+3,66*3)</t>
  </si>
  <si>
    <t>0,75*(6,4+1,1+10,47+4,8+1,1+4,74+1,1+4,74+1,1+4,66+1,26+8,77+26,07+1,16*5)</t>
  </si>
  <si>
    <t>1,25*(8,5+10*1,6+26,07+15,87+18+5+22)</t>
  </si>
  <si>
    <t>12*0,75*2</t>
  </si>
  <si>
    <t>"opěrná stěna</t>
  </si>
  <si>
    <t>2*(7,5+24,785+9,508)</t>
  </si>
  <si>
    <t>29</t>
  </si>
  <si>
    <t>279361821</t>
  </si>
  <si>
    <t>Výztuž základových zdí nosných betonářskou ocelí 10 505</t>
  </si>
  <si>
    <t>417077007</t>
  </si>
  <si>
    <t>464,3*2*8*0,00089</t>
  </si>
  <si>
    <t>30</t>
  </si>
  <si>
    <t>DREN1</t>
  </si>
  <si>
    <t>Vodorovné drenážní potrubí kladené do štěrkového podsypu z plastových perforovaných trubek DN přes 80 do 100 mm obalené geotextílíí lože ze suchého betonu, obsyp kamenivem dle PD</t>
  </si>
  <si>
    <t>m</t>
  </si>
  <si>
    <t>-1238497622</t>
  </si>
  <si>
    <t>"okolo objektu</t>
  </si>
  <si>
    <t>(2*23,42+12,86)*1,05</t>
  </si>
  <si>
    <t>(31,64+2*7,78)*1,05</t>
  </si>
  <si>
    <t>7,03+25,1+7,37</t>
  </si>
  <si>
    <t>Svislé a kompletní konstrukce</t>
  </si>
  <si>
    <t>31</t>
  </si>
  <si>
    <t>311270531</t>
  </si>
  <si>
    <t>Zdivo z vápenopískových přesných plných tvárnic 8DF přes P15 do P25 tl 240 mm</t>
  </si>
  <si>
    <t>-546766019</t>
  </si>
  <si>
    <t>"200 mm</t>
  </si>
  <si>
    <t>"zdivo 1.NP</t>
  </si>
  <si>
    <t>3,25*(8*4,8+4*4,76+23,42+0,24+23,42+0,94+1,2+0,4+0,24+31,16-2*0,26-2*0,24-4,8-0,24)</t>
  </si>
  <si>
    <t>-1,1*1,97*10</t>
  </si>
  <si>
    <t>-0,8*1,97*3</t>
  </si>
  <si>
    <t>-2,1*2,1</t>
  </si>
  <si>
    <t>-1,5*1</t>
  </si>
  <si>
    <t>-0,9*1,97*2</t>
  </si>
  <si>
    <t>-2,4*2,1</t>
  </si>
  <si>
    <t>"zdivo 2.NP</t>
  </si>
  <si>
    <t>3,25*(8*4,8+5*4,76+23,42+0,24+23,42+0,94+1,2+0,4+0,24+31,16-2*0,26-2*0,24-4,8-0,24-4,8-5,05)</t>
  </si>
  <si>
    <t>-1,1*1,97*11</t>
  </si>
  <si>
    <t>-2*2,1</t>
  </si>
  <si>
    <t>-0,9*1,97</t>
  </si>
  <si>
    <t>"zdivo 3.NP</t>
  </si>
  <si>
    <t>"atika</t>
  </si>
  <si>
    <t>0,75*(2*23,42+12,86+31,64+2*7,78-4*0,24)</t>
  </si>
  <si>
    <t>32</t>
  </si>
  <si>
    <t>311270571R</t>
  </si>
  <si>
    <t>Zdivo z vápenopískových přesných plných tvárnic  přes P15 do P25 tl 250 mm</t>
  </si>
  <si>
    <t>-1395697124</t>
  </si>
  <si>
    <t>3,25*(2*23,42+12,86+31,64+2*7,78-4*0,24+3*2+0,7)</t>
  </si>
  <si>
    <t>"odpočet výplní (výpočet v zakrývání oken)</t>
  </si>
  <si>
    <t>-336,632</t>
  </si>
  <si>
    <t>33</t>
  </si>
  <si>
    <t>311273953R</t>
  </si>
  <si>
    <t>Založeni vápenopískového zdiva na zakládací maltu tloušťky 250 mm</t>
  </si>
  <si>
    <t>132782514</t>
  </si>
  <si>
    <t>"240 mm</t>
  </si>
  <si>
    <t>(8*4,8+4*4,76+23,42+0,24+23,42+0,94+1,2+0,4+0,24+31,16-2*0,26-2*0,24-4,8-0,24)</t>
  </si>
  <si>
    <t>-1,1*10</t>
  </si>
  <si>
    <t>-0,8*3</t>
  </si>
  <si>
    <t>-2,1</t>
  </si>
  <si>
    <t>-0,9*2</t>
  </si>
  <si>
    <t>-2,4</t>
  </si>
  <si>
    <t>(8*4,8+5*4,76+23,42+0,24+23,42+0,94+1,2+0,4+0,24+31,16-2*0,26-2*0,24-4,8-0,24-4,8-5,05)</t>
  </si>
  <si>
    <t>-1,1*11</t>
  </si>
  <si>
    <t>-2</t>
  </si>
  <si>
    <t>-0,9</t>
  </si>
  <si>
    <t>(2*23,42+12,86+31,64+2*7,78-4*0,24)</t>
  </si>
  <si>
    <t>"250 mm</t>
  </si>
  <si>
    <t>(2*23,42+12,86+31,64+2*7,78-4*0,24+3*2+0,7)</t>
  </si>
  <si>
    <t>"vnější výplně</t>
  </si>
  <si>
    <t>"D</t>
  </si>
  <si>
    <t>-2,3*2</t>
  </si>
  <si>
    <t>-1,91*2</t>
  </si>
  <si>
    <t>"O</t>
  </si>
  <si>
    <t>-(3)*8</t>
  </si>
  <si>
    <t>-(2,2)*25</t>
  </si>
  <si>
    <t>-6</t>
  </si>
  <si>
    <t>-10,8</t>
  </si>
  <si>
    <t>34</t>
  </si>
  <si>
    <t>317144132</t>
  </si>
  <si>
    <t>Překlad z lehkého betonu střední š 115 v 240 dl 990 mm</t>
  </si>
  <si>
    <t>kus</t>
  </si>
  <si>
    <t>1578896615</t>
  </si>
  <si>
    <t>"1.NP</t>
  </si>
  <si>
    <t>10*2</t>
  </si>
  <si>
    <t>"2.NP</t>
  </si>
  <si>
    <t>11*2</t>
  </si>
  <si>
    <t xml:space="preserve">"3.NP </t>
  </si>
  <si>
    <t>35</t>
  </si>
  <si>
    <t>317144134</t>
  </si>
  <si>
    <t>Překlad z lehkého betonu střední š 115 v 240 dl 1490 mm</t>
  </si>
  <si>
    <t>618420665</t>
  </si>
  <si>
    <t>4*2</t>
  </si>
  <si>
    <t>"3.NP</t>
  </si>
  <si>
    <t>1*2</t>
  </si>
  <si>
    <t>36</t>
  </si>
  <si>
    <t>317144136</t>
  </si>
  <si>
    <t>Překlad z lehkého betonu střední š 115 v 240 dl 1990 mm</t>
  </si>
  <si>
    <t>-964036354</t>
  </si>
  <si>
    <t>13*2</t>
  </si>
  <si>
    <t>37</t>
  </si>
  <si>
    <t>317144139</t>
  </si>
  <si>
    <t>Překlad z lehkého betonu střední š 115 v 240 dl 2990 mm</t>
  </si>
  <si>
    <t>335462873</t>
  </si>
  <si>
    <t>"1.NP vnější</t>
  </si>
  <si>
    <t>12*2</t>
  </si>
  <si>
    <t>"2.NP vnější</t>
  </si>
  <si>
    <t>2*11</t>
  </si>
  <si>
    <t>"3.NP vnější</t>
  </si>
  <si>
    <t>"vnitřní</t>
  </si>
  <si>
    <t>38</t>
  </si>
  <si>
    <t>317144140</t>
  </si>
  <si>
    <t>Překlad z lehkého betonu střední š 115 v 240 dl 3490 mm</t>
  </si>
  <si>
    <t>-1129189320</t>
  </si>
  <si>
    <t>3*2</t>
  </si>
  <si>
    <t>39</t>
  </si>
  <si>
    <t>342272225</t>
  </si>
  <si>
    <t>Příčka z pórobetonových hladkých tvárnic na tenkovrstvou maltu tl 100 mm</t>
  </si>
  <si>
    <t>497882243</t>
  </si>
  <si>
    <t>"1.NP založení SDK</t>
  </si>
  <si>
    <t>"SDK příčky 100 mm</t>
  </si>
  <si>
    <t>0,25*(1+2,6+2,5)*10</t>
  </si>
  <si>
    <t>-0,9*0,25*10</t>
  </si>
  <si>
    <t>0,25*(3*2,1+4,8)</t>
  </si>
  <si>
    <t>-0,8*0,25*2</t>
  </si>
  <si>
    <t>-0,7*0,25</t>
  </si>
  <si>
    <t>40</t>
  </si>
  <si>
    <t>342272245</t>
  </si>
  <si>
    <t>Příčka z pórobetonových hladkých tvárnic na tenkovrstvou maltu tl 150 mm</t>
  </si>
  <si>
    <t>1299444908</t>
  </si>
  <si>
    <t>0,25*(2*1,8+2*0,25+2*2,25)</t>
  </si>
  <si>
    <t>Vodorovné konstrukce</t>
  </si>
  <si>
    <t>41</t>
  </si>
  <si>
    <t>411121127R</t>
  </si>
  <si>
    <t>Dodávka a montáž monolitických ŽB stropů vč. bankonových desek dle PD</t>
  </si>
  <si>
    <t>soubor</t>
  </si>
  <si>
    <t>-573336054</t>
  </si>
  <si>
    <t>42</t>
  </si>
  <si>
    <t>413941135</t>
  </si>
  <si>
    <t>Osazování ocelových válcovaných nosníků stropů HEA nebo HEB výšky přes 220 mm</t>
  </si>
  <si>
    <t>-1861261192</t>
  </si>
  <si>
    <t>"hea 300</t>
  </si>
  <si>
    <t>5,18*0,0883</t>
  </si>
  <si>
    <t>43</t>
  </si>
  <si>
    <t>13011001</t>
  </si>
  <si>
    <t>ocel profilová jakost S235JR (11 375) průřez HEA 300</t>
  </si>
  <si>
    <t>-29033234</t>
  </si>
  <si>
    <t>Poznámka k položce:_x000D_
Hmotnost: 88,30 kg/m</t>
  </si>
  <si>
    <t>44</t>
  </si>
  <si>
    <t>413941135R</t>
  </si>
  <si>
    <t>Příplatek k osazování ocelových válcovaných nosníků - propojení zámečnických konstrukcí, povrchová úprava aj.</t>
  </si>
  <si>
    <t>-735452953</t>
  </si>
  <si>
    <t>45</t>
  </si>
  <si>
    <t>417321515</t>
  </si>
  <si>
    <t>Ztužující pásy a věnce ze ŽB tř. C 25/30</t>
  </si>
  <si>
    <t>-997883273</t>
  </si>
  <si>
    <t>"věnec po obvodu desky</t>
  </si>
  <si>
    <t>0,3*0,24*(2*23,42+12,86+31,64+2*7,78)</t>
  </si>
  <si>
    <t>0,1*0,2*(2*23,42+12,86+31,64+2*7,78)</t>
  </si>
  <si>
    <t>"věnec pod stropní deskou</t>
  </si>
  <si>
    <t>0,3*0,24*(2*23,42+12,86+31,64+2*7,78)*3</t>
  </si>
  <si>
    <t>46</t>
  </si>
  <si>
    <t>417321515VZT</t>
  </si>
  <si>
    <t>Prostup věncem pro rozvody VZT</t>
  </si>
  <si>
    <t>-1739866495</t>
  </si>
  <si>
    <t>47</t>
  </si>
  <si>
    <t>417351115</t>
  </si>
  <si>
    <t>Zřízení bednění ztužujících věnců</t>
  </si>
  <si>
    <t>1543038504</t>
  </si>
  <si>
    <t>0,5*(2*23,42+12,86+31,64+2*7,78)</t>
  </si>
  <si>
    <t>2*0,3*(2*23,42+12,86+31,64+2*7,78)</t>
  </si>
  <si>
    <t>0,3*2*(2*23,42+12,86+31,64+2*7,78)*3</t>
  </si>
  <si>
    <t>48</t>
  </si>
  <si>
    <t>417351116</t>
  </si>
  <si>
    <t>Odstranění bednění ztužujících věnců</t>
  </si>
  <si>
    <t>174590031</t>
  </si>
  <si>
    <t>49</t>
  </si>
  <si>
    <t>417361821</t>
  </si>
  <si>
    <t>Výztuž ztužujících pásů a věnců betonářskou ocelí 10 505</t>
  </si>
  <si>
    <t>-152255740</t>
  </si>
  <si>
    <t>"věnec po obvodu desky obsahující armování 4O10 s třmínky O6 á 150 mm</t>
  </si>
  <si>
    <t>(2*23,42+12,86+31,64+2*7,78)*0,00022*(2*0,14+2*0,22)*6,667+4*0,00089</t>
  </si>
  <si>
    <t>(2*23,42+12,86+31,64+2*7,78)*0,00022*(2*0,05+2*0,12)*6,667+4*0,00089</t>
  </si>
  <si>
    <t>"věnec pod stropní deskou vyztužení 4R14 dole + 4R14 nahoře + tř. R8/150 mm</t>
  </si>
  <si>
    <t>(2*23,42+12,86+31,64+2*7,78)*3*8*0,00121+0,00039*(2*0,2+2*0,24)*6,667</t>
  </si>
  <si>
    <t>50</t>
  </si>
  <si>
    <t>430321414R</t>
  </si>
  <si>
    <t>Dodávka a montáž monolitického schodiště s podestou dle PD</t>
  </si>
  <si>
    <t>-933676791</t>
  </si>
  <si>
    <t>"schodiště</t>
  </si>
  <si>
    <t>51</t>
  </si>
  <si>
    <t>430321414RV</t>
  </si>
  <si>
    <t>Dodávka a montáž monolitické výtahové šachty komplet dle PD</t>
  </si>
  <si>
    <t>-1248498799</t>
  </si>
  <si>
    <t>Komunikace pozemní</t>
  </si>
  <si>
    <t>52</t>
  </si>
  <si>
    <t>564750104</t>
  </si>
  <si>
    <t>Podklad z kameniva hrubého drceného vel. 16-32 mm plochy do 100 m2 tl 180 mm</t>
  </si>
  <si>
    <t>-662117533</t>
  </si>
  <si>
    <t>53</t>
  </si>
  <si>
    <t>564770101</t>
  </si>
  <si>
    <t>Podklad z kameniva hrubého drceného vel. 16-32 mm plochy do 100 m2 tl 250 mm</t>
  </si>
  <si>
    <t>25236749</t>
  </si>
  <si>
    <t>54</t>
  </si>
  <si>
    <t>596211112</t>
  </si>
  <si>
    <t>Kladení zámkové dlažby komunikací pro pěší ručně tl 60 mm skupiny A pl přes 100 do 300 m2</t>
  </si>
  <si>
    <t>-417178941</t>
  </si>
  <si>
    <t>55</t>
  </si>
  <si>
    <t>59245012</t>
  </si>
  <si>
    <t>dlažba zámková betonová tvaru I 200x165mm tl 60mm barevná</t>
  </si>
  <si>
    <t>-478532469</t>
  </si>
  <si>
    <t>Poznámka k položce:_x000D_
Spotřeba: 36 kus/m2</t>
  </si>
  <si>
    <t>166,75*1,08 "Přepočtené koeficientem množství</t>
  </si>
  <si>
    <t>56</t>
  </si>
  <si>
    <t>596211115</t>
  </si>
  <si>
    <t>Příplatek za kombinaci více než dvou barev u kladení betonových dlažeb pro pěší ručně tl 60 mm skupiny A</t>
  </si>
  <si>
    <t>1396839830</t>
  </si>
  <si>
    <t>57</t>
  </si>
  <si>
    <t>596212210</t>
  </si>
  <si>
    <t>Kladení zámkové dlažby pozemních komunikací ručně tl 80 mm skupiny A pl do 50 m2</t>
  </si>
  <si>
    <t>1932305799</t>
  </si>
  <si>
    <t>58</t>
  </si>
  <si>
    <t>59245013</t>
  </si>
  <si>
    <t>dlažba zámková betonová tvaru I 200x165mm tl 80mm přírodní</t>
  </si>
  <si>
    <t>118143526</t>
  </si>
  <si>
    <t>18*1,03 "Přepočtené koeficientem množství</t>
  </si>
  <si>
    <t>59</t>
  </si>
  <si>
    <t>596412211</t>
  </si>
  <si>
    <t>Kladení dlažby z vegetačních tvárnic pozemních komunikací tl 80 mm pl přes 50 do 100 m2</t>
  </si>
  <si>
    <t>841390525</t>
  </si>
  <si>
    <t>60</t>
  </si>
  <si>
    <t>59246016</t>
  </si>
  <si>
    <t>dlažba plošná vegetační betonová 600x400mm tl 80mm přírodní</t>
  </si>
  <si>
    <t>-1358263247</t>
  </si>
  <si>
    <t>75*1,03 "Přepočtené koeficientem množství</t>
  </si>
  <si>
    <t>61</t>
  </si>
  <si>
    <t>DREN2</t>
  </si>
  <si>
    <t>Odvodňovací žlab před vstupem do objektu dl. 2500 mm vč. zapravení dle PD</t>
  </si>
  <si>
    <t>789776779</t>
  </si>
  <si>
    <t>62</t>
  </si>
  <si>
    <t>HYD1</t>
  </si>
  <si>
    <t>Dodávka a montáž hydrantu dle PD vč. zapojení</t>
  </si>
  <si>
    <t>-13757217</t>
  </si>
  <si>
    <t>Úpravy povrchů, podlahy a osazování výplní</t>
  </si>
  <si>
    <t>63</t>
  </si>
  <si>
    <t>611341325</t>
  </si>
  <si>
    <t>Sádrová omítka hladká jednovrstvá vnitřních schodišťových konstrukcí nanášená strojně</t>
  </si>
  <si>
    <t>958572572</t>
  </si>
  <si>
    <t>7*1,3</t>
  </si>
  <si>
    <t>1,4*1,4*4</t>
  </si>
  <si>
    <t>64</t>
  </si>
  <si>
    <t>612131121</t>
  </si>
  <si>
    <t>Penetrační disperzní nátěr vnitřních stěn nanášený ručně</t>
  </si>
  <si>
    <t>762748431</t>
  </si>
  <si>
    <t>3,25*(8*4,8+4*4,76+23,42+0,24+23,42+0,94+1,2+0,4+0,24+31,16-2*0,26-2*0,24-4,8-0,24)*2</t>
  </si>
  <si>
    <t>-1,1*1,97*10*2</t>
  </si>
  <si>
    <t>-0,8*1,97*3*2</t>
  </si>
  <si>
    <t>-2,1*2,1*2</t>
  </si>
  <si>
    <t>-1,5*1*2</t>
  </si>
  <si>
    <t>-0,9*1,97*2*2</t>
  </si>
  <si>
    <t>-2,4*2,1*2</t>
  </si>
  <si>
    <t>3,25*(8*4,8+5*4,76+23,42+0,24+23,42+0,94+1,2+0,4+0,24+31,16-2*0,26-2*0,24-4,8-0,24-4,8-5,05)*2</t>
  </si>
  <si>
    <t>-1,1*1,97*11*2</t>
  </si>
  <si>
    <t>-2*2,1*2</t>
  </si>
  <si>
    <t>65</t>
  </si>
  <si>
    <t>612321311</t>
  </si>
  <si>
    <t>Vápenocementová omítka hrubá jednovrstvá zatřená vnitřních stěn nanášená strojně</t>
  </si>
  <si>
    <t>325317956</t>
  </si>
  <si>
    <t>66</t>
  </si>
  <si>
    <t>612341321</t>
  </si>
  <si>
    <t>Sádrová nebo vápenosádrová omítka hladká jednovrstvá vnitřních stěn nanášená strojně</t>
  </si>
  <si>
    <t>1157504023</t>
  </si>
  <si>
    <t>67</t>
  </si>
  <si>
    <t>613131121</t>
  </si>
  <si>
    <t>Penetrační disperzní nátěr vnitřních pilířů nebo sloupů nanášený ručně</t>
  </si>
  <si>
    <t>1258920382</t>
  </si>
  <si>
    <t>"vnitřní ostění</t>
  </si>
  <si>
    <t>(2+2*2,3)*2*0,2</t>
  </si>
  <si>
    <t>(1,92+2*2,3)*2*0,2</t>
  </si>
  <si>
    <t>(3+2*2,3)*8*0,2</t>
  </si>
  <si>
    <t>(2,2+2*2,3)*25*0,2</t>
  </si>
  <si>
    <t>(2+2*1,3)*5*0,2</t>
  </si>
  <si>
    <t>(2+2*1,5)*6*0,2</t>
  </si>
  <si>
    <t>(1+2*0,7)*0,2</t>
  </si>
  <si>
    <t>(0,7+2*0,7)*32*0,2</t>
  </si>
  <si>
    <t>(6+2*2,3)*0,2</t>
  </si>
  <si>
    <t>(10,8+2*2,3)*3*0,2</t>
  </si>
  <si>
    <t>(1,2+2*1)*0,2</t>
  </si>
  <si>
    <t>68</t>
  </si>
  <si>
    <t>613321311</t>
  </si>
  <si>
    <t>Vápenocementová omítka hrubá jednovrstvá zatřená vnitřních pilířů nebo sloupů nanášená strojně</t>
  </si>
  <si>
    <t>-966781863</t>
  </si>
  <si>
    <t>69</t>
  </si>
  <si>
    <t>613341321</t>
  </si>
  <si>
    <t>Sádrová nebo vápenosádrová omítka hladká jednovrstvá vnitřních pilířů nebo sloupů nanášená strojně</t>
  </si>
  <si>
    <t>-1247230504</t>
  </si>
  <si>
    <t>70</t>
  </si>
  <si>
    <t>621151031</t>
  </si>
  <si>
    <t>Penetrační silikonový nátěr vnějších pastovitých tenkovrstvých omítek podhledů</t>
  </si>
  <si>
    <t>-1968193643</t>
  </si>
  <si>
    <t>"balkony a čela</t>
  </si>
  <si>
    <t>2*(3*1,3)*3*1,15</t>
  </si>
  <si>
    <t>2*(2,2*1,3)*9*1,15</t>
  </si>
  <si>
    <t>71</t>
  </si>
  <si>
    <t>621211021</t>
  </si>
  <si>
    <t>Montáž kontaktního zateplení vnějších podhledů lepením a mechanickým kotvením polystyrénových desek do betonu nebo zdiva tl přes 80 do 120 mm</t>
  </si>
  <si>
    <t>-1391228178</t>
  </si>
  <si>
    <t>"balkony</t>
  </si>
  <si>
    <t>2*(3*1,3)*3*1,05</t>
  </si>
  <si>
    <t>2*(2,2*1,3)*9*1,05</t>
  </si>
  <si>
    <t>72</t>
  </si>
  <si>
    <t>28376501</t>
  </si>
  <si>
    <t>deska izolační PIR s oboustranným textilním rounem λ=0,026 tl 100mm</t>
  </si>
  <si>
    <t>-177165699</t>
  </si>
  <si>
    <t>78,624*1,05 'Přepočtené koeficientem množství</t>
  </si>
  <si>
    <t>73</t>
  </si>
  <si>
    <t>621531022</t>
  </si>
  <si>
    <t>Tenkovrstvá silikonová zatíraná omítka zrnitost 2,0 mm vnějších podhledů</t>
  </si>
  <si>
    <t>-1939890931</t>
  </si>
  <si>
    <t>74</t>
  </si>
  <si>
    <t>622131121</t>
  </si>
  <si>
    <t>Penetrační nátěr vnějších stěn nanášený ručně</t>
  </si>
  <si>
    <t>-2057904822</t>
  </si>
  <si>
    <t>"fasáda 1.NP</t>
  </si>
  <si>
    <t>3,3*(2*23,42+12,86+31,64+2*7,78-4*0,24)</t>
  </si>
  <si>
    <t>3,55*(2*23,42+12,86+31,64+2*7,78-4*0,24)</t>
  </si>
  <si>
    <t>" 3.NP</t>
  </si>
  <si>
    <t>3,25*(2*23,42+12,86+31,64+2*7,78-4*0,24)</t>
  </si>
  <si>
    <t>"střecha</t>
  </si>
  <si>
    <t>1*(2*23,42+12,86+31,64+2*7,78-4*0,24)</t>
  </si>
  <si>
    <t>"sokl</t>
  </si>
  <si>
    <t>(2*23,42+12,86+31,64+2*7,78)*1,2</t>
  </si>
  <si>
    <t>622142001</t>
  </si>
  <si>
    <t>Sklovláknité pletivo vnějších stěn vtlačené do tmelu</t>
  </si>
  <si>
    <t>707026435</t>
  </si>
  <si>
    <t>76</t>
  </si>
  <si>
    <t>622143003</t>
  </si>
  <si>
    <t>Montáž omítkových plastových nebo pozinkovaných rohových profilů</t>
  </si>
  <si>
    <t>2068339197</t>
  </si>
  <si>
    <t>"ostění vnitřní</t>
  </si>
  <si>
    <t>(2+2*2,3)*2</t>
  </si>
  <si>
    <t>(1,92+2*2,3)*2</t>
  </si>
  <si>
    <t>(3+2*2,3)*8</t>
  </si>
  <si>
    <t>(2,2+2*2,3)*25</t>
  </si>
  <si>
    <t>(2+2*1,3)*5</t>
  </si>
  <si>
    <t>(2+2*1,5)*6</t>
  </si>
  <si>
    <t>(1+2*0,7)</t>
  </si>
  <si>
    <t>(0,7+2*0,7)*32</t>
  </si>
  <si>
    <t>6+2*2,3</t>
  </si>
  <si>
    <t>(10,8+2*2,3)*3</t>
  </si>
  <si>
    <t>1,2+2*1</t>
  </si>
  <si>
    <t>"rohy stěn</t>
  </si>
  <si>
    <t>5+6+6</t>
  </si>
  <si>
    <t>77</t>
  </si>
  <si>
    <t>55343022</t>
  </si>
  <si>
    <t>profil rohový Pz s kulatou úzkou hlavou pro vnitřní omítky tl 12mm</t>
  </si>
  <si>
    <t>303754247</t>
  </si>
  <si>
    <t>456,64*1,05 "Přepočtené koeficientem množství</t>
  </si>
  <si>
    <t>78</t>
  </si>
  <si>
    <t>622151031</t>
  </si>
  <si>
    <t>Penetrační silikonový nátěr vnějších pastovitých tenkovrstvých omítek stěn</t>
  </si>
  <si>
    <t>-439895721</t>
  </si>
  <si>
    <t>79</t>
  </si>
  <si>
    <t>622211011</t>
  </si>
  <si>
    <t>Montáž kontaktního zateplení vnějších stěn lepením a mechanickým kotvením polystyrénových desek do betonu a zdiva tl přes 40 do 80 mm</t>
  </si>
  <si>
    <t>1928050874</t>
  </si>
  <si>
    <t>2*(3+2*1,3)*3*0,3</t>
  </si>
  <si>
    <t>2*(2,2+2*1,3)*9*0,3</t>
  </si>
  <si>
    <t>80</t>
  </si>
  <si>
    <t>28376500</t>
  </si>
  <si>
    <t>deska izolační PIR s oboustranným textilním rounem λ=0,026 tl 80mm</t>
  </si>
  <si>
    <t>-734520723</t>
  </si>
  <si>
    <t>36*1,05 "Přepočtené koeficientem množství</t>
  </si>
  <si>
    <t>81</t>
  </si>
  <si>
    <t>622211062</t>
  </si>
  <si>
    <t>Montáž kontaktního zateplení vnějších stěn lepením a mechanickým kotvením polystyrénových desek do pórobetonu tl přes 240 mm</t>
  </si>
  <si>
    <t>-62198327</t>
  </si>
  <si>
    <t>82</t>
  </si>
  <si>
    <t>622221062</t>
  </si>
  <si>
    <t>Montáž kontaktního zateplení vnějších stěn lepením a mechanickým kotvením desek z minerální vlny s podélnou orientací do pórobetonu tl přes 240 mm</t>
  </si>
  <si>
    <t>1522933517</t>
  </si>
  <si>
    <t>83</t>
  </si>
  <si>
    <t>63142034R</t>
  </si>
  <si>
    <t>deska kamenná minerální vlna fasádní λ=0,030-0,031 tl 260mm</t>
  </si>
  <si>
    <t>-79796092</t>
  </si>
  <si>
    <t>839,302*1,05 'Přepočtené koeficientem množství</t>
  </si>
  <si>
    <t>84</t>
  </si>
  <si>
    <t>622252002</t>
  </si>
  <si>
    <t>Montáž profilů kontaktního zateplení lepených</t>
  </si>
  <si>
    <t>917497476</t>
  </si>
  <si>
    <t>"apu</t>
  </si>
  <si>
    <t>"nadpraží</t>
  </si>
  <si>
    <t>(2)*2</t>
  </si>
  <si>
    <t>(1,92)*2</t>
  </si>
  <si>
    <t>(3)*8</t>
  </si>
  <si>
    <t>(2,2)*25</t>
  </si>
  <si>
    <t>(2)*5</t>
  </si>
  <si>
    <t>(2)*6</t>
  </si>
  <si>
    <t>(1)</t>
  </si>
  <si>
    <t>(0,7)*32</t>
  </si>
  <si>
    <t>(10,8)*3</t>
  </si>
  <si>
    <t>1,2</t>
  </si>
  <si>
    <t>"parapet kromě dveří</t>
  </si>
  <si>
    <t>"roh</t>
  </si>
  <si>
    <t>(2*2,3)*2</t>
  </si>
  <si>
    <t>(2*2,3)*8</t>
  </si>
  <si>
    <t>(2*2,3)*25</t>
  </si>
  <si>
    <t>(2*1,3)*5</t>
  </si>
  <si>
    <t>(2*1,5)*6</t>
  </si>
  <si>
    <t>(2*0,7)</t>
  </si>
  <si>
    <t>(2*0,7)*32</t>
  </si>
  <si>
    <t>2*2,3</t>
  </si>
  <si>
    <t>(2*2,3)*3</t>
  </si>
  <si>
    <t>2*1</t>
  </si>
  <si>
    <t>"rohy domu</t>
  </si>
  <si>
    <t>10,6*5</t>
  </si>
  <si>
    <t>85</t>
  </si>
  <si>
    <t>59051476</t>
  </si>
  <si>
    <t>profil začišťovací PVC 9mm s výztužnou tkaninou pro ostění ETICS</t>
  </si>
  <si>
    <t>-1829171382</t>
  </si>
  <si>
    <t>439,64*1,05 "Přepočtené koeficientem množství</t>
  </si>
  <si>
    <t>86</t>
  </si>
  <si>
    <t>59051510</t>
  </si>
  <si>
    <t>profil začišťovací s okapnicí PVC s výztužnou tkaninou pro nadpraží ETICS</t>
  </si>
  <si>
    <t>-1447395460</t>
  </si>
  <si>
    <t>171,84*1,05 "Přepočtené koeficientem množství</t>
  </si>
  <si>
    <t>87</t>
  </si>
  <si>
    <t>59051512</t>
  </si>
  <si>
    <t>profil začišťovací s okapnicí PVC s výztužnou tkaninou pro parapet ETICS</t>
  </si>
  <si>
    <t>-565147355</t>
  </si>
  <si>
    <t>164*1,05 "Přepočtené koeficientem množství</t>
  </si>
  <si>
    <t>88</t>
  </si>
  <si>
    <t>63127416</t>
  </si>
  <si>
    <t>profil rohový PVC 23x23mm s výztužnou tkaninou š 100mm pro ETICS</t>
  </si>
  <si>
    <t>1992288522</t>
  </si>
  <si>
    <t>320,8*1,05 "Přepočtené koeficientem množství</t>
  </si>
  <si>
    <t>89</t>
  </si>
  <si>
    <t>622531022</t>
  </si>
  <si>
    <t>Tenkovrstvá silikonová zatíraná omítka zrnitost 2,0 mm vnějších stěn</t>
  </si>
  <si>
    <t>-219616058</t>
  </si>
  <si>
    <t>-336,632+119,54</t>
  </si>
  <si>
    <t>90</t>
  </si>
  <si>
    <t>623131121</t>
  </si>
  <si>
    <t>Penetrační nátěr vnějších pilířů nebo sloupů nanášený ručně</t>
  </si>
  <si>
    <t>1806687753</t>
  </si>
  <si>
    <t>"vnější ostění</t>
  </si>
  <si>
    <t>(2+2*2,3)*2*0,26</t>
  </si>
  <si>
    <t>(1,92+2*2,3)*2*0,26</t>
  </si>
  <si>
    <t>(3+2*2,3)*8*0,26</t>
  </si>
  <si>
    <t>(2,2+2*2,3)*25*0,26</t>
  </si>
  <si>
    <t>(2+2*1,3)*5*0,26</t>
  </si>
  <si>
    <t>(2+2*1,5)*6*0,26</t>
  </si>
  <si>
    <t>(1+2*0,7)*0,26</t>
  </si>
  <si>
    <t>(0,7+2*0,7)*32*0,26</t>
  </si>
  <si>
    <t>(6+2*2,3)*0,26</t>
  </si>
  <si>
    <t>(10,8+2*2,3)*3*0,26</t>
  </si>
  <si>
    <t>(1,2+2*1)*0,26</t>
  </si>
  <si>
    <t>91</t>
  </si>
  <si>
    <t>623142001</t>
  </si>
  <si>
    <t>Sklovláknité pletivo vnějších pilířů nebo sloupů vtlačené do tmelu</t>
  </si>
  <si>
    <t>-43833384</t>
  </si>
  <si>
    <t>92</t>
  </si>
  <si>
    <t>623151031</t>
  </si>
  <si>
    <t>Penetrační silikonový nátěr vnějších pastovitých tenkovrstvých omítek pilířů a sloupů</t>
  </si>
  <si>
    <t>-984088174</t>
  </si>
  <si>
    <t>93</t>
  </si>
  <si>
    <t>623531022</t>
  </si>
  <si>
    <t>Tenkovrstvá silikonová zatíraná omítka zrnitost 2,0 mm vnějších pilířů nebo sloupů</t>
  </si>
  <si>
    <t>-185444562</t>
  </si>
  <si>
    <t>"ostění 1.NP</t>
  </si>
  <si>
    <t>-((2+2*2,3)*2)*0,26</t>
  </si>
  <si>
    <t>-((2+2*1,5)*2)*0,26</t>
  </si>
  <si>
    <t>-((2,2+2*2,3)*10)*0,26</t>
  </si>
  <si>
    <t>-(6+2*2,3)*0,26</t>
  </si>
  <si>
    <t>-(10,8+2*2,3)*0,26</t>
  </si>
  <si>
    <t>-(3+2*2,3)*0,26</t>
  </si>
  <si>
    <t>-((0,7+2*0,7)*10)*0,26</t>
  </si>
  <si>
    <t>-(1+2*0,7)*0,26</t>
  </si>
  <si>
    <t>-(2+2*1,3)*0,26</t>
  </si>
  <si>
    <t>94</t>
  </si>
  <si>
    <t>629991011</t>
  </si>
  <si>
    <t>Zakrytí výplní otvorů a svislých ploch fólií přilepenou lepící páskou</t>
  </si>
  <si>
    <t>228807949</t>
  </si>
  <si>
    <t>(1,92*2,3)*2</t>
  </si>
  <si>
    <t>(3*2,3)*8</t>
  </si>
  <si>
    <t>(2,2*2,3)*25</t>
  </si>
  <si>
    <t>(1*0,7)</t>
  </si>
  <si>
    <t>(0,7*0,7)*32</t>
  </si>
  <si>
    <t>6*2,3</t>
  </si>
  <si>
    <t>(10,8*2,3)*3</t>
  </si>
  <si>
    <t>1,2*1</t>
  </si>
  <si>
    <t>95</t>
  </si>
  <si>
    <t>629991012</t>
  </si>
  <si>
    <t>Zakrytí výplní otvorů fólií přilepenou na začišťovací lišty</t>
  </si>
  <si>
    <t>-1779836674</t>
  </si>
  <si>
    <t>"vnější výplně zevnitř</t>
  </si>
  <si>
    <t>96</t>
  </si>
  <si>
    <t>631311116</t>
  </si>
  <si>
    <t>Mazanina tl přes 50 do 80 mm z betonu prostého bez zvýšených nároků na prostředí tř. C 25/30</t>
  </si>
  <si>
    <t>2086780568</t>
  </si>
  <si>
    <t>"ochranná mazanina hydroizolace</t>
  </si>
  <si>
    <t>23,42*12,86*0,05</t>
  </si>
  <si>
    <t>31,64*7,78*0,05</t>
  </si>
  <si>
    <t>97</t>
  </si>
  <si>
    <t>632451234</t>
  </si>
  <si>
    <t>Potěr cementový samonivelační litý C25 tl přes 45 do 50 mm</t>
  </si>
  <si>
    <t>138154740</t>
  </si>
  <si>
    <t>472,26</t>
  </si>
  <si>
    <t>-2*2</t>
  </si>
  <si>
    <t>437,85</t>
  </si>
  <si>
    <t>-4,8*3,3</t>
  </si>
  <si>
    <t>98</t>
  </si>
  <si>
    <t>632481213</t>
  </si>
  <si>
    <t>Separační vrstva z PE fólie</t>
  </si>
  <si>
    <t>-1136221764</t>
  </si>
  <si>
    <t>99</t>
  </si>
  <si>
    <t>633811111</t>
  </si>
  <si>
    <t>Broušení nerovností betonových podlah do 2 mm - stržení šlemu</t>
  </si>
  <si>
    <t>-2077257133</t>
  </si>
  <si>
    <t>100</t>
  </si>
  <si>
    <t>634112123</t>
  </si>
  <si>
    <t>Obvodová dilatace podlahovým páskem z pěnového PE s fólií mezi stěnou a mazaninou nebo potěrem v 80 mm</t>
  </si>
  <si>
    <t>184253301</t>
  </si>
  <si>
    <t>472,26*0,88</t>
  </si>
  <si>
    <t>-2*2*0,88</t>
  </si>
  <si>
    <t>437,85*0,89</t>
  </si>
  <si>
    <t>-4,8*3,3*0,89</t>
  </si>
  <si>
    <t>101</t>
  </si>
  <si>
    <t>BALK</t>
  </si>
  <si>
    <t>Podlaha balkónů komplet skladba od panelu se spádem</t>
  </si>
  <si>
    <t>-1635242041</t>
  </si>
  <si>
    <t>Ostatní konstrukce a práce, bourání</t>
  </si>
  <si>
    <t>102</t>
  </si>
  <si>
    <t>916231213</t>
  </si>
  <si>
    <t>Osazení chodníkového obrubníku betonového stojatého s boční opěrou do lože z betonu prostého</t>
  </si>
  <si>
    <t>-824494947</t>
  </si>
  <si>
    <t>"obruby</t>
  </si>
  <si>
    <t>"hasič</t>
  </si>
  <si>
    <t>2*5+15</t>
  </si>
  <si>
    <t>"agregát</t>
  </si>
  <si>
    <t>2*3+6</t>
  </si>
  <si>
    <t>8+35+34+15+27</t>
  </si>
  <si>
    <t>103</t>
  </si>
  <si>
    <t>59217017</t>
  </si>
  <si>
    <t>obrubník betonový chodníkový 1000x100x250mm</t>
  </si>
  <si>
    <t>-1727879842</t>
  </si>
  <si>
    <t>156*1,02 "Přepočtené koeficientem množství</t>
  </si>
  <si>
    <t>104</t>
  </si>
  <si>
    <t>941211111</t>
  </si>
  <si>
    <t>Montáž lešení řadového rámového lehkého zatížení do 200 kg/m2 š od 0,6 do 0,9 m v do 10 m</t>
  </si>
  <si>
    <t>-1865181072</t>
  </si>
  <si>
    <t>105</t>
  </si>
  <si>
    <t>941211211</t>
  </si>
  <si>
    <t>Příplatek k lešení řadovému rámovému lehkému do 200 kg/m2 š od 0,6 do 0,9 m v do 10 m za každý den použití</t>
  </si>
  <si>
    <t>-1746997984</t>
  </si>
  <si>
    <t>1176*150</t>
  </si>
  <si>
    <t>106</t>
  </si>
  <si>
    <t>941211811</t>
  </si>
  <si>
    <t>Demontáž lešení řadového rámového lehkého zatížení do 200 kg/m2 š od 0,6 do 0,9 m v do 10 m</t>
  </si>
  <si>
    <t>1867494615</t>
  </si>
  <si>
    <t>107</t>
  </si>
  <si>
    <t>949101111</t>
  </si>
  <si>
    <t>Lešení pomocné pro objekty pozemních staveb s lešeňovou podlahou v do 1,9 m zatížení do 150 kg/m2</t>
  </si>
  <si>
    <t>1578048710</t>
  </si>
  <si>
    <t>"lešení pomocné 3x půdorysně</t>
  </si>
  <si>
    <t>472,26*3</t>
  </si>
  <si>
    <t>437,85*3</t>
  </si>
  <si>
    <t>108</t>
  </si>
  <si>
    <t>952901111</t>
  </si>
  <si>
    <t>Vyčištění budov bytové a občanské výstavby při výšce podlaží do 4 m</t>
  </si>
  <si>
    <t>-1945224938</t>
  </si>
  <si>
    <t>"finální úklid 1x půdorysně</t>
  </si>
  <si>
    <t>109</t>
  </si>
  <si>
    <t>952902121</t>
  </si>
  <si>
    <t>Čištění budov zametení drsných podlah</t>
  </si>
  <si>
    <t>1330016781</t>
  </si>
  <si>
    <t>"průběžný úklid 7x půdorysně</t>
  </si>
  <si>
    <t>472,26*7</t>
  </si>
  <si>
    <t>437,85*7</t>
  </si>
  <si>
    <t>110</t>
  </si>
  <si>
    <t>953966112</t>
  </si>
  <si>
    <t>Lepení ochranného rohového samolepicího profilu do zdravotnických zařízení na vyrovnaný podklad na stěnu včetně ukončovacích systémových prvků, antibakteriální</t>
  </si>
  <si>
    <t>741625946</t>
  </si>
  <si>
    <t>"ochranné rohy společných prostor</t>
  </si>
  <si>
    <t>1,1*(7+6+6)</t>
  </si>
  <si>
    <t>111</t>
  </si>
  <si>
    <t>28342040</t>
  </si>
  <si>
    <t>profil ochranný rohový antibakteriální vinyl, do v 2m š křídla 53mm, úhel 80-150°, hrana duté jádro, Bs2d0, samolepící pásky</t>
  </si>
  <si>
    <t>-1784256513</t>
  </si>
  <si>
    <t>20,9*1,1 "Přepočtené koeficientem množství</t>
  </si>
  <si>
    <t>112</t>
  </si>
  <si>
    <t>DEM1</t>
  </si>
  <si>
    <t>Demolice a likvidace stávající opěrné zdi</t>
  </si>
  <si>
    <t>-1222414037</t>
  </si>
  <si>
    <t>"ocenit dle prohlídky staveniště</t>
  </si>
  <si>
    <t>12*3*0,5</t>
  </si>
  <si>
    <t>113</t>
  </si>
  <si>
    <t>GAR1</t>
  </si>
  <si>
    <t>Dodávka a montáž stropní garnýž do sdk podhledu pro okna dl. 11600 mm</t>
  </si>
  <si>
    <t>-790597019</t>
  </si>
  <si>
    <t>114</t>
  </si>
  <si>
    <t>ŽAL1</t>
  </si>
  <si>
    <t>Dodávka a montáž žaluzie pro okna dl. 11600 mm</t>
  </si>
  <si>
    <t>1006048521</t>
  </si>
  <si>
    <t>115</t>
  </si>
  <si>
    <t>HAS1</t>
  </si>
  <si>
    <t>Dodávka a montáž hasící přístroj A21 vč. držáku aj. komplet</t>
  </si>
  <si>
    <t>336175054</t>
  </si>
  <si>
    <t>116</t>
  </si>
  <si>
    <t>HAS2</t>
  </si>
  <si>
    <t>Dodávka a montáž hasící přístroj A27 vč. držáku aj. komplet</t>
  </si>
  <si>
    <t>-934551291</t>
  </si>
  <si>
    <t>117</t>
  </si>
  <si>
    <t>HLA</t>
  </si>
  <si>
    <t>Dodávka a montáž požární hlásiče dle PBŘ</t>
  </si>
  <si>
    <t>-366104136</t>
  </si>
  <si>
    <t>118</t>
  </si>
  <si>
    <t>UC</t>
  </si>
  <si>
    <t>Dodávka a montáž požární ucpávky dle PBŘ a TZB</t>
  </si>
  <si>
    <t>1493711678</t>
  </si>
  <si>
    <t>997</t>
  </si>
  <si>
    <t>Přesun sutě</t>
  </si>
  <si>
    <t>119</t>
  </si>
  <si>
    <t>997013213</t>
  </si>
  <si>
    <t>Vnitrostaveništní doprava suti a vybouraných hmot pro budovy v přes 9 do 12 m ručně</t>
  </si>
  <si>
    <t>1401102206</t>
  </si>
  <si>
    <t>"odpad vzniklý výstavbou</t>
  </si>
  <si>
    <t>120</t>
  </si>
  <si>
    <t>997013501</t>
  </si>
  <si>
    <t>Odvoz suti a vybouraných hmot na skládku nebo meziskládku do 1 km se složením</t>
  </si>
  <si>
    <t>-377257137</t>
  </si>
  <si>
    <t>121</t>
  </si>
  <si>
    <t>997013509</t>
  </si>
  <si>
    <t>Příplatek k odvozu suti a vybouraných hmot na skládku ZKD 1 km přes 1 km</t>
  </si>
  <si>
    <t>-1895804233</t>
  </si>
  <si>
    <t>"odvoz dalších 19 km (celkem 20 km)</t>
  </si>
  <si>
    <t>15*19</t>
  </si>
  <si>
    <t>122</t>
  </si>
  <si>
    <t>997013631</t>
  </si>
  <si>
    <t>Poplatek za uložení na skládce (skládkovné) stavebního odpadu směsného kód odpadu 17 09 04</t>
  </si>
  <si>
    <t>1637026818</t>
  </si>
  <si>
    <t>998</t>
  </si>
  <si>
    <t>Přesun hmot</t>
  </si>
  <si>
    <t>123</t>
  </si>
  <si>
    <t>998011002</t>
  </si>
  <si>
    <t>Přesun hmot pro budovy zděné v přes 6 do 12 m</t>
  </si>
  <si>
    <t>-469117929</t>
  </si>
  <si>
    <t>PSV</t>
  </si>
  <si>
    <t>Práce a dodávky PSV</t>
  </si>
  <si>
    <t>711</t>
  </si>
  <si>
    <t>Izolace proti vodě, vlhkosti a plynům</t>
  </si>
  <si>
    <t>124</t>
  </si>
  <si>
    <t>711111001</t>
  </si>
  <si>
    <t>Provedení izolace proti zemní vlhkosti vodorovné za studena nátěrem penetračním</t>
  </si>
  <si>
    <t>-732410144</t>
  </si>
  <si>
    <t>"základová deska</t>
  </si>
  <si>
    <t>125</t>
  </si>
  <si>
    <t>11163150</t>
  </si>
  <si>
    <t>lak penetrační asfaltový</t>
  </si>
  <si>
    <t>-1654196781</t>
  </si>
  <si>
    <t>Poznámka k položce:_x000D_
Spotřeba 0,3-0,4kg/m2</t>
  </si>
  <si>
    <t>547,34*0,0003 "Přepočtené koeficientem množství</t>
  </si>
  <si>
    <t>126</t>
  </si>
  <si>
    <t>711112001</t>
  </si>
  <si>
    <t>Provedení izolace proti zemní vlhkosti svislé za studena nátěrem penetračním</t>
  </si>
  <si>
    <t>2003873406</t>
  </si>
  <si>
    <t>"sokl - hydroizolace</t>
  </si>
  <si>
    <t>127</t>
  </si>
  <si>
    <t>-1425808069</t>
  </si>
  <si>
    <t>128,28*0,00034 "Přepočtené koeficientem množství</t>
  </si>
  <si>
    <t>128</t>
  </si>
  <si>
    <t>711141559</t>
  </si>
  <si>
    <t>Provedení izolace proti zemní vlhkosti pásy přitavením vodorovné NAIP</t>
  </si>
  <si>
    <t>-722644787</t>
  </si>
  <si>
    <t>129</t>
  </si>
  <si>
    <t>62856011</t>
  </si>
  <si>
    <t>pás asfaltový natavitelný modifikovaný SBS s vložkou z hliníkové fólie s textilií a spalitelnou PE fólií nebo jemnozrnným minerálním posypem na horním povrchu tl 4,0mm</t>
  </si>
  <si>
    <t>-1728503335</t>
  </si>
  <si>
    <t>547,34*1,1655 "Přepočtené koeficientem množství</t>
  </si>
  <si>
    <t>130</t>
  </si>
  <si>
    <t>711142559</t>
  </si>
  <si>
    <t>Provedení izolace proti zemní vlhkosti pásy přitavením svislé NAIP</t>
  </si>
  <si>
    <t>1855586133</t>
  </si>
  <si>
    <t>131</t>
  </si>
  <si>
    <t>-1914430224</t>
  </si>
  <si>
    <t>128,28*1,221 "Přepočtené koeficientem množství</t>
  </si>
  <si>
    <t>132</t>
  </si>
  <si>
    <t>711747067</t>
  </si>
  <si>
    <t>Izolace proti vodě opracování trubních prostupu pod objímkou do 300 mm přitavením NAIP</t>
  </si>
  <si>
    <t>771947946</t>
  </si>
  <si>
    <t>133</t>
  </si>
  <si>
    <t>1394090226</t>
  </si>
  <si>
    <t>48*0,735 "Přepočtené koeficientem množství</t>
  </si>
  <si>
    <t>134</t>
  </si>
  <si>
    <t>998711202</t>
  </si>
  <si>
    <t>Přesun hmot procentní pro izolace proti vodě, vlhkosti a plynům v objektech v přes 6 do 12 m</t>
  </si>
  <si>
    <t>%</t>
  </si>
  <si>
    <t>-1010574856</t>
  </si>
  <si>
    <t>712</t>
  </si>
  <si>
    <t>Povlakové krytiny</t>
  </si>
  <si>
    <t>135</t>
  </si>
  <si>
    <t>712311101</t>
  </si>
  <si>
    <t>Provedení povlakové krytiny střech do 10° za studena lakem penetračním nebo asfaltovým</t>
  </si>
  <si>
    <t>-646490220</t>
  </si>
  <si>
    <t>12,24*23,42</t>
  </si>
  <si>
    <t>7,16*31,02</t>
  </si>
  <si>
    <t>-1,5*1,5</t>
  </si>
  <si>
    <t>0,95*(2*23,42+12,86+31,64+2*7,78-4*0,24)</t>
  </si>
  <si>
    <t>136</t>
  </si>
  <si>
    <t>671570915</t>
  </si>
  <si>
    <t>607,157*0,00032 "Přepočtené koeficientem množství</t>
  </si>
  <si>
    <t>137</t>
  </si>
  <si>
    <t>712331111</t>
  </si>
  <si>
    <t>Provedení povlakové krytiny střech do 10° podkladní vrstvy pásy na sucho samolepící</t>
  </si>
  <si>
    <t>947931790</t>
  </si>
  <si>
    <t>0,55*(2*23,42+12,86+31,64+2*7,78-4*0,24)</t>
  </si>
  <si>
    <t>138</t>
  </si>
  <si>
    <t>62853001</t>
  </si>
  <si>
    <t>pás asfaltový samolepicí modifikovaný SBS s vložkou ze skleněné tkaniny se spalitelnou fólií nebo jemnozrnným minerálním posypem nebo textilií na horním povrchu tl 4,0mm</t>
  </si>
  <si>
    <t>1636100648</t>
  </si>
  <si>
    <t>564,781*1,1655 "Přepočtené koeficientem množství</t>
  </si>
  <si>
    <t>139</t>
  </si>
  <si>
    <t>712341559</t>
  </si>
  <si>
    <t>Provedení povlakové krytiny střech do 10° pásy NAIP přitavením v plné ploše</t>
  </si>
  <si>
    <t>1554008673</t>
  </si>
  <si>
    <t>140</t>
  </si>
  <si>
    <t>1065989337</t>
  </si>
  <si>
    <t>607,157*1,1655 "Přepočtené koeficientem množství</t>
  </si>
  <si>
    <t>141</t>
  </si>
  <si>
    <t>-387130503</t>
  </si>
  <si>
    <t>142</t>
  </si>
  <si>
    <t>62836110</t>
  </si>
  <si>
    <t>pás asfaltový natavitelný oxidovaný s vložkou z hliníkové fólie / hliníkové fólie s textilií, se spalitelnou PE folií nebo jemnozrnným minerálním posypem tl 4,0mm</t>
  </si>
  <si>
    <t>1701557386</t>
  </si>
  <si>
    <t>143</t>
  </si>
  <si>
    <t>1054315513</t>
  </si>
  <si>
    <t>144</t>
  </si>
  <si>
    <t>62855033</t>
  </si>
  <si>
    <t>pás asfaltový natavitelný modifikovaný SBS s vložkou z polyesterové rohože a spalitelnou PE fólií a hrubozrnným břidličným posypem na horním povrchu tl 4,8mm</t>
  </si>
  <si>
    <t>-207544803</t>
  </si>
  <si>
    <t>145</t>
  </si>
  <si>
    <t>712341559R</t>
  </si>
  <si>
    <t>Příplatek za ostatní práce, prostupy, systémové prvky dle výrobce aj. nad rámec rozpočtu</t>
  </si>
  <si>
    <t>1631844809</t>
  </si>
  <si>
    <t>146</t>
  </si>
  <si>
    <t>712391172</t>
  </si>
  <si>
    <t>Provedení povlakové krytiny střech do 10° ochranné textilní vrstvy</t>
  </si>
  <si>
    <t>562833867</t>
  </si>
  <si>
    <t>147</t>
  </si>
  <si>
    <t>69311316</t>
  </si>
  <si>
    <t>textilie netkaná HPPE 200g/m2</t>
  </si>
  <si>
    <t>958482313</t>
  </si>
  <si>
    <t>564,781*1,155 "Přepočtené koeficientem množství</t>
  </si>
  <si>
    <t>148</t>
  </si>
  <si>
    <t>1368758012</t>
  </si>
  <si>
    <t>149</t>
  </si>
  <si>
    <t>69311317</t>
  </si>
  <si>
    <t>textilie netkaná HPPE 300g/m2</t>
  </si>
  <si>
    <t>709148459</t>
  </si>
  <si>
    <t>150</t>
  </si>
  <si>
    <t>712771201</t>
  </si>
  <si>
    <t>Provedení drenážní vrstvy vegetační střechy z kameniva tl do 100 mm sklon do 5°</t>
  </si>
  <si>
    <t>1359852414</t>
  </si>
  <si>
    <t>"okolo atiky</t>
  </si>
  <si>
    <t>(2*23,42+12,86+31,64+2*7,78-4*0,24) *0,5</t>
  </si>
  <si>
    <t>151</t>
  </si>
  <si>
    <t>58337403</t>
  </si>
  <si>
    <t>kamenivo dekorační (kačírek) frakce 16/32</t>
  </si>
  <si>
    <t>-1513272611</t>
  </si>
  <si>
    <t>(2*23,42+12,86+31,64+2*7,78-4*0,24) *0,5*0,05*1,05*1,5</t>
  </si>
  <si>
    <t>152</t>
  </si>
  <si>
    <t>712771221</t>
  </si>
  <si>
    <t>Provedení drenážní vrstvy vegetační střechy z plastových nopových fólií v nopů do 25 mm do 5°</t>
  </si>
  <si>
    <t>-484814735</t>
  </si>
  <si>
    <t>153</t>
  </si>
  <si>
    <t>69334152</t>
  </si>
  <si>
    <t>fólie profilovaná (nopová) perforovaná HDPE s hydroakumulační a drenážní funkcí do vegetačních střech s výškou nopů 20mm</t>
  </si>
  <si>
    <t>1929161017</t>
  </si>
  <si>
    <t>506,514*1,1025 "Přepočtené koeficientem množství</t>
  </si>
  <si>
    <t>154</t>
  </si>
  <si>
    <t>712771401</t>
  </si>
  <si>
    <t>Provedení vegetační vrstvy ze substrátu tl do 100 mm vegetační střechy sklon do 5°</t>
  </si>
  <si>
    <t>149846230</t>
  </si>
  <si>
    <t>155</t>
  </si>
  <si>
    <t>10321225</t>
  </si>
  <si>
    <t>substrát vegetačních střech extenzivní s nízkým obsahem organické složky</t>
  </si>
  <si>
    <t>1051981037</t>
  </si>
  <si>
    <t>506,514*0,08 "Přepočtené koeficientem množství</t>
  </si>
  <si>
    <t>156</t>
  </si>
  <si>
    <t>712771521</t>
  </si>
  <si>
    <t>Položení vegetační nebo trávníkové rohože vegetační střechy sklon do 5°</t>
  </si>
  <si>
    <t>514187663</t>
  </si>
  <si>
    <t>157</t>
  </si>
  <si>
    <t>69334504</t>
  </si>
  <si>
    <t>koberec rozchodníkový vegetačních střech</t>
  </si>
  <si>
    <t>529644894</t>
  </si>
  <si>
    <t>158</t>
  </si>
  <si>
    <t>712771613</t>
  </si>
  <si>
    <t>Osazení ochranné kačírkové lišty navařením na hydroizolaci</t>
  </si>
  <si>
    <t>-39118386</t>
  </si>
  <si>
    <t>159</t>
  </si>
  <si>
    <t>69334030</t>
  </si>
  <si>
    <t>lišta kačírková Al výška 60-90mm</t>
  </si>
  <si>
    <t>54777185</t>
  </si>
  <si>
    <t>127,1*1,02 'Přepočtené koeficientem množství</t>
  </si>
  <si>
    <t>160</t>
  </si>
  <si>
    <t>ZS</t>
  </si>
  <si>
    <t>Kotvící systém pro jištění při práci na střeše</t>
  </si>
  <si>
    <t>-342811369</t>
  </si>
  <si>
    <t>161</t>
  </si>
  <si>
    <t>ZSB</t>
  </si>
  <si>
    <t>Bezpečnostní přepad střechy vč. zapravení</t>
  </si>
  <si>
    <t>541918085</t>
  </si>
  <si>
    <t>162</t>
  </si>
  <si>
    <t>998712202</t>
  </si>
  <si>
    <t>Přesun hmot procentní pro krytiny povlakové v objektech v přes 6 do 12 m</t>
  </si>
  <si>
    <t>1255543243</t>
  </si>
  <si>
    <t>713</t>
  </si>
  <si>
    <t>Izolace tepelné</t>
  </si>
  <si>
    <t>163</t>
  </si>
  <si>
    <t>713121111</t>
  </si>
  <si>
    <t>Montáž izolace tepelné podlah volně kladenými rohožemi, pásy, dílci, deskami 1 vrstva</t>
  </si>
  <si>
    <t>1370136845</t>
  </si>
  <si>
    <t>164</t>
  </si>
  <si>
    <t>28376557</t>
  </si>
  <si>
    <t>deska polystyrénová pro snížení kročejového hluku (max. zatížení 6,5 kN/m2) tl 30mm</t>
  </si>
  <si>
    <t>-2108564849</t>
  </si>
  <si>
    <t>844,02*1,05 "Přepočtené koeficientem množství</t>
  </si>
  <si>
    <t>165</t>
  </si>
  <si>
    <t>713121111.1</t>
  </si>
  <si>
    <t>-79285789</t>
  </si>
  <si>
    <t>166</t>
  </si>
  <si>
    <t>28616316</t>
  </si>
  <si>
    <t>deska systémová izolační s montážními výstupky bez vrchní folie v 50-51mm</t>
  </si>
  <si>
    <t>CS ÚRS 2024 02</t>
  </si>
  <si>
    <t>1687242993</t>
  </si>
  <si>
    <t>167</t>
  </si>
  <si>
    <t>713121121</t>
  </si>
  <si>
    <t>Montáž izolace tepelné podlah volně kladenými rohožemi, pásy, dílci, deskami 2 vrstvy</t>
  </si>
  <si>
    <t>-1066903817</t>
  </si>
  <si>
    <t>168</t>
  </si>
  <si>
    <t>28375915</t>
  </si>
  <si>
    <t>deska EPS 150 pro konstrukce s vysokým zatížením λ=0,035 tl 120mm</t>
  </si>
  <si>
    <t>-1357759927</t>
  </si>
  <si>
    <t>468,26*1,05 "Přepočtené koeficientem množství</t>
  </si>
  <si>
    <t>169</t>
  </si>
  <si>
    <t>28375032</t>
  </si>
  <si>
    <t>deska EPS 150 pro konstrukce s vysokým zatížením λ=0,035 tl 130mm</t>
  </si>
  <si>
    <t>-1656011887</t>
  </si>
  <si>
    <t>170</t>
  </si>
  <si>
    <t>713131141</t>
  </si>
  <si>
    <t>Montáž izolace tepelné stěn lepením celoplošně rohoží, pásů, dílců, desek</t>
  </si>
  <si>
    <t>-1494405949</t>
  </si>
  <si>
    <t>1,05*(2*23,42+12,86+31,64+2*7,78-4*0,24)</t>
  </si>
  <si>
    <t>171</t>
  </si>
  <si>
    <t>28375936</t>
  </si>
  <si>
    <t>deska EPS 70 fasádní λ=0,039 tl 80mm</t>
  </si>
  <si>
    <t>1671908188</t>
  </si>
  <si>
    <t>111,237*1,05 'Přepočtené koeficientem množství</t>
  </si>
  <si>
    <t>172</t>
  </si>
  <si>
    <t>-1392467631</t>
  </si>
  <si>
    <t>173</t>
  </si>
  <si>
    <t>28376449RR</t>
  </si>
  <si>
    <t>deska XPS hrana rovná a strukturovaný povrch 300kPA λ=0,035 tl 260mm</t>
  </si>
  <si>
    <t>-1180098457</t>
  </si>
  <si>
    <t>128,28*1,05 "Přepočtené koeficientem množství</t>
  </si>
  <si>
    <t>174</t>
  </si>
  <si>
    <t>713141136</t>
  </si>
  <si>
    <t>Montáž izolace tepelné střech plochých lepené za studena nízkoexpanzní (PUR) pěnou 1 vrstva rohoží, pásů, dílců, desek</t>
  </si>
  <si>
    <t>335782056</t>
  </si>
  <si>
    <t>175</t>
  </si>
  <si>
    <t>28375993R</t>
  </si>
  <si>
    <t>deska EPS 150 pro konstrukce s vysokým zatížením λ=0,035 tl 220mm</t>
  </si>
  <si>
    <t>40846763</t>
  </si>
  <si>
    <t>506,514*1,05 'Přepočtené koeficientem množství</t>
  </si>
  <si>
    <t>176</t>
  </si>
  <si>
    <t>713141336</t>
  </si>
  <si>
    <t>Montáž izolace tepelné střech plochých lepené za studena nízkoexpanzní (PUR) pěnou, spádová vrstva</t>
  </si>
  <si>
    <t>1661031641</t>
  </si>
  <si>
    <t>177</t>
  </si>
  <si>
    <t>28376142</t>
  </si>
  <si>
    <t>klín izolační spád do 5% EPS 150</t>
  </si>
  <si>
    <t>2043700958</t>
  </si>
  <si>
    <t>506,514</t>
  </si>
  <si>
    <t>506,514*0,16 'Přepočtené koeficientem množství</t>
  </si>
  <si>
    <t>178</t>
  </si>
  <si>
    <t>713141336RH</t>
  </si>
  <si>
    <t xml:space="preserve">Dodávka a montáž kombinované pružné uložení zdroje hluku </t>
  </si>
  <si>
    <t>286968038</t>
  </si>
  <si>
    <t>179</t>
  </si>
  <si>
    <t>998713202</t>
  </si>
  <si>
    <t>Přesun hmot procentní pro izolace tepelné v objektech v přes 6 do 12 m</t>
  </si>
  <si>
    <t>1331045368</t>
  </si>
  <si>
    <t>762</t>
  </si>
  <si>
    <t>Konstrukce tesařské</t>
  </si>
  <si>
    <t>180</t>
  </si>
  <si>
    <t>762361321R</t>
  </si>
  <si>
    <t>Konstrukční a vyrovnávací vrstva pod klempířské prvky (atiky) z vodovzdorné překližky tl 20 mm</t>
  </si>
  <si>
    <t>-1737288031</t>
  </si>
  <si>
    <t>4*2,6*0,55</t>
  </si>
  <si>
    <t>181</t>
  </si>
  <si>
    <t>998762202</t>
  </si>
  <si>
    <t>Přesun hmot procentní pro kce tesařské v objektech v přes 6 do 12 m</t>
  </si>
  <si>
    <t>332259030</t>
  </si>
  <si>
    <t>763</t>
  </si>
  <si>
    <t>Konstrukce suché výstavby</t>
  </si>
  <si>
    <t>182</t>
  </si>
  <si>
    <t>763111333</t>
  </si>
  <si>
    <t>SDK příčka tl 100 mm profil CW+UW 75 desky 1xH2 12,5 s izolací EI 30 Rw do 45 dB</t>
  </si>
  <si>
    <t>919237609</t>
  </si>
  <si>
    <t>3*(1+2,6+2,5)*10</t>
  </si>
  <si>
    <t>-0,9*1,97*10</t>
  </si>
  <si>
    <t>3*(3*2,1+4,8)</t>
  </si>
  <si>
    <t>-0,8*2*2</t>
  </si>
  <si>
    <t>-0,7*2</t>
  </si>
  <si>
    <t>3*(2,6+1,05)</t>
  </si>
  <si>
    <t>183</t>
  </si>
  <si>
    <t>763111720</t>
  </si>
  <si>
    <t>SDK příčka vyztužení pro osazení skříněk, polic atd.</t>
  </si>
  <si>
    <t>1274792915</t>
  </si>
  <si>
    <t>184</t>
  </si>
  <si>
    <t>763111724</t>
  </si>
  <si>
    <t>SDK příčka páska k vyztužení různých úhlů</t>
  </si>
  <si>
    <t>-1598202394</t>
  </si>
  <si>
    <t>185</t>
  </si>
  <si>
    <t>763111771</t>
  </si>
  <si>
    <t>Příplatek k SDK příčce za rovinnost kvality Q3</t>
  </si>
  <si>
    <t>-1654860898</t>
  </si>
  <si>
    <t>"SDK příčky 150 mm</t>
  </si>
  <si>
    <t>3*(2*1,8+2*0,25+2*2,25)</t>
  </si>
  <si>
    <t>186</t>
  </si>
  <si>
    <t>763112341</t>
  </si>
  <si>
    <t>SDK příčka mezibytová tl 155 mm zdvojený profil CW+UW 50 desky 2xDFRIH2 12,5 s dvojitou izolací EI 90 Rw do 68 dB</t>
  </si>
  <si>
    <t>494521412</t>
  </si>
  <si>
    <t>187</t>
  </si>
  <si>
    <t>763121426</t>
  </si>
  <si>
    <t>SDK stěna předsazená tl 112,5 mm profil CW+UW 100 deska 1xH2 12,5 bez izolace EI 15</t>
  </si>
  <si>
    <t>2068541340</t>
  </si>
  <si>
    <t>"předstěny pro instalace</t>
  </si>
  <si>
    <t>3*(0,8+0,9+2,325+0,6)*10</t>
  </si>
  <si>
    <t>3*(0,625+1+1,46+0,99+2,1+2,1+1,8+1,8+2,35+4,76)</t>
  </si>
  <si>
    <t>3*(1,34+4,8+0,5+0,99+2,36+4,76+1,8+1,05)</t>
  </si>
  <si>
    <t>188</t>
  </si>
  <si>
    <t>763131411</t>
  </si>
  <si>
    <t>SDK podhled desky 1xA 12,5 bez izolace dvouvrstvá spodní kce profil CD+UD</t>
  </si>
  <si>
    <t>2089594917</t>
  </si>
  <si>
    <t>472,26-22</t>
  </si>
  <si>
    <t>437,85-22</t>
  </si>
  <si>
    <t>"odpočet H2</t>
  </si>
  <si>
    <t>-185,35</t>
  </si>
  <si>
    <t>189</t>
  </si>
  <si>
    <t>763131451</t>
  </si>
  <si>
    <t>SDK podhled deska 1xH2 12,5 bez izolace dvouvrstvá spodní kce profil CD+UD</t>
  </si>
  <si>
    <t>-832512027</t>
  </si>
  <si>
    <t>"H2 podhled</t>
  </si>
  <si>
    <t>3,87+3,87</t>
  </si>
  <si>
    <t>5,7*10</t>
  </si>
  <si>
    <t>1,76+1,8+3,05</t>
  </si>
  <si>
    <t>190</t>
  </si>
  <si>
    <t>763131752</t>
  </si>
  <si>
    <t>Montáž jedné vrstvy tepelné izolace do SDK podhledu</t>
  </si>
  <si>
    <t>-744689418</t>
  </si>
  <si>
    <t>191</t>
  </si>
  <si>
    <t>63152096R</t>
  </si>
  <si>
    <t>pás tepelně izolační univerzální λ=0,032-0,033 tl 40mm</t>
  </si>
  <si>
    <t>-1932615100</t>
  </si>
  <si>
    <t>437,85*1,02 'Přepočtené koeficientem množství</t>
  </si>
  <si>
    <t>192</t>
  </si>
  <si>
    <t>763131771</t>
  </si>
  <si>
    <t>Příplatek k SDK podhledu za rovinnost kvality Q3</t>
  </si>
  <si>
    <t>1173219905</t>
  </si>
  <si>
    <t>193</t>
  </si>
  <si>
    <t>763172411R</t>
  </si>
  <si>
    <t>Montáž dvířek revizních SDK kcí vel. 200 x 200 mm pro příčky a předsazené stěny</t>
  </si>
  <si>
    <t>484722628</t>
  </si>
  <si>
    <t>194</t>
  </si>
  <si>
    <t>59030760R</t>
  </si>
  <si>
    <t>dvířka revizní 200x200 mm</t>
  </si>
  <si>
    <t>-508853082</t>
  </si>
  <si>
    <t>195</t>
  </si>
  <si>
    <t>763172452R</t>
  </si>
  <si>
    <t>Montáž dvířek revizních SDK kcí vel. 300 x 300 mm pro podhledy</t>
  </si>
  <si>
    <t>468419117</t>
  </si>
  <si>
    <t>196</t>
  </si>
  <si>
    <t>59030760</t>
  </si>
  <si>
    <t>dvířka revizní 250x250 mm</t>
  </si>
  <si>
    <t>-1571382296</t>
  </si>
  <si>
    <t>197</t>
  </si>
  <si>
    <t>998763402</t>
  </si>
  <si>
    <t>Přesun hmot procentní pro konstrukce montované z desek v objektech v přes 6 do 12 m</t>
  </si>
  <si>
    <t>-1730499446</t>
  </si>
  <si>
    <t>764</t>
  </si>
  <si>
    <t>Konstrukce klempířské</t>
  </si>
  <si>
    <t>198</t>
  </si>
  <si>
    <t>762952111R</t>
  </si>
  <si>
    <t>Dodávka a montáž ukončovací lišty balkonu</t>
  </si>
  <si>
    <t>1895003488</t>
  </si>
  <si>
    <t>2*(3+2*1,3)*3*1,05</t>
  </si>
  <si>
    <t>2*(2,2+2*1,3)*9*1,05</t>
  </si>
  <si>
    <t>"dopočet dle výpisu</t>
  </si>
  <si>
    <t>5,7</t>
  </si>
  <si>
    <t>199</t>
  </si>
  <si>
    <t>764212403</t>
  </si>
  <si>
    <t>Oplechování štítu závětrnou lištou z Pz plechu rš 250 mm</t>
  </si>
  <si>
    <t>-1174346054</t>
  </si>
  <si>
    <t>200</t>
  </si>
  <si>
    <t>764214608</t>
  </si>
  <si>
    <t>Oplechování horních ploch a atik bez rohů z Pz s povrch úpravou mechanicky kotvené rš 750 mm</t>
  </si>
  <si>
    <t>-147733857</t>
  </si>
  <si>
    <t>201</t>
  </si>
  <si>
    <t>764226445R</t>
  </si>
  <si>
    <t>Oplechování parapetů rovných celoplošně lepené z Al plechu rš 365 mm</t>
  </si>
  <si>
    <t>-589239490</t>
  </si>
  <si>
    <t>202</t>
  </si>
  <si>
    <t>998764202</t>
  </si>
  <si>
    <t>Přesun hmot procentní pro konstrukce klempířské v objektech v přes 6 do 12 m</t>
  </si>
  <si>
    <t>-214515842</t>
  </si>
  <si>
    <t>766</t>
  </si>
  <si>
    <t>Konstrukce truhlářské</t>
  </si>
  <si>
    <t>203</t>
  </si>
  <si>
    <t>O1</t>
  </si>
  <si>
    <t>Dodávka a montáž vnější výplně otvoru O1 2200/2300 mm vč. Parotěsných pásek, případného podlahového profilu</t>
  </si>
  <si>
    <t>-2004337286</t>
  </si>
  <si>
    <t>Poznámka k položce:_x000D_
Otevíravé a sklápěcí, izolační trojsklo, dřevohliníkové okno, dřevohliníkové okno, transparent, klika titan.</t>
  </si>
  <si>
    <t>204</t>
  </si>
  <si>
    <t>O2</t>
  </si>
  <si>
    <t>Dodávka a montáž vnější výplně otvoru O2 2000/1500 mm vč. Parotěsných pásek, případného podlahového profilu</t>
  </si>
  <si>
    <t>1448266749</t>
  </si>
  <si>
    <t>205</t>
  </si>
  <si>
    <t>O3</t>
  </si>
  <si>
    <t>Dodávka a montáž vnější výplně otvoru O3 700/700 mm vč. Parotěsných pásek, případného podlahového profilu</t>
  </si>
  <si>
    <t>-1394279943</t>
  </si>
  <si>
    <t>206</t>
  </si>
  <si>
    <t>O4</t>
  </si>
  <si>
    <t>Dodávka a montáž vnější výplně otvoru O4 3000/2300 mm vč. Parotěsných pásek, případného podlahového profilu</t>
  </si>
  <si>
    <t>-736300027</t>
  </si>
  <si>
    <t>207</t>
  </si>
  <si>
    <t>O5</t>
  </si>
  <si>
    <t>Dodávka a montáž vnější výplně otvoru O5 6000/2300 mm vč. Parotěsných pásek, případného podlahového profilu</t>
  </si>
  <si>
    <t>-1877587857</t>
  </si>
  <si>
    <t>Poznámka k položce:_x000D_
Otočné, izolační trojsklo, dřevohliníkové okno, dřevohliníkové okno, transparent, klika titan.</t>
  </si>
  <si>
    <t>208</t>
  </si>
  <si>
    <t>O6</t>
  </si>
  <si>
    <t>Dodávka a montáž vnější výplně otvoru O6 1000/700 mm vč. Parotěsných pásek, případného podlahového profilu</t>
  </si>
  <si>
    <t>1571774969</t>
  </si>
  <si>
    <t>209</t>
  </si>
  <si>
    <t>O7</t>
  </si>
  <si>
    <t>Dodávka a montáž vnější výplně otvoru O7 2000/1300 mm vč. Parotěsných pásek, případného podlahového profilu</t>
  </si>
  <si>
    <t>1706530982</t>
  </si>
  <si>
    <t>210</t>
  </si>
  <si>
    <t>O8</t>
  </si>
  <si>
    <t>Dodávka a montáž vnější výplně otvoru O8 700/700 mm vč. Parotěsných pásek, případného podlahového profilu</t>
  </si>
  <si>
    <t>-2135840411</t>
  </si>
  <si>
    <t>211</t>
  </si>
  <si>
    <t>O9</t>
  </si>
  <si>
    <t>Dodávka a montáž vnější výplně otvoru O9 1500/1250 mm vč. Parotěsných pásek, případného podlahového profilu</t>
  </si>
  <si>
    <t>-1573099333</t>
  </si>
  <si>
    <t>212</t>
  </si>
  <si>
    <t>O10</t>
  </si>
  <si>
    <t>Dodávka a montáž vnější výplně otvoru O10 2000/1300 mm vč. Parotěsných pásek, případného podlahového profilu</t>
  </si>
  <si>
    <t>-466299238</t>
  </si>
  <si>
    <t>213</t>
  </si>
  <si>
    <t>O11</t>
  </si>
  <si>
    <t>Dodávka a montáž vnější výplně otvoru O11 2200/2300 mm vč. Parotěsných pásek, případného podlahového profilu</t>
  </si>
  <si>
    <t>-936707585</t>
  </si>
  <si>
    <t>214</t>
  </si>
  <si>
    <t>O12</t>
  </si>
  <si>
    <t>Dodávka a montáž vnější výplně otvoru O12 10800/2300 mm vč. Parotěsných pásek, případného podlahového profilu</t>
  </si>
  <si>
    <t>-173707074</t>
  </si>
  <si>
    <t>Poznámka k položce:_x000D_
Pevné, izolační trojsklo, dřevohliníkové okno, dřevohliníkové okno, transparent, klika titan.</t>
  </si>
  <si>
    <t>215</t>
  </si>
  <si>
    <t>D1</t>
  </si>
  <si>
    <t>Dodávka a montáž vstupních dveří D1 2000/2100 mm</t>
  </si>
  <si>
    <t>221103095</t>
  </si>
  <si>
    <t>216</t>
  </si>
  <si>
    <t>DV1</t>
  </si>
  <si>
    <t>Dodávka a montáž vnitřních dveří DV1 1100/1970 mm vč. Zárubně a případně zasouvací kapsy</t>
  </si>
  <si>
    <t>-741011215</t>
  </si>
  <si>
    <t>217</t>
  </si>
  <si>
    <t>DV2</t>
  </si>
  <si>
    <t>Dodávka a montáž vnitřních dveří DV2 900/1970 mm vč. Zárubně a případně zasouvací kapsy</t>
  </si>
  <si>
    <t>-1811827478</t>
  </si>
  <si>
    <t>218</t>
  </si>
  <si>
    <t>DV3</t>
  </si>
  <si>
    <t>Dodávka a montáž vnitřních dveří DV3 800/1970 mm vč. Zárubně a případně zasouvací kapsy</t>
  </si>
  <si>
    <t>1387499010</t>
  </si>
  <si>
    <t>219</t>
  </si>
  <si>
    <t>DV4</t>
  </si>
  <si>
    <t>Dodávka a montáž vnitřních dveří DV4 700/1970 mm vč. Zárubně a případně zasouvací kapsy</t>
  </si>
  <si>
    <t>522255859</t>
  </si>
  <si>
    <t>220</t>
  </si>
  <si>
    <t>DV5</t>
  </si>
  <si>
    <t>Dodávka a montáž vnitřních dveří DV5 800/1970 mm vč. Zárubně a případně zasouvací kapsy</t>
  </si>
  <si>
    <t>-1581499083</t>
  </si>
  <si>
    <t>221</t>
  </si>
  <si>
    <t>DV6</t>
  </si>
  <si>
    <t>Dodávka a montáž vnitřních dveří DV6 1550/1970 mm vč. Zárubně a případně zasouvací kapsy</t>
  </si>
  <si>
    <t>523977753</t>
  </si>
  <si>
    <t>222</t>
  </si>
  <si>
    <t>DV7</t>
  </si>
  <si>
    <t>Dodávka a montáž vnitřních dveří DV7 800/1970 mm vč. Zárubně a případně zasouvací kapsy</t>
  </si>
  <si>
    <t>-1326557890</t>
  </si>
  <si>
    <t>223</t>
  </si>
  <si>
    <t>DV8</t>
  </si>
  <si>
    <t>Dodávka a montáž vnitřních dveří DV8 1550/2250 mm vč. Zárubně a případně zasouvací kapsy</t>
  </si>
  <si>
    <t>-410412046</t>
  </si>
  <si>
    <t>224</t>
  </si>
  <si>
    <t>DV9</t>
  </si>
  <si>
    <t>Dodávka a montáž vnitřních dveří DV9 900/2250 mm vč. Zárubně a případně zasouvací kapsy</t>
  </si>
  <si>
    <t>-1374490978</t>
  </si>
  <si>
    <t>Poznámka k položce:_x000D_
Levé, ocelová zárubeň, prosklené, lakované barvou, otevírání otočné (klasické), štítové kování.</t>
  </si>
  <si>
    <t>225</t>
  </si>
  <si>
    <t>DV10</t>
  </si>
  <si>
    <t>Dodávka a montáž vnitřních dveří DV10 900/1970 mm vč. Zárubně a případně zasouvací kapsy</t>
  </si>
  <si>
    <t>176649898</t>
  </si>
  <si>
    <t>Poznámka k položce:_x000D_
Pravé, ocelová zárubeň, prosklené, lakované barvou, otevírání otočné (klasické), štítové kování.</t>
  </si>
  <si>
    <t>226</t>
  </si>
  <si>
    <t>DV11</t>
  </si>
  <si>
    <t>Dodávka a montáž vnitřních dveří DV11 900/1970 mm vč. Zárubně a případně zasouvací kapsy</t>
  </si>
  <si>
    <t>-1640398333</t>
  </si>
  <si>
    <t>227</t>
  </si>
  <si>
    <t>DV12</t>
  </si>
  <si>
    <t>Dodávka a montáž vnitřních dveří DV12 700/1970 mm vč. Zárubně a případně zasouvací kapsy</t>
  </si>
  <si>
    <t>1967568492</t>
  </si>
  <si>
    <t>Poznámka k položce:_x000D_
Levé, obložková zárubeň, plné (bez prosklení), dřevěné (dýhované), otevírání otočné (klasické), štítové kování.</t>
  </si>
  <si>
    <t>228</t>
  </si>
  <si>
    <t>DV13</t>
  </si>
  <si>
    <t>Dodávka a montáž vnitřních dveří DV13 1600/2100 mm vč. Zárubně a případně zasouvací kapsy (EW 15DP3)</t>
  </si>
  <si>
    <t>-370161476</t>
  </si>
  <si>
    <t>229</t>
  </si>
  <si>
    <t>DV14</t>
  </si>
  <si>
    <t>Dodávka a montáž vnitřních dveří DV14 900/2100 mm vč. Zárubně a případně zasouvací kapsy</t>
  </si>
  <si>
    <t>865200602</t>
  </si>
  <si>
    <t>Poznámka k položce:_x000D_
Levé, ocelová zárubeň, prosklené, lakované barvou, otevírání skládací, bezpečnostní kování.</t>
  </si>
  <si>
    <t>230</t>
  </si>
  <si>
    <t>OSP</t>
  </si>
  <si>
    <t>Dodávka a montáž prosklené příčky m.č. 2.35 a 3.35 bez dveří</t>
  </si>
  <si>
    <t>1621831595</t>
  </si>
  <si>
    <t>231</t>
  </si>
  <si>
    <t>PAR</t>
  </si>
  <si>
    <t>Dodávka a montáž patapetu vč. lože dle PD</t>
  </si>
  <si>
    <t>-1624252318</t>
  </si>
  <si>
    <t>2*3</t>
  </si>
  <si>
    <t>232</t>
  </si>
  <si>
    <t>SVE</t>
  </si>
  <si>
    <t>Dodávka a montáž světlík vč. zapravení dle PD a výpisu prvků</t>
  </si>
  <si>
    <t>-1361288667</t>
  </si>
  <si>
    <t>233</t>
  </si>
  <si>
    <t>ŽAL</t>
  </si>
  <si>
    <t>Dodávka a montáž rolet pro vybrané výplně otvorů vč. boxů aj. případné související dle PD, výpisu</t>
  </si>
  <si>
    <t>621365296</t>
  </si>
  <si>
    <t>234</t>
  </si>
  <si>
    <t>998766202</t>
  </si>
  <si>
    <t>Přesun hmot procentní pro kce truhlářské v objektech v přes 6 do 12 m</t>
  </si>
  <si>
    <t>122478330</t>
  </si>
  <si>
    <t>767</t>
  </si>
  <si>
    <t>Konstrukce zámečnické</t>
  </si>
  <si>
    <t>235</t>
  </si>
  <si>
    <t>Obj0018</t>
  </si>
  <si>
    <t>Dodávka a montáž výtah dle výpisu, dokladů a PD</t>
  </si>
  <si>
    <t>565191009</t>
  </si>
  <si>
    <t>236</t>
  </si>
  <si>
    <t>Z01</t>
  </si>
  <si>
    <t>Dodávka a montáž zábradlí pro balkony dle PD vč. kotvení, madla, prosklení a povrchové úpravy</t>
  </si>
  <si>
    <t>-2007027791</t>
  </si>
  <si>
    <t>2*(3+2*1,3)*3</t>
  </si>
  <si>
    <t>2*(2,2+2*1,3)*9</t>
  </si>
  <si>
    <t>237</t>
  </si>
  <si>
    <t>Z02</t>
  </si>
  <si>
    <t>Dodávka a montáž zábradlí schodiště vč. kotvení, povrchové úpravy, madla - madlo na stěnu</t>
  </si>
  <si>
    <t>678329589</t>
  </si>
  <si>
    <t>"zábradlí</t>
  </si>
  <si>
    <t>12*1,35*2</t>
  </si>
  <si>
    <t>6*1,35*2</t>
  </si>
  <si>
    <t>238</t>
  </si>
  <si>
    <t>Z02.1</t>
  </si>
  <si>
    <t>Dodávka a montáž zábradlí schodiště vč. kotvení, povrchové úpravy, madla - vyšší část napravo od výtahu</t>
  </si>
  <si>
    <t>-1360063082</t>
  </si>
  <si>
    <t>239</t>
  </si>
  <si>
    <t>Z02.2</t>
  </si>
  <si>
    <t>Dodávka a montáž zábradlí opěrné zdi vč. kotvení, povrchové úpravy, madla</t>
  </si>
  <si>
    <t>-351861814</t>
  </si>
  <si>
    <t>240</t>
  </si>
  <si>
    <t>Z03</t>
  </si>
  <si>
    <t>Dodávka a montáž sloupek 150x150, jekl 8 mm, d. 3000 mm, plotny, kotvení, povrchová úprava</t>
  </si>
  <si>
    <t>-190164107</t>
  </si>
  <si>
    <t>241</t>
  </si>
  <si>
    <t>Z04</t>
  </si>
  <si>
    <t>Dodávka a montáž sloupek 180x180, jekl 8 mm, d. 3000 mm, plotny, kotvení, povrchová úprava</t>
  </si>
  <si>
    <t>814894921</t>
  </si>
  <si>
    <t>242</t>
  </si>
  <si>
    <t>PO</t>
  </si>
  <si>
    <t>Dodávka a montáž protipožární obklad sloupů 2.-3. NP</t>
  </si>
  <si>
    <t>1460091080</t>
  </si>
  <si>
    <t>243</t>
  </si>
  <si>
    <t>998767202</t>
  </si>
  <si>
    <t>Přesun hmot procentní pro zámečnické konstrukce v objektech v přes 6 do 12 m</t>
  </si>
  <si>
    <t>-128559266</t>
  </si>
  <si>
    <t>771</t>
  </si>
  <si>
    <t>Podlahy z dlaždic</t>
  </si>
  <si>
    <t>244</t>
  </si>
  <si>
    <t>771111011</t>
  </si>
  <si>
    <t>Vysátí podkladu před pokládkou dlažby</t>
  </si>
  <si>
    <t>1918799055</t>
  </si>
  <si>
    <t>"dlažby</t>
  </si>
  <si>
    <t>(3,87+3,87+5,7*10+2,4+1,76+1,8)</t>
  </si>
  <si>
    <t>(5,7*10)</t>
  </si>
  <si>
    <t>245</t>
  </si>
  <si>
    <t>771121011</t>
  </si>
  <si>
    <t>Nátěr penetrační na podlahu</t>
  </si>
  <si>
    <t>451124488</t>
  </si>
  <si>
    <t>246</t>
  </si>
  <si>
    <t>771574413</t>
  </si>
  <si>
    <t>Montáž podlah keramických hladkých lepených cementovým flexibilním lepidlem přes 2 do 4 ks/m2</t>
  </si>
  <si>
    <t>255927598</t>
  </si>
  <si>
    <t>247</t>
  </si>
  <si>
    <t>59761136</t>
  </si>
  <si>
    <t>dlažba keramická slinutá mrazuvzdorná povrch hladký/lesklý tl do 10mm přes 2 do 4ks/m2</t>
  </si>
  <si>
    <t>-2102817232</t>
  </si>
  <si>
    <t>184,7*1,08 "Přepočtené koeficientem množství</t>
  </si>
  <si>
    <t>248</t>
  </si>
  <si>
    <t>771591112</t>
  </si>
  <si>
    <t>Izolace pod dlažbu nátěrem nebo stěrkou ve dvou vrstvách</t>
  </si>
  <si>
    <t>1233943105</t>
  </si>
  <si>
    <t>249</t>
  </si>
  <si>
    <t>998771202</t>
  </si>
  <si>
    <t>Přesun hmot procentní pro podlahy z dlaždic v objektech v přes 6 do 12 m</t>
  </si>
  <si>
    <t>1662818616</t>
  </si>
  <si>
    <t>776</t>
  </si>
  <si>
    <t>Podlahy povlakové</t>
  </si>
  <si>
    <t>250</t>
  </si>
  <si>
    <t>776111112</t>
  </si>
  <si>
    <t>Broušení betonového podkladu povlakových podlah</t>
  </si>
  <si>
    <t>51395847</t>
  </si>
  <si>
    <t>"vinyl</t>
  </si>
  <si>
    <t>(25,01+5,46+20,37+5,46+14,65+5,46+14,65+5,56+23,07+5,56+14,77+5,56+14,77+5,56+14,78+5,56+14,78+5,56+14,77+5,56+14,77)</t>
  </si>
  <si>
    <t>(5,46+20,37+5,46+14,65+5,46+14,65+5,56+23,07+5,56+14,77+5,56+14,77+5,56+14,78+5,56+14,78+5,56+14,77+5,56+14,77)</t>
  </si>
  <si>
    <t>251</t>
  </si>
  <si>
    <t>776111311</t>
  </si>
  <si>
    <t>Vysátí podkladu povlakových podlah</t>
  </si>
  <si>
    <t>-331947637</t>
  </si>
  <si>
    <t>252</t>
  </si>
  <si>
    <t>776121112</t>
  </si>
  <si>
    <t>Vodou ředitelná penetrace savého podkladu povlakových podlah</t>
  </si>
  <si>
    <t>391277616</t>
  </si>
  <si>
    <t>253</t>
  </si>
  <si>
    <t>776141112</t>
  </si>
  <si>
    <t>Stěrka podlahová nivelační pro vyrovnání podkladu povlakových podlah pevnosti 20 MPa tl přes 3 do 5 mm</t>
  </si>
  <si>
    <t>-580720440</t>
  </si>
  <si>
    <t>254</t>
  </si>
  <si>
    <t>776232111</t>
  </si>
  <si>
    <t>Lepení lamel a čtverců z vinylu 2-složkovým lepidlem</t>
  </si>
  <si>
    <t>-1665575669</t>
  </si>
  <si>
    <t>255</t>
  </si>
  <si>
    <t>28411052</t>
  </si>
  <si>
    <t>dílce vinylové tl 3,0mm, nášlapná vrstva 0,70mm, úprava PUR, třída zátěže 23/34/43, otlak 0,05mm, R10, třída otěru T, hořlavost Bfl S1, bez ftalátů</t>
  </si>
  <si>
    <t>-1094989297</t>
  </si>
  <si>
    <t>675,05*1,08 "Přepočtené koeficientem množství</t>
  </si>
  <si>
    <t>256</t>
  </si>
  <si>
    <t>776411111</t>
  </si>
  <si>
    <t>Montáž obvodových soklíků výšky do 80 mm</t>
  </si>
  <si>
    <t>-2048906595</t>
  </si>
  <si>
    <t>(25,01+5,46+20,37+5,46+14,65+5,46+14,65+5,56+23,07+5,56+14,77+5,56+14,77+5,56+14,78+5,56+14,78+5,56+14,77+5,56+14,77)*0,91</t>
  </si>
  <si>
    <t>(5,46+20,37+5,46+14,65+5,46+14,65+5,56+23,07+5,56+14,77+5,56+14,77+5,56+14,78+5,56+14,78+5,56+14,77+5,56+14,77)*0,91</t>
  </si>
  <si>
    <t>257</t>
  </si>
  <si>
    <t>28411009</t>
  </si>
  <si>
    <t>lišta soklová PVC 18x80mm</t>
  </si>
  <si>
    <t>-1440427810</t>
  </si>
  <si>
    <t>614,296*1,02 "Přepočtené koeficientem množství</t>
  </si>
  <si>
    <t>258</t>
  </si>
  <si>
    <t>998776202</t>
  </si>
  <si>
    <t>Přesun hmot procentní pro podlahy povlakové v objektech v přes 6 do 12 m</t>
  </si>
  <si>
    <t>-683973621</t>
  </si>
  <si>
    <t>777</t>
  </si>
  <si>
    <t>Podlahy lité</t>
  </si>
  <si>
    <t>259</t>
  </si>
  <si>
    <t>777111111</t>
  </si>
  <si>
    <t>Vysátí podkladu před provedením lité podlahy</t>
  </si>
  <si>
    <t>-1414767634</t>
  </si>
  <si>
    <t>"epoxy</t>
  </si>
  <si>
    <t>(114,21+16,61+3,05+26*1,4)</t>
  </si>
  <si>
    <t>(34,5+27,85+22*1,4+11,71+45,08+23,02)</t>
  </si>
  <si>
    <t>(34,5+27,85+11,71+45,08+23,02)</t>
  </si>
  <si>
    <t>260</t>
  </si>
  <si>
    <t>777131111</t>
  </si>
  <si>
    <t>Penetrační epoxidový nátěr podlahy plněný pískem</t>
  </si>
  <si>
    <t>-625101933</t>
  </si>
  <si>
    <t>261</t>
  </si>
  <si>
    <t>777511105</t>
  </si>
  <si>
    <t>Krycí epoxidová stěrka tloušťky přes 2 do 3 mm dekorativní lité podlahy</t>
  </si>
  <si>
    <t>-315756329</t>
  </si>
  <si>
    <t>485,39*0,08*0,75</t>
  </si>
  <si>
    <t>262</t>
  </si>
  <si>
    <t>998777202</t>
  </si>
  <si>
    <t>Přesun hmot procentní pro podlahy lité v objektech v přes 6 do 12 m</t>
  </si>
  <si>
    <t>-266894612</t>
  </si>
  <si>
    <t>781</t>
  </si>
  <si>
    <t>Dokončovací práce - obklady</t>
  </si>
  <si>
    <t>263</t>
  </si>
  <si>
    <t>781111011</t>
  </si>
  <si>
    <t>Ometení (oprášení) stěny při přípravě podkladu</t>
  </si>
  <si>
    <t>756951562</t>
  </si>
  <si>
    <t>"u výtahu</t>
  </si>
  <si>
    <t>1,1*(4,8+0,24*3+0,69)</t>
  </si>
  <si>
    <t>"chodba</t>
  </si>
  <si>
    <t>1,1*(2*3,7+2*1,64+2*7,64+0,99+1,91+4,588+1,4+0,24+4,8+0,6+0,94+0,4+3,7+1,64+8,84+1,03+1,05+0,96+0,9+7,4)</t>
  </si>
  <si>
    <t>"zázemí zdravotní péče</t>
  </si>
  <si>
    <t>1,1*(2*3,46+2*4,8-1,6-0,8)</t>
  </si>
  <si>
    <t>"jídelna</t>
  </si>
  <si>
    <t>1,1*(2*7,075+4,76-2,4-6)</t>
  </si>
  <si>
    <t>1,1*(0,24*3+0,69+4,8)</t>
  </si>
  <si>
    <t>1,1*(2,3+2*3,9+2*1,44+2*7,64+1,84+4,6+0,5+0,94+0,4+3,7+1,64+8,84+1,03+1,37+2,3-0,9+2,6)</t>
  </si>
  <si>
    <t>1,1*(2*7,3+2*4,7-5-0,9-3)</t>
  </si>
  <si>
    <t>"WC</t>
  </si>
  <si>
    <t>2,6*(2*0,9+2*2,1)-0,7*1,97</t>
  </si>
  <si>
    <t>(2,6*(2*1,8+2*2,15)-0,9*1,97)*2</t>
  </si>
  <si>
    <t>"úklidová místnost</t>
  </si>
  <si>
    <t>2,6*(2*2,1+2*1,5)-0,8*1,97</t>
  </si>
  <si>
    <t>"sprcha a zádveří</t>
  </si>
  <si>
    <t>2,6*(2*0,9+2*1,2+4*2,1)-0,8*1,97*3</t>
  </si>
  <si>
    <t>"linky</t>
  </si>
  <si>
    <t>3,76*0,6*3</t>
  </si>
  <si>
    <t>"koupelny</t>
  </si>
  <si>
    <t>(2,6*(2*2,35+2*2,4)-0,9*1,97)*30</t>
  </si>
  <si>
    <t>264</t>
  </si>
  <si>
    <t>781121011</t>
  </si>
  <si>
    <t>Nátěr penetrační na stěnu</t>
  </si>
  <si>
    <t>24622841</t>
  </si>
  <si>
    <t>265</t>
  </si>
  <si>
    <t>781131112</t>
  </si>
  <si>
    <t>Izolace pod obklad nátěrem nebo stěrkou ve dvou vrstvách</t>
  </si>
  <si>
    <t>-443555503</t>
  </si>
  <si>
    <t>266</t>
  </si>
  <si>
    <t>781131232</t>
  </si>
  <si>
    <t>Izolace pod obklad těsnícími pásy pro styčné nebo dilatační spáry</t>
  </si>
  <si>
    <t>-896042539</t>
  </si>
  <si>
    <t>2,6*4</t>
  </si>
  <si>
    <t>2,6*4*2</t>
  </si>
  <si>
    <t>2,6*6*30</t>
  </si>
  <si>
    <t>267</t>
  </si>
  <si>
    <t>781131241R</t>
  </si>
  <si>
    <t>Izolace pod obklad těsnícími pásy vnitřní kout/roh</t>
  </si>
  <si>
    <t>2038570646</t>
  </si>
  <si>
    <t>6*30</t>
  </si>
  <si>
    <t>268</t>
  </si>
  <si>
    <t>781131251</t>
  </si>
  <si>
    <t>Izolace pod obklad těsnící manžetou pro prostupy potrubí</t>
  </si>
  <si>
    <t>578063444</t>
  </si>
  <si>
    <t>269</t>
  </si>
  <si>
    <t>781131264</t>
  </si>
  <si>
    <t>Izolace pod obklad těsnícími pásy mezi podlahou a stěnou</t>
  </si>
  <si>
    <t>-2040924490</t>
  </si>
  <si>
    <t>(2*0,9+2*2,1)-0,7</t>
  </si>
  <si>
    <t>((2*1,8+2*2,15)-0,9)*2</t>
  </si>
  <si>
    <t>(2*2,1+2*1,5)-0,8</t>
  </si>
  <si>
    <t>(2*0,9+2*1,2+4*2,1)-0,8*3</t>
  </si>
  <si>
    <t>((2*2,35+2*2,4)-0,9)*30</t>
  </si>
  <si>
    <t>270</t>
  </si>
  <si>
    <t>781161021</t>
  </si>
  <si>
    <t>Montáž profilu ukončujícího rohového nebo vanového</t>
  </si>
  <si>
    <t>-1866917818</t>
  </si>
  <si>
    <t>"obklad na chodbách</t>
  </si>
  <si>
    <t>(4,8+0,24*3+0,69)</t>
  </si>
  <si>
    <t>1,1*6</t>
  </si>
  <si>
    <t>(2*3,7+2*1,64+2*7,64+0,99+1,91+4,588+1,4+0,24+4,8+0,6+0,94+0,4+3,7+1,64+8,84+1,03+1,05+0,96+0,9+7,4)</t>
  </si>
  <si>
    <t>1,1*36</t>
  </si>
  <si>
    <t>(2*3,46+2*4,8-1,6-0,8)</t>
  </si>
  <si>
    <t>1,1*2</t>
  </si>
  <si>
    <t>(2*7,075+4,76-2,4-6)</t>
  </si>
  <si>
    <t>1,1*3</t>
  </si>
  <si>
    <t>(0,24*3+0,69+4,8)</t>
  </si>
  <si>
    <t>(2,3+2*3,9+2*1,44+2*7,64+1,84+4,6+0,5+0,94+0,4+3,7+1,64+8,84+1,03+1,37+2,3-0,9+2,6)</t>
  </si>
  <si>
    <t>1,1*30</t>
  </si>
  <si>
    <t>(2*7,3+2*4,7-5-0,9-3)</t>
  </si>
  <si>
    <t>1,1*4</t>
  </si>
  <si>
    <t>271</t>
  </si>
  <si>
    <t>59054133</t>
  </si>
  <si>
    <t>profil ukončovací pro vnější hrany obkladů hliník leskle eloxovaný chromem 10x2500mm</t>
  </si>
  <si>
    <t>530077738</t>
  </si>
  <si>
    <t>394,748*1,1 "Přepočtené koeficientem množství</t>
  </si>
  <si>
    <t>272</t>
  </si>
  <si>
    <t>781472217EE</t>
  </si>
  <si>
    <t xml:space="preserve">Dodávka a montáž epoxidové stěrky na stěnu vč. ukončení </t>
  </si>
  <si>
    <t>-725277025</t>
  </si>
  <si>
    <t>273</t>
  </si>
  <si>
    <t>781472218</t>
  </si>
  <si>
    <t>Montáž obkladů keramických hladkých lepených cementovým flexibilním lepidlem přes 19 do 22 ks/m2</t>
  </si>
  <si>
    <t>1085206844</t>
  </si>
  <si>
    <t>274</t>
  </si>
  <si>
    <t>59761702</t>
  </si>
  <si>
    <t>obklad keramický nemrazuvzdorný povrch hladký/lesklý tl do 10mm přes 19 do 22ks/m2</t>
  </si>
  <si>
    <t>868894161</t>
  </si>
  <si>
    <t>791,509*1,1 "Přepočtené koeficientem množství</t>
  </si>
  <si>
    <t>275</t>
  </si>
  <si>
    <t>781474112R</t>
  </si>
  <si>
    <t>Příplatek k obkladům, lišty aj. detaily a prvky vycházející z PD interiéru</t>
  </si>
  <si>
    <t>110506109</t>
  </si>
  <si>
    <t>276</t>
  </si>
  <si>
    <t>781472322</t>
  </si>
  <si>
    <t>Montáž obkladů keramických hladkých lepených cementovým flexibilním rychletuhnoucím lepidlem přes 45 do 50 ks/m2</t>
  </si>
  <si>
    <t>-944476953</t>
  </si>
  <si>
    <t>"ostění</t>
  </si>
  <si>
    <t>((2+2*2,3)*2)*0,26</t>
  </si>
  <si>
    <t>((2+2*1,5)*2)*0,26</t>
  </si>
  <si>
    <t>((2,2+2*2,3)*10)*0,26</t>
  </si>
  <si>
    <t>(10,8+2*2,3)*0,26</t>
  </si>
  <si>
    <t>(3+2*2,3)*0,26</t>
  </si>
  <si>
    <t>((0,7+2*0,7)*10)*0,26</t>
  </si>
  <si>
    <t>(2+2*1,3)*0,26</t>
  </si>
  <si>
    <t>"odpočet výplní</t>
  </si>
  <si>
    <t>-(2*2,3)*2</t>
  </si>
  <si>
    <t>-(2*1,5)*2</t>
  </si>
  <si>
    <t>-(2,2*2,3)*10</t>
  </si>
  <si>
    <t>-6*2,3</t>
  </si>
  <si>
    <t>-10,8*2,3</t>
  </si>
  <si>
    <t>-3*2,3</t>
  </si>
  <si>
    <t>-(0,7*0,7)*10</t>
  </si>
  <si>
    <t>-1*0,7</t>
  </si>
  <si>
    <t>-2*1,3</t>
  </si>
  <si>
    <t>277</t>
  </si>
  <si>
    <t>59623113</t>
  </si>
  <si>
    <t>pásek obkladový cihlový hladký 240x71x14mm červený</t>
  </si>
  <si>
    <t>-2031217901</t>
  </si>
  <si>
    <t>Poznámka k položce:_x000D_
Spotřeba: 48 kus/m2</t>
  </si>
  <si>
    <t>269,79*48 "Přepočtené koeficientem množství</t>
  </si>
  <si>
    <t>278</t>
  </si>
  <si>
    <t>781495115</t>
  </si>
  <si>
    <t>Spárování vnitřních obkladů silikonem</t>
  </si>
  <si>
    <t>1855236654</t>
  </si>
  <si>
    <t>279</t>
  </si>
  <si>
    <t>781495142</t>
  </si>
  <si>
    <t>Průnik obkladem kruhový přes DN 30 do DN 90</t>
  </si>
  <si>
    <t>1486237537</t>
  </si>
  <si>
    <t>280</t>
  </si>
  <si>
    <t>998781202</t>
  </si>
  <si>
    <t>Přesun hmot procentní pro obklady keramické v objektech v přes 6 do 12 m</t>
  </si>
  <si>
    <t>1586613833</t>
  </si>
  <si>
    <t>784</t>
  </si>
  <si>
    <t>Dokončovací práce - malby a tapety</t>
  </si>
  <si>
    <t>281</t>
  </si>
  <si>
    <t>784111001</t>
  </si>
  <si>
    <t>Oprášení (ometení ) podkladu v místnostech v do 3,80 m</t>
  </si>
  <si>
    <t>146111581</t>
  </si>
  <si>
    <t>3*(1+2,6+2,5)*10*2</t>
  </si>
  <si>
    <t>-0,9*1,97*10*2</t>
  </si>
  <si>
    <t>3*(3*2,1+4,8)*2</t>
  </si>
  <si>
    <t>-0,8*2*2*2</t>
  </si>
  <si>
    <t>-0,7*2*2</t>
  </si>
  <si>
    <t>3*(2*1,8+2*0,25+2*2,25)*2</t>
  </si>
  <si>
    <t>"podhledy</t>
  </si>
  <si>
    <t>"- obklad</t>
  </si>
  <si>
    <t>-1072</t>
  </si>
  <si>
    <t>282</t>
  </si>
  <si>
    <t>784161001</t>
  </si>
  <si>
    <t>Tmelení spar a rohů šířky do 3 mm akrylátovým tmelem v místnostech v do 3,80 m</t>
  </si>
  <si>
    <t>1024522334</t>
  </si>
  <si>
    <t>283</t>
  </si>
  <si>
    <t>784181101</t>
  </si>
  <si>
    <t>Základní akrylátová jednonásobná bezbarvá penetrace podkladu v místnostech v do 3,80 m</t>
  </si>
  <si>
    <t>-1366618953</t>
  </si>
  <si>
    <t>284</t>
  </si>
  <si>
    <t>784221111</t>
  </si>
  <si>
    <t>Dvojnásobné bílé malby ze směsí za sucha středně otěruvzdorných v místnostech do 3,80 m</t>
  </si>
  <si>
    <t>350419984</t>
  </si>
  <si>
    <t>02 - Ústřední topení</t>
  </si>
  <si>
    <t>D1 - Společné položky</t>
  </si>
  <si>
    <t>Pol489</t>
  </si>
  <si>
    <t xml:space="preserve">Tepelné čerpadlo vzduch-voda v provedení split, jmenovitý topný výkon 12 kW dle EN 14511 (A2/W35, COP 3,30, A+++), rozsah provozu vytápění až do -28 °C, COP 4,80 při A7/W35, hladina akustického výkonu Lw = 58 dB(A) dle EN 12102, hladina akustického tlaku </t>
  </si>
  <si>
    <t>ks</t>
  </si>
  <si>
    <t>1.2</t>
  </si>
  <si>
    <t>Vnitřní jednotka tepelného čerpadla bez zásobníku TeV s regulací, bez 3-cestného ventilu, napájení 1x 230V, 50 Hz, doporučený jistič 10 A</t>
  </si>
  <si>
    <t>1.3</t>
  </si>
  <si>
    <t>Master controller pro řízení kaskády</t>
  </si>
  <si>
    <t>1.4</t>
  </si>
  <si>
    <t>Příložné teplotní čidlo pro externí zásobník TV</t>
  </si>
  <si>
    <t>1.5</t>
  </si>
  <si>
    <t>Příložná teplotní čidla pro jeden topný okruh na výstupu z akumulační nádrže</t>
  </si>
  <si>
    <t>1.6</t>
  </si>
  <si>
    <t>Trojcestný kulový ventil s pohonem 230 V pro připojení externího zásobníku TV, pohon 230 V</t>
  </si>
  <si>
    <t>1.7</t>
  </si>
  <si>
    <t>Wi-Fi interface</t>
  </si>
  <si>
    <t>1.8</t>
  </si>
  <si>
    <t>Pryžové silentbloky</t>
  </si>
  <si>
    <t>kpl</t>
  </si>
  <si>
    <t>1.9</t>
  </si>
  <si>
    <t>Oběhové čerpadlo sekundárního okruhu</t>
  </si>
  <si>
    <t>Pol490</t>
  </si>
  <si>
    <t>Akumulační nádrž o objemu 474 l vč. systémové tepelné izolace, topné spirály min. 9 kW a příslušenství (teploměr, tlakoměr, pojistný ventil, jímka, pružinka, vsuvka), 9 návarků G 6/4", průměr 600 mm (bez izolace), výška 1 915 mm, prázdná hmotnost 72 kg (b</t>
  </si>
  <si>
    <t>Pol491</t>
  </si>
  <si>
    <t>Zásobníkový ohřívač TV o objemu 884 l se zvětšeným výměníkem (820 l zásobník, 64 l výměník), smaltovaný, plocha výměníku min. 10,0 m2, vč. izolace, topné spirály min. 12 kW a anody, cirkulace TV, průměr 790 mm (bez izolace), výška 2 120 mm, prázdná hmotno</t>
  </si>
  <si>
    <t>Pol492</t>
  </si>
  <si>
    <t>Expanzní nádoba pro vytápění N 80l, 6 bar vč. příslušenství</t>
  </si>
  <si>
    <t>Pol493</t>
  </si>
  <si>
    <t>Expanzní nádoba pro TV DD 33l vč. příslušenství</t>
  </si>
  <si>
    <t>1.13</t>
  </si>
  <si>
    <t>Nástěnný termostat</t>
  </si>
  <si>
    <t>1.14</t>
  </si>
  <si>
    <t>Elektropohon pro podlahové vytápění</t>
  </si>
  <si>
    <t>1.15</t>
  </si>
  <si>
    <t>Trubka podlahového vytápění PEX/AL/PEX do 18x2 mm</t>
  </si>
  <si>
    <t>bm</t>
  </si>
  <si>
    <t>Pol494</t>
  </si>
  <si>
    <t>Trubky uhlíkové lisované vč. tvarovek do 18x1</t>
  </si>
  <si>
    <t>Pol495</t>
  </si>
  <si>
    <t>Trubky uhlíkové lisované vč. tvarovek do 22x1</t>
  </si>
  <si>
    <t>Pol496</t>
  </si>
  <si>
    <t>Trubky uhlíkové lisované vč. tvarovek do 28x1</t>
  </si>
  <si>
    <t>1.19</t>
  </si>
  <si>
    <t>Trubky uhlíkové lisované vč. tvarovek do 35x1,5</t>
  </si>
  <si>
    <t>1.20</t>
  </si>
  <si>
    <t>Trubky uhlíkové lisované vč. tvarovek do 42x1,5</t>
  </si>
  <si>
    <t>1.21</t>
  </si>
  <si>
    <t>Tepelné izolace uhlíkových trubek do 28x1,5</t>
  </si>
  <si>
    <t>1.22</t>
  </si>
  <si>
    <t>Tepelné izolace uhlíkových trubek do 42x1,5</t>
  </si>
  <si>
    <t>Pol497</t>
  </si>
  <si>
    <t>Rozdělovač a sběrač podlahového vytápění, tlakově nezávislý, 2 okruhy vč. příslušenství (regulační ventil, kulový kohout, odvzdušňovací ventil apod.) a instalační skříně</t>
  </si>
  <si>
    <t>Pol498</t>
  </si>
  <si>
    <t>Rozdělovač a sběrač podlahového vytápění, tlakově nezávislý, 3 okruhy vč. příslušenství (regulační ventil, kulový kohout, odvzdušňovací ventil apod.) a instalační skříně</t>
  </si>
  <si>
    <t>1.24</t>
  </si>
  <si>
    <t>Rozdělovač a sběrač podlahového vytápění, tlakově nezávislý, 4 okruhy vč. příslušenství (kulový kohout, vypouštěcí ventil, odvzdušňovací ventil apod.) a instalační skříně</t>
  </si>
  <si>
    <t>Pol499</t>
  </si>
  <si>
    <t>Rozdělovač a sběrač podlahového vytápění, tlakově nezávislý, 5 okruhy vč. příslušenství (kulový kohout, vypouštěcí ventil, odvzdušňovací ventil apod.) a instalační skříně</t>
  </si>
  <si>
    <t>Pol500</t>
  </si>
  <si>
    <t>Rozdělovač a sběrač podlahového vytápění, tlakově nezávislý, 7 okruhy vč. příslušenství (kulový kohout, vypouštěcí ventil, odvzdušňovací ventil apod.) a instalační skříně</t>
  </si>
  <si>
    <t>Pol501</t>
  </si>
  <si>
    <t>Koupelnový žebřík 1200x600 mm vč. připojovacích šroubení, bez termostatické hlavice</t>
  </si>
  <si>
    <t>Pol502</t>
  </si>
  <si>
    <t>Cu potrubí 6,35x12,7 mm vč. izolace a lišty pro propojení vnitřní a venkovní jednotky TČ, včetně žlabu na střeše</t>
  </si>
  <si>
    <t>Pol503</t>
  </si>
  <si>
    <t>Závěsný elektrokotel o topném výkonu 35 kW vč. oběhového čerpadla, pojistného ventilu, filtru a dalších armatur</t>
  </si>
  <si>
    <t>1.27</t>
  </si>
  <si>
    <t>Kulový kohout</t>
  </si>
  <si>
    <t>1.28</t>
  </si>
  <si>
    <t>Automatický odvzdušňovací ventil</t>
  </si>
  <si>
    <t>1.29</t>
  </si>
  <si>
    <t>Vodní filtr</t>
  </si>
  <si>
    <t>1.30</t>
  </si>
  <si>
    <t>Ostatní armatury</t>
  </si>
  <si>
    <t>Pol504</t>
  </si>
  <si>
    <t>Systémová konstrukce pod venkovní jednotky tepelného čerpadla</t>
  </si>
  <si>
    <t>Společné položky</t>
  </si>
  <si>
    <t>SP 1</t>
  </si>
  <si>
    <t>Revize</t>
  </si>
  <si>
    <t>SP 2</t>
  </si>
  <si>
    <t>Proplach a napuštění soustavy upravenou vodou</t>
  </si>
  <si>
    <t>SP 3</t>
  </si>
  <si>
    <t>Tlaková a topná zkouška</t>
  </si>
  <si>
    <t>Pol505</t>
  </si>
  <si>
    <t>Práce</t>
  </si>
  <si>
    <t>SP 5</t>
  </si>
  <si>
    <t>Dokumentace skutečného provedení</t>
  </si>
  <si>
    <t>SP 6</t>
  </si>
  <si>
    <t>Doprava</t>
  </si>
  <si>
    <t>SP 7</t>
  </si>
  <si>
    <t>Zaškolení obsluhy</t>
  </si>
  <si>
    <t>Pol506</t>
  </si>
  <si>
    <t>Montážní a spojovací materiál</t>
  </si>
  <si>
    <t>03 - Elektroinstalace pro FVE</t>
  </si>
  <si>
    <t>210020302</t>
  </si>
  <si>
    <t>montáž el. instalace</t>
  </si>
  <si>
    <t>605635796</t>
  </si>
  <si>
    <t>320410018</t>
  </si>
  <si>
    <t>Doprava materiálu</t>
  </si>
  <si>
    <t>1874127669</t>
  </si>
  <si>
    <t>320410018.1</t>
  </si>
  <si>
    <t>Revizní zpráva</t>
  </si>
  <si>
    <t>-2070122331</t>
  </si>
  <si>
    <t>320410018.2</t>
  </si>
  <si>
    <t>Recyklační poplatky</t>
  </si>
  <si>
    <t>1120133072</t>
  </si>
  <si>
    <t>000002</t>
  </si>
  <si>
    <t>kabeláž s funkční odolností</t>
  </si>
  <si>
    <t>-1932282680</t>
  </si>
  <si>
    <t>000002.1</t>
  </si>
  <si>
    <t>Doplnění rozvaděčů</t>
  </si>
  <si>
    <t>645051942</t>
  </si>
  <si>
    <t>Prořez 5%</t>
  </si>
  <si>
    <t>1625624378</t>
  </si>
  <si>
    <t>Podružný materiál</t>
  </si>
  <si>
    <t>-338524519</t>
  </si>
  <si>
    <t>04 - Fotovoltaický systém</t>
  </si>
  <si>
    <t>210010301</t>
  </si>
  <si>
    <t>montáž panelu FVE</t>
  </si>
  <si>
    <t>32984671</t>
  </si>
  <si>
    <t>210010302</t>
  </si>
  <si>
    <t>montáž optimizérů</t>
  </si>
  <si>
    <t>1172239525</t>
  </si>
  <si>
    <t>210010311</t>
  </si>
  <si>
    <t>montáž a zapojení střídače</t>
  </si>
  <si>
    <t>1157019768</t>
  </si>
  <si>
    <t>-90084743</t>
  </si>
  <si>
    <t>210020302.1</t>
  </si>
  <si>
    <t>průrazy, vrtání, následné vyspravení</t>
  </si>
  <si>
    <t>-199698570</t>
  </si>
  <si>
    <t>210020302.2</t>
  </si>
  <si>
    <t>vodič CYA16 zž</t>
  </si>
  <si>
    <t>1955754280</t>
  </si>
  <si>
    <t>210020302.3</t>
  </si>
  <si>
    <t>montáž konstrukce pro FVE panel</t>
  </si>
  <si>
    <t>911523444</t>
  </si>
  <si>
    <t>154216182</t>
  </si>
  <si>
    <t>Zaškolení investora</t>
  </si>
  <si>
    <t>h</t>
  </si>
  <si>
    <t>235577741</t>
  </si>
  <si>
    <t>-809529969</t>
  </si>
  <si>
    <t>320410018.3</t>
  </si>
  <si>
    <t>Zprovoznění FV systému</t>
  </si>
  <si>
    <t>-1860533820</t>
  </si>
  <si>
    <t>320410018.4</t>
  </si>
  <si>
    <t>1694661824</t>
  </si>
  <si>
    <t>000001</t>
  </si>
  <si>
    <t>654086562</t>
  </si>
  <si>
    <t>000004</t>
  </si>
  <si>
    <t>-1997819791</t>
  </si>
  <si>
    <t>000005</t>
  </si>
  <si>
    <t>1382271082</t>
  </si>
  <si>
    <t>000006</t>
  </si>
  <si>
    <t>2097633313</t>
  </si>
  <si>
    <t>000007</t>
  </si>
  <si>
    <t>STOP tlačítko nouzové otočné 2 kontakty IP55</t>
  </si>
  <si>
    <t>-232868999</t>
  </si>
  <si>
    <t>000002.5</t>
  </si>
  <si>
    <t>554243049</t>
  </si>
  <si>
    <t>000002.6</t>
  </si>
  <si>
    <t>934026888</t>
  </si>
  <si>
    <t>000002.7</t>
  </si>
  <si>
    <t>-616487411</t>
  </si>
  <si>
    <t>000002.8</t>
  </si>
  <si>
    <t>Rozvaděč +RFVE vč. vybavení</t>
  </si>
  <si>
    <t>-508140024</t>
  </si>
  <si>
    <t>000002.9</t>
  </si>
  <si>
    <t>Konstrukce pro FV panel vč. kotvení</t>
  </si>
  <si>
    <t>-503527004</t>
  </si>
  <si>
    <t>BAT</t>
  </si>
  <si>
    <t>Baterie</t>
  </si>
  <si>
    <t>-992992307</t>
  </si>
  <si>
    <t>1979623046</t>
  </si>
  <si>
    <t>-228237279</t>
  </si>
  <si>
    <t>05 - Zdravotechnika</t>
  </si>
  <si>
    <t>D1 - Požární vodovod</t>
  </si>
  <si>
    <t>D2 - Kanalizace</t>
  </si>
  <si>
    <t>D3 - Dešťová kanalizace</t>
  </si>
  <si>
    <t>D4 - Společné položky</t>
  </si>
  <si>
    <t>871181141</t>
  </si>
  <si>
    <t>Montáž potrubí z PE100 RC SDR 11 otevřený výkop svařovaných na tupo d 50 x 4,6 mm</t>
  </si>
  <si>
    <t>28613765.U</t>
  </si>
  <si>
    <t>potrubí vodovodní jednovrstvé PE 100-40 D 50x4,6mm PN16</t>
  </si>
  <si>
    <t>722174002.U</t>
  </si>
  <si>
    <t>Potrubí vodovodní plastové PPR svar polyfúze PN 16 D 20x2,3 mm, 2.gen. (např EVO)</t>
  </si>
  <si>
    <t>722174003.U</t>
  </si>
  <si>
    <t>Potrubí vodovodní plastové PPR svar polyfúze PN 16 D 25x2,8 mm, 2.gen. (např EVO)</t>
  </si>
  <si>
    <t>722174004.U</t>
  </si>
  <si>
    <t>Potrubí vodovodní plastové PPR svar polyfúze PN 16 D 32x3,6 mm, 2.gen. (např EVO)</t>
  </si>
  <si>
    <t>722174005.U</t>
  </si>
  <si>
    <t>Potrubí vodovodní plastové PPR svar polyfúze PN 16 D 40x4,5 mm, 2.gen. (např EVO)</t>
  </si>
  <si>
    <t>722174006.U</t>
  </si>
  <si>
    <t>Potrubí vodovodní plastové PPR svar polyfúze PN 16 D 50x5,6 mm, 2.gen. (např EVO)</t>
  </si>
  <si>
    <t>722176112</t>
  </si>
  <si>
    <t>Montáž potrubí plastové spojované svary polyfuzně D přes 16 do 20 mm</t>
  </si>
  <si>
    <t>722176113</t>
  </si>
  <si>
    <t>Montáž potrubí plastové spojované svary polyfuzně D přes 20 do 25 mm</t>
  </si>
  <si>
    <t>722176114</t>
  </si>
  <si>
    <t>Montáž potrubí plastové spojované svary polyfuzně D přes 22 do 32 mm</t>
  </si>
  <si>
    <t>722176115</t>
  </si>
  <si>
    <t>Montáž potrubí plastové spojované svary polyfuzně D přes 32 do 40 mm</t>
  </si>
  <si>
    <t>722176116</t>
  </si>
  <si>
    <t>Montáž potrubí plastové spojované svary polyfuzně D přes 40 do 50 mm</t>
  </si>
  <si>
    <t>722290246</t>
  </si>
  <si>
    <t>Zkouška těsnosti vodovodního potrubí plastového DN do 40</t>
  </si>
  <si>
    <t>U1</t>
  </si>
  <si>
    <t>připojení na vodovodní řad, výkop, materiál, montáž, zapravení</t>
  </si>
  <si>
    <t>56230595</t>
  </si>
  <si>
    <t>šachta plastová vodoměrná samonosná kruhová 1,2/1,6m</t>
  </si>
  <si>
    <t>893811163</t>
  </si>
  <si>
    <t>Osazení vodoměrné šachty kruhové z PP samonosné pro běžné zatížení D do 1,2 m hl přes 1,4 do 1,6 m</t>
  </si>
  <si>
    <t>722181241</t>
  </si>
  <si>
    <t>Ochrana vodovodního potrubí přilepenými termoizolačními trubicemi z PE tl přes 13 do 20 mm DN do 22 mm</t>
  </si>
  <si>
    <t>722181242</t>
  </si>
  <si>
    <t>Ochrana vodovodního potrubí přilepenými termoizolačními trubicemi z PE tl přes 13 do 20 mm DN přes 22 do 45 mm</t>
  </si>
  <si>
    <t>722181243</t>
  </si>
  <si>
    <t>Ochrana vodovodního potrubí přilepenými termoizolačními trubicemi z PE tl přes 13 do 20 mm DN přes 45 do 63 mm</t>
  </si>
  <si>
    <t>722290234</t>
  </si>
  <si>
    <t>Proplach a dezinfekce vodovodního potrubí DN do 80</t>
  </si>
  <si>
    <t>998722103</t>
  </si>
  <si>
    <t>Přesun hmot tonážní pro vnitřní vodovod v objektech v přes 12 do 24 m</t>
  </si>
  <si>
    <t>722270103</t>
  </si>
  <si>
    <t>Sestava vodoměrová závitová G 5/4"</t>
  </si>
  <si>
    <t>725112022.U</t>
  </si>
  <si>
    <t>WC závěsné diturvitové s montáží na nosnou stěnu, dvojí splachování, prkénko bílé plastové, vč. stěnové konstrukce</t>
  </si>
  <si>
    <t>725112022.U.1</t>
  </si>
  <si>
    <t>WC závěsné diturvitové s montáží na nosnou stěnu, dvojí splachování, prkénko bílé plastové - komplet invalidní provedení vč. příslušných madel atd. vč. stěnové konstrukce</t>
  </si>
  <si>
    <t>725119125</t>
  </si>
  <si>
    <t>Montáž klozetových mís závěsných na nosné stěny</t>
  </si>
  <si>
    <t>725119131</t>
  </si>
  <si>
    <t>Montáž klozetových sedátek standardních</t>
  </si>
  <si>
    <t>725211601.U</t>
  </si>
  <si>
    <t>Umyvadlo diturvitové š.600, montáž na konzoli do lehké příčky vč. konzole, sifon DN40, 2x RV 1/2x3/8", baterie stojánková páková</t>
  </si>
  <si>
    <t>725211601.U.1</t>
  </si>
  <si>
    <t>Umyvadlo diturvitové š.750, montáž na stěnu, sifon DN40, 2x RV 1/2x3/8", baterie stojánková páková</t>
  </si>
  <si>
    <t>725219101</t>
  </si>
  <si>
    <t>Montáž umyvadla připevněného na konzoly</t>
  </si>
  <si>
    <t>725219102</t>
  </si>
  <si>
    <t>Montáž umyvadla připevněného na šrouby do zdiva</t>
  </si>
  <si>
    <t>725829121</t>
  </si>
  <si>
    <t>Montáž baterie umyvadlové nástěnné pákové a klasické ostatní typ</t>
  </si>
  <si>
    <t>725211601.U.2</t>
  </si>
  <si>
    <t>Umyvadlo diturvitové invalidní š.680, montáž na konzoli v instalační příčce, vč. konzole, sifon DN40, 2x RV 1/2x3/8", baterie stojánková páková</t>
  </si>
  <si>
    <t>725331111.U</t>
  </si>
  <si>
    <t>Výlevka 700x700 bez výtokových armatur keramická se sklopnou plastovou mřížkou 500 mm, odpad DN110 horizontální, baterie páková nástěnná R150, ramínko 200mm</t>
  </si>
  <si>
    <t>725821312</t>
  </si>
  <si>
    <t>Baterie dřezová nástěnná páková s otáčivým kulatým ústím a délkou ramínka 300 mm</t>
  </si>
  <si>
    <t>725339111</t>
  </si>
  <si>
    <t>Montáž výlevky</t>
  </si>
  <si>
    <t>725241111.U1</t>
  </si>
  <si>
    <t>Vanička sprchová akrylátová čtvercová 700x700 mm rohová otevíravá skleněná záclona z bezpečnostního skla</t>
  </si>
  <si>
    <t>725241111.U2</t>
  </si>
  <si>
    <t>Vanička sprchová akrylátová čtvercová 800x800 mm  otevíravá skleněná záclona z bezpečnostního skla</t>
  </si>
  <si>
    <t>725241112.U</t>
  </si>
  <si>
    <t>Vanička sprchová akrylátová čtvercová 900x900 mm, rohová otevíravá skleněná záclona z bezpečnostního skla</t>
  </si>
  <si>
    <t>725841312.U</t>
  </si>
  <si>
    <t>Baterie sprchová nástěnná páková, R150, držák sprchové hlavice stavitelný nástěnný</t>
  </si>
  <si>
    <t>725849411</t>
  </si>
  <si>
    <t>Montáž baterie sprchové nástěnná s nastavitelnou výškou sprchy</t>
  </si>
  <si>
    <t>725311141.U2</t>
  </si>
  <si>
    <t>Dřez nerezevý, dvojitý 850x500 do linky, sifon DN40, 2x RV 1/2x3/8", baterie stojánková páková</t>
  </si>
  <si>
    <t>725319111</t>
  </si>
  <si>
    <t>Montáž dřezu ostatních typů</t>
  </si>
  <si>
    <t>725813112</t>
  </si>
  <si>
    <t>Ventil rohový pračkový G 3/4"</t>
  </si>
  <si>
    <t>725819401</t>
  </si>
  <si>
    <t>Montáž ventilů rohových G 1/2" s připojovací trubičkou</t>
  </si>
  <si>
    <t>722232126</t>
  </si>
  <si>
    <t>Kohout kulový přímý G 6/4" PN 42 do 185°C plnoprůtokový vnitřní závit</t>
  </si>
  <si>
    <t>722232125</t>
  </si>
  <si>
    <t>Kohout kulový přímý G 5/4" PN 42 do 185°C plnoprůtokový vnitřní závit</t>
  </si>
  <si>
    <t>722232124</t>
  </si>
  <si>
    <t>Kohout kulový přímý G 1" PN 42 do 185°C plnoprůtokový vnitřní závit</t>
  </si>
  <si>
    <t>722232123</t>
  </si>
  <si>
    <t>Kohout kulový přímý G 3/4" PN 42 do 185°C plnoprůtokový vnitřní závit</t>
  </si>
  <si>
    <t>722232122</t>
  </si>
  <si>
    <t>Kohout kulový přímý G 1/2" PN 42 do 185°C plnoprůtokový vnitřní závit</t>
  </si>
  <si>
    <t>732421402.U12</t>
  </si>
  <si>
    <t>Čerpadlo teplovodní mokroběžné závitové oběhové DN 20, cirkulační, fce autoadapt</t>
  </si>
  <si>
    <t>Požární vodovod</t>
  </si>
  <si>
    <t>28613764</t>
  </si>
  <si>
    <t>Montáž potrubí z PE100 RC SDR 11 otevřený výkop svařovaných na tupo d 40x3,7 mm</t>
  </si>
  <si>
    <t>871181141.U</t>
  </si>
  <si>
    <t>722130104</t>
  </si>
  <si>
    <t>Potrubí pro zavodněný požární systém ocelové hladké pozinkované spojované lisováním D 28x1,5 mm</t>
  </si>
  <si>
    <t>722130105</t>
  </si>
  <si>
    <t>Potrubí pro zavodněný požární systém ocelové hladké pozinkované spojované lisováním D 35x1,5 mm</t>
  </si>
  <si>
    <t>722181113</t>
  </si>
  <si>
    <t>Ochrana vodovodního potrubí plstěnými pásy DN do 25 mm</t>
  </si>
  <si>
    <t>722181114</t>
  </si>
  <si>
    <t>Ochrana vodovodního potrubí plstěnými pásy DN 32 a DN 40 mm</t>
  </si>
  <si>
    <t>722250133</t>
  </si>
  <si>
    <t>Hydrantový systém s tvarově stálou hadicí D 25 x 30 m celoplechový</t>
  </si>
  <si>
    <t>D2</t>
  </si>
  <si>
    <t>Kanalizace</t>
  </si>
  <si>
    <t>Název</t>
  </si>
  <si>
    <t>721173402.OSM</t>
  </si>
  <si>
    <t>Potrubí kanalizační KG-Systém SN 4 svodné DN 125</t>
  </si>
  <si>
    <t>721173403.OSM</t>
  </si>
  <si>
    <t>Potrubí kanalizační KG-Systém SN 4 svodné DN 160</t>
  </si>
  <si>
    <t>721174024.OSM.U1</t>
  </si>
  <si>
    <t>Potrubí kanalizační odpadní Osma HT-Systém DN 40</t>
  </si>
  <si>
    <t>721174024.OSM.U2</t>
  </si>
  <si>
    <t>Potrubí kanalizační odpadní Osma HT-Systém DN 50</t>
  </si>
  <si>
    <t>721174024.OSM</t>
  </si>
  <si>
    <t>Potrubí kanalizační odpadní Osma HT-Systém DN 75</t>
  </si>
  <si>
    <t>721174025.OSM</t>
  </si>
  <si>
    <t>Potrubí kanalizační odpadní Osma HT-Systém DN 110</t>
  </si>
  <si>
    <t>894811135</t>
  </si>
  <si>
    <t>Revizní šachta z PVC typ přímý, DN 400/160 tlak 12,5 t hl od 1860 do 2230 mm</t>
  </si>
  <si>
    <t>721226511</t>
  </si>
  <si>
    <t>Zápachová uzávěrka podomítková pro pračku a myčku DN 40</t>
  </si>
  <si>
    <t>U2</t>
  </si>
  <si>
    <t>připojení na kanalizační řad, výkop, materiál, montáž, zapravení</t>
  </si>
  <si>
    <t>721229111</t>
  </si>
  <si>
    <t>Montáž zápachové uzávěrky pro pračku a myčku do DN 50 ostatní typ</t>
  </si>
  <si>
    <t>721273153</t>
  </si>
  <si>
    <t>Hlavice ventilační polypropylen PP DN 110</t>
  </si>
  <si>
    <t>721273152</t>
  </si>
  <si>
    <t>Hlavice ventilační polypropylen PP DN 75</t>
  </si>
  <si>
    <t>721279153</t>
  </si>
  <si>
    <t>Montáž hlavice ventilační polypropylen PP DN 110 ostatní typ</t>
  </si>
  <si>
    <t>721279152</t>
  </si>
  <si>
    <t>Montáž hlavice ventilační polypropylen PP DN 75 ostatní typ</t>
  </si>
  <si>
    <t>D3</t>
  </si>
  <si>
    <t>Dešťová kanalizace</t>
  </si>
  <si>
    <t>28613765.U2</t>
  </si>
  <si>
    <t>potrubí vodovodní jednovrstvé PE 100-40 D 32x3mm PN16</t>
  </si>
  <si>
    <t>U3</t>
  </si>
  <si>
    <t>systém podtlakové kanalizace, dle předpisu výrobce, 4x střešní vpust</t>
  </si>
  <si>
    <t>U4</t>
  </si>
  <si>
    <t>jímka 4m3, samonostá, pochozí, plastové provedení, filtrační koš součástí vstupního krčku, Vstup DN800, víko DN600, čerpadlo s ochranou chodu n sucho, zemní zásuvka pro zahradní hadici, bezpečností přepad na povrch, ploché provedení nádrže</t>
  </si>
  <si>
    <t>U5</t>
  </si>
  <si>
    <t>vsakovací zařízení - 30 vsakovacích tunelů 300 l; 12 ks čel; podsyp 250mm kameniva 32/63, 37,5m2 + obsyp a zásyp tunelů dle předpisu výrobce; obalení do geotextílie 200g/m2; 5x revizní komínek DN200 - jeden na konci každé větve</t>
  </si>
  <si>
    <t>U6</t>
  </si>
  <si>
    <t>rozdělovací a dosazovací šachta, DN1000, betonová prefabrikovaná, sypané dno z kameniva 32/63 sypáno na geotextílii, litinové pochozí víko, 1x prostup pro DN160, 5x prostup pro DN125</t>
  </si>
  <si>
    <t>U7</t>
  </si>
  <si>
    <t>výkopové práce</t>
  </si>
  <si>
    <t>D4</t>
  </si>
  <si>
    <t>30001000</t>
  </si>
  <si>
    <t>13254000</t>
  </si>
  <si>
    <t>Dokumentace skutečného provedení stavby</t>
  </si>
  <si>
    <t>81002000</t>
  </si>
  <si>
    <t>Doprava zaměstnanců</t>
  </si>
  <si>
    <t>65002000</t>
  </si>
  <si>
    <t>Mimostaveništní doprava materiálů</t>
  </si>
  <si>
    <t>06 - VZT</t>
  </si>
  <si>
    <t>D1 - Nucené větrání</t>
  </si>
  <si>
    <t>D2 - Ostatní položky</t>
  </si>
  <si>
    <t>Nucené větrání</t>
  </si>
  <si>
    <t>2.1</t>
  </si>
  <si>
    <t>Rekuperační jednotka, vzduchový výkon 2300 m3/h při 350 Pa, venkovní provedení,  deskový protiproudý rekuperátor, filtr F7 (přívod) a M5 (odvod), ventilátory s EC motory, elektroohřev 7,2 kW, integrované MaR, rozměry 2 617 x 939 x 1 724 mm, hmotnost 415 k</t>
  </si>
  <si>
    <t>2.2</t>
  </si>
  <si>
    <t>Pružná manžeta 500x400</t>
  </si>
  <si>
    <t>2.3</t>
  </si>
  <si>
    <t>Uzavírací těsné klapky 500x400 se sevopohonem</t>
  </si>
  <si>
    <t>2.4</t>
  </si>
  <si>
    <t>Tlumič hluku 500x400/1000</t>
  </si>
  <si>
    <t>2.5</t>
  </si>
  <si>
    <t>Ovladač nástěnný dotykový, zapuštěná instalace, bílý</t>
  </si>
  <si>
    <t>2.6</t>
  </si>
  <si>
    <t>Ovládací panel na jednotce</t>
  </si>
  <si>
    <t>2.7</t>
  </si>
  <si>
    <t>Sifon</t>
  </si>
  <si>
    <t>2.8</t>
  </si>
  <si>
    <t>Čidlo kouře do potrubí</t>
  </si>
  <si>
    <t>2.9</t>
  </si>
  <si>
    <t>Čidlo úniku chladiva R32</t>
  </si>
  <si>
    <t>2.10</t>
  </si>
  <si>
    <t>Talířový ventil přívodní DN100, vč. montážního kroužku</t>
  </si>
  <si>
    <t>2.11</t>
  </si>
  <si>
    <t>Talířový ventil přívodní DN160, vč. montážního kroužku</t>
  </si>
  <si>
    <t>2.12</t>
  </si>
  <si>
    <t>Talířový ventil odvodní DN100, vč. montážního kroužku</t>
  </si>
  <si>
    <t>2.13</t>
  </si>
  <si>
    <t>Talířový ventil odvodní DN160, vč. montážního kroužku</t>
  </si>
  <si>
    <t>2.14</t>
  </si>
  <si>
    <t>Regulátor konstantního průtoku vzduchu DN80 vč. revizních dvířek</t>
  </si>
  <si>
    <t>2.15</t>
  </si>
  <si>
    <t>Regulátor konstantního průtoku vzduchu DN125 vč. revizních dvířek</t>
  </si>
  <si>
    <t>2.16</t>
  </si>
  <si>
    <t>Spiro DN80 včetně tvarovek 30 %</t>
  </si>
  <si>
    <t>2.17</t>
  </si>
  <si>
    <t>Spiro DN100 včetně tvarovek 30 %</t>
  </si>
  <si>
    <t>2.18</t>
  </si>
  <si>
    <t>Spiro DN125 včetně tvarovek 30 %</t>
  </si>
  <si>
    <t>2.19</t>
  </si>
  <si>
    <t>Spiro DN160 včetně tvarovek 30 %</t>
  </si>
  <si>
    <t>2.20</t>
  </si>
  <si>
    <t>Spiro DN225 včetně tvarovek 30 %</t>
  </si>
  <si>
    <t>2.21</t>
  </si>
  <si>
    <t>Ohebné potrubí s izolací, DN100</t>
  </si>
  <si>
    <t>2.22</t>
  </si>
  <si>
    <t>Ohebné potrubí s izolací, DN160</t>
  </si>
  <si>
    <t>2.23</t>
  </si>
  <si>
    <t>Čtyřhranné  pozinkované potrubí vč. tvarovek 30 %</t>
  </si>
  <si>
    <t>2.24</t>
  </si>
  <si>
    <t>Odsávací ventilátor 200 m3/h, zpětná klapka</t>
  </si>
  <si>
    <t>2.25</t>
  </si>
  <si>
    <t>Protidešťová žaluzie na fasádě</t>
  </si>
  <si>
    <t>2.26</t>
  </si>
  <si>
    <t>Kuchyňská digestoř s integrovanou zpětnou klapkou a osvětlením</t>
  </si>
  <si>
    <t>2.27</t>
  </si>
  <si>
    <t>Protidešťová žaluzie na fasádě, s mřížkou proti hmyzu</t>
  </si>
  <si>
    <t>2.28</t>
  </si>
  <si>
    <t>Tepelná izolace 60 mm + oplechování</t>
  </si>
  <si>
    <t>2.29</t>
  </si>
  <si>
    <t>Požární izolace EI30</t>
  </si>
  <si>
    <t>Ostatní položky</t>
  </si>
  <si>
    <t>SP_01</t>
  </si>
  <si>
    <t>SP_02</t>
  </si>
  <si>
    <t>SP_03</t>
  </si>
  <si>
    <t>SP_04</t>
  </si>
  <si>
    <t>Zaregulování systému</t>
  </si>
  <si>
    <t>SP_05</t>
  </si>
  <si>
    <t>SP_06</t>
  </si>
  <si>
    <t>07 - Silnoproud</t>
  </si>
  <si>
    <t>D1 - ROZVÁDĚČE</t>
  </si>
  <si>
    <t>D2 - ELEKTROINSTALAČNÍ KOMPONENTY</t>
  </si>
  <si>
    <t>D3 - SVÍTIDLA</t>
  </si>
  <si>
    <t>D4 - ELEKTROINSTALAČNÍ TRASY</t>
  </si>
  <si>
    <t>D5 - KABELÁŽE</t>
  </si>
  <si>
    <t>D6 - HROMOSVOD A UZEMNĚNÍ</t>
  </si>
  <si>
    <t>D7 - ZEMNÍ PRÁCE</t>
  </si>
  <si>
    <t>D8 - POŽÁRNÍ UCPÁVKA</t>
  </si>
  <si>
    <t>D9 - OSTATNÍ PRÁCE</t>
  </si>
  <si>
    <t>ROZVÁDĚČE</t>
  </si>
  <si>
    <t>Pol153</t>
  </si>
  <si>
    <t>Typiz.elektroměrový rozváděč RE+HDO_objekt, pilíř na dvousazbový elektroměr, HDO, FVE, nepřímé měření, hl. jistič 125A/ČEZ</t>
  </si>
  <si>
    <t>vlastní</t>
  </si>
  <si>
    <t>921809654</t>
  </si>
  <si>
    <t>Pol154</t>
  </si>
  <si>
    <t>Typiz.elektroměrový rozváděč RE.TČ+HDO, pilíř na dvousazbový elektroměr, HDO, FVE, přímé měření, hl. jistič 80A/ČEZ</t>
  </si>
  <si>
    <t>-1126675490</t>
  </si>
  <si>
    <t>Pol155</t>
  </si>
  <si>
    <t>RH - hlavní rozváděč objektu</t>
  </si>
  <si>
    <t>-1019108713</t>
  </si>
  <si>
    <t>Pol156</t>
  </si>
  <si>
    <t>RP1_1NP, patrový podružný rozváděč s požární odolností EI30</t>
  </si>
  <si>
    <t>748676509</t>
  </si>
  <si>
    <t>Pol157</t>
  </si>
  <si>
    <t>RP2_2NP, patrový podružný rozváděč s požární odolností EI30</t>
  </si>
  <si>
    <t>2137098100</t>
  </si>
  <si>
    <t>Pol158</t>
  </si>
  <si>
    <t>RP3_3NP, patrový podružný rozváděč s požární odolností EI30</t>
  </si>
  <si>
    <t>948559502</t>
  </si>
  <si>
    <t>Pol159</t>
  </si>
  <si>
    <t>RBxx, pokojové podružné rozváděče</t>
  </si>
  <si>
    <t>61884702</t>
  </si>
  <si>
    <t>Pol160</t>
  </si>
  <si>
    <t>R.TČ - hlavní rozváděč technologie tepelných čerpadel (bez MaR)</t>
  </si>
  <si>
    <t>11712044</t>
  </si>
  <si>
    <t>Pol161</t>
  </si>
  <si>
    <t>Venkovní provozní motorgenerátor o výkonu cca 190kVA (PRP 140kW, ESP 154kW), 50Hz, 3x 400/230V, kapotovaný (3100x1800x1185mm), 2051kg, Nádrž 400L, odhlučněný (s tlumiči), s předehřevem, snímači hladiny a sign. kontakty a měření, včetně rozváděče ATS, auto</t>
  </si>
  <si>
    <t>1191285294</t>
  </si>
  <si>
    <t>Pol162</t>
  </si>
  <si>
    <t>RFV - Rozváděč s pož. krytím EI30, s přepěťovou ochranou 1 a 2 stupně pro venkovní rozvody, s vypínačem a napěťovou spouští</t>
  </si>
  <si>
    <t>-641107529</t>
  </si>
  <si>
    <t>ELEKTROINSTALAČNÍ KOMPONENTY</t>
  </si>
  <si>
    <t>Pol163</t>
  </si>
  <si>
    <t>Spínač tlačítkový, 250VAC, 10A, (včetně rámečku a krytu)</t>
  </si>
  <si>
    <t>-1537078001</t>
  </si>
  <si>
    <t>Pol164</t>
  </si>
  <si>
    <t>Spínač jednopólový, řazení č. 1, 250VAC, 10A, (včetně rámečku a krytu)</t>
  </si>
  <si>
    <t>-279023419</t>
  </si>
  <si>
    <t>Pol165</t>
  </si>
  <si>
    <t>Spínač dvoupólový, řazení č. 5, 250VAC, 10A, (včetně rámečku a krytu)</t>
  </si>
  <si>
    <t>235975979</t>
  </si>
  <si>
    <t>Pol166</t>
  </si>
  <si>
    <t>Spínač jednopólový, řazení č. 6, 250VAC, 10A, (včetně rámečku a krytu)</t>
  </si>
  <si>
    <t>-751400147</t>
  </si>
  <si>
    <t>Pol167</t>
  </si>
  <si>
    <t>Spínač dvoupólový, řazení č. 6+6, 250VAC, 10A, (včetně rámečku a krytu)</t>
  </si>
  <si>
    <t>1520318224</t>
  </si>
  <si>
    <t>Pol168</t>
  </si>
  <si>
    <t>Zásuvka jednonásobná s ochranným kolíkem, s clonkami, rámečkem, 250VAC/16A</t>
  </si>
  <si>
    <t>559701676</t>
  </si>
  <si>
    <t>Pol169</t>
  </si>
  <si>
    <t>Zásuvka jednonásobná s ochranným kolíkem, 2P+PE,s clonkami a ochranou před přepětím, s optickou signalizací poruchy, 250VAC, 16A</t>
  </si>
  <si>
    <t>286935899</t>
  </si>
  <si>
    <t>Pol170</t>
  </si>
  <si>
    <t>Elektroinstalační krabice přístrojová instalační pod omítku</t>
  </si>
  <si>
    <t>1009409384</t>
  </si>
  <si>
    <t>Pol171</t>
  </si>
  <si>
    <t>Elektroinstalační krabice přístrojová instalační, hluboká KPR, pod omítku</t>
  </si>
  <si>
    <t>779444906</t>
  </si>
  <si>
    <t>Pol172</t>
  </si>
  <si>
    <t>Tlačítko TOTAL STOP s krabicí se sklem, 120x120x50mm, 250VAC, 3A, IP55, s rozbitím skla sepnutí a aretace polohy</t>
  </si>
  <si>
    <t>869938457</t>
  </si>
  <si>
    <t>Pol173</t>
  </si>
  <si>
    <t>Tlačítko STOP_FVE s krabicí se sklem, 120x120x50mm, 250VAC, 3A, IP55, s rozbitím skla sepnutí a aretace polohy</t>
  </si>
  <si>
    <t>342877924</t>
  </si>
  <si>
    <t>Pol174</t>
  </si>
  <si>
    <t>Svorka bezšroubová, 2x 0,5-2,5 mm2 (100ks=balení)</t>
  </si>
  <si>
    <t>bal</t>
  </si>
  <si>
    <t>275322619</t>
  </si>
  <si>
    <t>Pol175</t>
  </si>
  <si>
    <t>Svorka bezšroubová, 3x 0,5-2,5 mm2 (100ks=balení)</t>
  </si>
  <si>
    <t>24091692</t>
  </si>
  <si>
    <t>Pol176</t>
  </si>
  <si>
    <t>Svorka bezšroubová, 4x 0,5-2,5 mm2 (100ks=balení)</t>
  </si>
  <si>
    <t>1001419416</t>
  </si>
  <si>
    <t>Pol177</t>
  </si>
  <si>
    <t>Svorka bezšroubová, 5x 0,5-2,5 mm2 (100ks=balení)</t>
  </si>
  <si>
    <t>1047688064</t>
  </si>
  <si>
    <t>Pol178</t>
  </si>
  <si>
    <t>Elektroinstlační krabice pod omítku s víčkem a s ekvipotenciální svorkovnicí 153x153x77mm, PHP, PDP</t>
  </si>
  <si>
    <t>758955514</t>
  </si>
  <si>
    <t>Pol179</t>
  </si>
  <si>
    <t>Zemnící svorka</t>
  </si>
  <si>
    <t>582214961</t>
  </si>
  <si>
    <t>Pol180</t>
  </si>
  <si>
    <t>Páska měděná uzemňovací pro ZSA 16 - svitek 50 m</t>
  </si>
  <si>
    <t>289574712</t>
  </si>
  <si>
    <t>SVÍTIDLA</t>
  </si>
  <si>
    <t>Pol181</t>
  </si>
  <si>
    <t>A - SVÍTIDLO LED - DESIGNOVÉ - IP20, LED, 28W, 3300lm, 3000K, Ra 80, PŘISAZENÉ/ZÁVĚSNÉ, KRUHOVÉ pr. 400mm, OPÁLOVÝ KRYT</t>
  </si>
  <si>
    <t>1108242898</t>
  </si>
  <si>
    <t>Pol182</t>
  </si>
  <si>
    <t>B - LED SVÍTIDLO, IP44, 1x20W, 2150lm, 4000K, Ra 80, PŘISAZENÉ, KRUHOVÉ pr. 285mm, OPÁLOVÝ PMMA KRYT</t>
  </si>
  <si>
    <t>-1641425299</t>
  </si>
  <si>
    <t>Pol183</t>
  </si>
  <si>
    <t>C - LED SVÍTIDLO - IP54, LED, 20W, 2800lm, 4000K, Ra 80, PŘISAZENÉ, OPÁLOVÝ KRYT, 630x110x60mm</t>
  </si>
  <si>
    <t>-100881298</t>
  </si>
  <si>
    <t>Pol184</t>
  </si>
  <si>
    <t>D - LED SVÍTIDLO - IP54, LED, 25W, 3800lm, 4000K, Ra 80, PŘISAZENÉ, OPÁLOVÝ KRYT, 1210x110x62mm</t>
  </si>
  <si>
    <t>1340683679</t>
  </si>
  <si>
    <t>Pol185</t>
  </si>
  <si>
    <t>E - SVÍTIDLO LED - 13W, 800lm, 2700K, Ra 80, IP20, 3 STUPNĚ OVL. - ZAP/VYP/STMÍVÁNÍ, NÁSTĚNNÉ, NEPŘÍMÉ OSVĚTLENÍ, SKLOPNÉ 90°, Al, BÍLÁ MAT, ROZMĚR 550x195x33mm</t>
  </si>
  <si>
    <t>-26533368</t>
  </si>
  <si>
    <t>Pol186</t>
  </si>
  <si>
    <t>F - SVÍTIDLO - S PATICÍ E27/230V, S LED ŽÁROVKOU NA PATICI E27 cca 10W, 3000K, NÁSTĚNNÉ, KOVOVÝ REFLEKTOR (BÍLÁ) pr110mm, NA HUSÍM KRKU, S VYPÍNAČEM</t>
  </si>
  <si>
    <t>2125994615</t>
  </si>
  <si>
    <t>Pol187</t>
  </si>
  <si>
    <t>LED PÁSEK - 14W/m, 4000K, VČ. Al LIŠTY, KRYTU A ZDROJE, MONTÁŽ POD LINKU, DÉLKA =3500mm</t>
  </si>
  <si>
    <t>-1438582281</t>
  </si>
  <si>
    <t>Pol188</t>
  </si>
  <si>
    <t>SV - SVĚTELNÝ VÝVOD ZAKONČENÝ OBJÍMKOU E27, S LED ZDROJEM 10W</t>
  </si>
  <si>
    <t>553135157</t>
  </si>
  <si>
    <t>Pol189</t>
  </si>
  <si>
    <t>N1 - NOUZOVÉ LED SVÍTIDLO, IP41, LED, 1,1W, 250lm, 6500K, 1hod, Ra 80, NOUZOVÉ, NETRVALÉ, VESTAVNÉ, S LED ZDROJEM, OPTIKA OTEVŘ. PROSTOR</t>
  </si>
  <si>
    <t>-1319987501</t>
  </si>
  <si>
    <t>Pol190</t>
  </si>
  <si>
    <t>N2 - NOUZOVÉ LED SVÍTIDLO, IP41, LED, 1,1W, 250lm, 6500K, 1hod, Ra 80, NOUZOVÉ, NETRVALÉ, PŘISAZENÉ, S LED ZDROJEM, OPTIKA ÚNIKOVÉ CESTY</t>
  </si>
  <si>
    <t>-1396565798</t>
  </si>
  <si>
    <t>ELEKTROINSTALAČNÍ TRASY</t>
  </si>
  <si>
    <t>Pol191</t>
  </si>
  <si>
    <t>Drátěný kabelový žlab, 250x100, galv. zinek, včetně spojovacího a nosného materiálu, uzemňovací sady</t>
  </si>
  <si>
    <t>1594449240</t>
  </si>
  <si>
    <t>Pol192</t>
  </si>
  <si>
    <t>Drátěný kabelový žlab, 200x100, galv. zinek, včetně spojovacího a nosného materiálu, uzemňovací sady</t>
  </si>
  <si>
    <t>389584504</t>
  </si>
  <si>
    <t>Pol193</t>
  </si>
  <si>
    <t>Elektroinstalační trubka, ohebná, dvouplášťová, korugovaná zemní chránička, pr. 110mm</t>
  </si>
  <si>
    <t>-1065029227</t>
  </si>
  <si>
    <t>Pol194</t>
  </si>
  <si>
    <t>Elektroinstalační trubka, ohebná, dvouplášťová, korugovaná zemní chránička, pr. 90mm</t>
  </si>
  <si>
    <t>-2097799507</t>
  </si>
  <si>
    <t>Pol195</t>
  </si>
  <si>
    <t>Elektroinstalační trubka, ohebná, dvouplášťová, korugovaná zemní chránička, pr. 50mm</t>
  </si>
  <si>
    <t>929598706</t>
  </si>
  <si>
    <t>Pol196</t>
  </si>
  <si>
    <t>Chránička ohebná pr. 20mm, střední mechanická odolnost</t>
  </si>
  <si>
    <t>-1361901379</t>
  </si>
  <si>
    <t>Pol197</t>
  </si>
  <si>
    <t>Chránička ohebná pr. 25mm, střední mechanická odolnost</t>
  </si>
  <si>
    <t>-276476956</t>
  </si>
  <si>
    <t>Pol198</t>
  </si>
  <si>
    <t>Chránička ohebná pr. 32mm, střední mechanická odolnost</t>
  </si>
  <si>
    <t>858869673</t>
  </si>
  <si>
    <t>Pol199</t>
  </si>
  <si>
    <t>Grip svorka stropní</t>
  </si>
  <si>
    <t>49016238</t>
  </si>
  <si>
    <t>Pol200</t>
  </si>
  <si>
    <t>Kabelová příchytka vč. šroubu se zachováním funkční schopnosti 180 minut při požáru - komplet</t>
  </si>
  <si>
    <t>1930961482</t>
  </si>
  <si>
    <t>Pol201</t>
  </si>
  <si>
    <t>Elektroinstalační drážky ve zdi  40x30mm</t>
  </si>
  <si>
    <t>-724888633</t>
  </si>
  <si>
    <t>Pol202</t>
  </si>
  <si>
    <t>Vykružování instalačních krabiček</t>
  </si>
  <si>
    <t>-949746886</t>
  </si>
  <si>
    <t>Pol203</t>
  </si>
  <si>
    <t>Prostupy stěn uvnitř objektu do šíře 30cm</t>
  </si>
  <si>
    <t>1602509574</t>
  </si>
  <si>
    <t>Pol204</t>
  </si>
  <si>
    <t>Vyvazovací pásky pásky (100ks/bal)</t>
  </si>
  <si>
    <t>1296481604</t>
  </si>
  <si>
    <t>Pol205</t>
  </si>
  <si>
    <t>Sádra, sádrování</t>
  </si>
  <si>
    <t>-590907829</t>
  </si>
  <si>
    <t>Pol206</t>
  </si>
  <si>
    <t>Podružný, spojovací materiál, natloukačky, hmoždinky, šrouby</t>
  </si>
  <si>
    <t>-795128913</t>
  </si>
  <si>
    <t>D5</t>
  </si>
  <si>
    <t>KABELÁŽE</t>
  </si>
  <si>
    <t>Pol207</t>
  </si>
  <si>
    <t>Zemní kabel, PVC izolace, 0,6/1kV, PVC plášť, Cu jádro plné,                                1-CYKY 3x185+95mm2</t>
  </si>
  <si>
    <t>-2050627267</t>
  </si>
  <si>
    <t>Pol208</t>
  </si>
  <si>
    <t>Zemní kabel, PVC izolace, 0,6/1kV, PVC plášť, Cu jádro plné,                                1-CYKY 3x70+50mm2</t>
  </si>
  <si>
    <t>-1679164648</t>
  </si>
  <si>
    <t>Pol209</t>
  </si>
  <si>
    <t>Zemní kabel, PVC izolace, 0,6/1kV, PVC plášť, Cu jádro plné,                                1-CYKY 4x25mm2</t>
  </si>
  <si>
    <t>73637770</t>
  </si>
  <si>
    <t>Pol210</t>
  </si>
  <si>
    <t>Instalační kabel, vodiče izolované, 0,45/0,75kV, PVC izolace, Cu jádro plné, CYKY 5x16mm2</t>
  </si>
  <si>
    <t>388656043</t>
  </si>
  <si>
    <t>Pol211</t>
  </si>
  <si>
    <t>Instalační kabel, vodiče izolované, 0,45/0,75kV, PVC izolace, Cu jádro plné, CYKY 5x2,5mm2</t>
  </si>
  <si>
    <t>-894251368</t>
  </si>
  <si>
    <t>Pol212</t>
  </si>
  <si>
    <t>Instalační kabel, vodiče izolované, 0,45/0,75kV, PVC izolace, Cu jádro plné, CYKY 3x2,5mm2</t>
  </si>
  <si>
    <t>391324046</t>
  </si>
  <si>
    <t>Pol213</t>
  </si>
  <si>
    <t>Instalační kabel, vodiče izolované, 0,45/0,75kV, PVC izolace, Cu jádro plné, CYKY 5x1,5mm2</t>
  </si>
  <si>
    <t>565105478</t>
  </si>
  <si>
    <t>Pol214</t>
  </si>
  <si>
    <t>Instalační kabel, vodiče izolované, 0,45/0,75kV, PVC izolace, Cu jádro plné, CYKY 3x1,5mm2</t>
  </si>
  <si>
    <t>1926085856</t>
  </si>
  <si>
    <t>Pol215</t>
  </si>
  <si>
    <t>Bezhalogenový, retardující kabel, 0,6/1kV, FRNC polymer izolace, Cu jádro plné, 1-CXKH-R 5x4mm2</t>
  </si>
  <si>
    <t>-50673476</t>
  </si>
  <si>
    <t>Pol216</t>
  </si>
  <si>
    <t>Bezhalogenový, retardující kabel, 0,6/1kV, FRNC polymer izolace, Cu jádro plné, 1-CXKH-R 5x10mm2</t>
  </si>
  <si>
    <t>-848050213</t>
  </si>
  <si>
    <t>Pol217</t>
  </si>
  <si>
    <t>Bezhalogenový, retardující kabel, 0,6/1kV, FRNC polymer izolace, Cu jádro plné, 1-CXKH-R 5x2,5mm2</t>
  </si>
  <si>
    <t>-1960106889</t>
  </si>
  <si>
    <t>Pol218</t>
  </si>
  <si>
    <t>Bezhalogenový, retardující kabel, 0,6/1kV, FRNC polymer izolace, Cu jádro plné, 1-CXKH-R 3x2,5mm2</t>
  </si>
  <si>
    <t>-1420212026</t>
  </si>
  <si>
    <t>Pol219</t>
  </si>
  <si>
    <t>Bezhalogenový, retardující kabel, 0,6/1kV, FRNC polymer izolace, Cu jádro plné, 1-CXKH-R 5x1,5mm2</t>
  </si>
  <si>
    <t>975679056</t>
  </si>
  <si>
    <t>Pol220</t>
  </si>
  <si>
    <t>Bezhalogenový, retardující kabel, 0,6/1kV, FRNC polymer izolace, Cu jádro plné, 1-CXKH-R 3x1,5mm2</t>
  </si>
  <si>
    <t>-415852319</t>
  </si>
  <si>
    <t>Pol221</t>
  </si>
  <si>
    <t>Bezhalogenový, retardující kabel, 0,6/1kV, FRNC polymer izolace, Cu jádro plné, 1-CXKH-R-O 3x1,5mm2</t>
  </si>
  <si>
    <t>-1605600426</t>
  </si>
  <si>
    <t>Pol222</t>
  </si>
  <si>
    <t>Bezhalogenový, retardující kabel, 0,6/1kV, FRNC polymer izolace, Cu jádro plné, 1-CXKH-R-O 2x1,5mm2</t>
  </si>
  <si>
    <t>-1175659665</t>
  </si>
  <si>
    <t>Pol223</t>
  </si>
  <si>
    <t>Bezhalogenový, ohniodolný kabel, 0,6/1kV, FRNC polymer izolace, Cu jádro plné, 1-CSKH-180V 3x1,5mm2</t>
  </si>
  <si>
    <t>-2089113706</t>
  </si>
  <si>
    <t>Pol224</t>
  </si>
  <si>
    <t>Instalační vodiče izolované, PVC izolace, Cu jádro z jemných drátků, zelenožlutý, H07V-K 1x10mm2</t>
  </si>
  <si>
    <t>1738932581</t>
  </si>
  <si>
    <t>Pol225</t>
  </si>
  <si>
    <t>Instalační vodiče izolované, PVC izolace, Cu jádro z jemných drátků, zelenožlutý, H07V-K 1x4mm2</t>
  </si>
  <si>
    <t>-522704047</t>
  </si>
  <si>
    <t>Pol226</t>
  </si>
  <si>
    <t>Instalační vodiče izolované, PVC izolace, Cu jádro z jemných drátků, zelenožlutý, H07V-K 1x2,5mm2</t>
  </si>
  <si>
    <t>2101058798</t>
  </si>
  <si>
    <t>Pol227</t>
  </si>
  <si>
    <t>Bezhalogenový, retardující kabel, 0,6/1kV, FRNC polymer izolace, Cu jádro plné, zelenožlutý, 1-CXKH-R 1x10mm2</t>
  </si>
  <si>
    <t>665124078</t>
  </si>
  <si>
    <t>Pol228</t>
  </si>
  <si>
    <t>Bezhalogenový, retardující kabel, 0,6/1kV, FRNC polymer izolace, Cu jádro plné, zelenožlutý, 1-CXKH-R 1x6mm2</t>
  </si>
  <si>
    <t>441475720</t>
  </si>
  <si>
    <t>Pol229</t>
  </si>
  <si>
    <t>Ukončení vodičů v rozváděčích a ukončení uzemňovacích vodičů</t>
  </si>
  <si>
    <t>-823820557</t>
  </si>
  <si>
    <t>Pol230</t>
  </si>
  <si>
    <t>Popisovací kabelové štítky</t>
  </si>
  <si>
    <t>1017292964</t>
  </si>
  <si>
    <t>Pol231</t>
  </si>
  <si>
    <t>Podružný materiál včetně prořezu</t>
  </si>
  <si>
    <t>-19302007</t>
  </si>
  <si>
    <t>D6</t>
  </si>
  <si>
    <t>HROMOSVOD A UZEMNĚNÍ</t>
  </si>
  <si>
    <t>Pol232</t>
  </si>
  <si>
    <t>Vodič pro jímací vedení drát AlMgSi pr 8 mm</t>
  </si>
  <si>
    <t>209175307</t>
  </si>
  <si>
    <t>Pol233</t>
  </si>
  <si>
    <t>Vodič pro svody drát s PVC izolací AlMgSi pr. 8/11 mm</t>
  </si>
  <si>
    <t>22586457</t>
  </si>
  <si>
    <t>Pol234</t>
  </si>
  <si>
    <t>Podpěra vedení na ploché střechy PV21c/plast/beton</t>
  </si>
  <si>
    <t>2132575302</t>
  </si>
  <si>
    <t>Pol235</t>
  </si>
  <si>
    <t>Podpěra vedení na drát s PVC izolací pr. 8/11mm</t>
  </si>
  <si>
    <t>2057809454</t>
  </si>
  <si>
    <t>Pol236</t>
  </si>
  <si>
    <t>Svorka spojovací SS/FeZn</t>
  </si>
  <si>
    <t>1643589203</t>
  </si>
  <si>
    <t>Pol237</t>
  </si>
  <si>
    <t>Svorka připojovací SP/FeZn</t>
  </si>
  <si>
    <t>-1021197442</t>
  </si>
  <si>
    <t>Pol238</t>
  </si>
  <si>
    <t>Svorka k jímací tyči SJ 16/8-10/FeZn</t>
  </si>
  <si>
    <t>2070835340</t>
  </si>
  <si>
    <t>Pol239</t>
  </si>
  <si>
    <t>Jímací tyč délky 2m JP20Al pr.16/10mm vč betonového podstavce D337 a podložky</t>
  </si>
  <si>
    <t>1750914988</t>
  </si>
  <si>
    <t>Pol240</t>
  </si>
  <si>
    <t>Tvarování jímače z jímacího vedení AlMgSi pr. 8mm</t>
  </si>
  <si>
    <t>-1867567271</t>
  </si>
  <si>
    <t>Pol241</t>
  </si>
  <si>
    <t>Svorka zkušební SZ/litina</t>
  </si>
  <si>
    <t>-450826607</t>
  </si>
  <si>
    <t>Pol242</t>
  </si>
  <si>
    <t>Fasádní krabice učená pro zkušební svorku, pro hromosvod</t>
  </si>
  <si>
    <t>11866080</t>
  </si>
  <si>
    <t>Pol243</t>
  </si>
  <si>
    <t>Izolační tyč na jímací vedení, vč.držáku na trubku stožáru STA</t>
  </si>
  <si>
    <t>2115966875</t>
  </si>
  <si>
    <t>Pol244</t>
  </si>
  <si>
    <t>Izolační tyč na jímací vedení, vč.adapteru do PV21c</t>
  </si>
  <si>
    <t>-236941042</t>
  </si>
  <si>
    <t>Pol245</t>
  </si>
  <si>
    <t>Štítek svodu</t>
  </si>
  <si>
    <t>-1736047774</t>
  </si>
  <si>
    <t>Pol246</t>
  </si>
  <si>
    <t>Výstražný štítek svodu</t>
  </si>
  <si>
    <t>-1555657567</t>
  </si>
  <si>
    <t>Pol247</t>
  </si>
  <si>
    <t>Vodič pro uzemnění pásek FeZn 30/4 mm</t>
  </si>
  <si>
    <t>602799363</t>
  </si>
  <si>
    <t>Pol248</t>
  </si>
  <si>
    <t>Vodič pro uzemnění drát s PVC izolací FeZn pr. 10/13 mm</t>
  </si>
  <si>
    <t>-1013576255</t>
  </si>
  <si>
    <t>Pol249</t>
  </si>
  <si>
    <t>Podpěra vedení na drát s PVC izolací pr. 10/13mm</t>
  </si>
  <si>
    <t>-2088901617</t>
  </si>
  <si>
    <t>Pol250</t>
  </si>
  <si>
    <t>Svorka zemní pásek/pásek SR02/FeZn</t>
  </si>
  <si>
    <t>1104763063</t>
  </si>
  <si>
    <t>Pol251</t>
  </si>
  <si>
    <t>Svorka zemní pásek/drát SR03/FeZn</t>
  </si>
  <si>
    <t>-819473455</t>
  </si>
  <si>
    <t>Pol252</t>
  </si>
  <si>
    <t>Nátěr spojů zemnící soustavy</t>
  </si>
  <si>
    <t>779444996</t>
  </si>
  <si>
    <t>Pol253</t>
  </si>
  <si>
    <t>-1450523598</t>
  </si>
  <si>
    <t>D7</t>
  </si>
  <si>
    <t>ZEMNÍ PRÁCE</t>
  </si>
  <si>
    <t>Pol254</t>
  </si>
  <si>
    <t>Zemní folie šíře 33cm</t>
  </si>
  <si>
    <t>2103640565</t>
  </si>
  <si>
    <t>Pol255</t>
  </si>
  <si>
    <t>Výkop pro kabelové vedení 35/60, zemina tř.3 vč. záhozu,hutnění a pískového lože</t>
  </si>
  <si>
    <t>1038969420</t>
  </si>
  <si>
    <t>D8</t>
  </si>
  <si>
    <t>POŽÁRNÍ UCPÁVKA</t>
  </si>
  <si>
    <t>Pol256</t>
  </si>
  <si>
    <t>Požárně ochranná stěrková hmota</t>
  </si>
  <si>
    <t>-923972276</t>
  </si>
  <si>
    <t>Pol257</t>
  </si>
  <si>
    <t>Minerální vlna, objemová hmotnost ≥ 40 kg/m3, třída reakce na oheň A1, bod tání ≥ 1000 °C: tloušťka 100 mm</t>
  </si>
  <si>
    <t>443841867</t>
  </si>
  <si>
    <t>Pol258</t>
  </si>
  <si>
    <t>Identifikační štítky vč. protokolu</t>
  </si>
  <si>
    <t>-2010782355</t>
  </si>
  <si>
    <t>D9</t>
  </si>
  <si>
    <t>OSTATNÍ PRÁCE</t>
  </si>
  <si>
    <t>Pol259</t>
  </si>
  <si>
    <t>Rozměření tras, krabic a svítidel</t>
  </si>
  <si>
    <t>hod</t>
  </si>
  <si>
    <t>-694713493</t>
  </si>
  <si>
    <t>Pol260</t>
  </si>
  <si>
    <t>Rozmístění a přesuny materiálu na stavbě</t>
  </si>
  <si>
    <t>801796934</t>
  </si>
  <si>
    <t>Pol261</t>
  </si>
  <si>
    <t>Dílenská, výrobní dokumentace</t>
  </si>
  <si>
    <t>-1929532855</t>
  </si>
  <si>
    <t>Pol262</t>
  </si>
  <si>
    <t>Dokumentace skuteč. provedení stavby (DSPS), včetně tisku</t>
  </si>
  <si>
    <t>1394061700</t>
  </si>
  <si>
    <t>Pol263</t>
  </si>
  <si>
    <t>Koordinační práce s ostatníma profesema stavby</t>
  </si>
  <si>
    <t>-503828372</t>
  </si>
  <si>
    <t>Pol264</t>
  </si>
  <si>
    <t>Koordinační práce s distribucí</t>
  </si>
  <si>
    <t>-1110014084</t>
  </si>
  <si>
    <t>Pol265</t>
  </si>
  <si>
    <t>Komplexní (funkční) zkoušky, včetně uvedení do provozu</t>
  </si>
  <si>
    <t>1300914486</t>
  </si>
  <si>
    <t>Pol266</t>
  </si>
  <si>
    <t>Měření intenzity umělého a nouzového osvětlení, dle ČSN EN 12 464-1, ČSN EN 1838, včetně protokolu</t>
  </si>
  <si>
    <t>-1886917359</t>
  </si>
  <si>
    <t>Pol267</t>
  </si>
  <si>
    <t>Geodetické zaměření inženýrských sítí</t>
  </si>
  <si>
    <t>-653405777</t>
  </si>
  <si>
    <t>Pol268</t>
  </si>
  <si>
    <t>-1293833315</t>
  </si>
  <si>
    <t>Pol269</t>
  </si>
  <si>
    <t>Revize elektroinstalace, včetně dopravy a vypracování protokolu</t>
  </si>
  <si>
    <t>110873075</t>
  </si>
  <si>
    <t>Pol270</t>
  </si>
  <si>
    <t>Doprava materiálu, montáže, likvidace odpadu</t>
  </si>
  <si>
    <t>699342184</t>
  </si>
  <si>
    <t>07.8 - Slaboproud</t>
  </si>
  <si>
    <t>Soupis:</t>
  </si>
  <si>
    <t>08 - CCTV</t>
  </si>
  <si>
    <t>Pol271</t>
  </si>
  <si>
    <t>Videorekordér, Síťový videorekordér (NVR) pro záznam až 16 IP kamer. Záznamová kapacita až 160Mbps s podporou kamer s rozlišením až 12MP. Rekordér je vybaven analytickou sadou Motion Detection 2.0, která využívá technologii AcuSense a umí rozlišit osoby a</t>
  </si>
  <si>
    <t>Pol272</t>
  </si>
  <si>
    <t>HDD disk, Disk HDD 8TB, SATAIII, 24/7 pro NVR, 7200ot/min, cache 256MB</t>
  </si>
  <si>
    <t>Pol273</t>
  </si>
  <si>
    <t>Příchytky (držáky) do racku (rozvaděče) pro záznamová zařízení o výšce 1U a šířce 380/385 mm, montážní sada.</t>
  </si>
  <si>
    <t>Pol274</t>
  </si>
  <si>
    <t>Switch PoE 48 500W, 19", 1U, 48x Gbit LAN, 2x SFP port, 2x SFP+, PoE+, 500W, Switch garantuje vysokou propustnost až 70 Gbps, management L2, záruka 60 měsíců. Typ swich upřesní uživatel !</t>
  </si>
  <si>
    <t>Pol275</t>
  </si>
  <si>
    <t>Venkovní kamera, antivandal, 8Mpx, objektiv 2.8mm (107°), micro SDXC, WDR, detekce pohybu 2.01/2.8" progressive scan CMOS sensor, venkovní antivandal ultracitlivá dome Den/Noc kamera s IR přísvitem, max. rozlišení 8Mpx/20fps, citlivost 0.005 Lux @(F1.6, A</t>
  </si>
  <si>
    <t>Pol276</t>
  </si>
  <si>
    <t>Držák venkovní kamerové jednotky</t>
  </si>
  <si>
    <t>Pol277</t>
  </si>
  <si>
    <t>Montážní deska pro zateplení objektu</t>
  </si>
  <si>
    <t>Pol278</t>
  </si>
  <si>
    <t>Modul RJ45, UTP kat.6, do panelu</t>
  </si>
  <si>
    <t>Pol279</t>
  </si>
  <si>
    <t>Konektor RJ45 + punčoška</t>
  </si>
  <si>
    <t>Pol280</t>
  </si>
  <si>
    <t>Cable 4-par, kat.6, U/UTP, LSOH, B2ca, Kabel 4-par, kat.6, U/UTP, LSOH plášť, 4páry, B2ca</t>
  </si>
  <si>
    <t>Pol281</t>
  </si>
  <si>
    <t>Cable patch cord, 4-par, kat.6, U/UTP, 1 m, modrý, Propojovací kabel 4-par, 2 x RJ45, cat. 6, UTP</t>
  </si>
  <si>
    <t>Pol282</t>
  </si>
  <si>
    <t>Úprava programového vybavení systému CCTV/CS , atd.</t>
  </si>
  <si>
    <t>Pol283</t>
  </si>
  <si>
    <t>Montáž  systému  CCTV/CS , atd.</t>
  </si>
  <si>
    <t>Pol284</t>
  </si>
  <si>
    <t>Úklid  všech  prostorů kde byly  prováděné  montážní  práce  na  systému CCTV/CS , atd.</t>
  </si>
  <si>
    <t>Pol285</t>
  </si>
  <si>
    <t>Ekologická  likvidace  odpadu  po  montáži  systému CCTV/CS , atd.</t>
  </si>
  <si>
    <t>Pol286</t>
  </si>
  <si>
    <t>Kontrola,  audit  provedení  systému CCTV/CS , atd. uživatelem.</t>
  </si>
  <si>
    <t>Pol287</t>
  </si>
  <si>
    <t>Měření,  měřící  protokoly  systému CCTV/CS , atd.</t>
  </si>
  <si>
    <t>Pol288</t>
  </si>
  <si>
    <t>Manuály  pro  komponenty  systému CCTV/CS , atd.</t>
  </si>
  <si>
    <t>Pol289</t>
  </si>
  <si>
    <t>Komplexní  funkční  zkouška  instalovaného  systému CCTV/CS , atd.</t>
  </si>
  <si>
    <t>Pol290</t>
  </si>
  <si>
    <t>Zaškolení  všech  určených  pracovníků  uživatelem  pro  instalovaný  systém CCTV/CS , atd.</t>
  </si>
  <si>
    <t>Pol291</t>
  </si>
  <si>
    <t>Pomocné  konstrukční  díly pro realizaci systému CCTV/CS , atd.</t>
  </si>
  <si>
    <t>Pol292</t>
  </si>
  <si>
    <t>Režijní náklady pro realizaci systému CCTV/CS , atd.</t>
  </si>
  <si>
    <t>09 - DT</t>
  </si>
  <si>
    <t>Pol293</t>
  </si>
  <si>
    <t>Přístroj pro hlasovou komunikaci v systému. Připojení systémové sběrnice pro celé tlačítkové tablo. 3 stavové LED diody, snímač intenzity osvětlení (režim den/noc).Svorky pro připojení zámku. Přídavný bezpotenciálový kontakt pro druhý zámek. Svorky pro př</t>
  </si>
  <si>
    <t>Pol294</t>
  </si>
  <si>
    <t>Snímač IC karet na frekvenci 13,56 MHz (IC/DESfire). V přístroji lze registrovat až 5 000 karet, lokální správa čipových karet přes MASTER čip. Lze propojit s hlasovým modulem bez nutnosti zapojení modulu klávesnice. Obsahuje výstup typu Wiegand pro spoje</t>
  </si>
  <si>
    <t>Pol295</t>
  </si>
  <si>
    <t>Modul tlačítkový, s tlačítky 4/8 (135mm). 4 tlačítka pro vyzvánění. Možnost nastavení jednoduchého nebo dvojitého režimu tlačítek na hlasovém modulu. Podsvícení v režimu den/noc. Rozměry (v × š × h): 72 × 97 × 25 mm. Stupeň krytí: IP 54. Pracovní teploty:</t>
  </si>
  <si>
    <t>Pol296</t>
  </si>
  <si>
    <t>Krabice instalační, zapuštěná, velikost 1/3 (135 mm)</t>
  </si>
  <si>
    <t>Pol297</t>
  </si>
  <si>
    <t>Předinstalační krabice, velikost 1/3 (135 mm)</t>
  </si>
  <si>
    <t>Pol40</t>
  </si>
  <si>
    <t>Kryt AUDIO tabla, velikost 1/3 (135 mm), eloxovaný hliník</t>
  </si>
  <si>
    <t>Pol298</t>
  </si>
  <si>
    <t>Telefon domovní, se sluchátkem. 1 tlačítko pro otevření zámku, 2 programovatelná tlačítka pro interkom, ovládání spínacího modulu nebo otevření druhého zámku. Pět volitelných polyfonních typů vyzvánění. 3-stupňové nastavení hlasitosti vyzvánění. Instalace</t>
  </si>
  <si>
    <t>Pol299</t>
  </si>
  <si>
    <t>Jednotka řídicí univerzální, řadová. Pro napájení a řízení systému. V případě potřeby slouží jako přídavný napájecí zdroj pro větší instalace. Výstupní napětí: 28 V DC. Výstupní proud: 1,2 A. Rozměry (v × š × h): 90 × 144 × 65 mm (8 M). Stupeň krytí: IP 2</t>
  </si>
  <si>
    <t>Pol43</t>
  </si>
  <si>
    <t>Tlačítko zvonkové do instalační krabice, šroubové, včetně rámečku</t>
  </si>
  <si>
    <t>Pol44</t>
  </si>
  <si>
    <t>Plastová krabice, 24 průchozích svorek a tamper kontakt, povrchová montáž</t>
  </si>
  <si>
    <t>Pol5</t>
  </si>
  <si>
    <t>Kabel U/UTP Cat.6 300MHz LSOH B2ca</t>
  </si>
  <si>
    <t>Pol300</t>
  </si>
  <si>
    <t>Úprava programového vybavení systému DT , atd.</t>
  </si>
  <si>
    <t>Pol301</t>
  </si>
  <si>
    <t>Montáž  systému  DT , atd.</t>
  </si>
  <si>
    <t>Pol302</t>
  </si>
  <si>
    <t>Součinnost  s  firmou  zajišťující  dodávku vstupních dveří (EL.vrátný), atd.</t>
  </si>
  <si>
    <t>Pol303</t>
  </si>
  <si>
    <t>Úklid  všech  prostorů kde byly  prováděné  montážní  práce  na  systému DT , atd.</t>
  </si>
  <si>
    <t>Pol304</t>
  </si>
  <si>
    <t>Ekologická  likvidace  odpadu  po  montáži  systému DT , atd.</t>
  </si>
  <si>
    <t>Pol305</t>
  </si>
  <si>
    <t>Kontrola,  audit  provedení  systému DT , atd. uživatelem.</t>
  </si>
  <si>
    <t>Pol306</t>
  </si>
  <si>
    <t>Komplexní  funkční  zkouška  instalovaného  systému DT , atd.</t>
  </si>
  <si>
    <t>Pol307</t>
  </si>
  <si>
    <t>Zaškolení  všech  určených  pracovníků  uživatelem  pro  instalovaný  systém DT , atd.</t>
  </si>
  <si>
    <t>Pol308</t>
  </si>
  <si>
    <t>Pomocné  konstrukční  díly pro realizaci systému DT , atd.</t>
  </si>
  <si>
    <t>Pol309</t>
  </si>
  <si>
    <t>Režijní náklady pro realizaci systému DT , atd.</t>
  </si>
  <si>
    <t>10 - EZS</t>
  </si>
  <si>
    <t>Pol310</t>
  </si>
  <si>
    <t>Ústředna s LTE komunikátorem s mini anténou a LAN komunikátorem, max. 120 bezdrátových a max. 230 sběrnicových periférií - max. počet periférií 230, 15 podsystémů, 600 uživatelských kodů, až 128 PG výstupů, obsahuje napájecí zdroj, max. trvalý odběr z úst</t>
  </si>
  <si>
    <t>Pol311</t>
  </si>
  <si>
    <t xml:space="preserve">Sběrnicový adresovatelný modul pro připojení drátového detektoru, obsahuje 3 vstupy - Sabotáž, Poplach, Porucha nebo k hlášení speciální reakce "Masking" (pro detektory s funkcí Antimasking)., minimální doba aktivace pro spuštění poplachu je 0,1s - 300s, </t>
  </si>
  <si>
    <t>Pol21</t>
  </si>
  <si>
    <t>Víceúčelová instalační krabice s IP40, rozměry 90 x 90mm</t>
  </si>
  <si>
    <t>Pol312</t>
  </si>
  <si>
    <t>Sběrnicová dotyková klávesnice s 5" displejem a RFID čtečkou karet pro ovládání zabezpečovacího systému - bílá</t>
  </si>
  <si>
    <t>Pol313</t>
  </si>
  <si>
    <t>Sběrnicový kombinovaný detektor kouře a teploty se sirénkou - dva samostatné detektory – optický detektor kouře a teplotní detektor. Poplachová teplota +60°C až +65°C. Sirénku lze částečně použít i pro signalizaci poplachů z jiných detektorů apod. Napájen</t>
  </si>
  <si>
    <t>Pol314</t>
  </si>
  <si>
    <t>Akumulátor alkalický AA</t>
  </si>
  <si>
    <t>Pol315</t>
  </si>
  <si>
    <t>Propojovací krabice, 6 průchozích svorkovnic (2,5x2,5 mm), povrchová montáž, tamper</t>
  </si>
  <si>
    <t>Pol26</t>
  </si>
  <si>
    <t>Záspustný magnetický kontakt</t>
  </si>
  <si>
    <t>Pol33</t>
  </si>
  <si>
    <t>12V, 18Ah, záložní , bezúdržbový, VRLA, uzavřený, akumulátor. Technologie AGM. Vhodný pro EZS, EPS. Max. odebíraný proud 270A(5s), životnost až 5let, délka: 182 mm, šířka: 77 mm, výška: 168 mm, hmotnost: 5,32kg, typ pólu: 14 x 12 x 2 mm.</t>
  </si>
  <si>
    <t>Pol316</t>
  </si>
  <si>
    <t>Tlačítko přivolání pomoci</t>
  </si>
  <si>
    <t>Pol317</t>
  </si>
  <si>
    <t>Kabel sběrnice s vyšší požární odolností 2 × 0,5 mm2 (červený-černý), 2 × 0,2 mm2 (zelený-žlutý) pro páteřní rozvod sběrnice a vzdálené periferie, balení 200m - označení černou barvou po jednom metru. Třída reakce na oheň B2cas1d1a1</t>
  </si>
  <si>
    <t>Pol29</t>
  </si>
  <si>
    <t>Patch cord UTP cat. 6, 5m, zelený</t>
  </si>
  <si>
    <t>Pol318</t>
  </si>
  <si>
    <t>Kabel -J3x1,5mm2 určený pro pevný rozvod elektrické energie v zemi nebo ve volném prostředí bez jakéhokoliv mechanického namáhání.</t>
  </si>
  <si>
    <t>Pol319</t>
  </si>
  <si>
    <t>Vodič 1x4,0mm2 - zeleno-žlutý pro suché prostředí pro pevné uložení v potrubí a pod omítkou, pro přístrojové vedení a rozvodné stanice.</t>
  </si>
  <si>
    <t>Pol320</t>
  </si>
  <si>
    <t>Úprava programového vybavení systému EZS/PZTS/IAS , atd.</t>
  </si>
  <si>
    <t>Pol321</t>
  </si>
  <si>
    <t>Montáž  systému  EZS/PZTS/IAS , atd.</t>
  </si>
  <si>
    <t>Pol322</t>
  </si>
  <si>
    <t>Úklid  všech  prostorů kde byly  prováděné  montážní  práce  na  systému EZS/PZTS/IAS , atd.</t>
  </si>
  <si>
    <t>Pol323</t>
  </si>
  <si>
    <t>Ekologická  likvidace  odpadu  po  montáži  systému EZS/PZTS/IAS , atd.</t>
  </si>
  <si>
    <t>Pol324</t>
  </si>
  <si>
    <t>Kontrola,  audit  provedení  systému EZS/PZTS/IAS , atd. uživatelem.</t>
  </si>
  <si>
    <t>Pol325</t>
  </si>
  <si>
    <t>Komplexní  funkční  zkouška  instalovaného  systému EZS/PZTS/IAS , atd.</t>
  </si>
  <si>
    <t>Pol326</t>
  </si>
  <si>
    <t>Zaškolení  všech  určených  pracovníků  uživatelem  pro  instalovaný  systém EZS/PZTS/IAS , atd.</t>
  </si>
  <si>
    <t>Pol327</t>
  </si>
  <si>
    <t>Pomocné  konstrukční  díly pro realizaci systému EZS/PZTS/IAS , atd.</t>
  </si>
  <si>
    <t>Pol328</t>
  </si>
  <si>
    <t>Režijní náklady pro realizaci systému EZS/PZTS/IAS , atd.</t>
  </si>
  <si>
    <t>11 - SKT</t>
  </si>
  <si>
    <t>Pol329</t>
  </si>
  <si>
    <t xml:space="preserve">Např. MT-07 IP, Terminál nabízí vysoce komfortní a přehledné uspořádané grafické uživatelské prostředí, spojené s jednoduchou obsluhou a ovládáním funkčních tlačítek přímo na obslužném grafickém dotykovém displeji. Hlavní terminál bývá na jednom oddělení </t>
  </si>
  <si>
    <t>Pol330</t>
  </si>
  <si>
    <t xml:space="preserve">Např. CMT-07 IP, Ve spojení s kabelem CT-07 IP (CT-07L IP) slouží pro připojení hlavního terminálu k systému. Montuje se na instalační krabici KU 68-1901 do instalačního rámečku IFS. V případě použití lištových rozvodů se vodiče protahují přímo do CMT-07 </t>
  </si>
  <si>
    <t>Pol331</t>
  </si>
  <si>
    <t>Např. SWI- 24/19", Datový přepínač (SWITCH) je základním stavebním prvkem celého systému založeného na technologii ETHERNET s použitím příslušné kabeláže. Je umístěn v 19" datovém rozvaděči společně s PS-07 IP. Zabírá jednu pozici – 1U.</t>
  </si>
  <si>
    <t>Pol332</t>
  </si>
  <si>
    <t>Např. POE-8,16,24/19", Jedná se o základní stavební součást IP komunikačního systému umožňující centralizovaný rozvod napájení do všech koncových prvků systému. Je umístěn v 19" datovém rozvaděči společně s PS-07 IP. Umožňuje připojení 8, 16 nebo 24 konco</t>
  </si>
  <si>
    <t>Pol333</t>
  </si>
  <si>
    <t>Např. PS-07 IP, Je samostatné zařízení, určené k výrobě napájení 24V/8A - 192W pro jednotlivé prvky systému HCC-07 IP. PS-07 IP také obsahuje tzv. "registrační server" pro management a uložení konfigurace všech koncových komunikačních prvků systému, "RS-4</t>
  </si>
  <si>
    <t>Pol334</t>
  </si>
  <si>
    <t>Např. PDP 19"/2U, Rozvodová panel do datového rozvaděče, 8x230V, přepěťová ochrana, 19"/2U,</t>
  </si>
  <si>
    <t>Pol335</t>
  </si>
  <si>
    <t>Např. RT-07V IP, Pokojový terminál s reproduktorem a možností hovorového spojení. Tento pokojový terminál je používán zejména na lůžkových pokojích nebo služebních pokojích lékařů nebo sester. Pokojový terminál zajišťuje funkce "přenosu" volání pro zdravo</t>
  </si>
  <si>
    <t>Pol336</t>
  </si>
  <si>
    <t>Např. CL, Má tři barevně odlišná světla signalizující ve spojení s pokojovým terminálem stav a druh volání na daném místě. Umisťuje se viditelně na chodbě, vyjma služebních místností, nad dveře každého lůžkového pokoje, samostatné koupelny a WC. Montuje s</t>
  </si>
  <si>
    <t>Pol337</t>
  </si>
  <si>
    <t>Např. CC-07 IP, Tlačítko především slouží pro cílené směrování zdravotnického personálu na místo, odkud bylo aktivováno volání EMERGENCY CALL (nouzové volání), běžně tedy v koupelně nebo WC jež jsou součástí lůžkového pokoje. Umisťuje se poblíž dveří v ko</t>
  </si>
  <si>
    <t>Pol338</t>
  </si>
  <si>
    <t>Např. EB-07 IP, Je spínač umožňující ve spojení s pokojovým terminálem aktivaci nouzového volání do systému. Na jeden pokojový terminál, resp. na společnou sběrnici je možné připojit paralerně až 6 prvků typu EB-07 IP a EC-07 IP. Umisťuje se v blízkosti t</t>
  </si>
  <si>
    <t>Pol339</t>
  </si>
  <si>
    <t>Např. EC-07N IP, Je funkční obdobou tlačítka nouzového volání. Je však opatřeno spínačem se šňůrou, pro snadnější ovládání nařř. z vany, sprchy apod. Montuje se na instalační krabici KU 68-1901 do instalčního rámečku IFS.</t>
  </si>
  <si>
    <t>Pol340</t>
  </si>
  <si>
    <t>Např. EBC-07N IP, Je spínač a spínač s táhlam umožňující ve spojení s pokojovým terminálem aktivaci nouzového volání do systému. Na jeden pokojový terminál, resp. na společnou sběrnici je možné připojit paralerně až 6 prvků. Umisťuje se v blízkosti toalet</t>
  </si>
  <si>
    <t>Pol341</t>
  </si>
  <si>
    <t>Např. BC-01H, Zásuvka pacienta s držákem bez reproduktoru slouží pro přímé zavěšení a připojení pouze terminálu pacienta.</t>
  </si>
  <si>
    <t>Pol342</t>
  </si>
  <si>
    <t>Např. PU-01 IP (DC) R80.0, Je jednodušší variantou terminálu pacienta. Neumožňuje hlasité hovorové spojení pacienta se sestrou. Dvě další tlačítka lze využít pro další funkce (osvětlení, atd.).</t>
  </si>
  <si>
    <t>Pol343</t>
  </si>
  <si>
    <t>Např. CH1, Držák kabelu na hrazdu lůžka pacienta.</t>
  </si>
  <si>
    <t>Pol344</t>
  </si>
  <si>
    <t>19"/2U, UPS 3kVA/2,7kW</t>
  </si>
  <si>
    <t>Pol345</t>
  </si>
  <si>
    <t>Vyvazovací panel 1U</t>
  </si>
  <si>
    <t>Pol346</t>
  </si>
  <si>
    <t>Cable 4-par, kat.6, U/UTP, LSOHFR, B2ca s1,d1,a1, Kabel U/UTP Cat.6 300MHz LSOHFR B2ca s1,d1,a1</t>
  </si>
  <si>
    <t>Pol347</t>
  </si>
  <si>
    <t>Cable patch cord, 4-par, kat.6, U/UTP, 5m, PachCord UTP 6, 5m</t>
  </si>
  <si>
    <t>Pol348</t>
  </si>
  <si>
    <t>Cable patch cord, 4-par, kat.6, U/UTP, 0.3m, PachCord UTP 6, 0.3m</t>
  </si>
  <si>
    <t>Pol349</t>
  </si>
  <si>
    <t>Konektor RJ45, kat.6, UTP, , Konektor RJ45, kat.6, UTP, drát, s ochranou, komplet</t>
  </si>
  <si>
    <t>Pol350</t>
  </si>
  <si>
    <t>Např. PRAFlaSafe, 2x2,5mm, B2ca s1,d1,a1, Silový kabel, 2x2,5mm, B2ca s1,d1,a1</t>
  </si>
  <si>
    <t>Pol351</t>
  </si>
  <si>
    <t>Např. CYKY - J 3x2,5mm, Silový kabel, J 3x2,5mm</t>
  </si>
  <si>
    <t>Pol352</t>
  </si>
  <si>
    <t>Např. KU 68-45 KA, El. instalační krabice</t>
  </si>
  <si>
    <t>Pol353</t>
  </si>
  <si>
    <t>Např. KP 64/2KA, El. instalační krabice</t>
  </si>
  <si>
    <t>Pol354</t>
  </si>
  <si>
    <t>Zaměření, vytýčení vnitřní kabelové trasy pro slaboproudé systémy, atd.</t>
  </si>
  <si>
    <t>Pol355</t>
  </si>
  <si>
    <t>Použitá technika při instalaci vnitřní kabelové trasy pro slaboproudé systémy, žebříky, plošiny, lešení, atd.</t>
  </si>
  <si>
    <t>Pol356</t>
  </si>
  <si>
    <t>Skladné a manipulace s materiálem pro slaboproudé systémy na stavbě, atd.</t>
  </si>
  <si>
    <t>Pol357</t>
  </si>
  <si>
    <t>Kontrola všech dotčených prostorů ve kterých byla instalovaná vnitřní kabelová trasa slaboproudých systémů, atd.</t>
  </si>
  <si>
    <t>Pol358</t>
  </si>
  <si>
    <t>Zaměření, vytýčení venkovní kabelové trasy, atd.</t>
  </si>
  <si>
    <t>Pol359</t>
  </si>
  <si>
    <t>Výkopové práce (objem výkopu cca 1m =0.5m3)</t>
  </si>
  <si>
    <t>Pol360</t>
  </si>
  <si>
    <t>Úložný materiál, písek (objem cca 1m =0.15m3)</t>
  </si>
  <si>
    <t>Pol361</t>
  </si>
  <si>
    <t>Pokládka chráničky / kabelu do země, atd.</t>
  </si>
  <si>
    <t>Pol362</t>
  </si>
  <si>
    <t>Kontrola průchodnosti celé venkovní kabelové trasy, atd.</t>
  </si>
  <si>
    <t>Pol363</t>
  </si>
  <si>
    <t>Instalace výstražné folie do země, atd.</t>
  </si>
  <si>
    <t>Pol364</t>
  </si>
  <si>
    <t>Zásyp výkopu (objem výkopu cca 1m =0.5m3)</t>
  </si>
  <si>
    <t>Pol365</t>
  </si>
  <si>
    <t>Uvedení dotčeného terénu do původního stavu, atd.</t>
  </si>
  <si>
    <t>Pol366</t>
  </si>
  <si>
    <t>Použitá technika, atd.</t>
  </si>
  <si>
    <t>Pol367</t>
  </si>
  <si>
    <t>Skladné a manipulace materiálu na stavbě, atd.</t>
  </si>
  <si>
    <t>Pol368</t>
  </si>
  <si>
    <t>Kontrola všech dotčených ploch venkovní kabelové trasy, atd.</t>
  </si>
  <si>
    <t>Pol369</t>
  </si>
  <si>
    <t>Geodetické zaměření venkovní kabelové trasy, atd.</t>
  </si>
  <si>
    <t>Pol370</t>
  </si>
  <si>
    <t>Např. SW-MT, SW - Licence pro hlavní terminál</t>
  </si>
  <si>
    <t>Pol371</t>
  </si>
  <si>
    <t>Např. SW-HC, SW - Licence historie volání</t>
  </si>
  <si>
    <t>Pol372</t>
  </si>
  <si>
    <t>Demontáž  systému KSP , atd.</t>
  </si>
  <si>
    <t>Pol373</t>
  </si>
  <si>
    <t>Montáž  systému  KSP , atd.</t>
  </si>
  <si>
    <t>Pol374</t>
  </si>
  <si>
    <t>Integrace  systému  KSP  do stávajícího systému  KSP  atd.</t>
  </si>
  <si>
    <t>Pol375</t>
  </si>
  <si>
    <t>Demontáž  a  montáž  interiérů   atd.</t>
  </si>
  <si>
    <t>Pol376</t>
  </si>
  <si>
    <t>Demontáž  a  montáž  exteriérů    atd.</t>
  </si>
  <si>
    <t>Pol377</t>
  </si>
  <si>
    <t>Součinnost  s  firmou  zajišťující  servisní  práce  systému  KSP , atd.</t>
  </si>
  <si>
    <t>Pol378</t>
  </si>
  <si>
    <t>Úklid  všech  prostorů kde byly  prováděné  montážní  práce  na  systému KSP , atd.</t>
  </si>
  <si>
    <t>Pol379</t>
  </si>
  <si>
    <t>Ekologická  likvidace  odpadu  po  montáži  systému KSP , atd.</t>
  </si>
  <si>
    <t>Pol380</t>
  </si>
  <si>
    <t>Výchozí  elektrická  revize  systému KSP , atd.</t>
  </si>
  <si>
    <t>Pol381</t>
  </si>
  <si>
    <t>Kontrola,  audit  provedení  systému KSP , atd. uživatelem.</t>
  </si>
  <si>
    <t>Pol382</t>
  </si>
  <si>
    <t>Kontrola,  audit  provedení  systému KSP , atd. požárním technikem.</t>
  </si>
  <si>
    <t>Pol383</t>
  </si>
  <si>
    <t>Měření,  měřící  protokoly  systému KSP , atd.</t>
  </si>
  <si>
    <t>Pol384</t>
  </si>
  <si>
    <t>Manuály  pro  komponenty  systému KSP , atd.</t>
  </si>
  <si>
    <t>Pol385</t>
  </si>
  <si>
    <t>Komplexní  funkční  zkouška  instalovaného  systému KSP , atd.</t>
  </si>
  <si>
    <t>Pol386</t>
  </si>
  <si>
    <t>Zaškolení  všech  určených  pracovníků  uživatelem  pro  instalovaný  systém KSP , atd.</t>
  </si>
  <si>
    <t>Pol387</t>
  </si>
  <si>
    <t>Průběžné  školení  všech  určených  pracovníků  uživatelem  pro  instalovaný  systém KSP , atd.</t>
  </si>
  <si>
    <t>Pol388</t>
  </si>
  <si>
    <t>Dohled  nad  obsluhou  a  údržbou  instalovaného  systému KSP , atd. v  délce  tří  týdnů ,  atd.</t>
  </si>
  <si>
    <t>Pol389</t>
  </si>
  <si>
    <t>Dokumentace  skutečného  provedení  (DSPS)  instalovaného  systému KSP , atd.</t>
  </si>
  <si>
    <t>Pol390</t>
  </si>
  <si>
    <t>Stavební  přípomoc,  průvrty,  příčky,  podhledy,  zdivo,  omítka,  sloupky,  základové konstrukce,  atd., pro prostory</t>
  </si>
  <si>
    <t>Pol391</t>
  </si>
  <si>
    <t>Pomocná  instalační  technika,  lešení,  žebříky,  jeřábová  plošina,  atd., pro prostory</t>
  </si>
  <si>
    <t>Pol392</t>
  </si>
  <si>
    <t>Nové požární  ucpávky  pro zajištění  kabelových  průchodů  protipožárním  materiálem,  vatou,  pěnou,  atd., pro prostory</t>
  </si>
  <si>
    <t>Pol393</t>
  </si>
  <si>
    <t>Oprava  stávajících  požárních  ucpávek  pro  zajištění  kabelových  průchodů  protipožárním  materiálem,  vatou,  pěnou,  atd., pro prostory</t>
  </si>
  <si>
    <t>Pol394</t>
  </si>
  <si>
    <t>Sádrokartonová  konstrukce  pro  zakrytí  vertikální kabelové trasy,  včetně  montážních  dvířek,  atd., do prostorů</t>
  </si>
  <si>
    <t>Pol395</t>
  </si>
  <si>
    <t>Sádrokartonová  konstrukce  pro  zakrytí  horizontální kabelové trasy,  včetně  montážních  dvířek,  atd., do prostorů</t>
  </si>
  <si>
    <t>Pol396</t>
  </si>
  <si>
    <t>Pomocné  konstrukční  díly pro realizaci systému KSP , atd.</t>
  </si>
  <si>
    <t>Pol397</t>
  </si>
  <si>
    <t>Režijní náklady pro realizaci systému KSP , atd.</t>
  </si>
  <si>
    <t>12 - KSP</t>
  </si>
  <si>
    <t>Pol398</t>
  </si>
  <si>
    <t>Krabice přístrojová rozvodná včetně vysekání lůžka, hloubka 66</t>
  </si>
  <si>
    <t>Pol127</t>
  </si>
  <si>
    <t>Krabice povrchová 81x81x19,</t>
  </si>
  <si>
    <t>Pol128</t>
  </si>
  <si>
    <t>Skupinová kabelová příchytky včetně kotevního materiálu</t>
  </si>
  <si>
    <t>Pol129</t>
  </si>
  <si>
    <t>Trubka ohebná 20, nízká mechanická odolnost, s protahovacím drátem</t>
  </si>
  <si>
    <t>Pol399</t>
  </si>
  <si>
    <t>Trubka ohebná 25, nízká mechanická odolnost, s protahovacím drátem</t>
  </si>
  <si>
    <t>Pol131</t>
  </si>
  <si>
    <t>Trubka ohebná 32, UV stabilní</t>
  </si>
  <si>
    <t>Pol132</t>
  </si>
  <si>
    <t>Drátěný instalační žlab 100x50</t>
  </si>
  <si>
    <t>Pol133</t>
  </si>
  <si>
    <t>Drátěný instalační žlab 150x50</t>
  </si>
  <si>
    <t>Pol134</t>
  </si>
  <si>
    <t>Drátěný instalační žlab 200x50</t>
  </si>
  <si>
    <t>Pol135</t>
  </si>
  <si>
    <t>Drátěný instalační žlab 300x50</t>
  </si>
  <si>
    <t>Pol136</t>
  </si>
  <si>
    <t>Spojka drátěného žlabu</t>
  </si>
  <si>
    <t>Pol137</t>
  </si>
  <si>
    <t>Nosník pro žlab 100x50</t>
  </si>
  <si>
    <t>Pol138</t>
  </si>
  <si>
    <t>Nosník pro žlab 150x50</t>
  </si>
  <si>
    <t>Pol139</t>
  </si>
  <si>
    <t>Podpěra pro závěsnou montáž žlabu 300x50</t>
  </si>
  <si>
    <t>Pol140</t>
  </si>
  <si>
    <t>Podpěra pro nástěnnou montáž žlabu 200x50</t>
  </si>
  <si>
    <t>Pol141</t>
  </si>
  <si>
    <t>Podpěra pro nástěnnou montáž žlabu 300x50</t>
  </si>
  <si>
    <t>Pol142</t>
  </si>
  <si>
    <t>Závitová tyč Závitová tyč 8mm/1m</t>
  </si>
  <si>
    <t>Pol143</t>
  </si>
  <si>
    <t>Kovová hmoždinka M8</t>
  </si>
  <si>
    <t>Pol144</t>
  </si>
  <si>
    <t>Vysekání drážky 3x3cm</t>
  </si>
  <si>
    <t>Pol145</t>
  </si>
  <si>
    <t>Průraz stěnou do 250mm</t>
  </si>
  <si>
    <t>Pol146</t>
  </si>
  <si>
    <t>Podpěra pro vedení na ploché střechy</t>
  </si>
  <si>
    <t>Pol147</t>
  </si>
  <si>
    <t>Drobné práce 5% a materiál 5%</t>
  </si>
  <si>
    <t>Pol400</t>
  </si>
  <si>
    <t>Dodávka programového vybavení systému SKT , atd.</t>
  </si>
  <si>
    <t>Pol401</t>
  </si>
  <si>
    <t>Dodávka grafické nadstavby systému SKT , atd.</t>
  </si>
  <si>
    <t>Pol402</t>
  </si>
  <si>
    <t>Úprava programového vybavení systému SKT , atd.</t>
  </si>
  <si>
    <t>Pol403</t>
  </si>
  <si>
    <t>Úprava grafické nadstavby systému SKT , atd.</t>
  </si>
  <si>
    <t>Pol404</t>
  </si>
  <si>
    <t>Požární ucpávky</t>
  </si>
  <si>
    <t>Pol149</t>
  </si>
  <si>
    <t>Vedlejší náklady - cestovné + dopravné (dojezdová vzdálenost 50km)</t>
  </si>
  <si>
    <t>km</t>
  </si>
  <si>
    <t>Pol150</t>
  </si>
  <si>
    <t>Inženýrská a koordinační činnost</t>
  </si>
  <si>
    <t>Pol151</t>
  </si>
  <si>
    <t>Dílenská dokumentace</t>
  </si>
  <si>
    <t>Pol152</t>
  </si>
  <si>
    <t>Dokumentace skutečného stavu včetně dokladové části</t>
  </si>
  <si>
    <t>Pol405</t>
  </si>
  <si>
    <t>Výchozí  elektrická  revize  systému SKT , atd.</t>
  </si>
  <si>
    <t>Pol406</t>
  </si>
  <si>
    <t>Kontrola,  audit  provedení  systému SKT , atd. uživatelem.</t>
  </si>
  <si>
    <t>Pol407</t>
  </si>
  <si>
    <t>Kontrola,  audit  provedení  systému SKT , atd. požárním technikem.</t>
  </si>
  <si>
    <t>Pol408</t>
  </si>
  <si>
    <t>Měření,  měřící  protokoly  systému SKT , atd.</t>
  </si>
  <si>
    <t>Pol409</t>
  </si>
  <si>
    <t>Manuály  pro  komponenty  systému SKT , atd.</t>
  </si>
  <si>
    <t>Pol410</t>
  </si>
  <si>
    <t>Komplexní  funkční  zkouška  instalovaného  systému SKT , atd.</t>
  </si>
  <si>
    <t>Pol411</t>
  </si>
  <si>
    <t>Zaškolení  všech  určených  pracovníků  uživatelem  pro  instalovaný  systém SKT , atd.</t>
  </si>
  <si>
    <t>Pol412</t>
  </si>
  <si>
    <t>Průběžné  školení  všech  určených  pracovníků  uživatelem  pro  instalovaný  systém SKT , atd.</t>
  </si>
  <si>
    <t>Pol413</t>
  </si>
  <si>
    <t>Dohled  nad  obsluhou  a  údržbou  instalovaného  systému SKT , atd. v  délce  tří  týdnů ,  atd.</t>
  </si>
  <si>
    <t>Pol414</t>
  </si>
  <si>
    <t>Dokumentace  skutečného  provedení  (DSPS)  instalovaného  systému SKT , atd.</t>
  </si>
  <si>
    <t>Pol415</t>
  </si>
  <si>
    <t>Pomocné  konstrukční  díly pro realizaci systému SKT , atd.</t>
  </si>
  <si>
    <t>Pol416</t>
  </si>
  <si>
    <t>Režijní náklady pro realizaci systému SKT , atd.</t>
  </si>
  <si>
    <t>13 - STA</t>
  </si>
  <si>
    <t>Pol417</t>
  </si>
  <si>
    <t>Venkovní stožár pro antény, instalace pro plochou sřechu, žárový zinek, výška 2m, atmosferická ochrana,</t>
  </si>
  <si>
    <t>Pol418</t>
  </si>
  <si>
    <t>Kotvení venkovního stožáru prostřednictvím betonové zátěže, rozměr 400x290x90 mm, hmotnost cca 25 kg, Pevnost C 25/30 XC1,</t>
  </si>
  <si>
    <t>Pol419</t>
  </si>
  <si>
    <t>Podložka pryžová, rozměr 400 x 330 x 11</t>
  </si>
  <si>
    <t>Pol420</t>
  </si>
  <si>
    <t>Venkovní skříň uzavřená pro přepěťové ochrany, rozměr cca 255 x 205 x 66</t>
  </si>
  <si>
    <t>Pol421</t>
  </si>
  <si>
    <t>Širokopásmová přepěťová ochrana pro koaxiální vedení, např. SPKO-F75-SAT/TV</t>
  </si>
  <si>
    <t>Pol422</t>
  </si>
  <si>
    <t>Hydroizolační průchod střechou</t>
  </si>
  <si>
    <t>Pol423</t>
  </si>
  <si>
    <t>Rozvodnice pro STA rozvaděč, plechová, cca 700 x 500 x 200</t>
  </si>
  <si>
    <t>Pol424</t>
  </si>
  <si>
    <t>Všesměrová anténa pro příjem VKV. Materiál hliník v kombinaci s plastem. Třmen s možností upevnění na stožár. Plastová krabice se symetrizačním členem. Frekvenční rozsah 87,5 - 108MHz. Hmotnost 1,32kg. Impedance 75Ohm.</t>
  </si>
  <si>
    <t>Pol425</t>
  </si>
  <si>
    <t>Pásmová, 27 prvková anténa, je určena pro příjem DVB-T signálu v pásmu UHF (IV - V), kanálů 21-60. Potlačuje pásmo LTE, Max. zisk až 16,5dB. Předozadní poměr až 35dB. Impedance 75 Ohm. Horizontální i vertikální montáž možná. Třmen pro trubku o průměru 25-</t>
  </si>
  <si>
    <t>Pol426</t>
  </si>
  <si>
    <t>Rozbočovač 1/3, 6.2 dB, DOCSIS 3.1</t>
  </si>
  <si>
    <t>Pol427</t>
  </si>
  <si>
    <t>Rozbočovač 1/12, 13 dB, DOCSIS 3.1</t>
  </si>
  <si>
    <t>Pol428</t>
  </si>
  <si>
    <t xml:space="preserve">Programovatelný zesilovač s automaticky potlačeným LTE pásmem určený pro větší rozvody STA. Zesilovač je vybaven digitálním zpracováním kanálů, libovolný vstupní kanál lze převést na libovolný výstupní kanál s automatickým nastavením zesílení dle zvolené </t>
  </si>
  <si>
    <t>Pol429</t>
  </si>
  <si>
    <t>F konektor 7mm</t>
  </si>
  <si>
    <t>Pol430</t>
  </si>
  <si>
    <t>Konektor F - zakončovací</t>
  </si>
  <si>
    <t>Pol431</t>
  </si>
  <si>
    <t>STA zásuvka TV+R, koncová, včetně krytky, komplet,</t>
  </si>
  <si>
    <t>Pol432</t>
  </si>
  <si>
    <t>Koaxiální kabel vnitřní, LSFH, B2ca,, Koaxiální kabel nejvyšší kvality se středovým vodičem z čisté mědi BC a trojnásobným stíněním TRISHIELD z pocínované mědi CuSn, bílá barva. Kabel je určen pro všechny náročné aplikace přenosů CCTV, TV a SAT signálů. P</t>
  </si>
  <si>
    <t>Pol433</t>
  </si>
  <si>
    <t xml:space="preserve">Koaxiální kabel venkovní, Koaxiální kabel nejvyšší kvality se středovým vodičem z čisté mědi BC a trojnásobným stíněním TRISHIELD z pocínované mědi CuSn. Kabel je určen pro všechny náročné aplikace přenosů CCTV, TV a SAT signálů. Díky použitému materiálu </t>
  </si>
  <si>
    <t>Pol434</t>
  </si>
  <si>
    <t>Pol435</t>
  </si>
  <si>
    <t>Pol436</t>
  </si>
  <si>
    <t>Demontáž  systému STA , atd.</t>
  </si>
  <si>
    <t>Pol437</t>
  </si>
  <si>
    <t>Montáž  systému  STA , atd.</t>
  </si>
  <si>
    <t>Pol438</t>
  </si>
  <si>
    <t>Integrace  systému  STA  do stávajícího systému  STA  atd.</t>
  </si>
  <si>
    <t>Pol439</t>
  </si>
  <si>
    <t>Součinnost  s  firmou  zajišťující  servisní  práce  systému  STA , atd.</t>
  </si>
  <si>
    <t>Pol440</t>
  </si>
  <si>
    <t>Úklid  všech  prostorů kde byly  prováděné  montážní  práce  na  systému STA , atd.</t>
  </si>
  <si>
    <t>Pol441</t>
  </si>
  <si>
    <t>Ekologická  likvidace  odpadu  po  montáži  systému STA , atd.</t>
  </si>
  <si>
    <t>Pol442</t>
  </si>
  <si>
    <t>Výchozí  elektrická  revize  systému STA , atd.</t>
  </si>
  <si>
    <t>Pol443</t>
  </si>
  <si>
    <t>Kontrola,  audit  provedení  systému STA , atd. uživatelem.</t>
  </si>
  <si>
    <t>Pol444</t>
  </si>
  <si>
    <t>Kontrola,  audit  provedení  systému STA , atd. požárním technikem.</t>
  </si>
  <si>
    <t>Pol445</t>
  </si>
  <si>
    <t>Měření,  měřící  protokoly  systému STA , atd.</t>
  </si>
  <si>
    <t>Pol446</t>
  </si>
  <si>
    <t>Manuály  pro  komponenty  systému STA , atd.</t>
  </si>
  <si>
    <t>Pol447</t>
  </si>
  <si>
    <t>Komplexní  funkční  zkouška  instalovaného  systému STA , atd.</t>
  </si>
  <si>
    <t>Pol448</t>
  </si>
  <si>
    <t>Zaškolení  všech  určených  pracovníků  uživatelem  pro  instalovaný  systém STA , atd.</t>
  </si>
  <si>
    <t>Pol449</t>
  </si>
  <si>
    <t>Průběžné  školení  všech  určených  pracovníků  uživatelem  pro  instalovaný  systém STA , atd.</t>
  </si>
  <si>
    <t>Pol450</t>
  </si>
  <si>
    <t>Dohled  nad  obsluhou  a  údržbou  instalovaného  systému STA , atd. v  délce  tří  týdnů ,  atd.</t>
  </si>
  <si>
    <t>Pol451</t>
  </si>
  <si>
    <t>Dokumentace  skutečného  provedení  (DSPS)  instalovaného  systému STA , atd.</t>
  </si>
  <si>
    <t>Pol452</t>
  </si>
  <si>
    <t>Pomocné  konstrukční  díly pro realizaci systému STA , atd.</t>
  </si>
  <si>
    <t>Pol453</t>
  </si>
  <si>
    <t>Režijní náklady pro realizaci systému STA , atd.</t>
  </si>
  <si>
    <t>14 - UKS</t>
  </si>
  <si>
    <t>Pol454</t>
  </si>
  <si>
    <t>Datový rozvaděč, Datový rozvaděč stojanový 800x800x45U, prosklené dveře</t>
  </si>
  <si>
    <t>Pol455</t>
  </si>
  <si>
    <t>Datový rozvaděč, 19" nap.panel 8x230V ČSN,vypínač,přep.och.,tep.pojistka, 3m</t>
  </si>
  <si>
    <t>Pol456</t>
  </si>
  <si>
    <t>Datový rozvaděč, Montážní sada M6 (šroub, matice, podložka ‑ sada 50 ks)</t>
  </si>
  <si>
    <t>Pol457</t>
  </si>
  <si>
    <t>Datový rozvaděč, Kapsa na dokumentaci A4, magnetická</t>
  </si>
  <si>
    <t>Pol458</t>
  </si>
  <si>
    <t>Datový rozvaděč, 19" Patch Panel ISDN 25xRJ45 UTP, 1U, RAL7035 světle šedý</t>
  </si>
  <si>
    <t>Pol459</t>
  </si>
  <si>
    <t>Datový rozvaděč, Patch panel pro 24 modulů, prázdný,</t>
  </si>
  <si>
    <t>Pol460</t>
  </si>
  <si>
    <t>Datový rozvaděč, Vyvazovací panel 1U, 5 vyvazovacích plastových ok</t>
  </si>
  <si>
    <t>Pol461</t>
  </si>
  <si>
    <t>Datový rozvaděč, Modul RJ45, UTP cat.6, do panelů a zásuvek</t>
  </si>
  <si>
    <t>Pol462</t>
  </si>
  <si>
    <t>Dvojzásuvka 1xRJ45 cat.6 UTP, bez modulů, 1x záslepka, šedá</t>
  </si>
  <si>
    <t>Pol463</t>
  </si>
  <si>
    <t>Dvojzásuvka 2xRJ45 cat.6 UTP, bez modulů, šedá, designová</t>
  </si>
  <si>
    <t>Pol464</t>
  </si>
  <si>
    <t>Rámeček jednonásobný, šedá/bílá, design</t>
  </si>
  <si>
    <t>Pol465</t>
  </si>
  <si>
    <t>Rámeček dvojnásobný, šedá/bílá</t>
  </si>
  <si>
    <t>Pol466</t>
  </si>
  <si>
    <t>Cable 4-par, kat.6, U/UTP, LSOH, B2ca, Kabel U/UTP Cat.6 300MHz LSOH B2ca</t>
  </si>
  <si>
    <t>Pol467</t>
  </si>
  <si>
    <t>Cable patch cord, 4-par, kat.6, U/UTP, 2 m, šedý, Patch cord UTP cat. 6, 2m, šedý</t>
  </si>
  <si>
    <t>Pol468</t>
  </si>
  <si>
    <t>Kabel -J3x2,5mm2 určený pro pevný rozvod elektrické energie v zemi nebo ve volném prostředí bez jakéhokoliv mechanického namáhání.</t>
  </si>
  <si>
    <t>Pol469</t>
  </si>
  <si>
    <t>Demontáž  systému UKS/UCS , atd.</t>
  </si>
  <si>
    <t>Pol470</t>
  </si>
  <si>
    <t>Montáž  systému  UKS/UCS , atd.</t>
  </si>
  <si>
    <t>Pol471</t>
  </si>
  <si>
    <t>Integrace  systému  UKS/UCS  do stávajícího systému  UKS/UCS  atd.</t>
  </si>
  <si>
    <t>Pol472</t>
  </si>
  <si>
    <t>Pol473</t>
  </si>
  <si>
    <t>Pol474</t>
  </si>
  <si>
    <t>Součinnost  s  firmou  zajišťující  servisní  práce  systému  UKS/UCS , atd.</t>
  </si>
  <si>
    <t>Pol475</t>
  </si>
  <si>
    <t>Úklid  všech  prostorů kde byly  prováděné  montážní  práce  na  systému UKS/UCS , atd.</t>
  </si>
  <si>
    <t>Pol476</t>
  </si>
  <si>
    <t>Ekologická  likvidace  odpadu  po  montáži  systému UKS/UCS , atd.</t>
  </si>
  <si>
    <t>Pol477</t>
  </si>
  <si>
    <t>Výchozí  elektrická  revize  systému UKS/UCS , atd.</t>
  </si>
  <si>
    <t>Pol478</t>
  </si>
  <si>
    <t>Kontrola,  audit  provedení  systému UKS/UCS , atd. uživatelem.</t>
  </si>
  <si>
    <t>Pol479</t>
  </si>
  <si>
    <t>Kontrola,  audit  provedení  systému UKS/UCS , atd. požárním technikem.</t>
  </si>
  <si>
    <t>Pol480</t>
  </si>
  <si>
    <t>Měření,  měřící  protokoly  systému UKS/UCS , atd.</t>
  </si>
  <si>
    <t>Pol481</t>
  </si>
  <si>
    <t>Manuály  pro  komponenty  systému UKS/UCS , atd.</t>
  </si>
  <si>
    <t>Pol482</t>
  </si>
  <si>
    <t>Komplexní  funkční  zkouška  instalovaného  systému UKS/UCS , atd.</t>
  </si>
  <si>
    <t>Pol483</t>
  </si>
  <si>
    <t>Zaškolení  všech  určených  pracovníků  uživatelem  pro  instalovaný  systém UKS/UCS , atd.</t>
  </si>
  <si>
    <t>Pol484</t>
  </si>
  <si>
    <t>Průběžné  školení  všech  určených  pracovníků  uživatelem  pro  instalovaný  systém UKS/UCS , atd.</t>
  </si>
  <si>
    <t>Pol485</t>
  </si>
  <si>
    <t>Dohled  nad  obsluhou  a  údržbou  instalovaného  systému UKS/UCS , atd. v  délce  tří  týdnů ,  atd.</t>
  </si>
  <si>
    <t>Pol486</t>
  </si>
  <si>
    <t>Dokumentace  skutečného  provedení  (DSPS)  instalovaného  systému UKS/UCS , atd.</t>
  </si>
  <si>
    <t>Pol487</t>
  </si>
  <si>
    <t>Pomocné  konstrukční  díly pro realizaci systému UKS/UCS , atd.</t>
  </si>
  <si>
    <t>Pol488</t>
  </si>
  <si>
    <t>Režijní náklady pro realizaci systému UKS/UCS , atd.</t>
  </si>
  <si>
    <t>vodič 6 mm2 červený</t>
  </si>
  <si>
    <t xml:space="preserve">Střídač </t>
  </si>
  <si>
    <t>CCA Kit + TAP</t>
  </si>
  <si>
    <t>TAP</t>
  </si>
  <si>
    <t>Optimizér 700W</t>
  </si>
  <si>
    <t xml:space="preserve">FV panel </t>
  </si>
  <si>
    <t>vodič 6 mm2 černý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</si>
</sst>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3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3" fillId="0" borderId="12" xfId="0" applyNumberFormat="1" applyFont="1" applyBorder="1"/>
    <xf numFmtId="166" fontId="33" fillId="0" borderId="13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2" xfId="0" applyFont="1" applyBorder="1" applyAlignment="1">
      <alignment horizontal="center" vertical="center"/>
    </xf>
    <xf numFmtId="49" fontId="22" fillId="0" borderId="22" xfId="0" applyNumberFormat="1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center" vertical="center" wrapText="1"/>
    </xf>
    <xf numFmtId="167" fontId="22" fillId="0" borderId="22" xfId="0" applyNumberFormat="1" applyFont="1" applyBorder="1" applyAlignment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7" fillId="0" borderId="22" xfId="0" applyFont="1" applyBorder="1" applyAlignment="1">
      <alignment horizontal="center" vertical="center"/>
    </xf>
    <xf numFmtId="49" fontId="37" fillId="0" borderId="22" xfId="0" applyNumberFormat="1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center" vertical="center" wrapText="1"/>
    </xf>
    <xf numFmtId="167" fontId="37" fillId="0" borderId="22" xfId="0" applyNumberFormat="1" applyFont="1" applyBorder="1" applyAlignment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22" fillId="4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4" fontId="28" fillId="0" borderId="0" xfId="0" applyNumberFormat="1" applyFont="1" applyAlignment="1">
      <alignment horizontal="right" vertical="center"/>
    </xf>
    <xf numFmtId="0" fontId="28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2" fillId="4" borderId="7" xfId="0" applyFont="1" applyFill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12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200"/>
      <c r="AS2" s="200"/>
      <c r="AT2" s="200"/>
      <c r="AU2" s="200"/>
      <c r="AV2" s="200"/>
      <c r="AW2" s="200"/>
      <c r="AX2" s="200"/>
      <c r="AY2" s="200"/>
      <c r="AZ2" s="200"/>
      <c r="BA2" s="200"/>
      <c r="BB2" s="200"/>
      <c r="BC2" s="200"/>
      <c r="BD2" s="200"/>
      <c r="BE2" s="200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199" t="s">
        <v>14</v>
      </c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R5" s="19"/>
      <c r="BE5" s="196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201" t="s">
        <v>17</v>
      </c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R6" s="19"/>
      <c r="BE6" s="197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197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197"/>
      <c r="BS8" s="16" t="s">
        <v>6</v>
      </c>
    </row>
    <row r="9" spans="1:74" ht="14.45" customHeight="1">
      <c r="B9" s="19"/>
      <c r="AR9" s="19"/>
      <c r="BE9" s="197"/>
      <c r="BS9" s="16" t="s">
        <v>6</v>
      </c>
    </row>
    <row r="10" spans="1:74" ht="12" customHeight="1">
      <c r="B10" s="19"/>
      <c r="D10" s="26" t="s">
        <v>24</v>
      </c>
      <c r="AK10" s="26" t="s">
        <v>25</v>
      </c>
      <c r="AN10" s="24" t="s">
        <v>1</v>
      </c>
      <c r="AR10" s="19"/>
      <c r="BE10" s="197"/>
      <c r="BS10" s="16" t="s">
        <v>6</v>
      </c>
    </row>
    <row r="11" spans="1:74" ht="18.399999999999999" customHeight="1">
      <c r="B11" s="19"/>
      <c r="E11" s="24" t="s">
        <v>26</v>
      </c>
      <c r="AK11" s="26" t="s">
        <v>27</v>
      </c>
      <c r="AN11" s="24" t="s">
        <v>1</v>
      </c>
      <c r="AR11" s="19"/>
      <c r="BE11" s="197"/>
      <c r="BS11" s="16" t="s">
        <v>6</v>
      </c>
    </row>
    <row r="12" spans="1:74" ht="6.95" customHeight="1">
      <c r="B12" s="19"/>
      <c r="AR12" s="19"/>
      <c r="BE12" s="197"/>
      <c r="BS12" s="16" t="s">
        <v>6</v>
      </c>
    </row>
    <row r="13" spans="1:74" ht="12" customHeight="1">
      <c r="B13" s="19"/>
      <c r="D13" s="26" t="s">
        <v>28</v>
      </c>
      <c r="AK13" s="26" t="s">
        <v>25</v>
      </c>
      <c r="AN13" s="28" t="s">
        <v>29</v>
      </c>
      <c r="AR13" s="19"/>
      <c r="BE13" s="197"/>
      <c r="BS13" s="16" t="s">
        <v>6</v>
      </c>
    </row>
    <row r="14" spans="1:74" ht="12.75">
      <c r="B14" s="19"/>
      <c r="E14" s="202" t="s">
        <v>29</v>
      </c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6" t="s">
        <v>27</v>
      </c>
      <c r="AN14" s="28" t="s">
        <v>29</v>
      </c>
      <c r="AR14" s="19"/>
      <c r="BE14" s="197"/>
      <c r="BS14" s="16" t="s">
        <v>6</v>
      </c>
    </row>
    <row r="15" spans="1:74" ht="6.95" customHeight="1">
      <c r="B15" s="19"/>
      <c r="AR15" s="19"/>
      <c r="BE15" s="197"/>
      <c r="BS15" s="16" t="s">
        <v>4</v>
      </c>
    </row>
    <row r="16" spans="1:74" ht="12" customHeight="1">
      <c r="B16" s="19"/>
      <c r="D16" s="26" t="s">
        <v>30</v>
      </c>
      <c r="AK16" s="26" t="s">
        <v>25</v>
      </c>
      <c r="AN16" s="24" t="s">
        <v>1</v>
      </c>
      <c r="AR16" s="19"/>
      <c r="BE16" s="197"/>
      <c r="BS16" s="16" t="s">
        <v>4</v>
      </c>
    </row>
    <row r="17" spans="2:71" ht="18.399999999999999" customHeight="1">
      <c r="B17" s="19"/>
      <c r="E17" s="24" t="s">
        <v>31</v>
      </c>
      <c r="AK17" s="26" t="s">
        <v>27</v>
      </c>
      <c r="AN17" s="24" t="s">
        <v>1</v>
      </c>
      <c r="AR17" s="19"/>
      <c r="BE17" s="197"/>
      <c r="BS17" s="16" t="s">
        <v>32</v>
      </c>
    </row>
    <row r="18" spans="2:71" ht="6.95" customHeight="1">
      <c r="B18" s="19"/>
      <c r="AR18" s="19"/>
      <c r="BE18" s="197"/>
      <c r="BS18" s="16" t="s">
        <v>6</v>
      </c>
    </row>
    <row r="19" spans="2:71" ht="12" customHeight="1">
      <c r="B19" s="19"/>
      <c r="D19" s="26" t="s">
        <v>33</v>
      </c>
      <c r="AK19" s="26" t="s">
        <v>25</v>
      </c>
      <c r="AN19" s="24" t="s">
        <v>1</v>
      </c>
      <c r="AR19" s="19"/>
      <c r="BE19" s="197"/>
      <c r="BS19" s="16" t="s">
        <v>6</v>
      </c>
    </row>
    <row r="20" spans="2:71" ht="18.399999999999999" customHeight="1">
      <c r="B20" s="19"/>
      <c r="E20" s="24" t="s">
        <v>34</v>
      </c>
      <c r="AK20" s="26" t="s">
        <v>27</v>
      </c>
      <c r="AN20" s="24" t="s">
        <v>1</v>
      </c>
      <c r="AR20" s="19"/>
      <c r="BE20" s="197"/>
      <c r="BS20" s="16" t="s">
        <v>32</v>
      </c>
    </row>
    <row r="21" spans="2:71" ht="6.95" customHeight="1">
      <c r="B21" s="19"/>
      <c r="AR21" s="19"/>
      <c r="BE21" s="197"/>
    </row>
    <row r="22" spans="2:71" ht="12" customHeight="1">
      <c r="B22" s="19"/>
      <c r="D22" s="26" t="s">
        <v>35</v>
      </c>
      <c r="AR22" s="19"/>
      <c r="BE22" s="197"/>
    </row>
    <row r="23" spans="2:71" ht="16.5" customHeight="1">
      <c r="B23" s="19"/>
      <c r="E23" s="204" t="s">
        <v>1</v>
      </c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  <c r="AM23" s="204"/>
      <c r="AN23" s="204"/>
      <c r="AR23" s="19"/>
      <c r="BE23" s="197"/>
    </row>
    <row r="24" spans="2:71" ht="6.95" customHeight="1">
      <c r="B24" s="19"/>
      <c r="AR24" s="19"/>
      <c r="BE24" s="197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197"/>
    </row>
    <row r="26" spans="2:71" s="1" customFormat="1" ht="25.9" customHeight="1">
      <c r="B26" s="31"/>
      <c r="D26" s="32" t="s">
        <v>36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05">
        <f>ROUND(AG94,2)</f>
        <v>0</v>
      </c>
      <c r="AL26" s="206"/>
      <c r="AM26" s="206"/>
      <c r="AN26" s="206"/>
      <c r="AO26" s="206"/>
      <c r="AR26" s="31"/>
      <c r="BE26" s="197"/>
    </row>
    <row r="27" spans="2:71" s="1" customFormat="1" ht="6.95" customHeight="1">
      <c r="B27" s="31"/>
      <c r="AR27" s="31"/>
      <c r="BE27" s="197"/>
    </row>
    <row r="28" spans="2:71" s="1" customFormat="1" ht="12.75">
      <c r="B28" s="31"/>
      <c r="L28" s="207" t="s">
        <v>37</v>
      </c>
      <c r="M28" s="207"/>
      <c r="N28" s="207"/>
      <c r="O28" s="207"/>
      <c r="P28" s="207"/>
      <c r="W28" s="207" t="s">
        <v>38</v>
      </c>
      <c r="X28" s="207"/>
      <c r="Y28" s="207"/>
      <c r="Z28" s="207"/>
      <c r="AA28" s="207"/>
      <c r="AB28" s="207"/>
      <c r="AC28" s="207"/>
      <c r="AD28" s="207"/>
      <c r="AE28" s="207"/>
      <c r="AK28" s="207" t="s">
        <v>39</v>
      </c>
      <c r="AL28" s="207"/>
      <c r="AM28" s="207"/>
      <c r="AN28" s="207"/>
      <c r="AO28" s="207"/>
      <c r="AR28" s="31"/>
      <c r="BE28" s="197"/>
    </row>
    <row r="29" spans="2:71" s="2" customFormat="1" ht="14.45" customHeight="1">
      <c r="B29" s="35"/>
      <c r="D29" s="26" t="s">
        <v>40</v>
      </c>
      <c r="F29" s="26" t="s">
        <v>41</v>
      </c>
      <c r="L29" s="210">
        <v>0.21</v>
      </c>
      <c r="M29" s="209"/>
      <c r="N29" s="209"/>
      <c r="O29" s="209"/>
      <c r="P29" s="209"/>
      <c r="W29" s="208">
        <f>ROUND(AZ94, 2)</f>
        <v>0</v>
      </c>
      <c r="X29" s="209"/>
      <c r="Y29" s="209"/>
      <c r="Z29" s="209"/>
      <c r="AA29" s="209"/>
      <c r="AB29" s="209"/>
      <c r="AC29" s="209"/>
      <c r="AD29" s="209"/>
      <c r="AE29" s="209"/>
      <c r="AK29" s="208">
        <f>ROUND(AV94, 2)</f>
        <v>0</v>
      </c>
      <c r="AL29" s="209"/>
      <c r="AM29" s="209"/>
      <c r="AN29" s="209"/>
      <c r="AO29" s="209"/>
      <c r="AR29" s="35"/>
      <c r="BE29" s="198"/>
    </row>
    <row r="30" spans="2:71" s="2" customFormat="1" ht="14.45" customHeight="1">
      <c r="B30" s="35"/>
      <c r="F30" s="26" t="s">
        <v>42</v>
      </c>
      <c r="L30" s="210">
        <v>0.12</v>
      </c>
      <c r="M30" s="209"/>
      <c r="N30" s="209"/>
      <c r="O30" s="209"/>
      <c r="P30" s="209"/>
      <c r="W30" s="208">
        <f>ROUND(BA94, 2)</f>
        <v>0</v>
      </c>
      <c r="X30" s="209"/>
      <c r="Y30" s="209"/>
      <c r="Z30" s="209"/>
      <c r="AA30" s="209"/>
      <c r="AB30" s="209"/>
      <c r="AC30" s="209"/>
      <c r="AD30" s="209"/>
      <c r="AE30" s="209"/>
      <c r="AK30" s="208">
        <f>ROUND(AW94, 2)</f>
        <v>0</v>
      </c>
      <c r="AL30" s="209"/>
      <c r="AM30" s="209"/>
      <c r="AN30" s="209"/>
      <c r="AO30" s="209"/>
      <c r="AR30" s="35"/>
      <c r="BE30" s="198"/>
    </row>
    <row r="31" spans="2:71" s="2" customFormat="1" ht="14.45" hidden="1" customHeight="1">
      <c r="B31" s="35"/>
      <c r="F31" s="26" t="s">
        <v>43</v>
      </c>
      <c r="L31" s="210">
        <v>0.21</v>
      </c>
      <c r="M31" s="209"/>
      <c r="N31" s="209"/>
      <c r="O31" s="209"/>
      <c r="P31" s="209"/>
      <c r="W31" s="208">
        <f>ROUND(BB94, 2)</f>
        <v>0</v>
      </c>
      <c r="X31" s="209"/>
      <c r="Y31" s="209"/>
      <c r="Z31" s="209"/>
      <c r="AA31" s="209"/>
      <c r="AB31" s="209"/>
      <c r="AC31" s="209"/>
      <c r="AD31" s="209"/>
      <c r="AE31" s="209"/>
      <c r="AK31" s="208">
        <v>0</v>
      </c>
      <c r="AL31" s="209"/>
      <c r="AM31" s="209"/>
      <c r="AN31" s="209"/>
      <c r="AO31" s="209"/>
      <c r="AR31" s="35"/>
      <c r="BE31" s="198"/>
    </row>
    <row r="32" spans="2:71" s="2" customFormat="1" ht="14.45" hidden="1" customHeight="1">
      <c r="B32" s="35"/>
      <c r="F32" s="26" t="s">
        <v>44</v>
      </c>
      <c r="L32" s="210">
        <v>0.12</v>
      </c>
      <c r="M32" s="209"/>
      <c r="N32" s="209"/>
      <c r="O32" s="209"/>
      <c r="P32" s="209"/>
      <c r="W32" s="208">
        <f>ROUND(BC94, 2)</f>
        <v>0</v>
      </c>
      <c r="X32" s="209"/>
      <c r="Y32" s="209"/>
      <c r="Z32" s="209"/>
      <c r="AA32" s="209"/>
      <c r="AB32" s="209"/>
      <c r="AC32" s="209"/>
      <c r="AD32" s="209"/>
      <c r="AE32" s="209"/>
      <c r="AK32" s="208">
        <v>0</v>
      </c>
      <c r="AL32" s="209"/>
      <c r="AM32" s="209"/>
      <c r="AN32" s="209"/>
      <c r="AO32" s="209"/>
      <c r="AR32" s="35"/>
      <c r="BE32" s="198"/>
    </row>
    <row r="33" spans="2:57" s="2" customFormat="1" ht="14.45" hidden="1" customHeight="1">
      <c r="B33" s="35"/>
      <c r="F33" s="26" t="s">
        <v>45</v>
      </c>
      <c r="L33" s="210">
        <v>0</v>
      </c>
      <c r="M33" s="209"/>
      <c r="N33" s="209"/>
      <c r="O33" s="209"/>
      <c r="P33" s="209"/>
      <c r="W33" s="208">
        <f>ROUND(BD94, 2)</f>
        <v>0</v>
      </c>
      <c r="X33" s="209"/>
      <c r="Y33" s="209"/>
      <c r="Z33" s="209"/>
      <c r="AA33" s="209"/>
      <c r="AB33" s="209"/>
      <c r="AC33" s="209"/>
      <c r="AD33" s="209"/>
      <c r="AE33" s="209"/>
      <c r="AK33" s="208">
        <v>0</v>
      </c>
      <c r="AL33" s="209"/>
      <c r="AM33" s="209"/>
      <c r="AN33" s="209"/>
      <c r="AO33" s="209"/>
      <c r="AR33" s="35"/>
      <c r="BE33" s="198"/>
    </row>
    <row r="34" spans="2:57" s="1" customFormat="1" ht="6.95" customHeight="1">
      <c r="B34" s="31"/>
      <c r="AR34" s="31"/>
      <c r="BE34" s="197"/>
    </row>
    <row r="35" spans="2:57" s="1" customFormat="1" ht="25.9" customHeight="1">
      <c r="B35" s="31"/>
      <c r="C35" s="36"/>
      <c r="D35" s="37" t="s">
        <v>46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47</v>
      </c>
      <c r="U35" s="38"/>
      <c r="V35" s="38"/>
      <c r="W35" s="38"/>
      <c r="X35" s="214" t="s">
        <v>48</v>
      </c>
      <c r="Y35" s="212"/>
      <c r="Z35" s="212"/>
      <c r="AA35" s="212"/>
      <c r="AB35" s="212"/>
      <c r="AC35" s="38"/>
      <c r="AD35" s="38"/>
      <c r="AE35" s="38"/>
      <c r="AF35" s="38"/>
      <c r="AG35" s="38"/>
      <c r="AH35" s="38"/>
      <c r="AI35" s="38"/>
      <c r="AJ35" s="38"/>
      <c r="AK35" s="211">
        <f>SUM(AK26:AK33)</f>
        <v>0</v>
      </c>
      <c r="AL35" s="212"/>
      <c r="AM35" s="212"/>
      <c r="AN35" s="212"/>
      <c r="AO35" s="213"/>
      <c r="AP35" s="36"/>
      <c r="AQ35" s="36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40" t="s">
        <v>49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50</v>
      </c>
      <c r="AI49" s="41"/>
      <c r="AJ49" s="41"/>
      <c r="AK49" s="41"/>
      <c r="AL49" s="41"/>
      <c r="AM49" s="41"/>
      <c r="AN49" s="41"/>
      <c r="AO49" s="41"/>
      <c r="AR49" s="31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 ht="12.75">
      <c r="B60" s="31"/>
      <c r="D60" s="42" t="s">
        <v>51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52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51</v>
      </c>
      <c r="AI60" s="33"/>
      <c r="AJ60" s="33"/>
      <c r="AK60" s="33"/>
      <c r="AL60" s="33"/>
      <c r="AM60" s="42" t="s">
        <v>52</v>
      </c>
      <c r="AN60" s="33"/>
      <c r="AO60" s="33"/>
      <c r="AR60" s="31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 ht="12.75">
      <c r="B64" s="31"/>
      <c r="D64" s="40" t="s">
        <v>53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54</v>
      </c>
      <c r="AI64" s="41"/>
      <c r="AJ64" s="41"/>
      <c r="AK64" s="41"/>
      <c r="AL64" s="41"/>
      <c r="AM64" s="41"/>
      <c r="AN64" s="41"/>
      <c r="AO64" s="41"/>
      <c r="AR64" s="31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 ht="12.75">
      <c r="B75" s="31"/>
      <c r="D75" s="42" t="s">
        <v>51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52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51</v>
      </c>
      <c r="AI75" s="33"/>
      <c r="AJ75" s="33"/>
      <c r="AK75" s="33"/>
      <c r="AL75" s="33"/>
      <c r="AM75" s="42" t="s">
        <v>52</v>
      </c>
      <c r="AN75" s="33"/>
      <c r="AO75" s="33"/>
      <c r="AR75" s="31"/>
    </row>
    <row r="76" spans="2:44" s="1" customFormat="1">
      <c r="B76" s="31"/>
      <c r="AR76" s="31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5" customHeight="1">
      <c r="B82" s="31"/>
      <c r="C82" s="20" t="s">
        <v>55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0606Z</v>
      </c>
      <c r="AR84" s="47"/>
    </row>
    <row r="85" spans="1:91" s="4" customFormat="1" ht="36.950000000000003" customHeight="1">
      <c r="B85" s="48"/>
      <c r="C85" s="49" t="s">
        <v>16</v>
      </c>
      <c r="L85" s="224" t="str">
        <f>K6</f>
        <v>Novostavba pavilonu sociální služby</v>
      </c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225"/>
      <c r="X85" s="225"/>
      <c r="Y85" s="225"/>
      <c r="Z85" s="225"/>
      <c r="AA85" s="225"/>
      <c r="AB85" s="225"/>
      <c r="AC85" s="225"/>
      <c r="AD85" s="225"/>
      <c r="AE85" s="225"/>
      <c r="AF85" s="225"/>
      <c r="AG85" s="225"/>
      <c r="AH85" s="225"/>
      <c r="AI85" s="225"/>
      <c r="AJ85" s="225"/>
      <c r="AR85" s="48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6" t="s">
        <v>20</v>
      </c>
      <c r="L87" s="50" t="str">
        <f>IF(K8="","",K8)</f>
        <v xml:space="preserve"> </v>
      </c>
      <c r="AI87" s="26" t="s">
        <v>22</v>
      </c>
      <c r="AM87" s="219" t="str">
        <f>IF(AN8= "","",AN8)</f>
        <v>29. 1. 2025</v>
      </c>
      <c r="AN87" s="219"/>
      <c r="AR87" s="31"/>
    </row>
    <row r="88" spans="1:91" s="1" customFormat="1" ht="6.95" customHeight="1">
      <c r="B88" s="31"/>
      <c r="AR88" s="31"/>
    </row>
    <row r="89" spans="1:91" s="1" customFormat="1" ht="15.2" customHeight="1">
      <c r="B89" s="31"/>
      <c r="C89" s="26" t="s">
        <v>24</v>
      </c>
      <c r="L89" s="3" t="str">
        <f>IF(E11= "","",E11)</f>
        <v>Centrum Rožmitál pod Tremšínem</v>
      </c>
      <c r="AI89" s="26" t="s">
        <v>30</v>
      </c>
      <c r="AM89" s="217" t="str">
        <f>IF(E17="","",E17)</f>
        <v>IPOKa s.r.o.</v>
      </c>
      <c r="AN89" s="218"/>
      <c r="AO89" s="218"/>
      <c r="AP89" s="218"/>
      <c r="AR89" s="31"/>
      <c r="AS89" s="220" t="s">
        <v>56</v>
      </c>
      <c r="AT89" s="221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25.7" customHeight="1">
      <c r="B90" s="31"/>
      <c r="C90" s="26" t="s">
        <v>28</v>
      </c>
      <c r="L90" s="3" t="str">
        <f>IF(E14= "Vyplň údaj","",E14)</f>
        <v/>
      </c>
      <c r="AI90" s="26" t="s">
        <v>33</v>
      </c>
      <c r="AM90" s="217" t="str">
        <f>IF(E20="","",E20)</f>
        <v>František Klus (asř + kompletace)</v>
      </c>
      <c r="AN90" s="218"/>
      <c r="AO90" s="218"/>
      <c r="AP90" s="218"/>
      <c r="AR90" s="31"/>
      <c r="AS90" s="222"/>
      <c r="AT90" s="223"/>
      <c r="BD90" s="55"/>
    </row>
    <row r="91" spans="1:91" s="1" customFormat="1" ht="10.9" customHeight="1">
      <c r="B91" s="31"/>
      <c r="AR91" s="31"/>
      <c r="AS91" s="222"/>
      <c r="AT91" s="223"/>
      <c r="BD91" s="55"/>
    </row>
    <row r="92" spans="1:91" s="1" customFormat="1" ht="29.25" customHeight="1">
      <c r="B92" s="31"/>
      <c r="C92" s="188" t="s">
        <v>57</v>
      </c>
      <c r="D92" s="189"/>
      <c r="E92" s="189"/>
      <c r="F92" s="189"/>
      <c r="G92" s="189"/>
      <c r="H92" s="56"/>
      <c r="I92" s="226" t="s">
        <v>58</v>
      </c>
      <c r="J92" s="189"/>
      <c r="K92" s="189"/>
      <c r="L92" s="189"/>
      <c r="M92" s="189"/>
      <c r="N92" s="189"/>
      <c r="O92" s="189"/>
      <c r="P92" s="189"/>
      <c r="Q92" s="189"/>
      <c r="R92" s="189"/>
      <c r="S92" s="189"/>
      <c r="T92" s="189"/>
      <c r="U92" s="189"/>
      <c r="V92" s="189"/>
      <c r="W92" s="189"/>
      <c r="X92" s="189"/>
      <c r="Y92" s="189"/>
      <c r="Z92" s="189"/>
      <c r="AA92" s="189"/>
      <c r="AB92" s="189"/>
      <c r="AC92" s="189"/>
      <c r="AD92" s="189"/>
      <c r="AE92" s="189"/>
      <c r="AF92" s="189"/>
      <c r="AG92" s="216" t="s">
        <v>59</v>
      </c>
      <c r="AH92" s="189"/>
      <c r="AI92" s="189"/>
      <c r="AJ92" s="189"/>
      <c r="AK92" s="189"/>
      <c r="AL92" s="189"/>
      <c r="AM92" s="189"/>
      <c r="AN92" s="226" t="s">
        <v>60</v>
      </c>
      <c r="AO92" s="189"/>
      <c r="AP92" s="227"/>
      <c r="AQ92" s="57" t="s">
        <v>61</v>
      </c>
      <c r="AR92" s="31"/>
      <c r="AS92" s="58" t="s">
        <v>62</v>
      </c>
      <c r="AT92" s="59" t="s">
        <v>63</v>
      </c>
      <c r="AU92" s="59" t="s">
        <v>64</v>
      </c>
      <c r="AV92" s="59" t="s">
        <v>65</v>
      </c>
      <c r="AW92" s="59" t="s">
        <v>66</v>
      </c>
      <c r="AX92" s="59" t="s">
        <v>67</v>
      </c>
      <c r="AY92" s="59" t="s">
        <v>68</v>
      </c>
      <c r="AZ92" s="59" t="s">
        <v>69</v>
      </c>
      <c r="BA92" s="59" t="s">
        <v>70</v>
      </c>
      <c r="BB92" s="59" t="s">
        <v>71</v>
      </c>
      <c r="BC92" s="59" t="s">
        <v>72</v>
      </c>
      <c r="BD92" s="60" t="s">
        <v>73</v>
      </c>
    </row>
    <row r="93" spans="1:91" s="1" customFormat="1" ht="10.9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2"/>
      <c r="C94" s="63" t="s">
        <v>74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28">
        <f>ROUND(AG95+SUM(AG96:AG103),2)</f>
        <v>0</v>
      </c>
      <c r="AH94" s="228"/>
      <c r="AI94" s="228"/>
      <c r="AJ94" s="228"/>
      <c r="AK94" s="228"/>
      <c r="AL94" s="228"/>
      <c r="AM94" s="228"/>
      <c r="AN94" s="229">
        <f t="shared" ref="AN94:AN110" si="0">SUM(AG94,AT94)</f>
        <v>0</v>
      </c>
      <c r="AO94" s="229"/>
      <c r="AP94" s="229"/>
      <c r="AQ94" s="66" t="s">
        <v>1</v>
      </c>
      <c r="AR94" s="62"/>
      <c r="AS94" s="67">
        <f>ROUND(AS95+SUM(AS96:AS103),2)</f>
        <v>0</v>
      </c>
      <c r="AT94" s="68">
        <f t="shared" ref="AT94:AT110" si="1">ROUND(SUM(AV94:AW94),2)</f>
        <v>0</v>
      </c>
      <c r="AU94" s="69">
        <f>ROUND(AU95+SUM(AU96:AU103),5)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ROUND(AZ95+SUM(AZ96:AZ103),2)</f>
        <v>0</v>
      </c>
      <c r="BA94" s="68">
        <f>ROUND(BA95+SUM(BA96:BA103),2)</f>
        <v>0</v>
      </c>
      <c r="BB94" s="68">
        <f>ROUND(BB95+SUM(BB96:BB103),2)</f>
        <v>0</v>
      </c>
      <c r="BC94" s="68">
        <f>ROUND(BC95+SUM(BC96:BC103),2)</f>
        <v>0</v>
      </c>
      <c r="BD94" s="70">
        <f>ROUND(BD95+SUM(BD96:BD103),2)</f>
        <v>0</v>
      </c>
      <c r="BS94" s="71" t="s">
        <v>75</v>
      </c>
      <c r="BT94" s="71" t="s">
        <v>76</v>
      </c>
      <c r="BU94" s="72" t="s">
        <v>77</v>
      </c>
      <c r="BV94" s="71" t="s">
        <v>78</v>
      </c>
      <c r="BW94" s="71" t="s">
        <v>5</v>
      </c>
      <c r="BX94" s="71" t="s">
        <v>79</v>
      </c>
      <c r="CL94" s="71" t="s">
        <v>1</v>
      </c>
    </row>
    <row r="95" spans="1:91" s="6" customFormat="1" ht="16.5" customHeight="1">
      <c r="A95" s="73" t="s">
        <v>80</v>
      </c>
      <c r="B95" s="74"/>
      <c r="C95" s="75"/>
      <c r="D95" s="190" t="s">
        <v>81</v>
      </c>
      <c r="E95" s="190"/>
      <c r="F95" s="190"/>
      <c r="G95" s="190"/>
      <c r="H95" s="190"/>
      <c r="I95" s="76"/>
      <c r="J95" s="190" t="s">
        <v>82</v>
      </c>
      <c r="K95" s="190"/>
      <c r="L95" s="190"/>
      <c r="M95" s="190"/>
      <c r="N95" s="190"/>
      <c r="O95" s="190"/>
      <c r="P95" s="190"/>
      <c r="Q95" s="190"/>
      <c r="R95" s="190"/>
      <c r="S95" s="190"/>
      <c r="T95" s="190"/>
      <c r="U95" s="190"/>
      <c r="V95" s="190"/>
      <c r="W95" s="190"/>
      <c r="X95" s="190"/>
      <c r="Y95" s="190"/>
      <c r="Z95" s="190"/>
      <c r="AA95" s="190"/>
      <c r="AB95" s="190"/>
      <c r="AC95" s="190"/>
      <c r="AD95" s="190"/>
      <c r="AE95" s="190"/>
      <c r="AF95" s="190"/>
      <c r="AG95" s="215">
        <f>'00 - Vedlejší rozpočtové ...'!J30</f>
        <v>0</v>
      </c>
      <c r="AH95" s="193"/>
      <c r="AI95" s="193"/>
      <c r="AJ95" s="193"/>
      <c r="AK95" s="193"/>
      <c r="AL95" s="193"/>
      <c r="AM95" s="193"/>
      <c r="AN95" s="215">
        <f t="shared" si="0"/>
        <v>0</v>
      </c>
      <c r="AO95" s="193"/>
      <c r="AP95" s="193"/>
      <c r="AQ95" s="77" t="s">
        <v>83</v>
      </c>
      <c r="AR95" s="74"/>
      <c r="AS95" s="78">
        <v>0</v>
      </c>
      <c r="AT95" s="79">
        <f t="shared" si="1"/>
        <v>0</v>
      </c>
      <c r="AU95" s="80">
        <f>'00 - Vedlejší rozpočtové ...'!P126</f>
        <v>0</v>
      </c>
      <c r="AV95" s="79">
        <f>'00 - Vedlejší rozpočtové ...'!J33</f>
        <v>0</v>
      </c>
      <c r="AW95" s="79">
        <f>'00 - Vedlejší rozpočtové ...'!J34</f>
        <v>0</v>
      </c>
      <c r="AX95" s="79">
        <f>'00 - Vedlejší rozpočtové ...'!J35</f>
        <v>0</v>
      </c>
      <c r="AY95" s="79">
        <f>'00 - Vedlejší rozpočtové ...'!J36</f>
        <v>0</v>
      </c>
      <c r="AZ95" s="79">
        <f>'00 - Vedlejší rozpočtové ...'!F33</f>
        <v>0</v>
      </c>
      <c r="BA95" s="79">
        <f>'00 - Vedlejší rozpočtové ...'!F34</f>
        <v>0</v>
      </c>
      <c r="BB95" s="79">
        <f>'00 - Vedlejší rozpočtové ...'!F35</f>
        <v>0</v>
      </c>
      <c r="BC95" s="79">
        <f>'00 - Vedlejší rozpočtové ...'!F36</f>
        <v>0</v>
      </c>
      <c r="BD95" s="81">
        <f>'00 - Vedlejší rozpočtové ...'!F37</f>
        <v>0</v>
      </c>
      <c r="BT95" s="82" t="s">
        <v>84</v>
      </c>
      <c r="BV95" s="82" t="s">
        <v>78</v>
      </c>
      <c r="BW95" s="82" t="s">
        <v>85</v>
      </c>
      <c r="BX95" s="82" t="s">
        <v>5</v>
      </c>
      <c r="CL95" s="82" t="s">
        <v>1</v>
      </c>
      <c r="CM95" s="82" t="s">
        <v>84</v>
      </c>
    </row>
    <row r="96" spans="1:91" s="6" customFormat="1" ht="16.5" customHeight="1">
      <c r="A96" s="73" t="s">
        <v>80</v>
      </c>
      <c r="B96" s="74"/>
      <c r="C96" s="75"/>
      <c r="D96" s="190" t="s">
        <v>86</v>
      </c>
      <c r="E96" s="190"/>
      <c r="F96" s="190"/>
      <c r="G96" s="190"/>
      <c r="H96" s="190"/>
      <c r="I96" s="76"/>
      <c r="J96" s="190" t="s">
        <v>87</v>
      </c>
      <c r="K96" s="190"/>
      <c r="L96" s="190"/>
      <c r="M96" s="190"/>
      <c r="N96" s="190"/>
      <c r="O96" s="190"/>
      <c r="P96" s="190"/>
      <c r="Q96" s="190"/>
      <c r="R96" s="190"/>
      <c r="S96" s="190"/>
      <c r="T96" s="190"/>
      <c r="U96" s="190"/>
      <c r="V96" s="190"/>
      <c r="W96" s="190"/>
      <c r="X96" s="190"/>
      <c r="Y96" s="190"/>
      <c r="Z96" s="190"/>
      <c r="AA96" s="190"/>
      <c r="AB96" s="190"/>
      <c r="AC96" s="190"/>
      <c r="AD96" s="190"/>
      <c r="AE96" s="190"/>
      <c r="AF96" s="190"/>
      <c r="AG96" s="215">
        <f>'01 - Architektonicko stav...'!J30</f>
        <v>0</v>
      </c>
      <c r="AH96" s="193"/>
      <c r="AI96" s="193"/>
      <c r="AJ96" s="193"/>
      <c r="AK96" s="193"/>
      <c r="AL96" s="193"/>
      <c r="AM96" s="193"/>
      <c r="AN96" s="215">
        <f t="shared" si="0"/>
        <v>0</v>
      </c>
      <c r="AO96" s="193"/>
      <c r="AP96" s="193"/>
      <c r="AQ96" s="77" t="s">
        <v>83</v>
      </c>
      <c r="AR96" s="74"/>
      <c r="AS96" s="78">
        <v>0</v>
      </c>
      <c r="AT96" s="79">
        <f t="shared" si="1"/>
        <v>0</v>
      </c>
      <c r="AU96" s="80">
        <f>'01 - Architektonicko stav...'!P140</f>
        <v>0</v>
      </c>
      <c r="AV96" s="79">
        <f>'01 - Architektonicko stav...'!J33</f>
        <v>0</v>
      </c>
      <c r="AW96" s="79">
        <f>'01 - Architektonicko stav...'!J34</f>
        <v>0</v>
      </c>
      <c r="AX96" s="79">
        <f>'01 - Architektonicko stav...'!J35</f>
        <v>0</v>
      </c>
      <c r="AY96" s="79">
        <f>'01 - Architektonicko stav...'!J36</f>
        <v>0</v>
      </c>
      <c r="AZ96" s="79">
        <f>'01 - Architektonicko stav...'!F33</f>
        <v>0</v>
      </c>
      <c r="BA96" s="79">
        <f>'01 - Architektonicko stav...'!F34</f>
        <v>0</v>
      </c>
      <c r="BB96" s="79">
        <f>'01 - Architektonicko stav...'!F35</f>
        <v>0</v>
      </c>
      <c r="BC96" s="79">
        <f>'01 - Architektonicko stav...'!F36</f>
        <v>0</v>
      </c>
      <c r="BD96" s="81">
        <f>'01 - Architektonicko stav...'!F37</f>
        <v>0</v>
      </c>
      <c r="BT96" s="82" t="s">
        <v>84</v>
      </c>
      <c r="BV96" s="82" t="s">
        <v>78</v>
      </c>
      <c r="BW96" s="82" t="s">
        <v>88</v>
      </c>
      <c r="BX96" s="82" t="s">
        <v>5</v>
      </c>
      <c r="CL96" s="82" t="s">
        <v>1</v>
      </c>
      <c r="CM96" s="82" t="s">
        <v>84</v>
      </c>
    </row>
    <row r="97" spans="1:91" s="6" customFormat="1" ht="16.5" customHeight="1">
      <c r="A97" s="73" t="s">
        <v>80</v>
      </c>
      <c r="B97" s="74"/>
      <c r="C97" s="75"/>
      <c r="D97" s="190" t="s">
        <v>89</v>
      </c>
      <c r="E97" s="190"/>
      <c r="F97" s="190"/>
      <c r="G97" s="190"/>
      <c r="H97" s="190"/>
      <c r="I97" s="76"/>
      <c r="J97" s="190" t="s">
        <v>90</v>
      </c>
      <c r="K97" s="190"/>
      <c r="L97" s="190"/>
      <c r="M97" s="190"/>
      <c r="N97" s="190"/>
      <c r="O97" s="190"/>
      <c r="P97" s="190"/>
      <c r="Q97" s="190"/>
      <c r="R97" s="190"/>
      <c r="S97" s="190"/>
      <c r="T97" s="190"/>
      <c r="U97" s="190"/>
      <c r="V97" s="190"/>
      <c r="W97" s="190"/>
      <c r="X97" s="190"/>
      <c r="Y97" s="190"/>
      <c r="Z97" s="190"/>
      <c r="AA97" s="190"/>
      <c r="AB97" s="190"/>
      <c r="AC97" s="190"/>
      <c r="AD97" s="190"/>
      <c r="AE97" s="190"/>
      <c r="AF97" s="190"/>
      <c r="AG97" s="215">
        <f>'02 - Ústřední topení'!J30</f>
        <v>0</v>
      </c>
      <c r="AH97" s="193"/>
      <c r="AI97" s="193"/>
      <c r="AJ97" s="193"/>
      <c r="AK97" s="193"/>
      <c r="AL97" s="193"/>
      <c r="AM97" s="193"/>
      <c r="AN97" s="215">
        <f t="shared" si="0"/>
        <v>0</v>
      </c>
      <c r="AO97" s="193"/>
      <c r="AP97" s="193"/>
      <c r="AQ97" s="77" t="s">
        <v>83</v>
      </c>
      <c r="AR97" s="74"/>
      <c r="AS97" s="78">
        <v>0</v>
      </c>
      <c r="AT97" s="79">
        <f t="shared" si="1"/>
        <v>0</v>
      </c>
      <c r="AU97" s="80">
        <f>'02 - Ústřední topení'!P117</f>
        <v>0</v>
      </c>
      <c r="AV97" s="79">
        <f>'02 - Ústřední topení'!J33</f>
        <v>0</v>
      </c>
      <c r="AW97" s="79">
        <f>'02 - Ústřední topení'!J34</f>
        <v>0</v>
      </c>
      <c r="AX97" s="79">
        <f>'02 - Ústřední topení'!J35</f>
        <v>0</v>
      </c>
      <c r="AY97" s="79">
        <f>'02 - Ústřední topení'!J36</f>
        <v>0</v>
      </c>
      <c r="AZ97" s="79">
        <f>'02 - Ústřední topení'!F33</f>
        <v>0</v>
      </c>
      <c r="BA97" s="79">
        <f>'02 - Ústřední topení'!F34</f>
        <v>0</v>
      </c>
      <c r="BB97" s="79">
        <f>'02 - Ústřední topení'!F35</f>
        <v>0</v>
      </c>
      <c r="BC97" s="79">
        <f>'02 - Ústřední topení'!F36</f>
        <v>0</v>
      </c>
      <c r="BD97" s="81">
        <f>'02 - Ústřední topení'!F37</f>
        <v>0</v>
      </c>
      <c r="BT97" s="82" t="s">
        <v>84</v>
      </c>
      <c r="BV97" s="82" t="s">
        <v>78</v>
      </c>
      <c r="BW97" s="82" t="s">
        <v>91</v>
      </c>
      <c r="BX97" s="82" t="s">
        <v>5</v>
      </c>
      <c r="CL97" s="82" t="s">
        <v>1</v>
      </c>
      <c r="CM97" s="82" t="s">
        <v>84</v>
      </c>
    </row>
    <row r="98" spans="1:91" s="6" customFormat="1" ht="16.5" customHeight="1">
      <c r="A98" s="73" t="s">
        <v>80</v>
      </c>
      <c r="B98" s="74"/>
      <c r="C98" s="75"/>
      <c r="D98" s="190" t="s">
        <v>92</v>
      </c>
      <c r="E98" s="190"/>
      <c r="F98" s="190"/>
      <c r="G98" s="190"/>
      <c r="H98" s="190"/>
      <c r="I98" s="76"/>
      <c r="J98" s="190" t="s">
        <v>93</v>
      </c>
      <c r="K98" s="190"/>
      <c r="L98" s="190"/>
      <c r="M98" s="190"/>
      <c r="N98" s="190"/>
      <c r="O98" s="190"/>
      <c r="P98" s="190"/>
      <c r="Q98" s="190"/>
      <c r="R98" s="190"/>
      <c r="S98" s="190"/>
      <c r="T98" s="190"/>
      <c r="U98" s="190"/>
      <c r="V98" s="190"/>
      <c r="W98" s="190"/>
      <c r="X98" s="190"/>
      <c r="Y98" s="190"/>
      <c r="Z98" s="190"/>
      <c r="AA98" s="190"/>
      <c r="AB98" s="190"/>
      <c r="AC98" s="190"/>
      <c r="AD98" s="190"/>
      <c r="AE98" s="190"/>
      <c r="AF98" s="190"/>
      <c r="AG98" s="215">
        <f>'03 - Elektroinstalace pro...'!J30</f>
        <v>0</v>
      </c>
      <c r="AH98" s="193"/>
      <c r="AI98" s="193"/>
      <c r="AJ98" s="193"/>
      <c r="AK98" s="193"/>
      <c r="AL98" s="193"/>
      <c r="AM98" s="193"/>
      <c r="AN98" s="215">
        <f t="shared" si="0"/>
        <v>0</v>
      </c>
      <c r="AO98" s="193"/>
      <c r="AP98" s="193"/>
      <c r="AQ98" s="77" t="s">
        <v>83</v>
      </c>
      <c r="AR98" s="74"/>
      <c r="AS98" s="78">
        <v>0</v>
      </c>
      <c r="AT98" s="79">
        <f t="shared" si="1"/>
        <v>0</v>
      </c>
      <c r="AU98" s="80">
        <f>'03 - Elektroinstalace pro...'!P116</f>
        <v>0</v>
      </c>
      <c r="AV98" s="79">
        <f>'03 - Elektroinstalace pro...'!J33</f>
        <v>0</v>
      </c>
      <c r="AW98" s="79">
        <f>'03 - Elektroinstalace pro...'!J34</f>
        <v>0</v>
      </c>
      <c r="AX98" s="79">
        <f>'03 - Elektroinstalace pro...'!J35</f>
        <v>0</v>
      </c>
      <c r="AY98" s="79">
        <f>'03 - Elektroinstalace pro...'!J36</f>
        <v>0</v>
      </c>
      <c r="AZ98" s="79">
        <f>'03 - Elektroinstalace pro...'!F33</f>
        <v>0</v>
      </c>
      <c r="BA98" s="79">
        <f>'03 - Elektroinstalace pro...'!F34</f>
        <v>0</v>
      </c>
      <c r="BB98" s="79">
        <f>'03 - Elektroinstalace pro...'!F35</f>
        <v>0</v>
      </c>
      <c r="BC98" s="79">
        <f>'03 - Elektroinstalace pro...'!F36</f>
        <v>0</v>
      </c>
      <c r="BD98" s="81">
        <f>'03 - Elektroinstalace pro...'!F37</f>
        <v>0</v>
      </c>
      <c r="BT98" s="82" t="s">
        <v>84</v>
      </c>
      <c r="BV98" s="82" t="s">
        <v>78</v>
      </c>
      <c r="BW98" s="82" t="s">
        <v>94</v>
      </c>
      <c r="BX98" s="82" t="s">
        <v>5</v>
      </c>
      <c r="CL98" s="82" t="s">
        <v>1</v>
      </c>
      <c r="CM98" s="82" t="s">
        <v>84</v>
      </c>
    </row>
    <row r="99" spans="1:91" s="6" customFormat="1" ht="16.5" customHeight="1">
      <c r="A99" s="73" t="s">
        <v>80</v>
      </c>
      <c r="B99" s="74"/>
      <c r="C99" s="75"/>
      <c r="D99" s="190" t="s">
        <v>95</v>
      </c>
      <c r="E99" s="190"/>
      <c r="F99" s="190"/>
      <c r="G99" s="190"/>
      <c r="H99" s="190"/>
      <c r="I99" s="76"/>
      <c r="J99" s="190" t="s">
        <v>96</v>
      </c>
      <c r="K99" s="190"/>
      <c r="L99" s="190"/>
      <c r="M99" s="190"/>
      <c r="N99" s="190"/>
      <c r="O99" s="190"/>
      <c r="P99" s="190"/>
      <c r="Q99" s="190"/>
      <c r="R99" s="190"/>
      <c r="S99" s="190"/>
      <c r="T99" s="190"/>
      <c r="U99" s="190"/>
      <c r="V99" s="190"/>
      <c r="W99" s="190"/>
      <c r="X99" s="190"/>
      <c r="Y99" s="190"/>
      <c r="Z99" s="190"/>
      <c r="AA99" s="190"/>
      <c r="AB99" s="190"/>
      <c r="AC99" s="190"/>
      <c r="AD99" s="190"/>
      <c r="AE99" s="190"/>
      <c r="AF99" s="190"/>
      <c r="AG99" s="215">
        <f>'04 - Fotovoltaický systém'!J30</f>
        <v>0</v>
      </c>
      <c r="AH99" s="193"/>
      <c r="AI99" s="193"/>
      <c r="AJ99" s="193"/>
      <c r="AK99" s="193"/>
      <c r="AL99" s="193"/>
      <c r="AM99" s="193"/>
      <c r="AN99" s="215">
        <f t="shared" si="0"/>
        <v>0</v>
      </c>
      <c r="AO99" s="193"/>
      <c r="AP99" s="193"/>
      <c r="AQ99" s="77" t="s">
        <v>83</v>
      </c>
      <c r="AR99" s="74"/>
      <c r="AS99" s="78">
        <v>0</v>
      </c>
      <c r="AT99" s="79">
        <f t="shared" si="1"/>
        <v>0</v>
      </c>
      <c r="AU99" s="80">
        <f>'04 - Fotovoltaický systém'!P116</f>
        <v>0</v>
      </c>
      <c r="AV99" s="79">
        <f>'04 - Fotovoltaický systém'!J33</f>
        <v>0</v>
      </c>
      <c r="AW99" s="79">
        <f>'04 - Fotovoltaický systém'!J34</f>
        <v>0</v>
      </c>
      <c r="AX99" s="79">
        <f>'04 - Fotovoltaický systém'!J35</f>
        <v>0</v>
      </c>
      <c r="AY99" s="79">
        <f>'04 - Fotovoltaický systém'!J36</f>
        <v>0</v>
      </c>
      <c r="AZ99" s="79">
        <f>'04 - Fotovoltaický systém'!F33</f>
        <v>0</v>
      </c>
      <c r="BA99" s="79">
        <f>'04 - Fotovoltaický systém'!F34</f>
        <v>0</v>
      </c>
      <c r="BB99" s="79">
        <f>'04 - Fotovoltaický systém'!F35</f>
        <v>0</v>
      </c>
      <c r="BC99" s="79">
        <f>'04 - Fotovoltaický systém'!F36</f>
        <v>0</v>
      </c>
      <c r="BD99" s="81">
        <f>'04 - Fotovoltaický systém'!F37</f>
        <v>0</v>
      </c>
      <c r="BT99" s="82" t="s">
        <v>84</v>
      </c>
      <c r="BV99" s="82" t="s">
        <v>78</v>
      </c>
      <c r="BW99" s="82" t="s">
        <v>97</v>
      </c>
      <c r="BX99" s="82" t="s">
        <v>5</v>
      </c>
      <c r="CL99" s="82" t="s">
        <v>1</v>
      </c>
      <c r="CM99" s="82" t="s">
        <v>84</v>
      </c>
    </row>
    <row r="100" spans="1:91" s="6" customFormat="1" ht="16.5" customHeight="1">
      <c r="A100" s="73" t="s">
        <v>80</v>
      </c>
      <c r="B100" s="74"/>
      <c r="C100" s="75"/>
      <c r="D100" s="190" t="s">
        <v>98</v>
      </c>
      <c r="E100" s="190"/>
      <c r="F100" s="190"/>
      <c r="G100" s="190"/>
      <c r="H100" s="190"/>
      <c r="I100" s="76"/>
      <c r="J100" s="190" t="s">
        <v>99</v>
      </c>
      <c r="K100" s="190"/>
      <c r="L100" s="190"/>
      <c r="M100" s="190"/>
      <c r="N100" s="190"/>
      <c r="O100" s="190"/>
      <c r="P100" s="190"/>
      <c r="Q100" s="190"/>
      <c r="R100" s="190"/>
      <c r="S100" s="190"/>
      <c r="T100" s="190"/>
      <c r="U100" s="190"/>
      <c r="V100" s="190"/>
      <c r="W100" s="190"/>
      <c r="X100" s="190"/>
      <c r="Y100" s="190"/>
      <c r="Z100" s="190"/>
      <c r="AA100" s="190"/>
      <c r="AB100" s="190"/>
      <c r="AC100" s="190"/>
      <c r="AD100" s="190"/>
      <c r="AE100" s="190"/>
      <c r="AF100" s="190"/>
      <c r="AG100" s="215">
        <f>'05 - Zdravotechnika'!J30</f>
        <v>0</v>
      </c>
      <c r="AH100" s="193"/>
      <c r="AI100" s="193"/>
      <c r="AJ100" s="193"/>
      <c r="AK100" s="193"/>
      <c r="AL100" s="193"/>
      <c r="AM100" s="193"/>
      <c r="AN100" s="215">
        <f t="shared" si="0"/>
        <v>0</v>
      </c>
      <c r="AO100" s="193"/>
      <c r="AP100" s="193"/>
      <c r="AQ100" s="77" t="s">
        <v>83</v>
      </c>
      <c r="AR100" s="74"/>
      <c r="AS100" s="78">
        <v>0</v>
      </c>
      <c r="AT100" s="79">
        <f t="shared" si="1"/>
        <v>0</v>
      </c>
      <c r="AU100" s="80">
        <f>'05 - Zdravotechnika'!P120</f>
        <v>0</v>
      </c>
      <c r="AV100" s="79">
        <f>'05 - Zdravotechnika'!J33</f>
        <v>0</v>
      </c>
      <c r="AW100" s="79">
        <f>'05 - Zdravotechnika'!J34</f>
        <v>0</v>
      </c>
      <c r="AX100" s="79">
        <f>'05 - Zdravotechnika'!J35</f>
        <v>0</v>
      </c>
      <c r="AY100" s="79">
        <f>'05 - Zdravotechnika'!J36</f>
        <v>0</v>
      </c>
      <c r="AZ100" s="79">
        <f>'05 - Zdravotechnika'!F33</f>
        <v>0</v>
      </c>
      <c r="BA100" s="79">
        <f>'05 - Zdravotechnika'!F34</f>
        <v>0</v>
      </c>
      <c r="BB100" s="79">
        <f>'05 - Zdravotechnika'!F35</f>
        <v>0</v>
      </c>
      <c r="BC100" s="79">
        <f>'05 - Zdravotechnika'!F36</f>
        <v>0</v>
      </c>
      <c r="BD100" s="81">
        <f>'05 - Zdravotechnika'!F37</f>
        <v>0</v>
      </c>
      <c r="BT100" s="82" t="s">
        <v>84</v>
      </c>
      <c r="BV100" s="82" t="s">
        <v>78</v>
      </c>
      <c r="BW100" s="82" t="s">
        <v>100</v>
      </c>
      <c r="BX100" s="82" t="s">
        <v>5</v>
      </c>
      <c r="CL100" s="82" t="s">
        <v>1</v>
      </c>
      <c r="CM100" s="82" t="s">
        <v>84</v>
      </c>
    </row>
    <row r="101" spans="1:91" s="6" customFormat="1" ht="16.5" customHeight="1">
      <c r="A101" s="73" t="s">
        <v>80</v>
      </c>
      <c r="B101" s="74"/>
      <c r="C101" s="75"/>
      <c r="D101" s="190" t="s">
        <v>101</v>
      </c>
      <c r="E101" s="190"/>
      <c r="F101" s="190"/>
      <c r="G101" s="190"/>
      <c r="H101" s="190"/>
      <c r="I101" s="76"/>
      <c r="J101" s="190" t="s">
        <v>102</v>
      </c>
      <c r="K101" s="190"/>
      <c r="L101" s="190"/>
      <c r="M101" s="190"/>
      <c r="N101" s="190"/>
      <c r="O101" s="190"/>
      <c r="P101" s="190"/>
      <c r="Q101" s="190"/>
      <c r="R101" s="190"/>
      <c r="S101" s="190"/>
      <c r="T101" s="190"/>
      <c r="U101" s="190"/>
      <c r="V101" s="190"/>
      <c r="W101" s="190"/>
      <c r="X101" s="190"/>
      <c r="Y101" s="190"/>
      <c r="Z101" s="190"/>
      <c r="AA101" s="190"/>
      <c r="AB101" s="190"/>
      <c r="AC101" s="190"/>
      <c r="AD101" s="190"/>
      <c r="AE101" s="190"/>
      <c r="AF101" s="190"/>
      <c r="AG101" s="215">
        <f>'06 - VZT'!J30</f>
        <v>0</v>
      </c>
      <c r="AH101" s="193"/>
      <c r="AI101" s="193"/>
      <c r="AJ101" s="193"/>
      <c r="AK101" s="193"/>
      <c r="AL101" s="193"/>
      <c r="AM101" s="193"/>
      <c r="AN101" s="215">
        <f t="shared" si="0"/>
        <v>0</v>
      </c>
      <c r="AO101" s="193"/>
      <c r="AP101" s="193"/>
      <c r="AQ101" s="77" t="s">
        <v>83</v>
      </c>
      <c r="AR101" s="74"/>
      <c r="AS101" s="78">
        <v>0</v>
      </c>
      <c r="AT101" s="79">
        <f t="shared" si="1"/>
        <v>0</v>
      </c>
      <c r="AU101" s="80">
        <f>'06 - VZT'!P118</f>
        <v>0</v>
      </c>
      <c r="AV101" s="79">
        <f>'06 - VZT'!J33</f>
        <v>0</v>
      </c>
      <c r="AW101" s="79">
        <f>'06 - VZT'!J34</f>
        <v>0</v>
      </c>
      <c r="AX101" s="79">
        <f>'06 - VZT'!J35</f>
        <v>0</v>
      </c>
      <c r="AY101" s="79">
        <f>'06 - VZT'!J36</f>
        <v>0</v>
      </c>
      <c r="AZ101" s="79">
        <f>'06 - VZT'!F33</f>
        <v>0</v>
      </c>
      <c r="BA101" s="79">
        <f>'06 - VZT'!F34</f>
        <v>0</v>
      </c>
      <c r="BB101" s="79">
        <f>'06 - VZT'!F35</f>
        <v>0</v>
      </c>
      <c r="BC101" s="79">
        <f>'06 - VZT'!F36</f>
        <v>0</v>
      </c>
      <c r="BD101" s="81">
        <f>'06 - VZT'!F37</f>
        <v>0</v>
      </c>
      <c r="BT101" s="82" t="s">
        <v>84</v>
      </c>
      <c r="BV101" s="82" t="s">
        <v>78</v>
      </c>
      <c r="BW101" s="82" t="s">
        <v>103</v>
      </c>
      <c r="BX101" s="82" t="s">
        <v>5</v>
      </c>
      <c r="CL101" s="82" t="s">
        <v>1</v>
      </c>
      <c r="CM101" s="82" t="s">
        <v>84</v>
      </c>
    </row>
    <row r="102" spans="1:91" s="6" customFormat="1" ht="16.5" customHeight="1">
      <c r="A102" s="73" t="s">
        <v>80</v>
      </c>
      <c r="B102" s="74"/>
      <c r="C102" s="75"/>
      <c r="D102" s="190" t="s">
        <v>104</v>
      </c>
      <c r="E102" s="190"/>
      <c r="F102" s="190"/>
      <c r="G102" s="190"/>
      <c r="H102" s="190"/>
      <c r="I102" s="76"/>
      <c r="J102" s="190" t="s">
        <v>105</v>
      </c>
      <c r="K102" s="190"/>
      <c r="L102" s="190"/>
      <c r="M102" s="190"/>
      <c r="N102" s="190"/>
      <c r="O102" s="190"/>
      <c r="P102" s="190"/>
      <c r="Q102" s="190"/>
      <c r="R102" s="190"/>
      <c r="S102" s="190"/>
      <c r="T102" s="190"/>
      <c r="U102" s="190"/>
      <c r="V102" s="190"/>
      <c r="W102" s="190"/>
      <c r="X102" s="190"/>
      <c r="Y102" s="190"/>
      <c r="Z102" s="190"/>
      <c r="AA102" s="190"/>
      <c r="AB102" s="190"/>
      <c r="AC102" s="190"/>
      <c r="AD102" s="190"/>
      <c r="AE102" s="190"/>
      <c r="AF102" s="190"/>
      <c r="AG102" s="215">
        <f>'07 - Silnoproud'!J30</f>
        <v>0</v>
      </c>
      <c r="AH102" s="193"/>
      <c r="AI102" s="193"/>
      <c r="AJ102" s="193"/>
      <c r="AK102" s="193"/>
      <c r="AL102" s="193"/>
      <c r="AM102" s="193"/>
      <c r="AN102" s="215">
        <f t="shared" si="0"/>
        <v>0</v>
      </c>
      <c r="AO102" s="193"/>
      <c r="AP102" s="193"/>
      <c r="AQ102" s="77" t="s">
        <v>83</v>
      </c>
      <c r="AR102" s="74"/>
      <c r="AS102" s="78">
        <v>0</v>
      </c>
      <c r="AT102" s="79">
        <f t="shared" si="1"/>
        <v>0</v>
      </c>
      <c r="AU102" s="80">
        <f>'07 - Silnoproud'!P125</f>
        <v>0</v>
      </c>
      <c r="AV102" s="79">
        <f>'07 - Silnoproud'!J33</f>
        <v>0</v>
      </c>
      <c r="AW102" s="79">
        <f>'07 - Silnoproud'!J34</f>
        <v>0</v>
      </c>
      <c r="AX102" s="79">
        <f>'07 - Silnoproud'!J35</f>
        <v>0</v>
      </c>
      <c r="AY102" s="79">
        <f>'07 - Silnoproud'!J36</f>
        <v>0</v>
      </c>
      <c r="AZ102" s="79">
        <f>'07 - Silnoproud'!F33</f>
        <v>0</v>
      </c>
      <c r="BA102" s="79">
        <f>'07 - Silnoproud'!F34</f>
        <v>0</v>
      </c>
      <c r="BB102" s="79">
        <f>'07 - Silnoproud'!F35</f>
        <v>0</v>
      </c>
      <c r="BC102" s="79">
        <f>'07 - Silnoproud'!F36</f>
        <v>0</v>
      </c>
      <c r="BD102" s="81">
        <f>'07 - Silnoproud'!F37</f>
        <v>0</v>
      </c>
      <c r="BT102" s="82" t="s">
        <v>84</v>
      </c>
      <c r="BV102" s="82" t="s">
        <v>78</v>
      </c>
      <c r="BW102" s="82" t="s">
        <v>106</v>
      </c>
      <c r="BX102" s="82" t="s">
        <v>5</v>
      </c>
      <c r="CL102" s="82" t="s">
        <v>1</v>
      </c>
      <c r="CM102" s="82" t="s">
        <v>84</v>
      </c>
    </row>
    <row r="103" spans="1:91" s="6" customFormat="1" ht="16.5" customHeight="1">
      <c r="B103" s="74"/>
      <c r="C103" s="75"/>
      <c r="D103" s="190" t="s">
        <v>107</v>
      </c>
      <c r="E103" s="190"/>
      <c r="F103" s="190"/>
      <c r="G103" s="190"/>
      <c r="H103" s="190"/>
      <c r="I103" s="76"/>
      <c r="J103" s="190" t="s">
        <v>108</v>
      </c>
      <c r="K103" s="190"/>
      <c r="L103" s="190"/>
      <c r="M103" s="190"/>
      <c r="N103" s="190"/>
      <c r="O103" s="190"/>
      <c r="P103" s="190"/>
      <c r="Q103" s="190"/>
      <c r="R103" s="190"/>
      <c r="S103" s="190"/>
      <c r="T103" s="190"/>
      <c r="U103" s="190"/>
      <c r="V103" s="190"/>
      <c r="W103" s="190"/>
      <c r="X103" s="190"/>
      <c r="Y103" s="190"/>
      <c r="Z103" s="190"/>
      <c r="AA103" s="190"/>
      <c r="AB103" s="190"/>
      <c r="AC103" s="190"/>
      <c r="AD103" s="190"/>
      <c r="AE103" s="190"/>
      <c r="AF103" s="190"/>
      <c r="AG103" s="192">
        <f>ROUND(SUM(AG104:AG110),2)</f>
        <v>0</v>
      </c>
      <c r="AH103" s="193"/>
      <c r="AI103" s="193"/>
      <c r="AJ103" s="193"/>
      <c r="AK103" s="193"/>
      <c r="AL103" s="193"/>
      <c r="AM103" s="193"/>
      <c r="AN103" s="215">
        <f t="shared" si="0"/>
        <v>0</v>
      </c>
      <c r="AO103" s="193"/>
      <c r="AP103" s="193"/>
      <c r="AQ103" s="77" t="s">
        <v>83</v>
      </c>
      <c r="AR103" s="74"/>
      <c r="AS103" s="78">
        <f>ROUND(SUM(AS104:AS110),2)</f>
        <v>0</v>
      </c>
      <c r="AT103" s="79">
        <f t="shared" si="1"/>
        <v>0</v>
      </c>
      <c r="AU103" s="80">
        <f>ROUND(SUM(AU104:AU110),5)</f>
        <v>0</v>
      </c>
      <c r="AV103" s="79">
        <f>ROUND(AZ103*L29,2)</f>
        <v>0</v>
      </c>
      <c r="AW103" s="79">
        <f>ROUND(BA103*L30,2)</f>
        <v>0</v>
      </c>
      <c r="AX103" s="79">
        <f>ROUND(BB103*L29,2)</f>
        <v>0</v>
      </c>
      <c r="AY103" s="79">
        <f>ROUND(BC103*L30,2)</f>
        <v>0</v>
      </c>
      <c r="AZ103" s="79">
        <f>ROUND(SUM(AZ104:AZ110),2)</f>
        <v>0</v>
      </c>
      <c r="BA103" s="79">
        <f>ROUND(SUM(BA104:BA110),2)</f>
        <v>0</v>
      </c>
      <c r="BB103" s="79">
        <f>ROUND(SUM(BB104:BB110),2)</f>
        <v>0</v>
      </c>
      <c r="BC103" s="79">
        <f>ROUND(SUM(BC104:BC110),2)</f>
        <v>0</v>
      </c>
      <c r="BD103" s="81">
        <f>ROUND(SUM(BD104:BD110),2)</f>
        <v>0</v>
      </c>
      <c r="BS103" s="82" t="s">
        <v>75</v>
      </c>
      <c r="BT103" s="82" t="s">
        <v>84</v>
      </c>
      <c r="BU103" s="82" t="s">
        <v>77</v>
      </c>
      <c r="BV103" s="82" t="s">
        <v>78</v>
      </c>
      <c r="BW103" s="82" t="s">
        <v>109</v>
      </c>
      <c r="BX103" s="82" t="s">
        <v>5</v>
      </c>
      <c r="CL103" s="82" t="s">
        <v>1</v>
      </c>
      <c r="CM103" s="82" t="s">
        <v>84</v>
      </c>
    </row>
    <row r="104" spans="1:91" s="3" customFormat="1" ht="16.5" customHeight="1">
      <c r="A104" s="73" t="s">
        <v>80</v>
      </c>
      <c r="B104" s="47"/>
      <c r="C104" s="9"/>
      <c r="D104" s="9"/>
      <c r="E104" s="191" t="s">
        <v>110</v>
      </c>
      <c r="F104" s="191"/>
      <c r="G104" s="191"/>
      <c r="H104" s="191"/>
      <c r="I104" s="191"/>
      <c r="J104" s="9"/>
      <c r="K104" s="191" t="s">
        <v>111</v>
      </c>
      <c r="L104" s="191"/>
      <c r="M104" s="191"/>
      <c r="N104" s="191"/>
      <c r="O104" s="191"/>
      <c r="P104" s="191"/>
      <c r="Q104" s="191"/>
      <c r="R104" s="191"/>
      <c r="S104" s="191"/>
      <c r="T104" s="191"/>
      <c r="U104" s="191"/>
      <c r="V104" s="191"/>
      <c r="W104" s="191"/>
      <c r="X104" s="191"/>
      <c r="Y104" s="191"/>
      <c r="Z104" s="191"/>
      <c r="AA104" s="191"/>
      <c r="AB104" s="191"/>
      <c r="AC104" s="191"/>
      <c r="AD104" s="191"/>
      <c r="AE104" s="191"/>
      <c r="AF104" s="191"/>
      <c r="AG104" s="194">
        <f>'08 - CCTV'!J32</f>
        <v>0</v>
      </c>
      <c r="AH104" s="195"/>
      <c r="AI104" s="195"/>
      <c r="AJ104" s="195"/>
      <c r="AK104" s="195"/>
      <c r="AL104" s="195"/>
      <c r="AM104" s="195"/>
      <c r="AN104" s="194">
        <f t="shared" si="0"/>
        <v>0</v>
      </c>
      <c r="AO104" s="195"/>
      <c r="AP104" s="195"/>
      <c r="AQ104" s="83" t="s">
        <v>112</v>
      </c>
      <c r="AR104" s="47"/>
      <c r="AS104" s="84">
        <v>0</v>
      </c>
      <c r="AT104" s="85">
        <f t="shared" si="1"/>
        <v>0</v>
      </c>
      <c r="AU104" s="86">
        <f>'08 - CCTV'!P120</f>
        <v>0</v>
      </c>
      <c r="AV104" s="85">
        <f>'08 - CCTV'!J35</f>
        <v>0</v>
      </c>
      <c r="AW104" s="85">
        <f>'08 - CCTV'!J36</f>
        <v>0</v>
      </c>
      <c r="AX104" s="85">
        <f>'08 - CCTV'!J37</f>
        <v>0</v>
      </c>
      <c r="AY104" s="85">
        <f>'08 - CCTV'!J38</f>
        <v>0</v>
      </c>
      <c r="AZ104" s="85">
        <f>'08 - CCTV'!F35</f>
        <v>0</v>
      </c>
      <c r="BA104" s="85">
        <f>'08 - CCTV'!F36</f>
        <v>0</v>
      </c>
      <c r="BB104" s="85">
        <f>'08 - CCTV'!F37</f>
        <v>0</v>
      </c>
      <c r="BC104" s="85">
        <f>'08 - CCTV'!F38</f>
        <v>0</v>
      </c>
      <c r="BD104" s="87">
        <f>'08 - CCTV'!F39</f>
        <v>0</v>
      </c>
      <c r="BT104" s="24" t="s">
        <v>113</v>
      </c>
      <c r="BV104" s="24" t="s">
        <v>78</v>
      </c>
      <c r="BW104" s="24" t="s">
        <v>114</v>
      </c>
      <c r="BX104" s="24" t="s">
        <v>109</v>
      </c>
      <c r="CL104" s="24" t="s">
        <v>1</v>
      </c>
    </row>
    <row r="105" spans="1:91" s="3" customFormat="1" ht="16.5" customHeight="1">
      <c r="A105" s="73" t="s">
        <v>80</v>
      </c>
      <c r="B105" s="47"/>
      <c r="C105" s="9"/>
      <c r="D105" s="9"/>
      <c r="E105" s="191" t="s">
        <v>115</v>
      </c>
      <c r="F105" s="191"/>
      <c r="G105" s="191"/>
      <c r="H105" s="191"/>
      <c r="I105" s="191"/>
      <c r="J105" s="9"/>
      <c r="K105" s="191" t="s">
        <v>116</v>
      </c>
      <c r="L105" s="191"/>
      <c r="M105" s="191"/>
      <c r="N105" s="191"/>
      <c r="O105" s="191"/>
      <c r="P105" s="191"/>
      <c r="Q105" s="191"/>
      <c r="R105" s="191"/>
      <c r="S105" s="191"/>
      <c r="T105" s="191"/>
      <c r="U105" s="191"/>
      <c r="V105" s="191"/>
      <c r="W105" s="191"/>
      <c r="X105" s="191"/>
      <c r="Y105" s="191"/>
      <c r="Z105" s="191"/>
      <c r="AA105" s="191"/>
      <c r="AB105" s="191"/>
      <c r="AC105" s="191"/>
      <c r="AD105" s="191"/>
      <c r="AE105" s="191"/>
      <c r="AF105" s="191"/>
      <c r="AG105" s="194">
        <f>'09 - DT'!J32</f>
        <v>0</v>
      </c>
      <c r="AH105" s="195"/>
      <c r="AI105" s="195"/>
      <c r="AJ105" s="195"/>
      <c r="AK105" s="195"/>
      <c r="AL105" s="195"/>
      <c r="AM105" s="195"/>
      <c r="AN105" s="194">
        <f t="shared" si="0"/>
        <v>0</v>
      </c>
      <c r="AO105" s="195"/>
      <c r="AP105" s="195"/>
      <c r="AQ105" s="83" t="s">
        <v>112</v>
      </c>
      <c r="AR105" s="47"/>
      <c r="AS105" s="84">
        <v>0</v>
      </c>
      <c r="AT105" s="85">
        <f t="shared" si="1"/>
        <v>0</v>
      </c>
      <c r="AU105" s="86">
        <f>'09 - DT'!P120</f>
        <v>0</v>
      </c>
      <c r="AV105" s="85">
        <f>'09 - DT'!J35</f>
        <v>0</v>
      </c>
      <c r="AW105" s="85">
        <f>'09 - DT'!J36</f>
        <v>0</v>
      </c>
      <c r="AX105" s="85">
        <f>'09 - DT'!J37</f>
        <v>0</v>
      </c>
      <c r="AY105" s="85">
        <f>'09 - DT'!J38</f>
        <v>0</v>
      </c>
      <c r="AZ105" s="85">
        <f>'09 - DT'!F35</f>
        <v>0</v>
      </c>
      <c r="BA105" s="85">
        <f>'09 - DT'!F36</f>
        <v>0</v>
      </c>
      <c r="BB105" s="85">
        <f>'09 - DT'!F37</f>
        <v>0</v>
      </c>
      <c r="BC105" s="85">
        <f>'09 - DT'!F38</f>
        <v>0</v>
      </c>
      <c r="BD105" s="87">
        <f>'09 - DT'!F39</f>
        <v>0</v>
      </c>
      <c r="BT105" s="24" t="s">
        <v>113</v>
      </c>
      <c r="BV105" s="24" t="s">
        <v>78</v>
      </c>
      <c r="BW105" s="24" t="s">
        <v>117</v>
      </c>
      <c r="BX105" s="24" t="s">
        <v>109</v>
      </c>
      <c r="CL105" s="24" t="s">
        <v>1</v>
      </c>
    </row>
    <row r="106" spans="1:91" s="3" customFormat="1" ht="16.5" customHeight="1">
      <c r="A106" s="73" t="s">
        <v>80</v>
      </c>
      <c r="B106" s="47"/>
      <c r="C106" s="9"/>
      <c r="D106" s="9"/>
      <c r="E106" s="191" t="s">
        <v>118</v>
      </c>
      <c r="F106" s="191"/>
      <c r="G106" s="191"/>
      <c r="H106" s="191"/>
      <c r="I106" s="191"/>
      <c r="J106" s="9"/>
      <c r="K106" s="191" t="s">
        <v>119</v>
      </c>
      <c r="L106" s="191"/>
      <c r="M106" s="191"/>
      <c r="N106" s="191"/>
      <c r="O106" s="191"/>
      <c r="P106" s="191"/>
      <c r="Q106" s="191"/>
      <c r="R106" s="191"/>
      <c r="S106" s="191"/>
      <c r="T106" s="191"/>
      <c r="U106" s="191"/>
      <c r="V106" s="191"/>
      <c r="W106" s="191"/>
      <c r="X106" s="191"/>
      <c r="Y106" s="191"/>
      <c r="Z106" s="191"/>
      <c r="AA106" s="191"/>
      <c r="AB106" s="191"/>
      <c r="AC106" s="191"/>
      <c r="AD106" s="191"/>
      <c r="AE106" s="191"/>
      <c r="AF106" s="191"/>
      <c r="AG106" s="194">
        <f>'10 - EZS'!J32</f>
        <v>0</v>
      </c>
      <c r="AH106" s="195"/>
      <c r="AI106" s="195"/>
      <c r="AJ106" s="195"/>
      <c r="AK106" s="195"/>
      <c r="AL106" s="195"/>
      <c r="AM106" s="195"/>
      <c r="AN106" s="194">
        <f t="shared" si="0"/>
        <v>0</v>
      </c>
      <c r="AO106" s="195"/>
      <c r="AP106" s="195"/>
      <c r="AQ106" s="83" t="s">
        <v>112</v>
      </c>
      <c r="AR106" s="47"/>
      <c r="AS106" s="84">
        <v>0</v>
      </c>
      <c r="AT106" s="85">
        <f t="shared" si="1"/>
        <v>0</v>
      </c>
      <c r="AU106" s="86">
        <f>'10 - EZS'!P120</f>
        <v>0</v>
      </c>
      <c r="AV106" s="85">
        <f>'10 - EZS'!J35</f>
        <v>0</v>
      </c>
      <c r="AW106" s="85">
        <f>'10 - EZS'!J36</f>
        <v>0</v>
      </c>
      <c r="AX106" s="85">
        <f>'10 - EZS'!J37</f>
        <v>0</v>
      </c>
      <c r="AY106" s="85">
        <f>'10 - EZS'!J38</f>
        <v>0</v>
      </c>
      <c r="AZ106" s="85">
        <f>'10 - EZS'!F35</f>
        <v>0</v>
      </c>
      <c r="BA106" s="85">
        <f>'10 - EZS'!F36</f>
        <v>0</v>
      </c>
      <c r="BB106" s="85">
        <f>'10 - EZS'!F37</f>
        <v>0</v>
      </c>
      <c r="BC106" s="85">
        <f>'10 - EZS'!F38</f>
        <v>0</v>
      </c>
      <c r="BD106" s="87">
        <f>'10 - EZS'!F39</f>
        <v>0</v>
      </c>
      <c r="BT106" s="24" t="s">
        <v>113</v>
      </c>
      <c r="BV106" s="24" t="s">
        <v>78</v>
      </c>
      <c r="BW106" s="24" t="s">
        <v>120</v>
      </c>
      <c r="BX106" s="24" t="s">
        <v>109</v>
      </c>
      <c r="CL106" s="24" t="s">
        <v>1</v>
      </c>
    </row>
    <row r="107" spans="1:91" s="3" customFormat="1" ht="16.5" customHeight="1">
      <c r="A107" s="73" t="s">
        <v>80</v>
      </c>
      <c r="B107" s="47"/>
      <c r="C107" s="9"/>
      <c r="D107" s="9"/>
      <c r="E107" s="191" t="s">
        <v>121</v>
      </c>
      <c r="F107" s="191"/>
      <c r="G107" s="191"/>
      <c r="H107" s="191"/>
      <c r="I107" s="191"/>
      <c r="J107" s="9"/>
      <c r="K107" s="191" t="s">
        <v>122</v>
      </c>
      <c r="L107" s="191"/>
      <c r="M107" s="191"/>
      <c r="N107" s="191"/>
      <c r="O107" s="191"/>
      <c r="P107" s="191"/>
      <c r="Q107" s="191"/>
      <c r="R107" s="191"/>
      <c r="S107" s="191"/>
      <c r="T107" s="191"/>
      <c r="U107" s="191"/>
      <c r="V107" s="191"/>
      <c r="W107" s="191"/>
      <c r="X107" s="191"/>
      <c r="Y107" s="191"/>
      <c r="Z107" s="191"/>
      <c r="AA107" s="191"/>
      <c r="AB107" s="191"/>
      <c r="AC107" s="191"/>
      <c r="AD107" s="191"/>
      <c r="AE107" s="191"/>
      <c r="AF107" s="191"/>
      <c r="AG107" s="194">
        <f>'11 - SKT'!J32</f>
        <v>0</v>
      </c>
      <c r="AH107" s="195"/>
      <c r="AI107" s="195"/>
      <c r="AJ107" s="195"/>
      <c r="AK107" s="195"/>
      <c r="AL107" s="195"/>
      <c r="AM107" s="195"/>
      <c r="AN107" s="194">
        <f t="shared" si="0"/>
        <v>0</v>
      </c>
      <c r="AO107" s="195"/>
      <c r="AP107" s="195"/>
      <c r="AQ107" s="83" t="s">
        <v>112</v>
      </c>
      <c r="AR107" s="47"/>
      <c r="AS107" s="84">
        <v>0</v>
      </c>
      <c r="AT107" s="85">
        <f t="shared" si="1"/>
        <v>0</v>
      </c>
      <c r="AU107" s="86">
        <f>'11 - SKT'!P120</f>
        <v>0</v>
      </c>
      <c r="AV107" s="85">
        <f>'11 - SKT'!J35</f>
        <v>0</v>
      </c>
      <c r="AW107" s="85">
        <f>'11 - SKT'!J36</f>
        <v>0</v>
      </c>
      <c r="AX107" s="85">
        <f>'11 - SKT'!J37</f>
        <v>0</v>
      </c>
      <c r="AY107" s="85">
        <f>'11 - SKT'!J38</f>
        <v>0</v>
      </c>
      <c r="AZ107" s="85">
        <f>'11 - SKT'!F35</f>
        <v>0</v>
      </c>
      <c r="BA107" s="85">
        <f>'11 - SKT'!F36</f>
        <v>0</v>
      </c>
      <c r="BB107" s="85">
        <f>'11 - SKT'!F37</f>
        <v>0</v>
      </c>
      <c r="BC107" s="85">
        <f>'11 - SKT'!F38</f>
        <v>0</v>
      </c>
      <c r="BD107" s="87">
        <f>'11 - SKT'!F39</f>
        <v>0</v>
      </c>
      <c r="BT107" s="24" t="s">
        <v>113</v>
      </c>
      <c r="BV107" s="24" t="s">
        <v>78</v>
      </c>
      <c r="BW107" s="24" t="s">
        <v>123</v>
      </c>
      <c r="BX107" s="24" t="s">
        <v>109</v>
      </c>
      <c r="CL107" s="24" t="s">
        <v>1</v>
      </c>
    </row>
    <row r="108" spans="1:91" s="3" customFormat="1" ht="16.5" customHeight="1">
      <c r="A108" s="73" t="s">
        <v>80</v>
      </c>
      <c r="B108" s="47"/>
      <c r="C108" s="9"/>
      <c r="D108" s="9"/>
      <c r="E108" s="191" t="s">
        <v>8</v>
      </c>
      <c r="F108" s="191"/>
      <c r="G108" s="191"/>
      <c r="H108" s="191"/>
      <c r="I108" s="191"/>
      <c r="J108" s="9"/>
      <c r="K108" s="191" t="s">
        <v>124</v>
      </c>
      <c r="L108" s="191"/>
      <c r="M108" s="191"/>
      <c r="N108" s="191"/>
      <c r="O108" s="191"/>
      <c r="P108" s="191"/>
      <c r="Q108" s="191"/>
      <c r="R108" s="191"/>
      <c r="S108" s="191"/>
      <c r="T108" s="191"/>
      <c r="U108" s="191"/>
      <c r="V108" s="191"/>
      <c r="W108" s="191"/>
      <c r="X108" s="191"/>
      <c r="Y108" s="191"/>
      <c r="Z108" s="191"/>
      <c r="AA108" s="191"/>
      <c r="AB108" s="191"/>
      <c r="AC108" s="191"/>
      <c r="AD108" s="191"/>
      <c r="AE108" s="191"/>
      <c r="AF108" s="191"/>
      <c r="AG108" s="194">
        <f>'12 - KSP'!J32</f>
        <v>0</v>
      </c>
      <c r="AH108" s="195"/>
      <c r="AI108" s="195"/>
      <c r="AJ108" s="195"/>
      <c r="AK108" s="195"/>
      <c r="AL108" s="195"/>
      <c r="AM108" s="195"/>
      <c r="AN108" s="194">
        <f t="shared" si="0"/>
        <v>0</v>
      </c>
      <c r="AO108" s="195"/>
      <c r="AP108" s="195"/>
      <c r="AQ108" s="83" t="s">
        <v>112</v>
      </c>
      <c r="AR108" s="47"/>
      <c r="AS108" s="84">
        <v>0</v>
      </c>
      <c r="AT108" s="85">
        <f t="shared" si="1"/>
        <v>0</v>
      </c>
      <c r="AU108" s="86">
        <f>'12 - KSP'!P120</f>
        <v>0</v>
      </c>
      <c r="AV108" s="85">
        <f>'12 - KSP'!J35</f>
        <v>0</v>
      </c>
      <c r="AW108" s="85">
        <f>'12 - KSP'!J36</f>
        <v>0</v>
      </c>
      <c r="AX108" s="85">
        <f>'12 - KSP'!J37</f>
        <v>0</v>
      </c>
      <c r="AY108" s="85">
        <f>'12 - KSP'!J38</f>
        <v>0</v>
      </c>
      <c r="AZ108" s="85">
        <f>'12 - KSP'!F35</f>
        <v>0</v>
      </c>
      <c r="BA108" s="85">
        <f>'12 - KSP'!F36</f>
        <v>0</v>
      </c>
      <c r="BB108" s="85">
        <f>'12 - KSP'!F37</f>
        <v>0</v>
      </c>
      <c r="BC108" s="85">
        <f>'12 - KSP'!F38</f>
        <v>0</v>
      </c>
      <c r="BD108" s="87">
        <f>'12 - KSP'!F39</f>
        <v>0</v>
      </c>
      <c r="BT108" s="24" t="s">
        <v>113</v>
      </c>
      <c r="BV108" s="24" t="s">
        <v>78</v>
      </c>
      <c r="BW108" s="24" t="s">
        <v>125</v>
      </c>
      <c r="BX108" s="24" t="s">
        <v>109</v>
      </c>
      <c r="CL108" s="24" t="s">
        <v>1</v>
      </c>
    </row>
    <row r="109" spans="1:91" s="3" customFormat="1" ht="16.5" customHeight="1">
      <c r="A109" s="73" t="s">
        <v>80</v>
      </c>
      <c r="B109" s="47"/>
      <c r="C109" s="9"/>
      <c r="D109" s="9"/>
      <c r="E109" s="191" t="s">
        <v>126</v>
      </c>
      <c r="F109" s="191"/>
      <c r="G109" s="191"/>
      <c r="H109" s="191"/>
      <c r="I109" s="191"/>
      <c r="J109" s="9"/>
      <c r="K109" s="191" t="s">
        <v>83</v>
      </c>
      <c r="L109" s="191"/>
      <c r="M109" s="191"/>
      <c r="N109" s="191"/>
      <c r="O109" s="191"/>
      <c r="P109" s="191"/>
      <c r="Q109" s="191"/>
      <c r="R109" s="191"/>
      <c r="S109" s="191"/>
      <c r="T109" s="191"/>
      <c r="U109" s="191"/>
      <c r="V109" s="191"/>
      <c r="W109" s="191"/>
      <c r="X109" s="191"/>
      <c r="Y109" s="191"/>
      <c r="Z109" s="191"/>
      <c r="AA109" s="191"/>
      <c r="AB109" s="191"/>
      <c r="AC109" s="191"/>
      <c r="AD109" s="191"/>
      <c r="AE109" s="191"/>
      <c r="AF109" s="191"/>
      <c r="AG109" s="194">
        <f>'13 - STA'!J32</f>
        <v>0</v>
      </c>
      <c r="AH109" s="195"/>
      <c r="AI109" s="195"/>
      <c r="AJ109" s="195"/>
      <c r="AK109" s="195"/>
      <c r="AL109" s="195"/>
      <c r="AM109" s="195"/>
      <c r="AN109" s="194">
        <f t="shared" si="0"/>
        <v>0</v>
      </c>
      <c r="AO109" s="195"/>
      <c r="AP109" s="195"/>
      <c r="AQ109" s="83" t="s">
        <v>112</v>
      </c>
      <c r="AR109" s="47"/>
      <c r="AS109" s="84">
        <v>0</v>
      </c>
      <c r="AT109" s="85">
        <f t="shared" si="1"/>
        <v>0</v>
      </c>
      <c r="AU109" s="86">
        <f>'13 - STA'!P120</f>
        <v>0</v>
      </c>
      <c r="AV109" s="85">
        <f>'13 - STA'!J35</f>
        <v>0</v>
      </c>
      <c r="AW109" s="85">
        <f>'13 - STA'!J36</f>
        <v>0</v>
      </c>
      <c r="AX109" s="85">
        <f>'13 - STA'!J37</f>
        <v>0</v>
      </c>
      <c r="AY109" s="85">
        <f>'13 - STA'!J38</f>
        <v>0</v>
      </c>
      <c r="AZ109" s="85">
        <f>'13 - STA'!F35</f>
        <v>0</v>
      </c>
      <c r="BA109" s="85">
        <f>'13 - STA'!F36</f>
        <v>0</v>
      </c>
      <c r="BB109" s="85">
        <f>'13 - STA'!F37</f>
        <v>0</v>
      </c>
      <c r="BC109" s="85">
        <f>'13 - STA'!F38</f>
        <v>0</v>
      </c>
      <c r="BD109" s="87">
        <f>'13 - STA'!F39</f>
        <v>0</v>
      </c>
      <c r="BT109" s="24" t="s">
        <v>113</v>
      </c>
      <c r="BV109" s="24" t="s">
        <v>78</v>
      </c>
      <c r="BW109" s="24" t="s">
        <v>127</v>
      </c>
      <c r="BX109" s="24" t="s">
        <v>109</v>
      </c>
      <c r="CL109" s="24" t="s">
        <v>1</v>
      </c>
    </row>
    <row r="110" spans="1:91" s="3" customFormat="1" ht="16.5" customHeight="1">
      <c r="A110" s="73" t="s">
        <v>80</v>
      </c>
      <c r="B110" s="47"/>
      <c r="C110" s="9"/>
      <c r="D110" s="9"/>
      <c r="E110" s="191" t="s">
        <v>128</v>
      </c>
      <c r="F110" s="191"/>
      <c r="G110" s="191"/>
      <c r="H110" s="191"/>
      <c r="I110" s="191"/>
      <c r="J110" s="9"/>
      <c r="K110" s="191" t="s">
        <v>129</v>
      </c>
      <c r="L110" s="191"/>
      <c r="M110" s="191"/>
      <c r="N110" s="191"/>
      <c r="O110" s="191"/>
      <c r="P110" s="191"/>
      <c r="Q110" s="191"/>
      <c r="R110" s="191"/>
      <c r="S110" s="191"/>
      <c r="T110" s="191"/>
      <c r="U110" s="191"/>
      <c r="V110" s="191"/>
      <c r="W110" s="191"/>
      <c r="X110" s="191"/>
      <c r="Y110" s="191"/>
      <c r="Z110" s="191"/>
      <c r="AA110" s="191"/>
      <c r="AB110" s="191"/>
      <c r="AC110" s="191"/>
      <c r="AD110" s="191"/>
      <c r="AE110" s="191"/>
      <c r="AF110" s="191"/>
      <c r="AG110" s="194">
        <f>'14 - UKS'!J32</f>
        <v>0</v>
      </c>
      <c r="AH110" s="195"/>
      <c r="AI110" s="195"/>
      <c r="AJ110" s="195"/>
      <c r="AK110" s="195"/>
      <c r="AL110" s="195"/>
      <c r="AM110" s="195"/>
      <c r="AN110" s="194">
        <f t="shared" si="0"/>
        <v>0</v>
      </c>
      <c r="AO110" s="195"/>
      <c r="AP110" s="195"/>
      <c r="AQ110" s="83" t="s">
        <v>112</v>
      </c>
      <c r="AR110" s="47"/>
      <c r="AS110" s="88">
        <v>0</v>
      </c>
      <c r="AT110" s="89">
        <f t="shared" si="1"/>
        <v>0</v>
      </c>
      <c r="AU110" s="90">
        <f>'14 - UKS'!P120</f>
        <v>0</v>
      </c>
      <c r="AV110" s="89">
        <f>'14 - UKS'!J35</f>
        <v>0</v>
      </c>
      <c r="AW110" s="89">
        <f>'14 - UKS'!J36</f>
        <v>0</v>
      </c>
      <c r="AX110" s="89">
        <f>'14 - UKS'!J37</f>
        <v>0</v>
      </c>
      <c r="AY110" s="89">
        <f>'14 - UKS'!J38</f>
        <v>0</v>
      </c>
      <c r="AZ110" s="89">
        <f>'14 - UKS'!F35</f>
        <v>0</v>
      </c>
      <c r="BA110" s="89">
        <f>'14 - UKS'!F36</f>
        <v>0</v>
      </c>
      <c r="BB110" s="89">
        <f>'14 - UKS'!F37</f>
        <v>0</v>
      </c>
      <c r="BC110" s="89">
        <f>'14 - UKS'!F38</f>
        <v>0</v>
      </c>
      <c r="BD110" s="91">
        <f>'14 - UKS'!F39</f>
        <v>0</v>
      </c>
      <c r="BT110" s="24" t="s">
        <v>113</v>
      </c>
      <c r="BV110" s="24" t="s">
        <v>78</v>
      </c>
      <c r="BW110" s="24" t="s">
        <v>130</v>
      </c>
      <c r="BX110" s="24" t="s">
        <v>109</v>
      </c>
      <c r="CL110" s="24" t="s">
        <v>1</v>
      </c>
    </row>
    <row r="111" spans="1:91" s="1" customFormat="1" ht="30" customHeight="1">
      <c r="B111" s="31"/>
      <c r="AR111" s="31"/>
    </row>
    <row r="112" spans="1:91" s="1" customFormat="1" ht="6.95" customHeight="1">
      <c r="B112" s="43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31"/>
    </row>
  </sheetData>
  <sheetProtection algorithmName="SHA-512" hashValue="7/qYDLRz6dlWy+5xiVX0V2gRLz6NCRJwulYazjywHkBlF0LwAJxyTQX/JwtAhScqCP71hN2oGp8DbrzPZe5jpQ==" saltValue="+CHLUkj/M2Qf5hrMvVWQwg==" spinCount="100000" sheet="1" objects="1" scenarios="1" formatColumns="0" formatRows="0"/>
  <mergeCells count="102">
    <mergeCell ref="AN110:AP110"/>
    <mergeCell ref="AG110:AM110"/>
    <mergeCell ref="AG94:AM94"/>
    <mergeCell ref="AN94:AP94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109:AP109"/>
    <mergeCell ref="AG109:AM109"/>
    <mergeCell ref="AN103:AP103"/>
    <mergeCell ref="AN104:AP104"/>
    <mergeCell ref="AN101:AP101"/>
    <mergeCell ref="AN100:AP100"/>
    <mergeCell ref="AN95:AP95"/>
    <mergeCell ref="AN99:AP99"/>
    <mergeCell ref="AN96:AP96"/>
    <mergeCell ref="AN98:AP98"/>
    <mergeCell ref="AN102:AP102"/>
    <mergeCell ref="AN97:AP97"/>
    <mergeCell ref="W32:AE32"/>
    <mergeCell ref="AK33:AO33"/>
    <mergeCell ref="AG100:AM100"/>
    <mergeCell ref="AG101:AM101"/>
    <mergeCell ref="AG99:AM99"/>
    <mergeCell ref="AG102:AM102"/>
    <mergeCell ref="J101:AF101"/>
    <mergeCell ref="J100:AF100"/>
    <mergeCell ref="J99:AF99"/>
    <mergeCell ref="J102:AF102"/>
    <mergeCell ref="L33:P33"/>
    <mergeCell ref="W33:AE33"/>
    <mergeCell ref="AK35:AO35"/>
    <mergeCell ref="X35:AB35"/>
    <mergeCell ref="AR2:BE2"/>
    <mergeCell ref="AG98:AM98"/>
    <mergeCell ref="AG92:AM92"/>
    <mergeCell ref="AG97:AM97"/>
    <mergeCell ref="AG95:AM95"/>
    <mergeCell ref="AG96:AM96"/>
    <mergeCell ref="AM89:AP89"/>
    <mergeCell ref="AM90:AP90"/>
    <mergeCell ref="AM87:AN87"/>
    <mergeCell ref="AS89:AT91"/>
    <mergeCell ref="L85:AJ85"/>
    <mergeCell ref="I92:AF92"/>
    <mergeCell ref="J97:AF97"/>
    <mergeCell ref="J95:AF95"/>
    <mergeCell ref="J96:AF96"/>
    <mergeCell ref="J98:AF98"/>
    <mergeCell ref="AN92:AP92"/>
    <mergeCell ref="E109:I109"/>
    <mergeCell ref="K109:AF109"/>
    <mergeCell ref="E110:I110"/>
    <mergeCell ref="K110:AF110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E105:I105"/>
    <mergeCell ref="K105:AF105"/>
    <mergeCell ref="E106:I106"/>
    <mergeCell ref="K106:AF106"/>
    <mergeCell ref="E107:I107"/>
    <mergeCell ref="K107:AF107"/>
    <mergeCell ref="E108:I108"/>
    <mergeCell ref="K108:AF108"/>
    <mergeCell ref="AG103:AM103"/>
    <mergeCell ref="AG104:AM104"/>
    <mergeCell ref="D103:H103"/>
    <mergeCell ref="E104:I104"/>
    <mergeCell ref="J103:AF103"/>
    <mergeCell ref="K104:AF104"/>
    <mergeCell ref="C92:G92"/>
    <mergeCell ref="D100:H100"/>
    <mergeCell ref="D98:H98"/>
    <mergeCell ref="D96:H96"/>
    <mergeCell ref="D99:H99"/>
    <mergeCell ref="D95:H95"/>
    <mergeCell ref="D101:H101"/>
    <mergeCell ref="D97:H97"/>
    <mergeCell ref="D102:H102"/>
  </mergeCells>
  <hyperlinks>
    <hyperlink ref="A95" location="'00 - Vedlejší rozpočtové ...'!C2" display="/" xr:uid="{00000000-0004-0000-0000-000000000000}"/>
    <hyperlink ref="A96" location="'01 - Architektonicko stav...'!C2" display="/" xr:uid="{00000000-0004-0000-0000-000001000000}"/>
    <hyperlink ref="A97" location="'02 - Ústřední topení'!C2" display="/" xr:uid="{00000000-0004-0000-0000-000002000000}"/>
    <hyperlink ref="A98" location="'03 - Elektroinstalace pro...'!C2" display="/" xr:uid="{00000000-0004-0000-0000-000003000000}"/>
    <hyperlink ref="A99" location="'04 - Fotovoltaický systém'!C2" display="/" xr:uid="{00000000-0004-0000-0000-000004000000}"/>
    <hyperlink ref="A100" location="'05 - Zdravotechnika'!C2" display="/" xr:uid="{00000000-0004-0000-0000-000005000000}"/>
    <hyperlink ref="A101" location="'06 - VZT'!C2" display="/" xr:uid="{00000000-0004-0000-0000-000006000000}"/>
    <hyperlink ref="A102" location="'07 - Silnoproud'!C2" display="/" xr:uid="{00000000-0004-0000-0000-000007000000}"/>
    <hyperlink ref="A104" location="'08 - CCTV'!C2" display="/" xr:uid="{00000000-0004-0000-0000-000008000000}"/>
    <hyperlink ref="A105" location="'09 - DT'!C2" display="/" xr:uid="{00000000-0004-0000-0000-000009000000}"/>
    <hyperlink ref="A106" location="'10 - EZS'!C2" display="/" xr:uid="{00000000-0004-0000-0000-00000A000000}"/>
    <hyperlink ref="A107" location="'11 - SKT'!C2" display="/" xr:uid="{00000000-0004-0000-0000-00000B000000}"/>
    <hyperlink ref="A108" location="'12 - KSP'!C2" display="/" xr:uid="{00000000-0004-0000-0000-00000C000000}"/>
    <hyperlink ref="A109" location="'13 - STA'!C2" display="/" xr:uid="{00000000-0004-0000-0000-00000D000000}"/>
    <hyperlink ref="A110" location="'14 - UKS'!C2" display="/" xr:uid="{00000000-0004-0000-0000-00000E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49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AT2" s="16" t="s">
        <v>85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</row>
    <row r="4" spans="2:46" ht="24.95" customHeight="1">
      <c r="B4" s="19"/>
      <c r="D4" s="20" t="s">
        <v>131</v>
      </c>
      <c r="L4" s="19"/>
      <c r="M4" s="92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1" t="str">
        <f>'Rekapitulace stavby'!K6</f>
        <v>Novostavba pavilonu sociální služby</v>
      </c>
      <c r="F7" s="232"/>
      <c r="G7" s="232"/>
      <c r="H7" s="232"/>
      <c r="L7" s="19"/>
    </row>
    <row r="8" spans="2:46" s="1" customFormat="1" ht="12" customHeight="1">
      <c r="B8" s="31"/>
      <c r="D8" s="26" t="s">
        <v>132</v>
      </c>
      <c r="L8" s="31"/>
    </row>
    <row r="9" spans="2:46" s="1" customFormat="1" ht="16.5" customHeight="1">
      <c r="B9" s="31"/>
      <c r="E9" s="224" t="s">
        <v>133</v>
      </c>
      <c r="F9" s="230"/>
      <c r="G9" s="230"/>
      <c r="H9" s="230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29. 1. 2025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1</v>
      </c>
      <c r="L14" s="31"/>
    </row>
    <row r="15" spans="2:46" s="1" customFormat="1" ht="18" customHeight="1">
      <c r="B15" s="31"/>
      <c r="E15" s="24" t="s">
        <v>26</v>
      </c>
      <c r="I15" s="26" t="s">
        <v>27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3" t="str">
        <f>'Rekapitulace stavby'!E14</f>
        <v>Vyplň údaj</v>
      </c>
      <c r="F18" s="199"/>
      <c r="G18" s="199"/>
      <c r="H18" s="199"/>
      <c r="I18" s="26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31</v>
      </c>
      <c r="I21" s="26" t="s">
        <v>27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25</v>
      </c>
      <c r="J23" s="24" t="s">
        <v>1</v>
      </c>
      <c r="L23" s="31"/>
    </row>
    <row r="24" spans="2:12" s="1" customFormat="1" ht="18" customHeight="1">
      <c r="B24" s="31"/>
      <c r="E24" s="24" t="s">
        <v>34</v>
      </c>
      <c r="I24" s="26" t="s">
        <v>27</v>
      </c>
      <c r="J24" s="24" t="s">
        <v>1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35</v>
      </c>
      <c r="L26" s="31"/>
    </row>
    <row r="27" spans="2:12" s="7" customFormat="1" ht="16.5" customHeight="1">
      <c r="B27" s="93"/>
      <c r="E27" s="204" t="s">
        <v>1</v>
      </c>
      <c r="F27" s="204"/>
      <c r="G27" s="204"/>
      <c r="H27" s="204"/>
      <c r="L27" s="93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94" t="s">
        <v>36</v>
      </c>
      <c r="J30" s="65">
        <f>ROUND(J126,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38</v>
      </c>
      <c r="I32" s="34" t="s">
        <v>37</v>
      </c>
      <c r="J32" s="34" t="s">
        <v>39</v>
      </c>
      <c r="L32" s="31"/>
    </row>
    <row r="33" spans="2:12" s="1" customFormat="1" ht="14.45" customHeight="1">
      <c r="B33" s="31"/>
      <c r="D33" s="54" t="s">
        <v>40</v>
      </c>
      <c r="E33" s="26" t="s">
        <v>41</v>
      </c>
      <c r="F33" s="85">
        <f>ROUND((SUM(BE126:BE148)),  2)</f>
        <v>0</v>
      </c>
      <c r="I33" s="95">
        <v>0.21</v>
      </c>
      <c r="J33" s="85">
        <f>ROUND(((SUM(BE126:BE148))*I33),  2)</f>
        <v>0</v>
      </c>
      <c r="L33" s="31"/>
    </row>
    <row r="34" spans="2:12" s="1" customFormat="1" ht="14.45" customHeight="1">
      <c r="B34" s="31"/>
      <c r="E34" s="26" t="s">
        <v>42</v>
      </c>
      <c r="F34" s="85">
        <f>ROUND((SUM(BF126:BF148)),  2)</f>
        <v>0</v>
      </c>
      <c r="I34" s="95">
        <v>0.12</v>
      </c>
      <c r="J34" s="85">
        <f>ROUND(((SUM(BF126:BF148))*I34),  2)</f>
        <v>0</v>
      </c>
      <c r="L34" s="31"/>
    </row>
    <row r="35" spans="2:12" s="1" customFormat="1" ht="14.45" hidden="1" customHeight="1">
      <c r="B35" s="31"/>
      <c r="E35" s="26" t="s">
        <v>43</v>
      </c>
      <c r="F35" s="85">
        <f>ROUND((SUM(BG126:BG148)),  2)</f>
        <v>0</v>
      </c>
      <c r="I35" s="95">
        <v>0.21</v>
      </c>
      <c r="J35" s="85">
        <f>0</f>
        <v>0</v>
      </c>
      <c r="L35" s="31"/>
    </row>
    <row r="36" spans="2:12" s="1" customFormat="1" ht="14.45" hidden="1" customHeight="1">
      <c r="B36" s="31"/>
      <c r="E36" s="26" t="s">
        <v>44</v>
      </c>
      <c r="F36" s="85">
        <f>ROUND((SUM(BH126:BH148)),  2)</f>
        <v>0</v>
      </c>
      <c r="I36" s="95">
        <v>0.12</v>
      </c>
      <c r="J36" s="85">
        <f>0</f>
        <v>0</v>
      </c>
      <c r="L36" s="31"/>
    </row>
    <row r="37" spans="2:12" s="1" customFormat="1" ht="14.45" hidden="1" customHeight="1">
      <c r="B37" s="31"/>
      <c r="E37" s="26" t="s">
        <v>45</v>
      </c>
      <c r="F37" s="85">
        <f>ROUND((SUM(BI126:BI148)),  2)</f>
        <v>0</v>
      </c>
      <c r="I37" s="95">
        <v>0</v>
      </c>
      <c r="J37" s="85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6"/>
      <c r="D39" s="97" t="s">
        <v>46</v>
      </c>
      <c r="E39" s="56"/>
      <c r="F39" s="56"/>
      <c r="G39" s="98" t="s">
        <v>47</v>
      </c>
      <c r="H39" s="99" t="s">
        <v>48</v>
      </c>
      <c r="I39" s="56"/>
      <c r="J39" s="100">
        <f>SUM(J30:J37)</f>
        <v>0</v>
      </c>
      <c r="K39" s="101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51</v>
      </c>
      <c r="E61" s="33"/>
      <c r="F61" s="102" t="s">
        <v>52</v>
      </c>
      <c r="G61" s="42" t="s">
        <v>51</v>
      </c>
      <c r="H61" s="33"/>
      <c r="I61" s="33"/>
      <c r="J61" s="103" t="s">
        <v>52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51</v>
      </c>
      <c r="E76" s="33"/>
      <c r="F76" s="102" t="s">
        <v>52</v>
      </c>
      <c r="G76" s="42" t="s">
        <v>51</v>
      </c>
      <c r="H76" s="33"/>
      <c r="I76" s="33"/>
      <c r="J76" s="103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134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31" t="str">
        <f>E7</f>
        <v>Novostavba pavilonu sociální služby</v>
      </c>
      <c r="F85" s="232"/>
      <c r="G85" s="232"/>
      <c r="H85" s="232"/>
      <c r="L85" s="31"/>
    </row>
    <row r="86" spans="2:47" s="1" customFormat="1" ht="12" customHeight="1">
      <c r="B86" s="31"/>
      <c r="C86" s="26" t="s">
        <v>132</v>
      </c>
      <c r="L86" s="31"/>
    </row>
    <row r="87" spans="2:47" s="1" customFormat="1" ht="16.5" customHeight="1">
      <c r="B87" s="31"/>
      <c r="E87" s="224" t="str">
        <f>E9</f>
        <v>00 - Vedlejší rozpočtové náklady</v>
      </c>
      <c r="F87" s="230"/>
      <c r="G87" s="230"/>
      <c r="H87" s="230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29. 1. 2025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>Centrum Rožmitál pod Tremšínem</v>
      </c>
      <c r="I91" s="26" t="s">
        <v>30</v>
      </c>
      <c r="J91" s="29" t="str">
        <f>E21</f>
        <v>IPOKa s.r.o.</v>
      </c>
      <c r="L91" s="31"/>
    </row>
    <row r="92" spans="2:47" s="1" customFormat="1" ht="25.7" customHeight="1">
      <c r="B92" s="31"/>
      <c r="C92" s="26" t="s">
        <v>28</v>
      </c>
      <c r="F92" s="24" t="str">
        <f>IF(E18="","",E18)</f>
        <v>Vyplň údaj</v>
      </c>
      <c r="I92" s="26" t="s">
        <v>33</v>
      </c>
      <c r="J92" s="29" t="str">
        <f>E24</f>
        <v>František Klus (asř + kompletace)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4" t="s">
        <v>135</v>
      </c>
      <c r="D94" s="96"/>
      <c r="E94" s="96"/>
      <c r="F94" s="96"/>
      <c r="G94" s="96"/>
      <c r="H94" s="96"/>
      <c r="I94" s="96"/>
      <c r="J94" s="105" t="s">
        <v>136</v>
      </c>
      <c r="K94" s="96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6" t="s">
        <v>137</v>
      </c>
      <c r="J96" s="65">
        <f>J126</f>
        <v>0</v>
      </c>
      <c r="L96" s="31"/>
      <c r="AU96" s="16" t="s">
        <v>138</v>
      </c>
    </row>
    <row r="97" spans="2:12" s="8" customFormat="1" ht="24.95" customHeight="1">
      <c r="B97" s="107"/>
      <c r="D97" s="108" t="s">
        <v>139</v>
      </c>
      <c r="E97" s="109"/>
      <c r="F97" s="109"/>
      <c r="G97" s="109"/>
      <c r="H97" s="109"/>
      <c r="I97" s="109"/>
      <c r="J97" s="110">
        <f>J127</f>
        <v>0</v>
      </c>
      <c r="L97" s="107"/>
    </row>
    <row r="98" spans="2:12" s="9" customFormat="1" ht="19.899999999999999" customHeight="1">
      <c r="B98" s="111"/>
      <c r="D98" s="112" t="s">
        <v>140</v>
      </c>
      <c r="E98" s="113"/>
      <c r="F98" s="113"/>
      <c r="G98" s="113"/>
      <c r="H98" s="113"/>
      <c r="I98" s="113"/>
      <c r="J98" s="114">
        <f>J128</f>
        <v>0</v>
      </c>
      <c r="L98" s="111"/>
    </row>
    <row r="99" spans="2:12" s="9" customFormat="1" ht="19.899999999999999" customHeight="1">
      <c r="B99" s="111"/>
      <c r="D99" s="112" t="s">
        <v>141</v>
      </c>
      <c r="E99" s="113"/>
      <c r="F99" s="113"/>
      <c r="G99" s="113"/>
      <c r="H99" s="113"/>
      <c r="I99" s="113"/>
      <c r="J99" s="114">
        <f>J131</f>
        <v>0</v>
      </c>
      <c r="L99" s="111"/>
    </row>
    <row r="100" spans="2:12" s="9" customFormat="1" ht="19.899999999999999" customHeight="1">
      <c r="B100" s="111"/>
      <c r="D100" s="112" t="s">
        <v>142</v>
      </c>
      <c r="E100" s="113"/>
      <c r="F100" s="113"/>
      <c r="G100" s="113"/>
      <c r="H100" s="113"/>
      <c r="I100" s="113"/>
      <c r="J100" s="114">
        <f>J133</f>
        <v>0</v>
      </c>
      <c r="L100" s="111"/>
    </row>
    <row r="101" spans="2:12" s="9" customFormat="1" ht="19.899999999999999" customHeight="1">
      <c r="B101" s="111"/>
      <c r="D101" s="112" t="s">
        <v>143</v>
      </c>
      <c r="E101" s="113"/>
      <c r="F101" s="113"/>
      <c r="G101" s="113"/>
      <c r="H101" s="113"/>
      <c r="I101" s="113"/>
      <c r="J101" s="114">
        <f>J135</f>
        <v>0</v>
      </c>
      <c r="L101" s="111"/>
    </row>
    <row r="102" spans="2:12" s="9" customFormat="1" ht="19.899999999999999" customHeight="1">
      <c r="B102" s="111"/>
      <c r="D102" s="112" t="s">
        <v>144</v>
      </c>
      <c r="E102" s="113"/>
      <c r="F102" s="113"/>
      <c r="G102" s="113"/>
      <c r="H102" s="113"/>
      <c r="I102" s="113"/>
      <c r="J102" s="114">
        <f>J138</f>
        <v>0</v>
      </c>
      <c r="L102" s="111"/>
    </row>
    <row r="103" spans="2:12" s="9" customFormat="1" ht="19.899999999999999" customHeight="1">
      <c r="B103" s="111"/>
      <c r="D103" s="112" t="s">
        <v>145</v>
      </c>
      <c r="E103" s="113"/>
      <c r="F103" s="113"/>
      <c r="G103" s="113"/>
      <c r="H103" s="113"/>
      <c r="I103" s="113"/>
      <c r="J103" s="114">
        <f>J141</f>
        <v>0</v>
      </c>
      <c r="L103" s="111"/>
    </row>
    <row r="104" spans="2:12" s="9" customFormat="1" ht="19.899999999999999" customHeight="1">
      <c r="B104" s="111"/>
      <c r="D104" s="112" t="s">
        <v>146</v>
      </c>
      <c r="E104" s="113"/>
      <c r="F104" s="113"/>
      <c r="G104" s="113"/>
      <c r="H104" s="113"/>
      <c r="I104" s="113"/>
      <c r="J104" s="114">
        <f>J143</f>
        <v>0</v>
      </c>
      <c r="L104" s="111"/>
    </row>
    <row r="105" spans="2:12" s="9" customFormat="1" ht="19.899999999999999" customHeight="1">
      <c r="B105" s="111"/>
      <c r="D105" s="112" t="s">
        <v>147</v>
      </c>
      <c r="E105" s="113"/>
      <c r="F105" s="113"/>
      <c r="G105" s="113"/>
      <c r="H105" s="113"/>
      <c r="I105" s="113"/>
      <c r="J105" s="114">
        <f>J145</f>
        <v>0</v>
      </c>
      <c r="L105" s="111"/>
    </row>
    <row r="106" spans="2:12" s="9" customFormat="1" ht="19.899999999999999" customHeight="1">
      <c r="B106" s="111"/>
      <c r="D106" s="112" t="s">
        <v>148</v>
      </c>
      <c r="E106" s="113"/>
      <c r="F106" s="113"/>
      <c r="G106" s="113"/>
      <c r="H106" s="113"/>
      <c r="I106" s="113"/>
      <c r="J106" s="114">
        <f>J147</f>
        <v>0</v>
      </c>
      <c r="L106" s="111"/>
    </row>
    <row r="107" spans="2:12" s="1" customFormat="1" ht="21.75" customHeight="1">
      <c r="B107" s="31"/>
      <c r="L107" s="31"/>
    </row>
    <row r="108" spans="2:12" s="1" customFormat="1" ht="6.95" customHeight="1"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31"/>
    </row>
    <row r="112" spans="2:12" s="1" customFormat="1" ht="6.95" customHeight="1">
      <c r="B112" s="45"/>
      <c r="C112" s="46"/>
      <c r="D112" s="46"/>
      <c r="E112" s="46"/>
      <c r="F112" s="46"/>
      <c r="G112" s="46"/>
      <c r="H112" s="46"/>
      <c r="I112" s="46"/>
      <c r="J112" s="46"/>
      <c r="K112" s="46"/>
      <c r="L112" s="31"/>
    </row>
    <row r="113" spans="2:63" s="1" customFormat="1" ht="24.95" customHeight="1">
      <c r="B113" s="31"/>
      <c r="C113" s="20" t="s">
        <v>149</v>
      </c>
      <c r="L113" s="31"/>
    </row>
    <row r="114" spans="2:63" s="1" customFormat="1" ht="6.95" customHeight="1">
      <c r="B114" s="31"/>
      <c r="L114" s="31"/>
    </row>
    <row r="115" spans="2:63" s="1" customFormat="1" ht="12" customHeight="1">
      <c r="B115" s="31"/>
      <c r="C115" s="26" t="s">
        <v>16</v>
      </c>
      <c r="L115" s="31"/>
    </row>
    <row r="116" spans="2:63" s="1" customFormat="1" ht="16.5" customHeight="1">
      <c r="B116" s="31"/>
      <c r="E116" s="231" t="str">
        <f>E7</f>
        <v>Novostavba pavilonu sociální služby</v>
      </c>
      <c r="F116" s="232"/>
      <c r="G116" s="232"/>
      <c r="H116" s="232"/>
      <c r="L116" s="31"/>
    </row>
    <row r="117" spans="2:63" s="1" customFormat="1" ht="12" customHeight="1">
      <c r="B117" s="31"/>
      <c r="C117" s="26" t="s">
        <v>132</v>
      </c>
      <c r="L117" s="31"/>
    </row>
    <row r="118" spans="2:63" s="1" customFormat="1" ht="16.5" customHeight="1">
      <c r="B118" s="31"/>
      <c r="E118" s="224" t="str">
        <f>E9</f>
        <v>00 - Vedlejší rozpočtové náklady</v>
      </c>
      <c r="F118" s="230"/>
      <c r="G118" s="230"/>
      <c r="H118" s="230"/>
      <c r="L118" s="31"/>
    </row>
    <row r="119" spans="2:63" s="1" customFormat="1" ht="6.95" customHeight="1">
      <c r="B119" s="31"/>
      <c r="L119" s="31"/>
    </row>
    <row r="120" spans="2:63" s="1" customFormat="1" ht="12" customHeight="1">
      <c r="B120" s="31"/>
      <c r="C120" s="26" t="s">
        <v>20</v>
      </c>
      <c r="F120" s="24" t="str">
        <f>F12</f>
        <v xml:space="preserve"> </v>
      </c>
      <c r="I120" s="26" t="s">
        <v>22</v>
      </c>
      <c r="J120" s="51" t="str">
        <f>IF(J12="","",J12)</f>
        <v>29. 1. 2025</v>
      </c>
      <c r="L120" s="31"/>
    </row>
    <row r="121" spans="2:63" s="1" customFormat="1" ht="6.95" customHeight="1">
      <c r="B121" s="31"/>
      <c r="L121" s="31"/>
    </row>
    <row r="122" spans="2:63" s="1" customFormat="1" ht="15.2" customHeight="1">
      <c r="B122" s="31"/>
      <c r="C122" s="26" t="s">
        <v>24</v>
      </c>
      <c r="F122" s="24" t="str">
        <f>E15</f>
        <v>Centrum Rožmitál pod Tremšínem</v>
      </c>
      <c r="I122" s="26" t="s">
        <v>30</v>
      </c>
      <c r="J122" s="29" t="str">
        <f>E21</f>
        <v>IPOKa s.r.o.</v>
      </c>
      <c r="L122" s="31"/>
    </row>
    <row r="123" spans="2:63" s="1" customFormat="1" ht="25.7" customHeight="1">
      <c r="B123" s="31"/>
      <c r="C123" s="26" t="s">
        <v>28</v>
      </c>
      <c r="F123" s="24" t="str">
        <f>IF(E18="","",E18)</f>
        <v>Vyplň údaj</v>
      </c>
      <c r="I123" s="26" t="s">
        <v>33</v>
      </c>
      <c r="J123" s="29" t="str">
        <f>E24</f>
        <v>František Klus (asř + kompletace)</v>
      </c>
      <c r="L123" s="31"/>
    </row>
    <row r="124" spans="2:63" s="1" customFormat="1" ht="10.35" customHeight="1">
      <c r="B124" s="31"/>
      <c r="L124" s="31"/>
    </row>
    <row r="125" spans="2:63" s="10" customFormat="1" ht="29.25" customHeight="1">
      <c r="B125" s="115"/>
      <c r="C125" s="116" t="s">
        <v>150</v>
      </c>
      <c r="D125" s="117" t="s">
        <v>61</v>
      </c>
      <c r="E125" s="117" t="s">
        <v>57</v>
      </c>
      <c r="F125" s="117" t="s">
        <v>58</v>
      </c>
      <c r="G125" s="117" t="s">
        <v>151</v>
      </c>
      <c r="H125" s="117" t="s">
        <v>152</v>
      </c>
      <c r="I125" s="117" t="s">
        <v>153</v>
      </c>
      <c r="J125" s="117" t="s">
        <v>136</v>
      </c>
      <c r="K125" s="118" t="s">
        <v>154</v>
      </c>
      <c r="L125" s="115"/>
      <c r="M125" s="58" t="s">
        <v>1</v>
      </c>
      <c r="N125" s="59" t="s">
        <v>40</v>
      </c>
      <c r="O125" s="59" t="s">
        <v>155</v>
      </c>
      <c r="P125" s="59" t="s">
        <v>156</v>
      </c>
      <c r="Q125" s="59" t="s">
        <v>157</v>
      </c>
      <c r="R125" s="59" t="s">
        <v>158</v>
      </c>
      <c r="S125" s="59" t="s">
        <v>159</v>
      </c>
      <c r="T125" s="60" t="s">
        <v>160</v>
      </c>
    </row>
    <row r="126" spans="2:63" s="1" customFormat="1" ht="22.9" customHeight="1">
      <c r="B126" s="31"/>
      <c r="C126" s="63" t="s">
        <v>161</v>
      </c>
      <c r="J126" s="119">
        <f>BK126</f>
        <v>0</v>
      </c>
      <c r="L126" s="31"/>
      <c r="M126" s="61"/>
      <c r="N126" s="52"/>
      <c r="O126" s="52"/>
      <c r="P126" s="120">
        <f>P127</f>
        <v>0</v>
      </c>
      <c r="Q126" s="52"/>
      <c r="R126" s="120">
        <f>R127</f>
        <v>0</v>
      </c>
      <c r="S126" s="52"/>
      <c r="T126" s="121">
        <f>T127</f>
        <v>0</v>
      </c>
      <c r="AT126" s="16" t="s">
        <v>75</v>
      </c>
      <c r="AU126" s="16" t="s">
        <v>138</v>
      </c>
      <c r="BK126" s="122">
        <f>BK127</f>
        <v>0</v>
      </c>
    </row>
    <row r="127" spans="2:63" s="11" customFormat="1" ht="25.9" customHeight="1">
      <c r="B127" s="123"/>
      <c r="D127" s="124" t="s">
        <v>75</v>
      </c>
      <c r="E127" s="125" t="s">
        <v>162</v>
      </c>
      <c r="F127" s="125" t="s">
        <v>82</v>
      </c>
      <c r="I127" s="126"/>
      <c r="J127" s="127">
        <f>BK127</f>
        <v>0</v>
      </c>
      <c r="L127" s="123"/>
      <c r="M127" s="128"/>
      <c r="P127" s="129">
        <f>P128+P131+P133+P135+P138+P141+P143+P145+P147</f>
        <v>0</v>
      </c>
      <c r="R127" s="129">
        <f>R128+R131+R133+R135+R138+R141+R143+R145+R147</f>
        <v>0</v>
      </c>
      <c r="T127" s="130">
        <f>T128+T131+T133+T135+T138+T141+T143+T145+T147</f>
        <v>0</v>
      </c>
      <c r="AR127" s="124" t="s">
        <v>163</v>
      </c>
      <c r="AT127" s="131" t="s">
        <v>75</v>
      </c>
      <c r="AU127" s="131" t="s">
        <v>76</v>
      </c>
      <c r="AY127" s="124" t="s">
        <v>164</v>
      </c>
      <c r="BK127" s="132">
        <f>BK128+BK131+BK133+BK135+BK138+BK141+BK143+BK145+BK147</f>
        <v>0</v>
      </c>
    </row>
    <row r="128" spans="2:63" s="11" customFormat="1" ht="22.9" customHeight="1">
      <c r="B128" s="123"/>
      <c r="D128" s="124" t="s">
        <v>75</v>
      </c>
      <c r="E128" s="133" t="s">
        <v>165</v>
      </c>
      <c r="F128" s="133" t="s">
        <v>166</v>
      </c>
      <c r="I128" s="126"/>
      <c r="J128" s="134">
        <f>BK128</f>
        <v>0</v>
      </c>
      <c r="L128" s="123"/>
      <c r="M128" s="128"/>
      <c r="P128" s="129">
        <f>SUM(P129:P130)</f>
        <v>0</v>
      </c>
      <c r="R128" s="129">
        <f>SUM(R129:R130)</f>
        <v>0</v>
      </c>
      <c r="T128" s="130">
        <f>SUM(T129:T130)</f>
        <v>0</v>
      </c>
      <c r="AR128" s="124" t="s">
        <v>163</v>
      </c>
      <c r="AT128" s="131" t="s">
        <v>75</v>
      </c>
      <c r="AU128" s="131" t="s">
        <v>84</v>
      </c>
      <c r="AY128" s="124" t="s">
        <v>164</v>
      </c>
      <c r="BK128" s="132">
        <f>SUM(BK129:BK130)</f>
        <v>0</v>
      </c>
    </row>
    <row r="129" spans="2:65" s="1" customFormat="1" ht="16.5" customHeight="1">
      <c r="B129" s="31"/>
      <c r="C129" s="135" t="s">
        <v>84</v>
      </c>
      <c r="D129" s="135" t="s">
        <v>167</v>
      </c>
      <c r="E129" s="136" t="s">
        <v>168</v>
      </c>
      <c r="F129" s="137" t="s">
        <v>166</v>
      </c>
      <c r="G129" s="138" t="s">
        <v>169</v>
      </c>
      <c r="H129" s="139">
        <v>1</v>
      </c>
      <c r="I129" s="140"/>
      <c r="J129" s="141">
        <f>ROUND(I129*H129,2)</f>
        <v>0</v>
      </c>
      <c r="K129" s="137" t="s">
        <v>170</v>
      </c>
      <c r="L129" s="31"/>
      <c r="M129" s="142" t="s">
        <v>1</v>
      </c>
      <c r="N129" s="143" t="s">
        <v>42</v>
      </c>
      <c r="P129" s="144">
        <f>O129*H129</f>
        <v>0</v>
      </c>
      <c r="Q129" s="144">
        <v>0</v>
      </c>
      <c r="R129" s="144">
        <f>Q129*H129</f>
        <v>0</v>
      </c>
      <c r="S129" s="144">
        <v>0</v>
      </c>
      <c r="T129" s="145">
        <f>S129*H129</f>
        <v>0</v>
      </c>
      <c r="AR129" s="146" t="s">
        <v>171</v>
      </c>
      <c r="AT129" s="146" t="s">
        <v>167</v>
      </c>
      <c r="AU129" s="146" t="s">
        <v>113</v>
      </c>
      <c r="AY129" s="16" t="s">
        <v>164</v>
      </c>
      <c r="BE129" s="147">
        <f>IF(N129="základní",J129,0)</f>
        <v>0</v>
      </c>
      <c r="BF129" s="147">
        <f>IF(N129="snížená",J129,0)</f>
        <v>0</v>
      </c>
      <c r="BG129" s="147">
        <f>IF(N129="zákl. přenesená",J129,0)</f>
        <v>0</v>
      </c>
      <c r="BH129" s="147">
        <f>IF(N129="sníž. přenesená",J129,0)</f>
        <v>0</v>
      </c>
      <c r="BI129" s="147">
        <f>IF(N129="nulová",J129,0)</f>
        <v>0</v>
      </c>
      <c r="BJ129" s="16" t="s">
        <v>113</v>
      </c>
      <c r="BK129" s="147">
        <f>ROUND(I129*H129,2)</f>
        <v>0</v>
      </c>
      <c r="BL129" s="16" t="s">
        <v>171</v>
      </c>
      <c r="BM129" s="146" t="s">
        <v>172</v>
      </c>
    </row>
    <row r="130" spans="2:65" s="1" customFormat="1" ht="87.75">
      <c r="B130" s="31"/>
      <c r="D130" s="148" t="s">
        <v>173</v>
      </c>
      <c r="F130" s="149" t="s">
        <v>174</v>
      </c>
      <c r="I130" s="150"/>
      <c r="L130" s="31"/>
      <c r="M130" s="151"/>
      <c r="T130" s="55"/>
      <c r="AT130" s="16" t="s">
        <v>173</v>
      </c>
      <c r="AU130" s="16" t="s">
        <v>113</v>
      </c>
    </row>
    <row r="131" spans="2:65" s="11" customFormat="1" ht="22.9" customHeight="1">
      <c r="B131" s="123"/>
      <c r="D131" s="124" t="s">
        <v>75</v>
      </c>
      <c r="E131" s="133" t="s">
        <v>175</v>
      </c>
      <c r="F131" s="133" t="s">
        <v>176</v>
      </c>
      <c r="I131" s="126"/>
      <c r="J131" s="134">
        <f>BK131</f>
        <v>0</v>
      </c>
      <c r="L131" s="123"/>
      <c r="M131" s="128"/>
      <c r="P131" s="129">
        <f>P132</f>
        <v>0</v>
      </c>
      <c r="R131" s="129">
        <f>R132</f>
        <v>0</v>
      </c>
      <c r="T131" s="130">
        <f>T132</f>
        <v>0</v>
      </c>
      <c r="AR131" s="124" t="s">
        <v>163</v>
      </c>
      <c r="AT131" s="131" t="s">
        <v>75</v>
      </c>
      <c r="AU131" s="131" t="s">
        <v>84</v>
      </c>
      <c r="AY131" s="124" t="s">
        <v>164</v>
      </c>
      <c r="BK131" s="132">
        <f>BK132</f>
        <v>0</v>
      </c>
    </row>
    <row r="132" spans="2:65" s="1" customFormat="1" ht="16.5" customHeight="1">
      <c r="B132" s="31"/>
      <c r="C132" s="135" t="s">
        <v>113</v>
      </c>
      <c r="D132" s="135" t="s">
        <v>167</v>
      </c>
      <c r="E132" s="136" t="s">
        <v>177</v>
      </c>
      <c r="F132" s="137" t="s">
        <v>176</v>
      </c>
      <c r="G132" s="138" t="s">
        <v>169</v>
      </c>
      <c r="H132" s="139">
        <v>1</v>
      </c>
      <c r="I132" s="140"/>
      <c r="J132" s="141">
        <f>ROUND(I132*H132,2)</f>
        <v>0</v>
      </c>
      <c r="K132" s="137" t="s">
        <v>170</v>
      </c>
      <c r="L132" s="31"/>
      <c r="M132" s="142" t="s">
        <v>1</v>
      </c>
      <c r="N132" s="143" t="s">
        <v>42</v>
      </c>
      <c r="P132" s="144">
        <f>O132*H132</f>
        <v>0</v>
      </c>
      <c r="Q132" s="144">
        <v>0</v>
      </c>
      <c r="R132" s="144">
        <f>Q132*H132</f>
        <v>0</v>
      </c>
      <c r="S132" s="144">
        <v>0</v>
      </c>
      <c r="T132" s="145">
        <f>S132*H132</f>
        <v>0</v>
      </c>
      <c r="AR132" s="146" t="s">
        <v>171</v>
      </c>
      <c r="AT132" s="146" t="s">
        <v>167</v>
      </c>
      <c r="AU132" s="146" t="s">
        <v>113</v>
      </c>
      <c r="AY132" s="16" t="s">
        <v>164</v>
      </c>
      <c r="BE132" s="147">
        <f>IF(N132="základní",J132,0)</f>
        <v>0</v>
      </c>
      <c r="BF132" s="147">
        <f>IF(N132="snížená",J132,0)</f>
        <v>0</v>
      </c>
      <c r="BG132" s="147">
        <f>IF(N132="zákl. přenesená",J132,0)</f>
        <v>0</v>
      </c>
      <c r="BH132" s="147">
        <f>IF(N132="sníž. přenesená",J132,0)</f>
        <v>0</v>
      </c>
      <c r="BI132" s="147">
        <f>IF(N132="nulová",J132,0)</f>
        <v>0</v>
      </c>
      <c r="BJ132" s="16" t="s">
        <v>113</v>
      </c>
      <c r="BK132" s="147">
        <f>ROUND(I132*H132,2)</f>
        <v>0</v>
      </c>
      <c r="BL132" s="16" t="s">
        <v>171</v>
      </c>
      <c r="BM132" s="146" t="s">
        <v>178</v>
      </c>
    </row>
    <row r="133" spans="2:65" s="11" customFormat="1" ht="22.9" customHeight="1">
      <c r="B133" s="123"/>
      <c r="D133" s="124" t="s">
        <v>75</v>
      </c>
      <c r="E133" s="133" t="s">
        <v>179</v>
      </c>
      <c r="F133" s="133" t="s">
        <v>180</v>
      </c>
      <c r="I133" s="126"/>
      <c r="J133" s="134">
        <f>BK133</f>
        <v>0</v>
      </c>
      <c r="L133" s="123"/>
      <c r="M133" s="128"/>
      <c r="P133" s="129">
        <f>P134</f>
        <v>0</v>
      </c>
      <c r="R133" s="129">
        <f>R134</f>
        <v>0</v>
      </c>
      <c r="T133" s="130">
        <f>T134</f>
        <v>0</v>
      </c>
      <c r="AR133" s="124" t="s">
        <v>163</v>
      </c>
      <c r="AT133" s="131" t="s">
        <v>75</v>
      </c>
      <c r="AU133" s="131" t="s">
        <v>84</v>
      </c>
      <c r="AY133" s="124" t="s">
        <v>164</v>
      </c>
      <c r="BK133" s="132">
        <f>BK134</f>
        <v>0</v>
      </c>
    </row>
    <row r="134" spans="2:65" s="1" customFormat="1" ht="16.5" customHeight="1">
      <c r="B134" s="31"/>
      <c r="C134" s="135" t="s">
        <v>181</v>
      </c>
      <c r="D134" s="135" t="s">
        <v>167</v>
      </c>
      <c r="E134" s="136" t="s">
        <v>182</v>
      </c>
      <c r="F134" s="137" t="s">
        <v>180</v>
      </c>
      <c r="G134" s="138" t="s">
        <v>169</v>
      </c>
      <c r="H134" s="139">
        <v>1</v>
      </c>
      <c r="I134" s="140"/>
      <c r="J134" s="141">
        <f>ROUND(I134*H134,2)</f>
        <v>0</v>
      </c>
      <c r="K134" s="137" t="s">
        <v>170</v>
      </c>
      <c r="L134" s="31"/>
      <c r="M134" s="142" t="s">
        <v>1</v>
      </c>
      <c r="N134" s="143" t="s">
        <v>42</v>
      </c>
      <c r="P134" s="144">
        <f>O134*H134</f>
        <v>0</v>
      </c>
      <c r="Q134" s="144">
        <v>0</v>
      </c>
      <c r="R134" s="144">
        <f>Q134*H134</f>
        <v>0</v>
      </c>
      <c r="S134" s="144">
        <v>0</v>
      </c>
      <c r="T134" s="145">
        <f>S134*H134</f>
        <v>0</v>
      </c>
      <c r="AR134" s="146" t="s">
        <v>171</v>
      </c>
      <c r="AT134" s="146" t="s">
        <v>167</v>
      </c>
      <c r="AU134" s="146" t="s">
        <v>113</v>
      </c>
      <c r="AY134" s="16" t="s">
        <v>164</v>
      </c>
      <c r="BE134" s="147">
        <f>IF(N134="základní",J134,0)</f>
        <v>0</v>
      </c>
      <c r="BF134" s="147">
        <f>IF(N134="snížená",J134,0)</f>
        <v>0</v>
      </c>
      <c r="BG134" s="147">
        <f>IF(N134="zákl. přenesená",J134,0)</f>
        <v>0</v>
      </c>
      <c r="BH134" s="147">
        <f>IF(N134="sníž. přenesená",J134,0)</f>
        <v>0</v>
      </c>
      <c r="BI134" s="147">
        <f>IF(N134="nulová",J134,0)</f>
        <v>0</v>
      </c>
      <c r="BJ134" s="16" t="s">
        <v>113</v>
      </c>
      <c r="BK134" s="147">
        <f>ROUND(I134*H134,2)</f>
        <v>0</v>
      </c>
      <c r="BL134" s="16" t="s">
        <v>171</v>
      </c>
      <c r="BM134" s="146" t="s">
        <v>183</v>
      </c>
    </row>
    <row r="135" spans="2:65" s="11" customFormat="1" ht="22.9" customHeight="1">
      <c r="B135" s="123"/>
      <c r="D135" s="124" t="s">
        <v>75</v>
      </c>
      <c r="E135" s="133" t="s">
        <v>184</v>
      </c>
      <c r="F135" s="133" t="s">
        <v>185</v>
      </c>
      <c r="I135" s="126"/>
      <c r="J135" s="134">
        <f>BK135</f>
        <v>0</v>
      </c>
      <c r="L135" s="123"/>
      <c r="M135" s="128"/>
      <c r="P135" s="129">
        <f>SUM(P136:P137)</f>
        <v>0</v>
      </c>
      <c r="R135" s="129">
        <f>SUM(R136:R137)</f>
        <v>0</v>
      </c>
      <c r="T135" s="130">
        <f>SUM(T136:T137)</f>
        <v>0</v>
      </c>
      <c r="AR135" s="124" t="s">
        <v>163</v>
      </c>
      <c r="AT135" s="131" t="s">
        <v>75</v>
      </c>
      <c r="AU135" s="131" t="s">
        <v>84</v>
      </c>
      <c r="AY135" s="124" t="s">
        <v>164</v>
      </c>
      <c r="BK135" s="132">
        <f>SUM(BK136:BK137)</f>
        <v>0</v>
      </c>
    </row>
    <row r="136" spans="2:65" s="1" customFormat="1" ht="16.5" customHeight="1">
      <c r="B136" s="31"/>
      <c r="C136" s="135" t="s">
        <v>186</v>
      </c>
      <c r="D136" s="135" t="s">
        <v>167</v>
      </c>
      <c r="E136" s="136" t="s">
        <v>187</v>
      </c>
      <c r="F136" s="137" t="s">
        <v>185</v>
      </c>
      <c r="G136" s="138" t="s">
        <v>169</v>
      </c>
      <c r="H136" s="139">
        <v>1</v>
      </c>
      <c r="I136" s="140"/>
      <c r="J136" s="141">
        <f>ROUND(I136*H136,2)</f>
        <v>0</v>
      </c>
      <c r="K136" s="137" t="s">
        <v>170</v>
      </c>
      <c r="L136" s="31"/>
      <c r="M136" s="142" t="s">
        <v>1</v>
      </c>
      <c r="N136" s="143" t="s">
        <v>42</v>
      </c>
      <c r="P136" s="144">
        <f>O136*H136</f>
        <v>0</v>
      </c>
      <c r="Q136" s="144">
        <v>0</v>
      </c>
      <c r="R136" s="144">
        <f>Q136*H136</f>
        <v>0</v>
      </c>
      <c r="S136" s="144">
        <v>0</v>
      </c>
      <c r="T136" s="145">
        <f>S136*H136</f>
        <v>0</v>
      </c>
      <c r="AR136" s="146" t="s">
        <v>171</v>
      </c>
      <c r="AT136" s="146" t="s">
        <v>167</v>
      </c>
      <c r="AU136" s="146" t="s">
        <v>113</v>
      </c>
      <c r="AY136" s="16" t="s">
        <v>164</v>
      </c>
      <c r="BE136" s="147">
        <f>IF(N136="základní",J136,0)</f>
        <v>0</v>
      </c>
      <c r="BF136" s="147">
        <f>IF(N136="snížená",J136,0)</f>
        <v>0</v>
      </c>
      <c r="BG136" s="147">
        <f>IF(N136="zákl. přenesená",J136,0)</f>
        <v>0</v>
      </c>
      <c r="BH136" s="147">
        <f>IF(N136="sníž. přenesená",J136,0)</f>
        <v>0</v>
      </c>
      <c r="BI136" s="147">
        <f>IF(N136="nulová",J136,0)</f>
        <v>0</v>
      </c>
      <c r="BJ136" s="16" t="s">
        <v>113</v>
      </c>
      <c r="BK136" s="147">
        <f>ROUND(I136*H136,2)</f>
        <v>0</v>
      </c>
      <c r="BL136" s="16" t="s">
        <v>171</v>
      </c>
      <c r="BM136" s="146" t="s">
        <v>188</v>
      </c>
    </row>
    <row r="137" spans="2:65" s="1" customFormat="1" ht="16.5" customHeight="1">
      <c r="B137" s="31"/>
      <c r="C137" s="135" t="s">
        <v>163</v>
      </c>
      <c r="D137" s="135" t="s">
        <v>167</v>
      </c>
      <c r="E137" s="136" t="s">
        <v>189</v>
      </c>
      <c r="F137" s="137" t="s">
        <v>190</v>
      </c>
      <c r="G137" s="138" t="s">
        <v>169</v>
      </c>
      <c r="H137" s="139">
        <v>1</v>
      </c>
      <c r="I137" s="140"/>
      <c r="J137" s="141">
        <f>ROUND(I137*H137,2)</f>
        <v>0</v>
      </c>
      <c r="K137" s="137" t="s">
        <v>1</v>
      </c>
      <c r="L137" s="31"/>
      <c r="M137" s="142" t="s">
        <v>1</v>
      </c>
      <c r="N137" s="143" t="s">
        <v>42</v>
      </c>
      <c r="P137" s="144">
        <f>O137*H137</f>
        <v>0</v>
      </c>
      <c r="Q137" s="144">
        <v>0</v>
      </c>
      <c r="R137" s="144">
        <f>Q137*H137</f>
        <v>0</v>
      </c>
      <c r="S137" s="144">
        <v>0</v>
      </c>
      <c r="T137" s="145">
        <f>S137*H137</f>
        <v>0</v>
      </c>
      <c r="AR137" s="146" t="s">
        <v>171</v>
      </c>
      <c r="AT137" s="146" t="s">
        <v>167</v>
      </c>
      <c r="AU137" s="146" t="s">
        <v>113</v>
      </c>
      <c r="AY137" s="16" t="s">
        <v>164</v>
      </c>
      <c r="BE137" s="147">
        <f>IF(N137="základní",J137,0)</f>
        <v>0</v>
      </c>
      <c r="BF137" s="147">
        <f>IF(N137="snížená",J137,0)</f>
        <v>0</v>
      </c>
      <c r="BG137" s="147">
        <f>IF(N137="zákl. přenesená",J137,0)</f>
        <v>0</v>
      </c>
      <c r="BH137" s="147">
        <f>IF(N137="sníž. přenesená",J137,0)</f>
        <v>0</v>
      </c>
      <c r="BI137" s="147">
        <f>IF(N137="nulová",J137,0)</f>
        <v>0</v>
      </c>
      <c r="BJ137" s="16" t="s">
        <v>113</v>
      </c>
      <c r="BK137" s="147">
        <f>ROUND(I137*H137,2)</f>
        <v>0</v>
      </c>
      <c r="BL137" s="16" t="s">
        <v>171</v>
      </c>
      <c r="BM137" s="146" t="s">
        <v>191</v>
      </c>
    </row>
    <row r="138" spans="2:65" s="11" customFormat="1" ht="22.9" customHeight="1">
      <c r="B138" s="123"/>
      <c r="D138" s="124" t="s">
        <v>75</v>
      </c>
      <c r="E138" s="133" t="s">
        <v>192</v>
      </c>
      <c r="F138" s="133" t="s">
        <v>193</v>
      </c>
      <c r="I138" s="126"/>
      <c r="J138" s="134">
        <f>BK138</f>
        <v>0</v>
      </c>
      <c r="L138" s="123"/>
      <c r="M138" s="128"/>
      <c r="P138" s="129">
        <f>SUM(P139:P140)</f>
        <v>0</v>
      </c>
      <c r="R138" s="129">
        <f>SUM(R139:R140)</f>
        <v>0</v>
      </c>
      <c r="T138" s="130">
        <f>SUM(T139:T140)</f>
        <v>0</v>
      </c>
      <c r="AR138" s="124" t="s">
        <v>163</v>
      </c>
      <c r="AT138" s="131" t="s">
        <v>75</v>
      </c>
      <c r="AU138" s="131" t="s">
        <v>84</v>
      </c>
      <c r="AY138" s="124" t="s">
        <v>164</v>
      </c>
      <c r="BK138" s="132">
        <f>SUM(BK139:BK140)</f>
        <v>0</v>
      </c>
    </row>
    <row r="139" spans="2:65" s="1" customFormat="1" ht="16.5" customHeight="1">
      <c r="B139" s="31"/>
      <c r="C139" s="135" t="s">
        <v>194</v>
      </c>
      <c r="D139" s="135" t="s">
        <v>167</v>
      </c>
      <c r="E139" s="136" t="s">
        <v>195</v>
      </c>
      <c r="F139" s="137" t="s">
        <v>193</v>
      </c>
      <c r="G139" s="138" t="s">
        <v>169</v>
      </c>
      <c r="H139" s="139">
        <v>1</v>
      </c>
      <c r="I139" s="140"/>
      <c r="J139" s="141">
        <f>ROUND(I139*H139,2)</f>
        <v>0</v>
      </c>
      <c r="K139" s="137" t="s">
        <v>170</v>
      </c>
      <c r="L139" s="31"/>
      <c r="M139" s="142" t="s">
        <v>1</v>
      </c>
      <c r="N139" s="143" t="s">
        <v>42</v>
      </c>
      <c r="P139" s="144">
        <f>O139*H139</f>
        <v>0</v>
      </c>
      <c r="Q139" s="144">
        <v>0</v>
      </c>
      <c r="R139" s="144">
        <f>Q139*H139</f>
        <v>0</v>
      </c>
      <c r="S139" s="144">
        <v>0</v>
      </c>
      <c r="T139" s="145">
        <f>S139*H139</f>
        <v>0</v>
      </c>
      <c r="AR139" s="146" t="s">
        <v>171</v>
      </c>
      <c r="AT139" s="146" t="s">
        <v>167</v>
      </c>
      <c r="AU139" s="146" t="s">
        <v>113</v>
      </c>
      <c r="AY139" s="16" t="s">
        <v>164</v>
      </c>
      <c r="BE139" s="147">
        <f>IF(N139="základní",J139,0)</f>
        <v>0</v>
      </c>
      <c r="BF139" s="147">
        <f>IF(N139="snížená",J139,0)</f>
        <v>0</v>
      </c>
      <c r="BG139" s="147">
        <f>IF(N139="zákl. přenesená",J139,0)</f>
        <v>0</v>
      </c>
      <c r="BH139" s="147">
        <f>IF(N139="sníž. přenesená",J139,0)</f>
        <v>0</v>
      </c>
      <c r="BI139" s="147">
        <f>IF(N139="nulová",J139,0)</f>
        <v>0</v>
      </c>
      <c r="BJ139" s="16" t="s">
        <v>113</v>
      </c>
      <c r="BK139" s="147">
        <f>ROUND(I139*H139,2)</f>
        <v>0</v>
      </c>
      <c r="BL139" s="16" t="s">
        <v>171</v>
      </c>
      <c r="BM139" s="146" t="s">
        <v>196</v>
      </c>
    </row>
    <row r="140" spans="2:65" s="1" customFormat="1" ht="16.5" customHeight="1">
      <c r="B140" s="31"/>
      <c r="C140" s="135" t="s">
        <v>197</v>
      </c>
      <c r="D140" s="135" t="s">
        <v>167</v>
      </c>
      <c r="E140" s="136" t="s">
        <v>198</v>
      </c>
      <c r="F140" s="137" t="s">
        <v>199</v>
      </c>
      <c r="G140" s="138" t="s">
        <v>169</v>
      </c>
      <c r="H140" s="139">
        <v>1</v>
      </c>
      <c r="I140" s="140"/>
      <c r="J140" s="141">
        <f>ROUND(I140*H140,2)</f>
        <v>0</v>
      </c>
      <c r="K140" s="137" t="s">
        <v>1</v>
      </c>
      <c r="L140" s="31"/>
      <c r="M140" s="142" t="s">
        <v>1</v>
      </c>
      <c r="N140" s="143" t="s">
        <v>42</v>
      </c>
      <c r="P140" s="144">
        <f>O140*H140</f>
        <v>0</v>
      </c>
      <c r="Q140" s="144">
        <v>0</v>
      </c>
      <c r="R140" s="144">
        <f>Q140*H140</f>
        <v>0</v>
      </c>
      <c r="S140" s="144">
        <v>0</v>
      </c>
      <c r="T140" s="145">
        <f>S140*H140</f>
        <v>0</v>
      </c>
      <c r="AR140" s="146" t="s">
        <v>171</v>
      </c>
      <c r="AT140" s="146" t="s">
        <v>167</v>
      </c>
      <c r="AU140" s="146" t="s">
        <v>113</v>
      </c>
      <c r="AY140" s="16" t="s">
        <v>164</v>
      </c>
      <c r="BE140" s="147">
        <f>IF(N140="základní",J140,0)</f>
        <v>0</v>
      </c>
      <c r="BF140" s="147">
        <f>IF(N140="snížená",J140,0)</f>
        <v>0</v>
      </c>
      <c r="BG140" s="147">
        <f>IF(N140="zákl. přenesená",J140,0)</f>
        <v>0</v>
      </c>
      <c r="BH140" s="147">
        <f>IF(N140="sníž. přenesená",J140,0)</f>
        <v>0</v>
      </c>
      <c r="BI140" s="147">
        <f>IF(N140="nulová",J140,0)</f>
        <v>0</v>
      </c>
      <c r="BJ140" s="16" t="s">
        <v>113</v>
      </c>
      <c r="BK140" s="147">
        <f>ROUND(I140*H140,2)</f>
        <v>0</v>
      </c>
      <c r="BL140" s="16" t="s">
        <v>171</v>
      </c>
      <c r="BM140" s="146" t="s">
        <v>200</v>
      </c>
    </row>
    <row r="141" spans="2:65" s="11" customFormat="1" ht="22.9" customHeight="1">
      <c r="B141" s="123"/>
      <c r="D141" s="124" t="s">
        <v>75</v>
      </c>
      <c r="E141" s="133" t="s">
        <v>201</v>
      </c>
      <c r="F141" s="133" t="s">
        <v>202</v>
      </c>
      <c r="I141" s="126"/>
      <c r="J141" s="134">
        <f>BK141</f>
        <v>0</v>
      </c>
      <c r="L141" s="123"/>
      <c r="M141" s="128"/>
      <c r="P141" s="129">
        <f>P142</f>
        <v>0</v>
      </c>
      <c r="R141" s="129">
        <f>R142</f>
        <v>0</v>
      </c>
      <c r="T141" s="130">
        <f>T142</f>
        <v>0</v>
      </c>
      <c r="AR141" s="124" t="s">
        <v>163</v>
      </c>
      <c r="AT141" s="131" t="s">
        <v>75</v>
      </c>
      <c r="AU141" s="131" t="s">
        <v>84</v>
      </c>
      <c r="AY141" s="124" t="s">
        <v>164</v>
      </c>
      <c r="BK141" s="132">
        <f>BK142</f>
        <v>0</v>
      </c>
    </row>
    <row r="142" spans="2:65" s="1" customFormat="1" ht="16.5" customHeight="1">
      <c r="B142" s="31"/>
      <c r="C142" s="135" t="s">
        <v>203</v>
      </c>
      <c r="D142" s="135" t="s">
        <v>167</v>
      </c>
      <c r="E142" s="136" t="s">
        <v>204</v>
      </c>
      <c r="F142" s="137" t="s">
        <v>202</v>
      </c>
      <c r="G142" s="138" t="s">
        <v>169</v>
      </c>
      <c r="H142" s="139">
        <v>1</v>
      </c>
      <c r="I142" s="140"/>
      <c r="J142" s="141">
        <f>ROUND(I142*H142,2)</f>
        <v>0</v>
      </c>
      <c r="K142" s="137" t="s">
        <v>170</v>
      </c>
      <c r="L142" s="31"/>
      <c r="M142" s="142" t="s">
        <v>1</v>
      </c>
      <c r="N142" s="143" t="s">
        <v>42</v>
      </c>
      <c r="P142" s="144">
        <f>O142*H142</f>
        <v>0</v>
      </c>
      <c r="Q142" s="144">
        <v>0</v>
      </c>
      <c r="R142" s="144">
        <f>Q142*H142</f>
        <v>0</v>
      </c>
      <c r="S142" s="144">
        <v>0</v>
      </c>
      <c r="T142" s="145">
        <f>S142*H142</f>
        <v>0</v>
      </c>
      <c r="AR142" s="146" t="s">
        <v>171</v>
      </c>
      <c r="AT142" s="146" t="s">
        <v>167</v>
      </c>
      <c r="AU142" s="146" t="s">
        <v>113</v>
      </c>
      <c r="AY142" s="16" t="s">
        <v>164</v>
      </c>
      <c r="BE142" s="147">
        <f>IF(N142="základní",J142,0)</f>
        <v>0</v>
      </c>
      <c r="BF142" s="147">
        <f>IF(N142="snížená",J142,0)</f>
        <v>0</v>
      </c>
      <c r="BG142" s="147">
        <f>IF(N142="zákl. přenesená",J142,0)</f>
        <v>0</v>
      </c>
      <c r="BH142" s="147">
        <f>IF(N142="sníž. přenesená",J142,0)</f>
        <v>0</v>
      </c>
      <c r="BI142" s="147">
        <f>IF(N142="nulová",J142,0)</f>
        <v>0</v>
      </c>
      <c r="BJ142" s="16" t="s">
        <v>113</v>
      </c>
      <c r="BK142" s="147">
        <f>ROUND(I142*H142,2)</f>
        <v>0</v>
      </c>
      <c r="BL142" s="16" t="s">
        <v>171</v>
      </c>
      <c r="BM142" s="146" t="s">
        <v>205</v>
      </c>
    </row>
    <row r="143" spans="2:65" s="11" customFormat="1" ht="22.9" customHeight="1">
      <c r="B143" s="123"/>
      <c r="D143" s="124" t="s">
        <v>75</v>
      </c>
      <c r="E143" s="133" t="s">
        <v>206</v>
      </c>
      <c r="F143" s="133" t="s">
        <v>207</v>
      </c>
      <c r="I143" s="126"/>
      <c r="J143" s="134">
        <f>BK143</f>
        <v>0</v>
      </c>
      <c r="L143" s="123"/>
      <c r="M143" s="128"/>
      <c r="P143" s="129">
        <f>P144</f>
        <v>0</v>
      </c>
      <c r="R143" s="129">
        <f>R144</f>
        <v>0</v>
      </c>
      <c r="T143" s="130">
        <f>T144</f>
        <v>0</v>
      </c>
      <c r="AR143" s="124" t="s">
        <v>163</v>
      </c>
      <c r="AT143" s="131" t="s">
        <v>75</v>
      </c>
      <c r="AU143" s="131" t="s">
        <v>84</v>
      </c>
      <c r="AY143" s="124" t="s">
        <v>164</v>
      </c>
      <c r="BK143" s="132">
        <f>BK144</f>
        <v>0</v>
      </c>
    </row>
    <row r="144" spans="2:65" s="1" customFormat="1" ht="16.5" customHeight="1">
      <c r="B144" s="31"/>
      <c r="C144" s="135" t="s">
        <v>208</v>
      </c>
      <c r="D144" s="135" t="s">
        <v>167</v>
      </c>
      <c r="E144" s="136" t="s">
        <v>209</v>
      </c>
      <c r="F144" s="137" t="s">
        <v>207</v>
      </c>
      <c r="G144" s="138" t="s">
        <v>169</v>
      </c>
      <c r="H144" s="139">
        <v>1</v>
      </c>
      <c r="I144" s="140"/>
      <c r="J144" s="141">
        <f>ROUND(I144*H144,2)</f>
        <v>0</v>
      </c>
      <c r="K144" s="137" t="s">
        <v>170</v>
      </c>
      <c r="L144" s="31"/>
      <c r="M144" s="142" t="s">
        <v>1</v>
      </c>
      <c r="N144" s="143" t="s">
        <v>42</v>
      </c>
      <c r="P144" s="144">
        <f>O144*H144</f>
        <v>0</v>
      </c>
      <c r="Q144" s="144">
        <v>0</v>
      </c>
      <c r="R144" s="144">
        <f>Q144*H144</f>
        <v>0</v>
      </c>
      <c r="S144" s="144">
        <v>0</v>
      </c>
      <c r="T144" s="145">
        <f>S144*H144</f>
        <v>0</v>
      </c>
      <c r="AR144" s="146" t="s">
        <v>171</v>
      </c>
      <c r="AT144" s="146" t="s">
        <v>167</v>
      </c>
      <c r="AU144" s="146" t="s">
        <v>113</v>
      </c>
      <c r="AY144" s="16" t="s">
        <v>164</v>
      </c>
      <c r="BE144" s="147">
        <f>IF(N144="základní",J144,0)</f>
        <v>0</v>
      </c>
      <c r="BF144" s="147">
        <f>IF(N144="snížená",J144,0)</f>
        <v>0</v>
      </c>
      <c r="BG144" s="147">
        <f>IF(N144="zákl. přenesená",J144,0)</f>
        <v>0</v>
      </c>
      <c r="BH144" s="147">
        <f>IF(N144="sníž. přenesená",J144,0)</f>
        <v>0</v>
      </c>
      <c r="BI144" s="147">
        <f>IF(N144="nulová",J144,0)</f>
        <v>0</v>
      </c>
      <c r="BJ144" s="16" t="s">
        <v>113</v>
      </c>
      <c r="BK144" s="147">
        <f>ROUND(I144*H144,2)</f>
        <v>0</v>
      </c>
      <c r="BL144" s="16" t="s">
        <v>171</v>
      </c>
      <c r="BM144" s="146" t="s">
        <v>210</v>
      </c>
    </row>
    <row r="145" spans="2:65" s="11" customFormat="1" ht="22.9" customHeight="1">
      <c r="B145" s="123"/>
      <c r="D145" s="124" t="s">
        <v>75</v>
      </c>
      <c r="E145" s="133" t="s">
        <v>211</v>
      </c>
      <c r="F145" s="133" t="s">
        <v>212</v>
      </c>
      <c r="I145" s="126"/>
      <c r="J145" s="134">
        <f>BK145</f>
        <v>0</v>
      </c>
      <c r="L145" s="123"/>
      <c r="M145" s="128"/>
      <c r="P145" s="129">
        <f>P146</f>
        <v>0</v>
      </c>
      <c r="R145" s="129">
        <f>R146</f>
        <v>0</v>
      </c>
      <c r="T145" s="130">
        <f>T146</f>
        <v>0</v>
      </c>
      <c r="AR145" s="124" t="s">
        <v>163</v>
      </c>
      <c r="AT145" s="131" t="s">
        <v>75</v>
      </c>
      <c r="AU145" s="131" t="s">
        <v>84</v>
      </c>
      <c r="AY145" s="124" t="s">
        <v>164</v>
      </c>
      <c r="BK145" s="132">
        <f>BK146</f>
        <v>0</v>
      </c>
    </row>
    <row r="146" spans="2:65" s="1" customFormat="1" ht="16.5" customHeight="1">
      <c r="B146" s="31"/>
      <c r="C146" s="135" t="s">
        <v>118</v>
      </c>
      <c r="D146" s="135" t="s">
        <v>167</v>
      </c>
      <c r="E146" s="136" t="s">
        <v>213</v>
      </c>
      <c r="F146" s="137" t="s">
        <v>214</v>
      </c>
      <c r="G146" s="138" t="s">
        <v>169</v>
      </c>
      <c r="H146" s="139">
        <v>1</v>
      </c>
      <c r="I146" s="140"/>
      <c r="J146" s="141">
        <f>ROUND(I146*H146,2)</f>
        <v>0</v>
      </c>
      <c r="K146" s="137" t="s">
        <v>170</v>
      </c>
      <c r="L146" s="31"/>
      <c r="M146" s="142" t="s">
        <v>1</v>
      </c>
      <c r="N146" s="143" t="s">
        <v>42</v>
      </c>
      <c r="P146" s="144">
        <f>O146*H146</f>
        <v>0</v>
      </c>
      <c r="Q146" s="144">
        <v>0</v>
      </c>
      <c r="R146" s="144">
        <f>Q146*H146</f>
        <v>0</v>
      </c>
      <c r="S146" s="144">
        <v>0</v>
      </c>
      <c r="T146" s="145">
        <f>S146*H146</f>
        <v>0</v>
      </c>
      <c r="AR146" s="146" t="s">
        <v>171</v>
      </c>
      <c r="AT146" s="146" t="s">
        <v>167</v>
      </c>
      <c r="AU146" s="146" t="s">
        <v>113</v>
      </c>
      <c r="AY146" s="16" t="s">
        <v>164</v>
      </c>
      <c r="BE146" s="147">
        <f>IF(N146="základní",J146,0)</f>
        <v>0</v>
      </c>
      <c r="BF146" s="147">
        <f>IF(N146="snížená",J146,0)</f>
        <v>0</v>
      </c>
      <c r="BG146" s="147">
        <f>IF(N146="zákl. přenesená",J146,0)</f>
        <v>0</v>
      </c>
      <c r="BH146" s="147">
        <f>IF(N146="sníž. přenesená",J146,0)</f>
        <v>0</v>
      </c>
      <c r="BI146" s="147">
        <f>IF(N146="nulová",J146,0)</f>
        <v>0</v>
      </c>
      <c r="BJ146" s="16" t="s">
        <v>113</v>
      </c>
      <c r="BK146" s="147">
        <f>ROUND(I146*H146,2)</f>
        <v>0</v>
      </c>
      <c r="BL146" s="16" t="s">
        <v>171</v>
      </c>
      <c r="BM146" s="146" t="s">
        <v>215</v>
      </c>
    </row>
    <row r="147" spans="2:65" s="11" customFormat="1" ht="22.9" customHeight="1">
      <c r="B147" s="123"/>
      <c r="D147" s="124" t="s">
        <v>75</v>
      </c>
      <c r="E147" s="133" t="s">
        <v>216</v>
      </c>
      <c r="F147" s="133" t="s">
        <v>217</v>
      </c>
      <c r="I147" s="126"/>
      <c r="J147" s="134">
        <f>BK147</f>
        <v>0</v>
      </c>
      <c r="L147" s="123"/>
      <c r="M147" s="128"/>
      <c r="P147" s="129">
        <f>P148</f>
        <v>0</v>
      </c>
      <c r="R147" s="129">
        <f>R148</f>
        <v>0</v>
      </c>
      <c r="T147" s="130">
        <f>T148</f>
        <v>0</v>
      </c>
      <c r="AR147" s="124" t="s">
        <v>163</v>
      </c>
      <c r="AT147" s="131" t="s">
        <v>75</v>
      </c>
      <c r="AU147" s="131" t="s">
        <v>84</v>
      </c>
      <c r="AY147" s="124" t="s">
        <v>164</v>
      </c>
      <c r="BK147" s="132">
        <f>BK148</f>
        <v>0</v>
      </c>
    </row>
    <row r="148" spans="2:65" s="1" customFormat="1" ht="16.5" customHeight="1">
      <c r="B148" s="31"/>
      <c r="C148" s="135" t="s">
        <v>121</v>
      </c>
      <c r="D148" s="135" t="s">
        <v>167</v>
      </c>
      <c r="E148" s="136" t="s">
        <v>218</v>
      </c>
      <c r="F148" s="137" t="s">
        <v>217</v>
      </c>
      <c r="G148" s="138" t="s">
        <v>169</v>
      </c>
      <c r="H148" s="139">
        <v>1</v>
      </c>
      <c r="I148" s="140"/>
      <c r="J148" s="141">
        <f>ROUND(I148*H148,2)</f>
        <v>0</v>
      </c>
      <c r="K148" s="137" t="s">
        <v>170</v>
      </c>
      <c r="L148" s="31"/>
      <c r="M148" s="152" t="s">
        <v>1</v>
      </c>
      <c r="N148" s="153" t="s">
        <v>42</v>
      </c>
      <c r="O148" s="154"/>
      <c r="P148" s="155">
        <f>O148*H148</f>
        <v>0</v>
      </c>
      <c r="Q148" s="155">
        <v>0</v>
      </c>
      <c r="R148" s="155">
        <f>Q148*H148</f>
        <v>0</v>
      </c>
      <c r="S148" s="155">
        <v>0</v>
      </c>
      <c r="T148" s="156">
        <f>S148*H148</f>
        <v>0</v>
      </c>
      <c r="AR148" s="146" t="s">
        <v>171</v>
      </c>
      <c r="AT148" s="146" t="s">
        <v>167</v>
      </c>
      <c r="AU148" s="146" t="s">
        <v>113</v>
      </c>
      <c r="AY148" s="16" t="s">
        <v>164</v>
      </c>
      <c r="BE148" s="147">
        <f>IF(N148="základní",J148,0)</f>
        <v>0</v>
      </c>
      <c r="BF148" s="147">
        <f>IF(N148="snížená",J148,0)</f>
        <v>0</v>
      </c>
      <c r="BG148" s="147">
        <f>IF(N148="zákl. přenesená",J148,0)</f>
        <v>0</v>
      </c>
      <c r="BH148" s="147">
        <f>IF(N148="sníž. přenesená",J148,0)</f>
        <v>0</v>
      </c>
      <c r="BI148" s="147">
        <f>IF(N148="nulová",J148,0)</f>
        <v>0</v>
      </c>
      <c r="BJ148" s="16" t="s">
        <v>113</v>
      </c>
      <c r="BK148" s="147">
        <f>ROUND(I148*H148,2)</f>
        <v>0</v>
      </c>
      <c r="BL148" s="16" t="s">
        <v>171</v>
      </c>
      <c r="BM148" s="146" t="s">
        <v>219</v>
      </c>
    </row>
    <row r="149" spans="2:65" s="1" customFormat="1" ht="6.95" customHeight="1">
      <c r="B149" s="43"/>
      <c r="C149" s="44"/>
      <c r="D149" s="44"/>
      <c r="E149" s="44"/>
      <c r="F149" s="44"/>
      <c r="G149" s="44"/>
      <c r="H149" s="44"/>
      <c r="I149" s="44"/>
      <c r="J149" s="44"/>
      <c r="K149" s="44"/>
      <c r="L149" s="31"/>
    </row>
  </sheetData>
  <sheetProtection algorithmName="SHA-512" hashValue="JbBdfb5HPdjcTLw6mzniSKf4vUEwJkCHxHp14SouHWWee7gAKNUNUlAi/AKW7A77+kC5YN1Pmcp7CAlOvp8S2A==" saltValue="I2SQ/4vESOjKnFdD/W7DhDLoTXhrGs/JU9qIPGX/ZiWoH4ppRBknNX2tg1Yd62SbtcMXUwn5XpVPXQOU1q9cEQ==" spinCount="100000" sheet="1" objects="1" scenarios="1" formatColumns="0" formatRows="0" autoFilter="0"/>
  <autoFilter ref="C125:K148" xr:uid="{00000000-0009-0000-0000-000001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075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AT2" s="16" t="s">
        <v>88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</row>
    <row r="4" spans="2:46" ht="24.95" customHeight="1">
      <c r="B4" s="19"/>
      <c r="D4" s="20" t="s">
        <v>131</v>
      </c>
      <c r="L4" s="19"/>
      <c r="M4" s="92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1" t="str">
        <f>'Rekapitulace stavby'!K6</f>
        <v>Novostavba pavilonu sociální služby</v>
      </c>
      <c r="F7" s="232"/>
      <c r="G7" s="232"/>
      <c r="H7" s="232"/>
      <c r="L7" s="19"/>
    </row>
    <row r="8" spans="2:46" s="1" customFormat="1" ht="12" customHeight="1">
      <c r="B8" s="31"/>
      <c r="D8" s="26" t="s">
        <v>132</v>
      </c>
      <c r="L8" s="31"/>
    </row>
    <row r="9" spans="2:46" s="1" customFormat="1" ht="16.5" customHeight="1">
      <c r="B9" s="31"/>
      <c r="E9" s="224" t="s">
        <v>220</v>
      </c>
      <c r="F9" s="230"/>
      <c r="G9" s="230"/>
      <c r="H9" s="230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29. 1. 2025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1</v>
      </c>
      <c r="L14" s="31"/>
    </row>
    <row r="15" spans="2:46" s="1" customFormat="1" ht="18" customHeight="1">
      <c r="B15" s="31"/>
      <c r="E15" s="24" t="s">
        <v>26</v>
      </c>
      <c r="I15" s="26" t="s">
        <v>27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3" t="str">
        <f>'Rekapitulace stavby'!E14</f>
        <v>Vyplň údaj</v>
      </c>
      <c r="F18" s="199"/>
      <c r="G18" s="199"/>
      <c r="H18" s="199"/>
      <c r="I18" s="26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31</v>
      </c>
      <c r="I21" s="26" t="s">
        <v>27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25</v>
      </c>
      <c r="J23" s="24" t="s">
        <v>1</v>
      </c>
      <c r="L23" s="31"/>
    </row>
    <row r="24" spans="2:12" s="1" customFormat="1" ht="18" customHeight="1">
      <c r="B24" s="31"/>
      <c r="E24" s="24" t="s">
        <v>34</v>
      </c>
      <c r="I24" s="26" t="s">
        <v>27</v>
      </c>
      <c r="J24" s="24" t="s">
        <v>1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35</v>
      </c>
      <c r="L26" s="31"/>
    </row>
    <row r="27" spans="2:12" s="7" customFormat="1" ht="16.5" customHeight="1">
      <c r="B27" s="93"/>
      <c r="E27" s="204" t="s">
        <v>1</v>
      </c>
      <c r="F27" s="204"/>
      <c r="G27" s="204"/>
      <c r="H27" s="204"/>
      <c r="L27" s="93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94" t="s">
        <v>36</v>
      </c>
      <c r="J30" s="65">
        <f>ROUND(J140,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38</v>
      </c>
      <c r="I32" s="34" t="s">
        <v>37</v>
      </c>
      <c r="J32" s="34" t="s">
        <v>39</v>
      </c>
      <c r="L32" s="31"/>
    </row>
    <row r="33" spans="2:12" s="1" customFormat="1" ht="14.45" customHeight="1">
      <c r="B33" s="31"/>
      <c r="D33" s="54" t="s">
        <v>40</v>
      </c>
      <c r="E33" s="26" t="s">
        <v>41</v>
      </c>
      <c r="F33" s="85">
        <f>ROUND((SUM(BE140:BE2074)),  2)</f>
        <v>0</v>
      </c>
      <c r="I33" s="95">
        <v>0.21</v>
      </c>
      <c r="J33" s="85">
        <f>ROUND(((SUM(BE140:BE2074))*I33),  2)</f>
        <v>0</v>
      </c>
      <c r="L33" s="31"/>
    </row>
    <row r="34" spans="2:12" s="1" customFormat="1" ht="14.45" customHeight="1">
      <c r="B34" s="31"/>
      <c r="E34" s="26" t="s">
        <v>42</v>
      </c>
      <c r="F34" s="85">
        <f>ROUND((SUM(BF140:BF2074)),  2)</f>
        <v>0</v>
      </c>
      <c r="I34" s="95">
        <v>0.12</v>
      </c>
      <c r="J34" s="85">
        <f>ROUND(((SUM(BF140:BF2074))*I34),  2)</f>
        <v>0</v>
      </c>
      <c r="L34" s="31"/>
    </row>
    <row r="35" spans="2:12" s="1" customFormat="1" ht="14.45" hidden="1" customHeight="1">
      <c r="B35" s="31"/>
      <c r="E35" s="26" t="s">
        <v>43</v>
      </c>
      <c r="F35" s="85">
        <f>ROUND((SUM(BG140:BG2074)),  2)</f>
        <v>0</v>
      </c>
      <c r="I35" s="95">
        <v>0.21</v>
      </c>
      <c r="J35" s="85">
        <f>0</f>
        <v>0</v>
      </c>
      <c r="L35" s="31"/>
    </row>
    <row r="36" spans="2:12" s="1" customFormat="1" ht="14.45" hidden="1" customHeight="1">
      <c r="B36" s="31"/>
      <c r="E36" s="26" t="s">
        <v>44</v>
      </c>
      <c r="F36" s="85">
        <f>ROUND((SUM(BH140:BH2074)),  2)</f>
        <v>0</v>
      </c>
      <c r="I36" s="95">
        <v>0.12</v>
      </c>
      <c r="J36" s="85">
        <f>0</f>
        <v>0</v>
      </c>
      <c r="L36" s="31"/>
    </row>
    <row r="37" spans="2:12" s="1" customFormat="1" ht="14.45" hidden="1" customHeight="1">
      <c r="B37" s="31"/>
      <c r="E37" s="26" t="s">
        <v>45</v>
      </c>
      <c r="F37" s="85">
        <f>ROUND((SUM(BI140:BI2074)),  2)</f>
        <v>0</v>
      </c>
      <c r="I37" s="95">
        <v>0</v>
      </c>
      <c r="J37" s="85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6"/>
      <c r="D39" s="97" t="s">
        <v>46</v>
      </c>
      <c r="E39" s="56"/>
      <c r="F39" s="56"/>
      <c r="G39" s="98" t="s">
        <v>47</v>
      </c>
      <c r="H39" s="99" t="s">
        <v>48</v>
      </c>
      <c r="I39" s="56"/>
      <c r="J39" s="100">
        <f>SUM(J30:J37)</f>
        <v>0</v>
      </c>
      <c r="K39" s="101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51</v>
      </c>
      <c r="E61" s="33"/>
      <c r="F61" s="102" t="s">
        <v>52</v>
      </c>
      <c r="G61" s="42" t="s">
        <v>51</v>
      </c>
      <c r="H61" s="33"/>
      <c r="I61" s="33"/>
      <c r="J61" s="103" t="s">
        <v>52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51</v>
      </c>
      <c r="E76" s="33"/>
      <c r="F76" s="102" t="s">
        <v>52</v>
      </c>
      <c r="G76" s="42" t="s">
        <v>51</v>
      </c>
      <c r="H76" s="33"/>
      <c r="I76" s="33"/>
      <c r="J76" s="103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134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31" t="str">
        <f>E7</f>
        <v>Novostavba pavilonu sociální služby</v>
      </c>
      <c r="F85" s="232"/>
      <c r="G85" s="232"/>
      <c r="H85" s="232"/>
      <c r="L85" s="31"/>
    </row>
    <row r="86" spans="2:47" s="1" customFormat="1" ht="12" customHeight="1">
      <c r="B86" s="31"/>
      <c r="C86" s="26" t="s">
        <v>132</v>
      </c>
      <c r="L86" s="31"/>
    </row>
    <row r="87" spans="2:47" s="1" customFormat="1" ht="16.5" customHeight="1">
      <c r="B87" s="31"/>
      <c r="E87" s="224" t="str">
        <f>E9</f>
        <v>01 - Architektonicko stavební řešení</v>
      </c>
      <c r="F87" s="230"/>
      <c r="G87" s="230"/>
      <c r="H87" s="230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29. 1. 2025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>Centrum Rožmitál pod Tremšínem</v>
      </c>
      <c r="I91" s="26" t="s">
        <v>30</v>
      </c>
      <c r="J91" s="29" t="str">
        <f>E21</f>
        <v>IPOKa s.r.o.</v>
      </c>
      <c r="L91" s="31"/>
    </row>
    <row r="92" spans="2:47" s="1" customFormat="1" ht="25.7" customHeight="1">
      <c r="B92" s="31"/>
      <c r="C92" s="26" t="s">
        <v>28</v>
      </c>
      <c r="F92" s="24" t="str">
        <f>IF(E18="","",E18)</f>
        <v>Vyplň údaj</v>
      </c>
      <c r="I92" s="26" t="s">
        <v>33</v>
      </c>
      <c r="J92" s="29" t="str">
        <f>E24</f>
        <v>František Klus (asř + kompletace)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4" t="s">
        <v>135</v>
      </c>
      <c r="D94" s="96"/>
      <c r="E94" s="96"/>
      <c r="F94" s="96"/>
      <c r="G94" s="96"/>
      <c r="H94" s="96"/>
      <c r="I94" s="96"/>
      <c r="J94" s="105" t="s">
        <v>136</v>
      </c>
      <c r="K94" s="96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6" t="s">
        <v>137</v>
      </c>
      <c r="J96" s="65">
        <f>J140</f>
        <v>0</v>
      </c>
      <c r="L96" s="31"/>
      <c r="AU96" s="16" t="s">
        <v>138</v>
      </c>
    </row>
    <row r="97" spans="2:12" s="8" customFormat="1" ht="24.95" customHeight="1">
      <c r="B97" s="107"/>
      <c r="D97" s="108" t="s">
        <v>221</v>
      </c>
      <c r="E97" s="109"/>
      <c r="F97" s="109"/>
      <c r="G97" s="109"/>
      <c r="H97" s="109"/>
      <c r="I97" s="109"/>
      <c r="J97" s="110">
        <f>J141</f>
        <v>0</v>
      </c>
      <c r="L97" s="107"/>
    </row>
    <row r="98" spans="2:12" s="9" customFormat="1" ht="19.899999999999999" customHeight="1">
      <c r="B98" s="111"/>
      <c r="D98" s="112" t="s">
        <v>222</v>
      </c>
      <c r="E98" s="113"/>
      <c r="F98" s="113"/>
      <c r="G98" s="113"/>
      <c r="H98" s="113"/>
      <c r="I98" s="113"/>
      <c r="J98" s="114">
        <f>J142</f>
        <v>0</v>
      </c>
      <c r="L98" s="111"/>
    </row>
    <row r="99" spans="2:12" s="9" customFormat="1" ht="19.899999999999999" customHeight="1">
      <c r="B99" s="111"/>
      <c r="D99" s="112" t="s">
        <v>223</v>
      </c>
      <c r="E99" s="113"/>
      <c r="F99" s="113"/>
      <c r="G99" s="113"/>
      <c r="H99" s="113"/>
      <c r="I99" s="113"/>
      <c r="J99" s="114">
        <f>J209</f>
        <v>0</v>
      </c>
      <c r="L99" s="111"/>
    </row>
    <row r="100" spans="2:12" s="9" customFormat="1" ht="19.899999999999999" customHeight="1">
      <c r="B100" s="111"/>
      <c r="D100" s="112" t="s">
        <v>224</v>
      </c>
      <c r="E100" s="113"/>
      <c r="F100" s="113"/>
      <c r="G100" s="113"/>
      <c r="H100" s="113"/>
      <c r="I100" s="113"/>
      <c r="J100" s="114">
        <f>J309</f>
        <v>0</v>
      </c>
      <c r="L100" s="111"/>
    </row>
    <row r="101" spans="2:12" s="9" customFormat="1" ht="19.899999999999999" customHeight="1">
      <c r="B101" s="111"/>
      <c r="D101" s="112" t="s">
        <v>225</v>
      </c>
      <c r="E101" s="113"/>
      <c r="F101" s="113"/>
      <c r="G101" s="113"/>
      <c r="H101" s="113"/>
      <c r="I101" s="113"/>
      <c r="J101" s="114">
        <f>J438</f>
        <v>0</v>
      </c>
      <c r="L101" s="111"/>
    </row>
    <row r="102" spans="2:12" s="9" customFormat="1" ht="19.899999999999999" customHeight="1">
      <c r="B102" s="111"/>
      <c r="D102" s="112" t="s">
        <v>226</v>
      </c>
      <c r="E102" s="113"/>
      <c r="F102" s="113"/>
      <c r="G102" s="113"/>
      <c r="H102" s="113"/>
      <c r="I102" s="113"/>
      <c r="J102" s="114">
        <f>J511</f>
        <v>0</v>
      </c>
      <c r="L102" s="111"/>
    </row>
    <row r="103" spans="2:12" s="9" customFormat="1" ht="19.899999999999999" customHeight="1">
      <c r="B103" s="111"/>
      <c r="D103" s="112" t="s">
        <v>227</v>
      </c>
      <c r="E103" s="113"/>
      <c r="F103" s="113"/>
      <c r="G103" s="113"/>
      <c r="H103" s="113"/>
      <c r="I103" s="113"/>
      <c r="J103" s="114">
        <f>J548</f>
        <v>0</v>
      </c>
      <c r="L103" s="111"/>
    </row>
    <row r="104" spans="2:12" s="9" customFormat="1" ht="19.899999999999999" customHeight="1">
      <c r="B104" s="111"/>
      <c r="D104" s="112" t="s">
        <v>228</v>
      </c>
      <c r="E104" s="113"/>
      <c r="F104" s="113"/>
      <c r="G104" s="113"/>
      <c r="H104" s="113"/>
      <c r="I104" s="113"/>
      <c r="J104" s="114">
        <f>J1108</f>
        <v>0</v>
      </c>
      <c r="L104" s="111"/>
    </row>
    <row r="105" spans="2:12" s="9" customFormat="1" ht="19.899999999999999" customHeight="1">
      <c r="B105" s="111"/>
      <c r="D105" s="112" t="s">
        <v>229</v>
      </c>
      <c r="E105" s="113"/>
      <c r="F105" s="113"/>
      <c r="G105" s="113"/>
      <c r="H105" s="113"/>
      <c r="I105" s="113"/>
      <c r="J105" s="114">
        <f>J1176</f>
        <v>0</v>
      </c>
      <c r="L105" s="111"/>
    </row>
    <row r="106" spans="2:12" s="9" customFormat="1" ht="19.899999999999999" customHeight="1">
      <c r="B106" s="111"/>
      <c r="D106" s="112" t="s">
        <v>230</v>
      </c>
      <c r="E106" s="113"/>
      <c r="F106" s="113"/>
      <c r="G106" s="113"/>
      <c r="H106" s="113"/>
      <c r="I106" s="113"/>
      <c r="J106" s="114">
        <f>J1187</f>
        <v>0</v>
      </c>
      <c r="L106" s="111"/>
    </row>
    <row r="107" spans="2:12" s="8" customFormat="1" ht="24.95" customHeight="1">
      <c r="B107" s="107"/>
      <c r="D107" s="108" t="s">
        <v>231</v>
      </c>
      <c r="E107" s="109"/>
      <c r="F107" s="109"/>
      <c r="G107" s="109"/>
      <c r="H107" s="109"/>
      <c r="I107" s="109"/>
      <c r="J107" s="110">
        <f>J1189</f>
        <v>0</v>
      </c>
      <c r="L107" s="107"/>
    </row>
    <row r="108" spans="2:12" s="9" customFormat="1" ht="19.899999999999999" customHeight="1">
      <c r="B108" s="111"/>
      <c r="D108" s="112" t="s">
        <v>232</v>
      </c>
      <c r="E108" s="113"/>
      <c r="F108" s="113"/>
      <c r="G108" s="113"/>
      <c r="H108" s="113"/>
      <c r="I108" s="113"/>
      <c r="J108" s="114">
        <f>J1190</f>
        <v>0</v>
      </c>
      <c r="L108" s="111"/>
    </row>
    <row r="109" spans="2:12" s="9" customFormat="1" ht="19.899999999999999" customHeight="1">
      <c r="B109" s="111"/>
      <c r="D109" s="112" t="s">
        <v>233</v>
      </c>
      <c r="E109" s="113"/>
      <c r="F109" s="113"/>
      <c r="G109" s="113"/>
      <c r="H109" s="113"/>
      <c r="I109" s="113"/>
      <c r="J109" s="114">
        <f>J1223</f>
        <v>0</v>
      </c>
      <c r="L109" s="111"/>
    </row>
    <row r="110" spans="2:12" s="9" customFormat="1" ht="19.899999999999999" customHeight="1">
      <c r="B110" s="111"/>
      <c r="D110" s="112" t="s">
        <v>234</v>
      </c>
      <c r="E110" s="113"/>
      <c r="F110" s="113"/>
      <c r="G110" s="113"/>
      <c r="H110" s="113"/>
      <c r="I110" s="113"/>
      <c r="J110" s="114">
        <f>J1340</f>
        <v>0</v>
      </c>
      <c r="L110" s="111"/>
    </row>
    <row r="111" spans="2:12" s="9" customFormat="1" ht="19.899999999999999" customHeight="1">
      <c r="B111" s="111"/>
      <c r="D111" s="112" t="s">
        <v>235</v>
      </c>
      <c r="E111" s="113"/>
      <c r="F111" s="113"/>
      <c r="G111" s="113"/>
      <c r="H111" s="113"/>
      <c r="I111" s="113"/>
      <c r="J111" s="114">
        <f>J1411</f>
        <v>0</v>
      </c>
      <c r="L111" s="111"/>
    </row>
    <row r="112" spans="2:12" s="9" customFormat="1" ht="19.899999999999999" customHeight="1">
      <c r="B112" s="111"/>
      <c r="D112" s="112" t="s">
        <v>236</v>
      </c>
      <c r="E112" s="113"/>
      <c r="F112" s="113"/>
      <c r="G112" s="113"/>
      <c r="H112" s="113"/>
      <c r="I112" s="113"/>
      <c r="J112" s="114">
        <f>J1418</f>
        <v>0</v>
      </c>
      <c r="L112" s="111"/>
    </row>
    <row r="113" spans="2:12" s="9" customFormat="1" ht="19.899999999999999" customHeight="1">
      <c r="B113" s="111"/>
      <c r="D113" s="112" t="s">
        <v>237</v>
      </c>
      <c r="E113" s="113"/>
      <c r="F113" s="113"/>
      <c r="G113" s="113"/>
      <c r="H113" s="113"/>
      <c r="I113" s="113"/>
      <c r="J113" s="114">
        <f>J1513</f>
        <v>0</v>
      </c>
      <c r="L113" s="111"/>
    </row>
    <row r="114" spans="2:12" s="9" customFormat="1" ht="19.899999999999999" customHeight="1">
      <c r="B114" s="111"/>
      <c r="D114" s="112" t="s">
        <v>238</v>
      </c>
      <c r="E114" s="113"/>
      <c r="F114" s="113"/>
      <c r="G114" s="113"/>
      <c r="H114" s="113"/>
      <c r="I114" s="113"/>
      <c r="J114" s="114">
        <f>J1541</f>
        <v>0</v>
      </c>
      <c r="L114" s="111"/>
    </row>
    <row r="115" spans="2:12" s="9" customFormat="1" ht="19.899999999999999" customHeight="1">
      <c r="B115" s="111"/>
      <c r="D115" s="112" t="s">
        <v>239</v>
      </c>
      <c r="E115" s="113"/>
      <c r="F115" s="113"/>
      <c r="G115" s="113"/>
      <c r="H115" s="113"/>
      <c r="I115" s="113"/>
      <c r="J115" s="114">
        <f>J1611</f>
        <v>0</v>
      </c>
      <c r="L115" s="111"/>
    </row>
    <row r="116" spans="2:12" s="9" customFormat="1" ht="19.899999999999999" customHeight="1">
      <c r="B116" s="111"/>
      <c r="D116" s="112" t="s">
        <v>240</v>
      </c>
      <c r="E116" s="113"/>
      <c r="F116" s="113"/>
      <c r="G116" s="113"/>
      <c r="H116" s="113"/>
      <c r="I116" s="113"/>
      <c r="J116" s="114">
        <f>J1629</f>
        <v>0</v>
      </c>
      <c r="L116" s="111"/>
    </row>
    <row r="117" spans="2:12" s="9" customFormat="1" ht="19.899999999999999" customHeight="1">
      <c r="B117" s="111"/>
      <c r="D117" s="112" t="s">
        <v>241</v>
      </c>
      <c r="E117" s="113"/>
      <c r="F117" s="113"/>
      <c r="G117" s="113"/>
      <c r="H117" s="113"/>
      <c r="I117" s="113"/>
      <c r="J117" s="114">
        <f>J1669</f>
        <v>0</v>
      </c>
      <c r="L117" s="111"/>
    </row>
    <row r="118" spans="2:12" s="9" customFormat="1" ht="19.899999999999999" customHeight="1">
      <c r="B118" s="111"/>
      <c r="D118" s="112" t="s">
        <v>242</v>
      </c>
      <c r="E118" s="113"/>
      <c r="F118" s="113"/>
      <c r="G118" s="113"/>
      <c r="H118" s="113"/>
      <c r="I118" s="113"/>
      <c r="J118" s="114">
        <f>J1729</f>
        <v>0</v>
      </c>
      <c r="L118" s="111"/>
    </row>
    <row r="119" spans="2:12" s="9" customFormat="1" ht="19.899999999999999" customHeight="1">
      <c r="B119" s="111"/>
      <c r="D119" s="112" t="s">
        <v>243</v>
      </c>
      <c r="E119" s="113"/>
      <c r="F119" s="113"/>
      <c r="G119" s="113"/>
      <c r="H119" s="113"/>
      <c r="I119" s="113"/>
      <c r="J119" s="114">
        <f>J1760</f>
        <v>0</v>
      </c>
      <c r="L119" s="111"/>
    </row>
    <row r="120" spans="2:12" s="9" customFormat="1" ht="19.899999999999999" customHeight="1">
      <c r="B120" s="111"/>
      <c r="D120" s="112" t="s">
        <v>244</v>
      </c>
      <c r="E120" s="113"/>
      <c r="F120" s="113"/>
      <c r="G120" s="113"/>
      <c r="H120" s="113"/>
      <c r="I120" s="113"/>
      <c r="J120" s="114">
        <f>J2002</f>
        <v>0</v>
      </c>
      <c r="L120" s="111"/>
    </row>
    <row r="121" spans="2:12" s="1" customFormat="1" ht="21.75" customHeight="1">
      <c r="B121" s="31"/>
      <c r="L121" s="31"/>
    </row>
    <row r="122" spans="2:12" s="1" customFormat="1" ht="6.95" customHeight="1">
      <c r="B122" s="43"/>
      <c r="C122" s="44"/>
      <c r="D122" s="44"/>
      <c r="E122" s="44"/>
      <c r="F122" s="44"/>
      <c r="G122" s="44"/>
      <c r="H122" s="44"/>
      <c r="I122" s="44"/>
      <c r="J122" s="44"/>
      <c r="K122" s="44"/>
      <c r="L122" s="31"/>
    </row>
    <row r="126" spans="2:12" s="1" customFormat="1" ht="6.95" customHeight="1">
      <c r="B126" s="45"/>
      <c r="C126" s="46"/>
      <c r="D126" s="46"/>
      <c r="E126" s="46"/>
      <c r="F126" s="46"/>
      <c r="G126" s="46"/>
      <c r="H126" s="46"/>
      <c r="I126" s="46"/>
      <c r="J126" s="46"/>
      <c r="K126" s="46"/>
      <c r="L126" s="31"/>
    </row>
    <row r="127" spans="2:12" s="1" customFormat="1" ht="24.95" customHeight="1">
      <c r="B127" s="31"/>
      <c r="C127" s="20" t="s">
        <v>149</v>
      </c>
      <c r="L127" s="31"/>
    </row>
    <row r="128" spans="2:12" s="1" customFormat="1" ht="6.95" customHeight="1">
      <c r="B128" s="31"/>
      <c r="L128" s="31"/>
    </row>
    <row r="129" spans="2:65" s="1" customFormat="1" ht="12" customHeight="1">
      <c r="B129" s="31"/>
      <c r="C129" s="26" t="s">
        <v>16</v>
      </c>
      <c r="L129" s="31"/>
    </row>
    <row r="130" spans="2:65" s="1" customFormat="1" ht="16.5" customHeight="1">
      <c r="B130" s="31"/>
      <c r="E130" s="231" t="str">
        <f>E7</f>
        <v>Novostavba pavilonu sociální služby</v>
      </c>
      <c r="F130" s="232"/>
      <c r="G130" s="232"/>
      <c r="H130" s="232"/>
      <c r="L130" s="31"/>
    </row>
    <row r="131" spans="2:65" s="1" customFormat="1" ht="12" customHeight="1">
      <c r="B131" s="31"/>
      <c r="C131" s="26" t="s">
        <v>132</v>
      </c>
      <c r="L131" s="31"/>
    </row>
    <row r="132" spans="2:65" s="1" customFormat="1" ht="16.5" customHeight="1">
      <c r="B132" s="31"/>
      <c r="E132" s="224" t="str">
        <f>E9</f>
        <v>01 - Architektonicko stavební řešení</v>
      </c>
      <c r="F132" s="230"/>
      <c r="G132" s="230"/>
      <c r="H132" s="230"/>
      <c r="L132" s="31"/>
    </row>
    <row r="133" spans="2:65" s="1" customFormat="1" ht="6.95" customHeight="1">
      <c r="B133" s="31"/>
      <c r="L133" s="31"/>
    </row>
    <row r="134" spans="2:65" s="1" customFormat="1" ht="12" customHeight="1">
      <c r="B134" s="31"/>
      <c r="C134" s="26" t="s">
        <v>20</v>
      </c>
      <c r="F134" s="24" t="str">
        <f>F12</f>
        <v xml:space="preserve"> </v>
      </c>
      <c r="I134" s="26" t="s">
        <v>22</v>
      </c>
      <c r="J134" s="51" t="str">
        <f>IF(J12="","",J12)</f>
        <v>29. 1. 2025</v>
      </c>
      <c r="L134" s="31"/>
    </row>
    <row r="135" spans="2:65" s="1" customFormat="1" ht="6.95" customHeight="1">
      <c r="B135" s="31"/>
      <c r="L135" s="31"/>
    </row>
    <row r="136" spans="2:65" s="1" customFormat="1" ht="15.2" customHeight="1">
      <c r="B136" s="31"/>
      <c r="C136" s="26" t="s">
        <v>24</v>
      </c>
      <c r="F136" s="24" t="str">
        <f>E15</f>
        <v>Centrum Rožmitál pod Tremšínem</v>
      </c>
      <c r="I136" s="26" t="s">
        <v>30</v>
      </c>
      <c r="J136" s="29" t="str">
        <f>E21</f>
        <v>IPOKa s.r.o.</v>
      </c>
      <c r="L136" s="31"/>
    </row>
    <row r="137" spans="2:65" s="1" customFormat="1" ht="25.7" customHeight="1">
      <c r="B137" s="31"/>
      <c r="C137" s="26" t="s">
        <v>28</v>
      </c>
      <c r="F137" s="24" t="str">
        <f>IF(E18="","",E18)</f>
        <v>Vyplň údaj</v>
      </c>
      <c r="I137" s="26" t="s">
        <v>33</v>
      </c>
      <c r="J137" s="29" t="str">
        <f>E24</f>
        <v>František Klus (asř + kompletace)</v>
      </c>
      <c r="L137" s="31"/>
    </row>
    <row r="138" spans="2:65" s="1" customFormat="1" ht="10.35" customHeight="1">
      <c r="B138" s="31"/>
      <c r="L138" s="31"/>
    </row>
    <row r="139" spans="2:65" s="10" customFormat="1" ht="29.25" customHeight="1">
      <c r="B139" s="115"/>
      <c r="C139" s="116" t="s">
        <v>150</v>
      </c>
      <c r="D139" s="117" t="s">
        <v>61</v>
      </c>
      <c r="E139" s="117" t="s">
        <v>57</v>
      </c>
      <c r="F139" s="117" t="s">
        <v>58</v>
      </c>
      <c r="G139" s="117" t="s">
        <v>151</v>
      </c>
      <c r="H139" s="117" t="s">
        <v>152</v>
      </c>
      <c r="I139" s="117" t="s">
        <v>153</v>
      </c>
      <c r="J139" s="117" t="s">
        <v>136</v>
      </c>
      <c r="K139" s="118" t="s">
        <v>154</v>
      </c>
      <c r="L139" s="115"/>
      <c r="M139" s="58" t="s">
        <v>1</v>
      </c>
      <c r="N139" s="59" t="s">
        <v>40</v>
      </c>
      <c r="O139" s="59" t="s">
        <v>155</v>
      </c>
      <c r="P139" s="59" t="s">
        <v>156</v>
      </c>
      <c r="Q139" s="59" t="s">
        <v>157</v>
      </c>
      <c r="R139" s="59" t="s">
        <v>158</v>
      </c>
      <c r="S139" s="59" t="s">
        <v>159</v>
      </c>
      <c r="T139" s="60" t="s">
        <v>160</v>
      </c>
    </row>
    <row r="140" spans="2:65" s="1" customFormat="1" ht="22.9" customHeight="1">
      <c r="B140" s="31"/>
      <c r="C140" s="63" t="s">
        <v>161</v>
      </c>
      <c r="J140" s="119">
        <f>BK140</f>
        <v>0</v>
      </c>
      <c r="L140" s="31"/>
      <c r="M140" s="61"/>
      <c r="N140" s="52"/>
      <c r="O140" s="52"/>
      <c r="P140" s="120">
        <f>P141+P1189</f>
        <v>0</v>
      </c>
      <c r="Q140" s="52"/>
      <c r="R140" s="120">
        <f>R141+R1189</f>
        <v>3232.5538525500001</v>
      </c>
      <c r="S140" s="52"/>
      <c r="T140" s="121">
        <f>T141+T1189</f>
        <v>6.7326400000000007E-3</v>
      </c>
      <c r="AT140" s="16" t="s">
        <v>75</v>
      </c>
      <c r="AU140" s="16" t="s">
        <v>138</v>
      </c>
      <c r="BK140" s="122">
        <f>BK141+BK1189</f>
        <v>0</v>
      </c>
    </row>
    <row r="141" spans="2:65" s="11" customFormat="1" ht="25.9" customHeight="1">
      <c r="B141" s="123"/>
      <c r="D141" s="124" t="s">
        <v>75</v>
      </c>
      <c r="E141" s="125" t="s">
        <v>245</v>
      </c>
      <c r="F141" s="125" t="s">
        <v>246</v>
      </c>
      <c r="I141" s="126"/>
      <c r="J141" s="127">
        <f>BK141</f>
        <v>0</v>
      </c>
      <c r="L141" s="123"/>
      <c r="M141" s="128"/>
      <c r="P141" s="129">
        <f>P142+P209+P309+P438+P511+P548+P1108+P1176+P1187</f>
        <v>0</v>
      </c>
      <c r="R141" s="129">
        <f>R142+R209+R309+R438+R511+R548+R1108+R1176+R1187</f>
        <v>3059.2775495400001</v>
      </c>
      <c r="T141" s="130">
        <f>T142+T209+T309+T438+T511+T548+T1108+T1176+T1187</f>
        <v>6.7326400000000007E-3</v>
      </c>
      <c r="AR141" s="124" t="s">
        <v>84</v>
      </c>
      <c r="AT141" s="131" t="s">
        <v>75</v>
      </c>
      <c r="AU141" s="131" t="s">
        <v>76</v>
      </c>
      <c r="AY141" s="124" t="s">
        <v>164</v>
      </c>
      <c r="BK141" s="132">
        <f>BK142+BK209+BK309+BK438+BK511+BK548+BK1108+BK1176+BK1187</f>
        <v>0</v>
      </c>
    </row>
    <row r="142" spans="2:65" s="11" customFormat="1" ht="22.9" customHeight="1">
      <c r="B142" s="123"/>
      <c r="D142" s="124" t="s">
        <v>75</v>
      </c>
      <c r="E142" s="133" t="s">
        <v>84</v>
      </c>
      <c r="F142" s="133" t="s">
        <v>247</v>
      </c>
      <c r="I142" s="126"/>
      <c r="J142" s="134">
        <f>BK142</f>
        <v>0</v>
      </c>
      <c r="L142" s="123"/>
      <c r="M142" s="128"/>
      <c r="P142" s="129">
        <f>SUM(P143:P208)</f>
        <v>0</v>
      </c>
      <c r="R142" s="129">
        <f>SUM(R143:R208)</f>
        <v>8.0000000000000002E-3</v>
      </c>
      <c r="T142" s="130">
        <f>SUM(T143:T208)</f>
        <v>0</v>
      </c>
      <c r="AR142" s="124" t="s">
        <v>84</v>
      </c>
      <c r="AT142" s="131" t="s">
        <v>75</v>
      </c>
      <c r="AU142" s="131" t="s">
        <v>84</v>
      </c>
      <c r="AY142" s="124" t="s">
        <v>164</v>
      </c>
      <c r="BK142" s="132">
        <f>SUM(BK143:BK208)</f>
        <v>0</v>
      </c>
    </row>
    <row r="143" spans="2:65" s="1" customFormat="1" ht="24.2" customHeight="1">
      <c r="B143" s="31"/>
      <c r="C143" s="135" t="s">
        <v>84</v>
      </c>
      <c r="D143" s="135" t="s">
        <v>167</v>
      </c>
      <c r="E143" s="136" t="s">
        <v>248</v>
      </c>
      <c r="F143" s="137" t="s">
        <v>249</v>
      </c>
      <c r="G143" s="138" t="s">
        <v>250</v>
      </c>
      <c r="H143" s="139">
        <v>932.46900000000005</v>
      </c>
      <c r="I143" s="140"/>
      <c r="J143" s="141">
        <f>ROUND(I143*H143,2)</f>
        <v>0</v>
      </c>
      <c r="K143" s="137" t="s">
        <v>251</v>
      </c>
      <c r="L143" s="31"/>
      <c r="M143" s="142" t="s">
        <v>1</v>
      </c>
      <c r="N143" s="143" t="s">
        <v>42</v>
      </c>
      <c r="P143" s="144">
        <f>O143*H143</f>
        <v>0</v>
      </c>
      <c r="Q143" s="144">
        <v>0</v>
      </c>
      <c r="R143" s="144">
        <f>Q143*H143</f>
        <v>0</v>
      </c>
      <c r="S143" s="144">
        <v>0</v>
      </c>
      <c r="T143" s="145">
        <f>S143*H143</f>
        <v>0</v>
      </c>
      <c r="AR143" s="146" t="s">
        <v>186</v>
      </c>
      <c r="AT143" s="146" t="s">
        <v>167</v>
      </c>
      <c r="AU143" s="146" t="s">
        <v>113</v>
      </c>
      <c r="AY143" s="16" t="s">
        <v>164</v>
      </c>
      <c r="BE143" s="147">
        <f>IF(N143="základní",J143,0)</f>
        <v>0</v>
      </c>
      <c r="BF143" s="147">
        <f>IF(N143="snížená",J143,0)</f>
        <v>0</v>
      </c>
      <c r="BG143" s="147">
        <f>IF(N143="zákl. přenesená",J143,0)</f>
        <v>0</v>
      </c>
      <c r="BH143" s="147">
        <f>IF(N143="sníž. přenesená",J143,0)</f>
        <v>0</v>
      </c>
      <c r="BI143" s="147">
        <f>IF(N143="nulová",J143,0)</f>
        <v>0</v>
      </c>
      <c r="BJ143" s="16" t="s">
        <v>113</v>
      </c>
      <c r="BK143" s="147">
        <f>ROUND(I143*H143,2)</f>
        <v>0</v>
      </c>
      <c r="BL143" s="16" t="s">
        <v>186</v>
      </c>
      <c r="BM143" s="146" t="s">
        <v>252</v>
      </c>
    </row>
    <row r="144" spans="2:65" s="12" customFormat="1">
      <c r="B144" s="157"/>
      <c r="D144" s="148" t="s">
        <v>253</v>
      </c>
      <c r="E144" s="158" t="s">
        <v>1</v>
      </c>
      <c r="F144" s="159" t="s">
        <v>254</v>
      </c>
      <c r="H144" s="158" t="s">
        <v>1</v>
      </c>
      <c r="I144" s="160"/>
      <c r="L144" s="157"/>
      <c r="M144" s="161"/>
      <c r="T144" s="162"/>
      <c r="AT144" s="158" t="s">
        <v>253</v>
      </c>
      <c r="AU144" s="158" t="s">
        <v>113</v>
      </c>
      <c r="AV144" s="12" t="s">
        <v>84</v>
      </c>
      <c r="AW144" s="12" t="s">
        <v>32</v>
      </c>
      <c r="AX144" s="12" t="s">
        <v>76</v>
      </c>
      <c r="AY144" s="158" t="s">
        <v>164</v>
      </c>
    </row>
    <row r="145" spans="2:65" s="13" customFormat="1">
      <c r="B145" s="163"/>
      <c r="D145" s="148" t="s">
        <v>253</v>
      </c>
      <c r="E145" s="164" t="s">
        <v>1</v>
      </c>
      <c r="F145" s="165" t="s">
        <v>255</v>
      </c>
      <c r="H145" s="166">
        <v>301.18099999999998</v>
      </c>
      <c r="I145" s="167"/>
      <c r="L145" s="163"/>
      <c r="M145" s="168"/>
      <c r="T145" s="169"/>
      <c r="AT145" s="164" t="s">
        <v>253</v>
      </c>
      <c r="AU145" s="164" t="s">
        <v>113</v>
      </c>
      <c r="AV145" s="13" t="s">
        <v>113</v>
      </c>
      <c r="AW145" s="13" t="s">
        <v>32</v>
      </c>
      <c r="AX145" s="13" t="s">
        <v>76</v>
      </c>
      <c r="AY145" s="164" t="s">
        <v>164</v>
      </c>
    </row>
    <row r="146" spans="2:65" s="13" customFormat="1">
      <c r="B146" s="163"/>
      <c r="D146" s="148" t="s">
        <v>253</v>
      </c>
      <c r="E146" s="164" t="s">
        <v>1</v>
      </c>
      <c r="F146" s="165" t="s">
        <v>256</v>
      </c>
      <c r="H146" s="166">
        <v>246.15899999999999</v>
      </c>
      <c r="I146" s="167"/>
      <c r="L146" s="163"/>
      <c r="M146" s="168"/>
      <c r="T146" s="169"/>
      <c r="AT146" s="164" t="s">
        <v>253</v>
      </c>
      <c r="AU146" s="164" t="s">
        <v>113</v>
      </c>
      <c r="AV146" s="13" t="s">
        <v>113</v>
      </c>
      <c r="AW146" s="13" t="s">
        <v>32</v>
      </c>
      <c r="AX146" s="13" t="s">
        <v>76</v>
      </c>
      <c r="AY146" s="164" t="s">
        <v>164</v>
      </c>
    </row>
    <row r="147" spans="2:65" s="12" customFormat="1">
      <c r="B147" s="157"/>
      <c r="D147" s="148" t="s">
        <v>253</v>
      </c>
      <c r="E147" s="158" t="s">
        <v>1</v>
      </c>
      <c r="F147" s="159" t="s">
        <v>257</v>
      </c>
      <c r="H147" s="158" t="s">
        <v>1</v>
      </c>
      <c r="I147" s="160"/>
      <c r="L147" s="157"/>
      <c r="M147" s="161"/>
      <c r="T147" s="162"/>
      <c r="AT147" s="158" t="s">
        <v>253</v>
      </c>
      <c r="AU147" s="158" t="s">
        <v>113</v>
      </c>
      <c r="AV147" s="12" t="s">
        <v>84</v>
      </c>
      <c r="AW147" s="12" t="s">
        <v>32</v>
      </c>
      <c r="AX147" s="12" t="s">
        <v>76</v>
      </c>
      <c r="AY147" s="158" t="s">
        <v>164</v>
      </c>
    </row>
    <row r="148" spans="2:65" s="13" customFormat="1">
      <c r="B148" s="163"/>
      <c r="D148" s="148" t="s">
        <v>253</v>
      </c>
      <c r="E148" s="164" t="s">
        <v>1</v>
      </c>
      <c r="F148" s="165" t="s">
        <v>258</v>
      </c>
      <c r="H148" s="166">
        <v>166.75</v>
      </c>
      <c r="I148" s="167"/>
      <c r="L148" s="163"/>
      <c r="M148" s="168"/>
      <c r="T148" s="169"/>
      <c r="AT148" s="164" t="s">
        <v>253</v>
      </c>
      <c r="AU148" s="164" t="s">
        <v>113</v>
      </c>
      <c r="AV148" s="13" t="s">
        <v>113</v>
      </c>
      <c r="AW148" s="13" t="s">
        <v>32</v>
      </c>
      <c r="AX148" s="13" t="s">
        <v>76</v>
      </c>
      <c r="AY148" s="164" t="s">
        <v>164</v>
      </c>
    </row>
    <row r="149" spans="2:65" s="12" customFormat="1">
      <c r="B149" s="157"/>
      <c r="D149" s="148" t="s">
        <v>253</v>
      </c>
      <c r="E149" s="158" t="s">
        <v>1</v>
      </c>
      <c r="F149" s="159" t="s">
        <v>259</v>
      </c>
      <c r="H149" s="158" t="s">
        <v>1</v>
      </c>
      <c r="I149" s="160"/>
      <c r="L149" s="157"/>
      <c r="M149" s="161"/>
      <c r="T149" s="162"/>
      <c r="AT149" s="158" t="s">
        <v>253</v>
      </c>
      <c r="AU149" s="158" t="s">
        <v>113</v>
      </c>
      <c r="AV149" s="12" t="s">
        <v>84</v>
      </c>
      <c r="AW149" s="12" t="s">
        <v>32</v>
      </c>
      <c r="AX149" s="12" t="s">
        <v>76</v>
      </c>
      <c r="AY149" s="158" t="s">
        <v>164</v>
      </c>
    </row>
    <row r="150" spans="2:65" s="13" customFormat="1">
      <c r="B150" s="163"/>
      <c r="D150" s="148" t="s">
        <v>253</v>
      </c>
      <c r="E150" s="164" t="s">
        <v>1</v>
      </c>
      <c r="F150" s="165" t="s">
        <v>260</v>
      </c>
      <c r="H150" s="166">
        <v>75</v>
      </c>
      <c r="I150" s="167"/>
      <c r="L150" s="163"/>
      <c r="M150" s="168"/>
      <c r="T150" s="169"/>
      <c r="AT150" s="164" t="s">
        <v>253</v>
      </c>
      <c r="AU150" s="164" t="s">
        <v>113</v>
      </c>
      <c r="AV150" s="13" t="s">
        <v>113</v>
      </c>
      <c r="AW150" s="13" t="s">
        <v>32</v>
      </c>
      <c r="AX150" s="13" t="s">
        <v>76</v>
      </c>
      <c r="AY150" s="164" t="s">
        <v>164</v>
      </c>
    </row>
    <row r="151" spans="2:65" s="12" customFormat="1">
      <c r="B151" s="157"/>
      <c r="D151" s="148" t="s">
        <v>253</v>
      </c>
      <c r="E151" s="158" t="s">
        <v>1</v>
      </c>
      <c r="F151" s="159" t="s">
        <v>261</v>
      </c>
      <c r="H151" s="158" t="s">
        <v>1</v>
      </c>
      <c r="I151" s="160"/>
      <c r="L151" s="157"/>
      <c r="M151" s="161"/>
      <c r="T151" s="162"/>
      <c r="AT151" s="158" t="s">
        <v>253</v>
      </c>
      <c r="AU151" s="158" t="s">
        <v>113</v>
      </c>
      <c r="AV151" s="12" t="s">
        <v>84</v>
      </c>
      <c r="AW151" s="12" t="s">
        <v>32</v>
      </c>
      <c r="AX151" s="12" t="s">
        <v>76</v>
      </c>
      <c r="AY151" s="158" t="s">
        <v>164</v>
      </c>
    </row>
    <row r="152" spans="2:65" s="13" customFormat="1">
      <c r="B152" s="163"/>
      <c r="D152" s="148" t="s">
        <v>253</v>
      </c>
      <c r="E152" s="164" t="s">
        <v>1</v>
      </c>
      <c r="F152" s="165" t="s">
        <v>262</v>
      </c>
      <c r="H152" s="166">
        <v>18</v>
      </c>
      <c r="I152" s="167"/>
      <c r="L152" s="163"/>
      <c r="M152" s="168"/>
      <c r="T152" s="169"/>
      <c r="AT152" s="164" t="s">
        <v>253</v>
      </c>
      <c r="AU152" s="164" t="s">
        <v>113</v>
      </c>
      <c r="AV152" s="13" t="s">
        <v>113</v>
      </c>
      <c r="AW152" s="13" t="s">
        <v>32</v>
      </c>
      <c r="AX152" s="13" t="s">
        <v>76</v>
      </c>
      <c r="AY152" s="164" t="s">
        <v>164</v>
      </c>
    </row>
    <row r="153" spans="2:65" s="12" customFormat="1">
      <c r="B153" s="157"/>
      <c r="D153" s="148" t="s">
        <v>253</v>
      </c>
      <c r="E153" s="158" t="s">
        <v>1</v>
      </c>
      <c r="F153" s="159" t="s">
        <v>263</v>
      </c>
      <c r="H153" s="158" t="s">
        <v>1</v>
      </c>
      <c r="I153" s="160"/>
      <c r="L153" s="157"/>
      <c r="M153" s="161"/>
      <c r="T153" s="162"/>
      <c r="AT153" s="158" t="s">
        <v>253</v>
      </c>
      <c r="AU153" s="158" t="s">
        <v>113</v>
      </c>
      <c r="AV153" s="12" t="s">
        <v>84</v>
      </c>
      <c r="AW153" s="12" t="s">
        <v>32</v>
      </c>
      <c r="AX153" s="12" t="s">
        <v>76</v>
      </c>
      <c r="AY153" s="158" t="s">
        <v>164</v>
      </c>
    </row>
    <row r="154" spans="2:65" s="13" customFormat="1">
      <c r="B154" s="163"/>
      <c r="D154" s="148" t="s">
        <v>253</v>
      </c>
      <c r="E154" s="164" t="s">
        <v>1</v>
      </c>
      <c r="F154" s="165" t="s">
        <v>264</v>
      </c>
      <c r="H154" s="166">
        <v>125.379</v>
      </c>
      <c r="I154" s="167"/>
      <c r="L154" s="163"/>
      <c r="M154" s="168"/>
      <c r="T154" s="169"/>
      <c r="AT154" s="164" t="s">
        <v>253</v>
      </c>
      <c r="AU154" s="164" t="s">
        <v>113</v>
      </c>
      <c r="AV154" s="13" t="s">
        <v>113</v>
      </c>
      <c r="AW154" s="13" t="s">
        <v>32</v>
      </c>
      <c r="AX154" s="13" t="s">
        <v>76</v>
      </c>
      <c r="AY154" s="164" t="s">
        <v>164</v>
      </c>
    </row>
    <row r="155" spans="2:65" s="14" customFormat="1">
      <c r="B155" s="170"/>
      <c r="D155" s="148" t="s">
        <v>253</v>
      </c>
      <c r="E155" s="171" t="s">
        <v>1</v>
      </c>
      <c r="F155" s="172" t="s">
        <v>265</v>
      </c>
      <c r="H155" s="173">
        <v>932.46899999999994</v>
      </c>
      <c r="I155" s="174"/>
      <c r="L155" s="170"/>
      <c r="M155" s="175"/>
      <c r="T155" s="176"/>
      <c r="AT155" s="171" t="s">
        <v>253</v>
      </c>
      <c r="AU155" s="171" t="s">
        <v>113</v>
      </c>
      <c r="AV155" s="14" t="s">
        <v>186</v>
      </c>
      <c r="AW155" s="14" t="s">
        <v>32</v>
      </c>
      <c r="AX155" s="14" t="s">
        <v>84</v>
      </c>
      <c r="AY155" s="171" t="s">
        <v>164</v>
      </c>
    </row>
    <row r="156" spans="2:65" s="1" customFormat="1" ht="33" customHeight="1">
      <c r="B156" s="31"/>
      <c r="C156" s="135" t="s">
        <v>113</v>
      </c>
      <c r="D156" s="135" t="s">
        <v>167</v>
      </c>
      <c r="E156" s="136" t="s">
        <v>266</v>
      </c>
      <c r="F156" s="137" t="s">
        <v>267</v>
      </c>
      <c r="G156" s="138" t="s">
        <v>268</v>
      </c>
      <c r="H156" s="139">
        <v>186.494</v>
      </c>
      <c r="I156" s="140"/>
      <c r="J156" s="141">
        <f>ROUND(I156*H156,2)</f>
        <v>0</v>
      </c>
      <c r="K156" s="137" t="s">
        <v>251</v>
      </c>
      <c r="L156" s="31"/>
      <c r="M156" s="142" t="s">
        <v>1</v>
      </c>
      <c r="N156" s="143" t="s">
        <v>42</v>
      </c>
      <c r="P156" s="144">
        <f>O156*H156</f>
        <v>0</v>
      </c>
      <c r="Q156" s="144">
        <v>0</v>
      </c>
      <c r="R156" s="144">
        <f>Q156*H156</f>
        <v>0</v>
      </c>
      <c r="S156" s="144">
        <v>0</v>
      </c>
      <c r="T156" s="145">
        <f>S156*H156</f>
        <v>0</v>
      </c>
      <c r="AR156" s="146" t="s">
        <v>186</v>
      </c>
      <c r="AT156" s="146" t="s">
        <v>167</v>
      </c>
      <c r="AU156" s="146" t="s">
        <v>113</v>
      </c>
      <c r="AY156" s="16" t="s">
        <v>164</v>
      </c>
      <c r="BE156" s="147">
        <f>IF(N156="základní",J156,0)</f>
        <v>0</v>
      </c>
      <c r="BF156" s="147">
        <f>IF(N156="snížená",J156,0)</f>
        <v>0</v>
      </c>
      <c r="BG156" s="147">
        <f>IF(N156="zákl. přenesená",J156,0)</f>
        <v>0</v>
      </c>
      <c r="BH156" s="147">
        <f>IF(N156="sníž. přenesená",J156,0)</f>
        <v>0</v>
      </c>
      <c r="BI156" s="147">
        <f>IF(N156="nulová",J156,0)</f>
        <v>0</v>
      </c>
      <c r="BJ156" s="16" t="s">
        <v>113</v>
      </c>
      <c r="BK156" s="147">
        <f>ROUND(I156*H156,2)</f>
        <v>0</v>
      </c>
      <c r="BL156" s="16" t="s">
        <v>186</v>
      </c>
      <c r="BM156" s="146" t="s">
        <v>269</v>
      </c>
    </row>
    <row r="157" spans="2:65" s="12" customFormat="1">
      <c r="B157" s="157"/>
      <c r="D157" s="148" t="s">
        <v>253</v>
      </c>
      <c r="E157" s="158" t="s">
        <v>1</v>
      </c>
      <c r="F157" s="159" t="s">
        <v>270</v>
      </c>
      <c r="H157" s="158" t="s">
        <v>1</v>
      </c>
      <c r="I157" s="160"/>
      <c r="L157" s="157"/>
      <c r="M157" s="161"/>
      <c r="T157" s="162"/>
      <c r="AT157" s="158" t="s">
        <v>253</v>
      </c>
      <c r="AU157" s="158" t="s">
        <v>113</v>
      </c>
      <c r="AV157" s="12" t="s">
        <v>84</v>
      </c>
      <c r="AW157" s="12" t="s">
        <v>32</v>
      </c>
      <c r="AX157" s="12" t="s">
        <v>76</v>
      </c>
      <c r="AY157" s="158" t="s">
        <v>164</v>
      </c>
    </row>
    <row r="158" spans="2:65" s="13" customFormat="1">
      <c r="B158" s="163"/>
      <c r="D158" s="148" t="s">
        <v>253</v>
      </c>
      <c r="E158" s="164" t="s">
        <v>1</v>
      </c>
      <c r="F158" s="165" t="s">
        <v>271</v>
      </c>
      <c r="H158" s="166">
        <v>186.494</v>
      </c>
      <c r="I158" s="167"/>
      <c r="L158" s="163"/>
      <c r="M158" s="168"/>
      <c r="T158" s="169"/>
      <c r="AT158" s="164" t="s">
        <v>253</v>
      </c>
      <c r="AU158" s="164" t="s">
        <v>113</v>
      </c>
      <c r="AV158" s="13" t="s">
        <v>113</v>
      </c>
      <c r="AW158" s="13" t="s">
        <v>32</v>
      </c>
      <c r="AX158" s="13" t="s">
        <v>76</v>
      </c>
      <c r="AY158" s="164" t="s">
        <v>164</v>
      </c>
    </row>
    <row r="159" spans="2:65" s="14" customFormat="1">
      <c r="B159" s="170"/>
      <c r="D159" s="148" t="s">
        <v>253</v>
      </c>
      <c r="E159" s="171" t="s">
        <v>1</v>
      </c>
      <c r="F159" s="172" t="s">
        <v>265</v>
      </c>
      <c r="H159" s="173">
        <v>186.494</v>
      </c>
      <c r="I159" s="174"/>
      <c r="L159" s="170"/>
      <c r="M159" s="175"/>
      <c r="T159" s="176"/>
      <c r="AT159" s="171" t="s">
        <v>253</v>
      </c>
      <c r="AU159" s="171" t="s">
        <v>113</v>
      </c>
      <c r="AV159" s="14" t="s">
        <v>186</v>
      </c>
      <c r="AW159" s="14" t="s">
        <v>32</v>
      </c>
      <c r="AX159" s="14" t="s">
        <v>84</v>
      </c>
      <c r="AY159" s="171" t="s">
        <v>164</v>
      </c>
    </row>
    <row r="160" spans="2:65" s="1" customFormat="1" ht="33" customHeight="1">
      <c r="B160" s="31"/>
      <c r="C160" s="135" t="s">
        <v>181</v>
      </c>
      <c r="D160" s="135" t="s">
        <v>167</v>
      </c>
      <c r="E160" s="136" t="s">
        <v>272</v>
      </c>
      <c r="F160" s="137" t="s">
        <v>273</v>
      </c>
      <c r="G160" s="138" t="s">
        <v>268</v>
      </c>
      <c r="H160" s="139">
        <v>33.832000000000001</v>
      </c>
      <c r="I160" s="140"/>
      <c r="J160" s="141">
        <f>ROUND(I160*H160,2)</f>
        <v>0</v>
      </c>
      <c r="K160" s="137" t="s">
        <v>1</v>
      </c>
      <c r="L160" s="31"/>
      <c r="M160" s="142" t="s">
        <v>1</v>
      </c>
      <c r="N160" s="143" t="s">
        <v>42</v>
      </c>
      <c r="P160" s="144">
        <f>O160*H160</f>
        <v>0</v>
      </c>
      <c r="Q160" s="144">
        <v>0</v>
      </c>
      <c r="R160" s="144">
        <f>Q160*H160</f>
        <v>0</v>
      </c>
      <c r="S160" s="144">
        <v>0</v>
      </c>
      <c r="T160" s="145">
        <f>S160*H160</f>
        <v>0</v>
      </c>
      <c r="AR160" s="146" t="s">
        <v>186</v>
      </c>
      <c r="AT160" s="146" t="s">
        <v>167</v>
      </c>
      <c r="AU160" s="146" t="s">
        <v>113</v>
      </c>
      <c r="AY160" s="16" t="s">
        <v>164</v>
      </c>
      <c r="BE160" s="147">
        <f>IF(N160="základní",J160,0)</f>
        <v>0</v>
      </c>
      <c r="BF160" s="147">
        <f>IF(N160="snížená",J160,0)</f>
        <v>0</v>
      </c>
      <c r="BG160" s="147">
        <f>IF(N160="zákl. přenesená",J160,0)</f>
        <v>0</v>
      </c>
      <c r="BH160" s="147">
        <f>IF(N160="sníž. přenesená",J160,0)</f>
        <v>0</v>
      </c>
      <c r="BI160" s="147">
        <f>IF(N160="nulová",J160,0)</f>
        <v>0</v>
      </c>
      <c r="BJ160" s="16" t="s">
        <v>113</v>
      </c>
      <c r="BK160" s="147">
        <f>ROUND(I160*H160,2)</f>
        <v>0</v>
      </c>
      <c r="BL160" s="16" t="s">
        <v>186</v>
      </c>
      <c r="BM160" s="146" t="s">
        <v>274</v>
      </c>
    </row>
    <row r="161" spans="2:65" s="12" customFormat="1">
      <c r="B161" s="157"/>
      <c r="D161" s="148" t="s">
        <v>253</v>
      </c>
      <c r="E161" s="158" t="s">
        <v>1</v>
      </c>
      <c r="F161" s="159" t="s">
        <v>275</v>
      </c>
      <c r="H161" s="158" t="s">
        <v>1</v>
      </c>
      <c r="I161" s="160"/>
      <c r="L161" s="157"/>
      <c r="M161" s="161"/>
      <c r="T161" s="162"/>
      <c r="AT161" s="158" t="s">
        <v>253</v>
      </c>
      <c r="AU161" s="158" t="s">
        <v>113</v>
      </c>
      <c r="AV161" s="12" t="s">
        <v>84</v>
      </c>
      <c r="AW161" s="12" t="s">
        <v>32</v>
      </c>
      <c r="AX161" s="12" t="s">
        <v>76</v>
      </c>
      <c r="AY161" s="158" t="s">
        <v>164</v>
      </c>
    </row>
    <row r="162" spans="2:65" s="13" customFormat="1">
      <c r="B162" s="163"/>
      <c r="D162" s="148" t="s">
        <v>253</v>
      </c>
      <c r="E162" s="164" t="s">
        <v>1</v>
      </c>
      <c r="F162" s="165" t="s">
        <v>276</v>
      </c>
      <c r="H162" s="166">
        <v>13.648999999999999</v>
      </c>
      <c r="I162" s="167"/>
      <c r="L162" s="163"/>
      <c r="M162" s="168"/>
      <c r="T162" s="169"/>
      <c r="AT162" s="164" t="s">
        <v>253</v>
      </c>
      <c r="AU162" s="164" t="s">
        <v>113</v>
      </c>
      <c r="AV162" s="13" t="s">
        <v>113</v>
      </c>
      <c r="AW162" s="13" t="s">
        <v>32</v>
      </c>
      <c r="AX162" s="13" t="s">
        <v>76</v>
      </c>
      <c r="AY162" s="164" t="s">
        <v>164</v>
      </c>
    </row>
    <row r="163" spans="2:65" s="13" customFormat="1">
      <c r="B163" s="163"/>
      <c r="D163" s="148" t="s">
        <v>253</v>
      </c>
      <c r="E163" s="164" t="s">
        <v>1</v>
      </c>
      <c r="F163" s="165" t="s">
        <v>277</v>
      </c>
      <c r="H163" s="166">
        <v>13.314</v>
      </c>
      <c r="I163" s="167"/>
      <c r="L163" s="163"/>
      <c r="M163" s="168"/>
      <c r="T163" s="169"/>
      <c r="AT163" s="164" t="s">
        <v>253</v>
      </c>
      <c r="AU163" s="164" t="s">
        <v>113</v>
      </c>
      <c r="AV163" s="13" t="s">
        <v>113</v>
      </c>
      <c r="AW163" s="13" t="s">
        <v>32</v>
      </c>
      <c r="AX163" s="13" t="s">
        <v>76</v>
      </c>
      <c r="AY163" s="164" t="s">
        <v>164</v>
      </c>
    </row>
    <row r="164" spans="2:65" s="12" customFormat="1">
      <c r="B164" s="157"/>
      <c r="D164" s="148" t="s">
        <v>253</v>
      </c>
      <c r="E164" s="158" t="s">
        <v>1</v>
      </c>
      <c r="F164" s="159" t="s">
        <v>278</v>
      </c>
      <c r="H164" s="158" t="s">
        <v>1</v>
      </c>
      <c r="I164" s="160"/>
      <c r="L164" s="157"/>
      <c r="M164" s="161"/>
      <c r="T164" s="162"/>
      <c r="AT164" s="158" t="s">
        <v>253</v>
      </c>
      <c r="AU164" s="158" t="s">
        <v>113</v>
      </c>
      <c r="AV164" s="12" t="s">
        <v>84</v>
      </c>
      <c r="AW164" s="12" t="s">
        <v>32</v>
      </c>
      <c r="AX164" s="12" t="s">
        <v>76</v>
      </c>
      <c r="AY164" s="158" t="s">
        <v>164</v>
      </c>
    </row>
    <row r="165" spans="2:65" s="13" customFormat="1">
      <c r="B165" s="163"/>
      <c r="D165" s="148" t="s">
        <v>253</v>
      </c>
      <c r="E165" s="164" t="s">
        <v>1</v>
      </c>
      <c r="F165" s="165" t="s">
        <v>279</v>
      </c>
      <c r="H165" s="166">
        <v>0.6</v>
      </c>
      <c r="I165" s="167"/>
      <c r="L165" s="163"/>
      <c r="M165" s="168"/>
      <c r="T165" s="169"/>
      <c r="AT165" s="164" t="s">
        <v>253</v>
      </c>
      <c r="AU165" s="164" t="s">
        <v>113</v>
      </c>
      <c r="AV165" s="13" t="s">
        <v>113</v>
      </c>
      <c r="AW165" s="13" t="s">
        <v>32</v>
      </c>
      <c r="AX165" s="13" t="s">
        <v>76</v>
      </c>
      <c r="AY165" s="164" t="s">
        <v>164</v>
      </c>
    </row>
    <row r="166" spans="2:65" s="12" customFormat="1">
      <c r="B166" s="157"/>
      <c r="D166" s="148" t="s">
        <v>253</v>
      </c>
      <c r="E166" s="158" t="s">
        <v>1</v>
      </c>
      <c r="F166" s="159" t="s">
        <v>263</v>
      </c>
      <c r="H166" s="158" t="s">
        <v>1</v>
      </c>
      <c r="I166" s="160"/>
      <c r="L166" s="157"/>
      <c r="M166" s="161"/>
      <c r="T166" s="162"/>
      <c r="AT166" s="158" t="s">
        <v>253</v>
      </c>
      <c r="AU166" s="158" t="s">
        <v>113</v>
      </c>
      <c r="AV166" s="12" t="s">
        <v>84</v>
      </c>
      <c r="AW166" s="12" t="s">
        <v>32</v>
      </c>
      <c r="AX166" s="12" t="s">
        <v>76</v>
      </c>
      <c r="AY166" s="158" t="s">
        <v>164</v>
      </c>
    </row>
    <row r="167" spans="2:65" s="13" customFormat="1">
      <c r="B167" s="163"/>
      <c r="D167" s="148" t="s">
        <v>253</v>
      </c>
      <c r="E167" s="164" t="s">
        <v>1</v>
      </c>
      <c r="F167" s="165" t="s">
        <v>280</v>
      </c>
      <c r="H167" s="166">
        <v>6.2690000000000001</v>
      </c>
      <c r="I167" s="167"/>
      <c r="L167" s="163"/>
      <c r="M167" s="168"/>
      <c r="T167" s="169"/>
      <c r="AT167" s="164" t="s">
        <v>253</v>
      </c>
      <c r="AU167" s="164" t="s">
        <v>113</v>
      </c>
      <c r="AV167" s="13" t="s">
        <v>113</v>
      </c>
      <c r="AW167" s="13" t="s">
        <v>32</v>
      </c>
      <c r="AX167" s="13" t="s">
        <v>76</v>
      </c>
      <c r="AY167" s="164" t="s">
        <v>164</v>
      </c>
    </row>
    <row r="168" spans="2:65" s="14" customFormat="1">
      <c r="B168" s="170"/>
      <c r="D168" s="148" t="s">
        <v>253</v>
      </c>
      <c r="E168" s="171" t="s">
        <v>1</v>
      </c>
      <c r="F168" s="172" t="s">
        <v>265</v>
      </c>
      <c r="H168" s="173">
        <v>33.832000000000001</v>
      </c>
      <c r="I168" s="174"/>
      <c r="L168" s="170"/>
      <c r="M168" s="175"/>
      <c r="T168" s="176"/>
      <c r="AT168" s="171" t="s">
        <v>253</v>
      </c>
      <c r="AU168" s="171" t="s">
        <v>113</v>
      </c>
      <c r="AV168" s="14" t="s">
        <v>186</v>
      </c>
      <c r="AW168" s="14" t="s">
        <v>32</v>
      </c>
      <c r="AX168" s="14" t="s">
        <v>84</v>
      </c>
      <c r="AY168" s="171" t="s">
        <v>164</v>
      </c>
    </row>
    <row r="169" spans="2:65" s="1" customFormat="1" ht="33" customHeight="1">
      <c r="B169" s="31"/>
      <c r="C169" s="135" t="s">
        <v>186</v>
      </c>
      <c r="D169" s="135" t="s">
        <v>167</v>
      </c>
      <c r="E169" s="136" t="s">
        <v>281</v>
      </c>
      <c r="F169" s="137" t="s">
        <v>282</v>
      </c>
      <c r="G169" s="138" t="s">
        <v>268</v>
      </c>
      <c r="H169" s="139">
        <v>471.16199999999998</v>
      </c>
      <c r="I169" s="140"/>
      <c r="J169" s="141">
        <f>ROUND(I169*H169,2)</f>
        <v>0</v>
      </c>
      <c r="K169" s="137" t="s">
        <v>1</v>
      </c>
      <c r="L169" s="31"/>
      <c r="M169" s="142" t="s">
        <v>1</v>
      </c>
      <c r="N169" s="143" t="s">
        <v>42</v>
      </c>
      <c r="P169" s="144">
        <f>O169*H169</f>
        <v>0</v>
      </c>
      <c r="Q169" s="144">
        <v>0</v>
      </c>
      <c r="R169" s="144">
        <f>Q169*H169</f>
        <v>0</v>
      </c>
      <c r="S169" s="144">
        <v>0</v>
      </c>
      <c r="T169" s="145">
        <f>S169*H169</f>
        <v>0</v>
      </c>
      <c r="AR169" s="146" t="s">
        <v>186</v>
      </c>
      <c r="AT169" s="146" t="s">
        <v>167</v>
      </c>
      <c r="AU169" s="146" t="s">
        <v>113</v>
      </c>
      <c r="AY169" s="16" t="s">
        <v>164</v>
      </c>
      <c r="BE169" s="147">
        <f>IF(N169="základní",J169,0)</f>
        <v>0</v>
      </c>
      <c r="BF169" s="147">
        <f>IF(N169="snížená",J169,0)</f>
        <v>0</v>
      </c>
      <c r="BG169" s="147">
        <f>IF(N169="zákl. přenesená",J169,0)</f>
        <v>0</v>
      </c>
      <c r="BH169" s="147">
        <f>IF(N169="sníž. přenesená",J169,0)</f>
        <v>0</v>
      </c>
      <c r="BI169" s="147">
        <f>IF(N169="nulová",J169,0)</f>
        <v>0</v>
      </c>
      <c r="BJ169" s="16" t="s">
        <v>113</v>
      </c>
      <c r="BK169" s="147">
        <f>ROUND(I169*H169,2)</f>
        <v>0</v>
      </c>
      <c r="BL169" s="16" t="s">
        <v>186</v>
      </c>
      <c r="BM169" s="146" t="s">
        <v>283</v>
      </c>
    </row>
    <row r="170" spans="2:65" s="12" customFormat="1">
      <c r="B170" s="157"/>
      <c r="D170" s="148" t="s">
        <v>253</v>
      </c>
      <c r="E170" s="158" t="s">
        <v>1</v>
      </c>
      <c r="F170" s="159" t="s">
        <v>275</v>
      </c>
      <c r="H170" s="158" t="s">
        <v>1</v>
      </c>
      <c r="I170" s="160"/>
      <c r="L170" s="157"/>
      <c r="M170" s="161"/>
      <c r="T170" s="162"/>
      <c r="AT170" s="158" t="s">
        <v>253</v>
      </c>
      <c r="AU170" s="158" t="s">
        <v>113</v>
      </c>
      <c r="AV170" s="12" t="s">
        <v>84</v>
      </c>
      <c r="AW170" s="12" t="s">
        <v>32</v>
      </c>
      <c r="AX170" s="12" t="s">
        <v>76</v>
      </c>
      <c r="AY170" s="158" t="s">
        <v>164</v>
      </c>
    </row>
    <row r="171" spans="2:65" s="13" customFormat="1">
      <c r="B171" s="163"/>
      <c r="D171" s="148" t="s">
        <v>253</v>
      </c>
      <c r="E171" s="164" t="s">
        <v>1</v>
      </c>
      <c r="F171" s="165" t="s">
        <v>284</v>
      </c>
      <c r="H171" s="166">
        <v>177.434</v>
      </c>
      <c r="I171" s="167"/>
      <c r="L171" s="163"/>
      <c r="M171" s="168"/>
      <c r="T171" s="169"/>
      <c r="AT171" s="164" t="s">
        <v>253</v>
      </c>
      <c r="AU171" s="164" t="s">
        <v>113</v>
      </c>
      <c r="AV171" s="13" t="s">
        <v>113</v>
      </c>
      <c r="AW171" s="13" t="s">
        <v>32</v>
      </c>
      <c r="AX171" s="13" t="s">
        <v>76</v>
      </c>
      <c r="AY171" s="164" t="s">
        <v>164</v>
      </c>
    </row>
    <row r="172" spans="2:65" s="13" customFormat="1">
      <c r="B172" s="163"/>
      <c r="D172" s="148" t="s">
        <v>253</v>
      </c>
      <c r="E172" s="164" t="s">
        <v>1</v>
      </c>
      <c r="F172" s="165" t="s">
        <v>285</v>
      </c>
      <c r="H172" s="166">
        <v>173.08699999999999</v>
      </c>
      <c r="I172" s="167"/>
      <c r="L172" s="163"/>
      <c r="M172" s="168"/>
      <c r="T172" s="169"/>
      <c r="AT172" s="164" t="s">
        <v>253</v>
      </c>
      <c r="AU172" s="164" t="s">
        <v>113</v>
      </c>
      <c r="AV172" s="13" t="s">
        <v>113</v>
      </c>
      <c r="AW172" s="13" t="s">
        <v>32</v>
      </c>
      <c r="AX172" s="13" t="s">
        <v>76</v>
      </c>
      <c r="AY172" s="164" t="s">
        <v>164</v>
      </c>
    </row>
    <row r="173" spans="2:65" s="12" customFormat="1">
      <c r="B173" s="157"/>
      <c r="D173" s="148" t="s">
        <v>253</v>
      </c>
      <c r="E173" s="158" t="s">
        <v>1</v>
      </c>
      <c r="F173" s="159" t="s">
        <v>278</v>
      </c>
      <c r="H173" s="158" t="s">
        <v>1</v>
      </c>
      <c r="I173" s="160"/>
      <c r="L173" s="157"/>
      <c r="M173" s="161"/>
      <c r="T173" s="162"/>
      <c r="AT173" s="158" t="s">
        <v>253</v>
      </c>
      <c r="AU173" s="158" t="s">
        <v>113</v>
      </c>
      <c r="AV173" s="12" t="s">
        <v>84</v>
      </c>
      <c r="AW173" s="12" t="s">
        <v>32</v>
      </c>
      <c r="AX173" s="12" t="s">
        <v>76</v>
      </c>
      <c r="AY173" s="158" t="s">
        <v>164</v>
      </c>
    </row>
    <row r="174" spans="2:65" s="13" customFormat="1">
      <c r="B174" s="163"/>
      <c r="D174" s="148" t="s">
        <v>253</v>
      </c>
      <c r="E174" s="164" t="s">
        <v>1</v>
      </c>
      <c r="F174" s="165" t="s">
        <v>286</v>
      </c>
      <c r="H174" s="166">
        <v>7.8</v>
      </c>
      <c r="I174" s="167"/>
      <c r="L174" s="163"/>
      <c r="M174" s="168"/>
      <c r="T174" s="169"/>
      <c r="AT174" s="164" t="s">
        <v>253</v>
      </c>
      <c r="AU174" s="164" t="s">
        <v>113</v>
      </c>
      <c r="AV174" s="13" t="s">
        <v>113</v>
      </c>
      <c r="AW174" s="13" t="s">
        <v>32</v>
      </c>
      <c r="AX174" s="13" t="s">
        <v>76</v>
      </c>
      <c r="AY174" s="164" t="s">
        <v>164</v>
      </c>
    </row>
    <row r="175" spans="2:65" s="12" customFormat="1">
      <c r="B175" s="157"/>
      <c r="D175" s="148" t="s">
        <v>253</v>
      </c>
      <c r="E175" s="158" t="s">
        <v>1</v>
      </c>
      <c r="F175" s="159" t="s">
        <v>263</v>
      </c>
      <c r="H175" s="158" t="s">
        <v>1</v>
      </c>
      <c r="I175" s="160"/>
      <c r="L175" s="157"/>
      <c r="M175" s="161"/>
      <c r="T175" s="162"/>
      <c r="AT175" s="158" t="s">
        <v>253</v>
      </c>
      <c r="AU175" s="158" t="s">
        <v>113</v>
      </c>
      <c r="AV175" s="12" t="s">
        <v>84</v>
      </c>
      <c r="AW175" s="12" t="s">
        <v>32</v>
      </c>
      <c r="AX175" s="12" t="s">
        <v>76</v>
      </c>
      <c r="AY175" s="158" t="s">
        <v>164</v>
      </c>
    </row>
    <row r="176" spans="2:65" s="13" customFormat="1">
      <c r="B176" s="163"/>
      <c r="D176" s="148" t="s">
        <v>253</v>
      </c>
      <c r="E176" s="164" t="s">
        <v>1</v>
      </c>
      <c r="F176" s="165" t="s">
        <v>287</v>
      </c>
      <c r="H176" s="166">
        <v>112.84099999999999</v>
      </c>
      <c r="I176" s="167"/>
      <c r="L176" s="163"/>
      <c r="M176" s="168"/>
      <c r="T176" s="169"/>
      <c r="AT176" s="164" t="s">
        <v>253</v>
      </c>
      <c r="AU176" s="164" t="s">
        <v>113</v>
      </c>
      <c r="AV176" s="13" t="s">
        <v>113</v>
      </c>
      <c r="AW176" s="13" t="s">
        <v>32</v>
      </c>
      <c r="AX176" s="13" t="s">
        <v>76</v>
      </c>
      <c r="AY176" s="164" t="s">
        <v>164</v>
      </c>
    </row>
    <row r="177" spans="2:65" s="14" customFormat="1">
      <c r="B177" s="170"/>
      <c r="D177" s="148" t="s">
        <v>253</v>
      </c>
      <c r="E177" s="171" t="s">
        <v>1</v>
      </c>
      <c r="F177" s="172" t="s">
        <v>265</v>
      </c>
      <c r="H177" s="173">
        <v>471.16199999999998</v>
      </c>
      <c r="I177" s="174"/>
      <c r="L177" s="170"/>
      <c r="M177" s="175"/>
      <c r="T177" s="176"/>
      <c r="AT177" s="171" t="s">
        <v>253</v>
      </c>
      <c r="AU177" s="171" t="s">
        <v>113</v>
      </c>
      <c r="AV177" s="14" t="s">
        <v>186</v>
      </c>
      <c r="AW177" s="14" t="s">
        <v>32</v>
      </c>
      <c r="AX177" s="14" t="s">
        <v>84</v>
      </c>
      <c r="AY177" s="171" t="s">
        <v>164</v>
      </c>
    </row>
    <row r="178" spans="2:65" s="1" customFormat="1" ht="37.9" customHeight="1">
      <c r="B178" s="31"/>
      <c r="C178" s="135" t="s">
        <v>163</v>
      </c>
      <c r="D178" s="135" t="s">
        <v>167</v>
      </c>
      <c r="E178" s="136" t="s">
        <v>288</v>
      </c>
      <c r="F178" s="137" t="s">
        <v>289</v>
      </c>
      <c r="G178" s="138" t="s">
        <v>268</v>
      </c>
      <c r="H178" s="139">
        <v>924.60500000000002</v>
      </c>
      <c r="I178" s="140"/>
      <c r="J178" s="141">
        <f>ROUND(I178*H178,2)</f>
        <v>0</v>
      </c>
      <c r="K178" s="137" t="s">
        <v>1</v>
      </c>
      <c r="L178" s="31"/>
      <c r="M178" s="142" t="s">
        <v>1</v>
      </c>
      <c r="N178" s="143" t="s">
        <v>42</v>
      </c>
      <c r="P178" s="144">
        <f>O178*H178</f>
        <v>0</v>
      </c>
      <c r="Q178" s="144">
        <v>0</v>
      </c>
      <c r="R178" s="144">
        <f>Q178*H178</f>
        <v>0</v>
      </c>
      <c r="S178" s="144">
        <v>0</v>
      </c>
      <c r="T178" s="145">
        <f>S178*H178</f>
        <v>0</v>
      </c>
      <c r="AR178" s="146" t="s">
        <v>186</v>
      </c>
      <c r="AT178" s="146" t="s">
        <v>167</v>
      </c>
      <c r="AU178" s="146" t="s">
        <v>113</v>
      </c>
      <c r="AY178" s="16" t="s">
        <v>164</v>
      </c>
      <c r="BE178" s="147">
        <f>IF(N178="základní",J178,0)</f>
        <v>0</v>
      </c>
      <c r="BF178" s="147">
        <f>IF(N178="snížená",J178,0)</f>
        <v>0</v>
      </c>
      <c r="BG178" s="147">
        <f>IF(N178="zákl. přenesená",J178,0)</f>
        <v>0</v>
      </c>
      <c r="BH178" s="147">
        <f>IF(N178="sníž. přenesená",J178,0)</f>
        <v>0</v>
      </c>
      <c r="BI178" s="147">
        <f>IF(N178="nulová",J178,0)</f>
        <v>0</v>
      </c>
      <c r="BJ178" s="16" t="s">
        <v>113</v>
      </c>
      <c r="BK178" s="147">
        <f>ROUND(I178*H178,2)</f>
        <v>0</v>
      </c>
      <c r="BL178" s="16" t="s">
        <v>186</v>
      </c>
      <c r="BM178" s="146" t="s">
        <v>290</v>
      </c>
    </row>
    <row r="179" spans="2:65" s="13" customFormat="1">
      <c r="B179" s="163"/>
      <c r="D179" s="148" t="s">
        <v>253</v>
      </c>
      <c r="E179" s="164" t="s">
        <v>1</v>
      </c>
      <c r="F179" s="165" t="s">
        <v>291</v>
      </c>
      <c r="H179" s="166">
        <v>924.60500000000002</v>
      </c>
      <c r="I179" s="167"/>
      <c r="L179" s="163"/>
      <c r="M179" s="168"/>
      <c r="T179" s="169"/>
      <c r="AT179" s="164" t="s">
        <v>253</v>
      </c>
      <c r="AU179" s="164" t="s">
        <v>113</v>
      </c>
      <c r="AV179" s="13" t="s">
        <v>113</v>
      </c>
      <c r="AW179" s="13" t="s">
        <v>32</v>
      </c>
      <c r="AX179" s="13" t="s">
        <v>84</v>
      </c>
      <c r="AY179" s="164" t="s">
        <v>164</v>
      </c>
    </row>
    <row r="180" spans="2:65" s="1" customFormat="1" ht="37.9" customHeight="1">
      <c r="B180" s="31"/>
      <c r="C180" s="135" t="s">
        <v>194</v>
      </c>
      <c r="D180" s="135" t="s">
        <v>167</v>
      </c>
      <c r="E180" s="136" t="s">
        <v>292</v>
      </c>
      <c r="F180" s="137" t="s">
        <v>293</v>
      </c>
      <c r="G180" s="138" t="s">
        <v>268</v>
      </c>
      <c r="H180" s="139">
        <v>560.73900000000003</v>
      </c>
      <c r="I180" s="140"/>
      <c r="J180" s="141">
        <f>ROUND(I180*H180,2)</f>
        <v>0</v>
      </c>
      <c r="K180" s="137" t="s">
        <v>1</v>
      </c>
      <c r="L180" s="31"/>
      <c r="M180" s="142" t="s">
        <v>1</v>
      </c>
      <c r="N180" s="143" t="s">
        <v>42</v>
      </c>
      <c r="P180" s="144">
        <f>O180*H180</f>
        <v>0</v>
      </c>
      <c r="Q180" s="144">
        <v>0</v>
      </c>
      <c r="R180" s="144">
        <f>Q180*H180</f>
        <v>0</v>
      </c>
      <c r="S180" s="144">
        <v>0</v>
      </c>
      <c r="T180" s="145">
        <f>S180*H180</f>
        <v>0</v>
      </c>
      <c r="AR180" s="146" t="s">
        <v>186</v>
      </c>
      <c r="AT180" s="146" t="s">
        <v>167</v>
      </c>
      <c r="AU180" s="146" t="s">
        <v>113</v>
      </c>
      <c r="AY180" s="16" t="s">
        <v>164</v>
      </c>
      <c r="BE180" s="147">
        <f>IF(N180="základní",J180,0)</f>
        <v>0</v>
      </c>
      <c r="BF180" s="147">
        <f>IF(N180="snížená",J180,0)</f>
        <v>0</v>
      </c>
      <c r="BG180" s="147">
        <f>IF(N180="zákl. přenesená",J180,0)</f>
        <v>0</v>
      </c>
      <c r="BH180" s="147">
        <f>IF(N180="sníž. přenesená",J180,0)</f>
        <v>0</v>
      </c>
      <c r="BI180" s="147">
        <f>IF(N180="nulová",J180,0)</f>
        <v>0</v>
      </c>
      <c r="BJ180" s="16" t="s">
        <v>113</v>
      </c>
      <c r="BK180" s="147">
        <f>ROUND(I180*H180,2)</f>
        <v>0</v>
      </c>
      <c r="BL180" s="16" t="s">
        <v>186</v>
      </c>
      <c r="BM180" s="146" t="s">
        <v>294</v>
      </c>
    </row>
    <row r="181" spans="2:65" s="12" customFormat="1">
      <c r="B181" s="157"/>
      <c r="D181" s="148" t="s">
        <v>253</v>
      </c>
      <c r="E181" s="158" t="s">
        <v>1</v>
      </c>
      <c r="F181" s="159" t="s">
        <v>295</v>
      </c>
      <c r="H181" s="158" t="s">
        <v>1</v>
      </c>
      <c r="I181" s="160"/>
      <c r="L181" s="157"/>
      <c r="M181" s="161"/>
      <c r="T181" s="162"/>
      <c r="AT181" s="158" t="s">
        <v>253</v>
      </c>
      <c r="AU181" s="158" t="s">
        <v>113</v>
      </c>
      <c r="AV181" s="12" t="s">
        <v>84</v>
      </c>
      <c r="AW181" s="12" t="s">
        <v>32</v>
      </c>
      <c r="AX181" s="12" t="s">
        <v>76</v>
      </c>
      <c r="AY181" s="158" t="s">
        <v>164</v>
      </c>
    </row>
    <row r="182" spans="2:65" s="13" customFormat="1">
      <c r="B182" s="163"/>
      <c r="D182" s="148" t="s">
        <v>253</v>
      </c>
      <c r="E182" s="164" t="s">
        <v>1</v>
      </c>
      <c r="F182" s="165" t="s">
        <v>296</v>
      </c>
      <c r="H182" s="166">
        <v>610.23900000000003</v>
      </c>
      <c r="I182" s="167"/>
      <c r="L182" s="163"/>
      <c r="M182" s="168"/>
      <c r="T182" s="169"/>
      <c r="AT182" s="164" t="s">
        <v>253</v>
      </c>
      <c r="AU182" s="164" t="s">
        <v>113</v>
      </c>
      <c r="AV182" s="13" t="s">
        <v>113</v>
      </c>
      <c r="AW182" s="13" t="s">
        <v>32</v>
      </c>
      <c r="AX182" s="13" t="s">
        <v>76</v>
      </c>
      <c r="AY182" s="164" t="s">
        <v>164</v>
      </c>
    </row>
    <row r="183" spans="2:65" s="13" customFormat="1">
      <c r="B183" s="163"/>
      <c r="D183" s="148" t="s">
        <v>253</v>
      </c>
      <c r="E183" s="164" t="s">
        <v>1</v>
      </c>
      <c r="F183" s="165" t="s">
        <v>297</v>
      </c>
      <c r="H183" s="166">
        <v>-49.5</v>
      </c>
      <c r="I183" s="167"/>
      <c r="L183" s="163"/>
      <c r="M183" s="168"/>
      <c r="T183" s="169"/>
      <c r="AT183" s="164" t="s">
        <v>253</v>
      </c>
      <c r="AU183" s="164" t="s">
        <v>113</v>
      </c>
      <c r="AV183" s="13" t="s">
        <v>113</v>
      </c>
      <c r="AW183" s="13" t="s">
        <v>32</v>
      </c>
      <c r="AX183" s="13" t="s">
        <v>76</v>
      </c>
      <c r="AY183" s="164" t="s">
        <v>164</v>
      </c>
    </row>
    <row r="184" spans="2:65" s="14" customFormat="1">
      <c r="B184" s="170"/>
      <c r="D184" s="148" t="s">
        <v>253</v>
      </c>
      <c r="E184" s="171" t="s">
        <v>1</v>
      </c>
      <c r="F184" s="172" t="s">
        <v>265</v>
      </c>
      <c r="H184" s="173">
        <v>560.73900000000003</v>
      </c>
      <c r="I184" s="174"/>
      <c r="L184" s="170"/>
      <c r="M184" s="175"/>
      <c r="T184" s="176"/>
      <c r="AT184" s="171" t="s">
        <v>253</v>
      </c>
      <c r="AU184" s="171" t="s">
        <v>113</v>
      </c>
      <c r="AV184" s="14" t="s">
        <v>186</v>
      </c>
      <c r="AW184" s="14" t="s">
        <v>32</v>
      </c>
      <c r="AX184" s="14" t="s">
        <v>84</v>
      </c>
      <c r="AY184" s="171" t="s">
        <v>164</v>
      </c>
    </row>
    <row r="185" spans="2:65" s="1" customFormat="1" ht="37.9" customHeight="1">
      <c r="B185" s="31"/>
      <c r="C185" s="135" t="s">
        <v>197</v>
      </c>
      <c r="D185" s="135" t="s">
        <v>167</v>
      </c>
      <c r="E185" s="136" t="s">
        <v>298</v>
      </c>
      <c r="F185" s="137" t="s">
        <v>299</v>
      </c>
      <c r="G185" s="138" t="s">
        <v>268</v>
      </c>
      <c r="H185" s="139">
        <v>5607.39</v>
      </c>
      <c r="I185" s="140"/>
      <c r="J185" s="141">
        <f>ROUND(I185*H185,2)</f>
        <v>0</v>
      </c>
      <c r="K185" s="137" t="s">
        <v>251</v>
      </c>
      <c r="L185" s="31"/>
      <c r="M185" s="142" t="s">
        <v>1</v>
      </c>
      <c r="N185" s="143" t="s">
        <v>42</v>
      </c>
      <c r="P185" s="144">
        <f>O185*H185</f>
        <v>0</v>
      </c>
      <c r="Q185" s="144">
        <v>0</v>
      </c>
      <c r="R185" s="144">
        <f>Q185*H185</f>
        <v>0</v>
      </c>
      <c r="S185" s="144">
        <v>0</v>
      </c>
      <c r="T185" s="145">
        <f>S185*H185</f>
        <v>0</v>
      </c>
      <c r="AR185" s="146" t="s">
        <v>186</v>
      </c>
      <c r="AT185" s="146" t="s">
        <v>167</v>
      </c>
      <c r="AU185" s="146" t="s">
        <v>113</v>
      </c>
      <c r="AY185" s="16" t="s">
        <v>164</v>
      </c>
      <c r="BE185" s="147">
        <f>IF(N185="základní",J185,0)</f>
        <v>0</v>
      </c>
      <c r="BF185" s="147">
        <f>IF(N185="snížená",J185,0)</f>
        <v>0</v>
      </c>
      <c r="BG185" s="147">
        <f>IF(N185="zákl. přenesená",J185,0)</f>
        <v>0</v>
      </c>
      <c r="BH185" s="147">
        <f>IF(N185="sníž. přenesená",J185,0)</f>
        <v>0</v>
      </c>
      <c r="BI185" s="147">
        <f>IF(N185="nulová",J185,0)</f>
        <v>0</v>
      </c>
      <c r="BJ185" s="16" t="s">
        <v>113</v>
      </c>
      <c r="BK185" s="147">
        <f>ROUND(I185*H185,2)</f>
        <v>0</v>
      </c>
      <c r="BL185" s="16" t="s">
        <v>186</v>
      </c>
      <c r="BM185" s="146" t="s">
        <v>300</v>
      </c>
    </row>
    <row r="186" spans="2:65" s="12" customFormat="1">
      <c r="B186" s="157"/>
      <c r="D186" s="148" t="s">
        <v>253</v>
      </c>
      <c r="E186" s="158" t="s">
        <v>1</v>
      </c>
      <c r="F186" s="159" t="s">
        <v>301</v>
      </c>
      <c r="H186" s="158" t="s">
        <v>1</v>
      </c>
      <c r="I186" s="160"/>
      <c r="L186" s="157"/>
      <c r="M186" s="161"/>
      <c r="T186" s="162"/>
      <c r="AT186" s="158" t="s">
        <v>253</v>
      </c>
      <c r="AU186" s="158" t="s">
        <v>113</v>
      </c>
      <c r="AV186" s="12" t="s">
        <v>84</v>
      </c>
      <c r="AW186" s="12" t="s">
        <v>32</v>
      </c>
      <c r="AX186" s="12" t="s">
        <v>76</v>
      </c>
      <c r="AY186" s="158" t="s">
        <v>164</v>
      </c>
    </row>
    <row r="187" spans="2:65" s="13" customFormat="1">
      <c r="B187" s="163"/>
      <c r="D187" s="148" t="s">
        <v>253</v>
      </c>
      <c r="E187" s="164" t="s">
        <v>1</v>
      </c>
      <c r="F187" s="165" t="s">
        <v>302</v>
      </c>
      <c r="H187" s="166">
        <v>5607.39</v>
      </c>
      <c r="I187" s="167"/>
      <c r="L187" s="163"/>
      <c r="M187" s="168"/>
      <c r="T187" s="169"/>
      <c r="AT187" s="164" t="s">
        <v>253</v>
      </c>
      <c r="AU187" s="164" t="s">
        <v>113</v>
      </c>
      <c r="AV187" s="13" t="s">
        <v>113</v>
      </c>
      <c r="AW187" s="13" t="s">
        <v>32</v>
      </c>
      <c r="AX187" s="13" t="s">
        <v>76</v>
      </c>
      <c r="AY187" s="164" t="s">
        <v>164</v>
      </c>
    </row>
    <row r="188" spans="2:65" s="14" customFormat="1">
      <c r="B188" s="170"/>
      <c r="D188" s="148" t="s">
        <v>253</v>
      </c>
      <c r="E188" s="171" t="s">
        <v>1</v>
      </c>
      <c r="F188" s="172" t="s">
        <v>265</v>
      </c>
      <c r="H188" s="173">
        <v>5607.39</v>
      </c>
      <c r="I188" s="174"/>
      <c r="L188" s="170"/>
      <c r="M188" s="175"/>
      <c r="T188" s="176"/>
      <c r="AT188" s="171" t="s">
        <v>253</v>
      </c>
      <c r="AU188" s="171" t="s">
        <v>113</v>
      </c>
      <c r="AV188" s="14" t="s">
        <v>186</v>
      </c>
      <c r="AW188" s="14" t="s">
        <v>32</v>
      </c>
      <c r="AX188" s="14" t="s">
        <v>84</v>
      </c>
      <c r="AY188" s="171" t="s">
        <v>164</v>
      </c>
    </row>
    <row r="189" spans="2:65" s="1" customFormat="1" ht="33" customHeight="1">
      <c r="B189" s="31"/>
      <c r="C189" s="135" t="s">
        <v>203</v>
      </c>
      <c r="D189" s="135" t="s">
        <v>167</v>
      </c>
      <c r="E189" s="136" t="s">
        <v>303</v>
      </c>
      <c r="F189" s="137" t="s">
        <v>304</v>
      </c>
      <c r="G189" s="138" t="s">
        <v>305</v>
      </c>
      <c r="H189" s="139">
        <v>841.10900000000004</v>
      </c>
      <c r="I189" s="140"/>
      <c r="J189" s="141">
        <f>ROUND(I189*H189,2)</f>
        <v>0</v>
      </c>
      <c r="K189" s="137" t="s">
        <v>1</v>
      </c>
      <c r="L189" s="31"/>
      <c r="M189" s="142" t="s">
        <v>1</v>
      </c>
      <c r="N189" s="143" t="s">
        <v>42</v>
      </c>
      <c r="P189" s="144">
        <f>O189*H189</f>
        <v>0</v>
      </c>
      <c r="Q189" s="144">
        <v>0</v>
      </c>
      <c r="R189" s="144">
        <f>Q189*H189</f>
        <v>0</v>
      </c>
      <c r="S189" s="144">
        <v>0</v>
      </c>
      <c r="T189" s="145">
        <f>S189*H189</f>
        <v>0</v>
      </c>
      <c r="AR189" s="146" t="s">
        <v>186</v>
      </c>
      <c r="AT189" s="146" t="s">
        <v>167</v>
      </c>
      <c r="AU189" s="146" t="s">
        <v>113</v>
      </c>
      <c r="AY189" s="16" t="s">
        <v>164</v>
      </c>
      <c r="BE189" s="147">
        <f>IF(N189="základní",J189,0)</f>
        <v>0</v>
      </c>
      <c r="BF189" s="147">
        <f>IF(N189="snížená",J189,0)</f>
        <v>0</v>
      </c>
      <c r="BG189" s="147">
        <f>IF(N189="zákl. přenesená",J189,0)</f>
        <v>0</v>
      </c>
      <c r="BH189" s="147">
        <f>IF(N189="sníž. přenesená",J189,0)</f>
        <v>0</v>
      </c>
      <c r="BI189" s="147">
        <f>IF(N189="nulová",J189,0)</f>
        <v>0</v>
      </c>
      <c r="BJ189" s="16" t="s">
        <v>113</v>
      </c>
      <c r="BK189" s="147">
        <f>ROUND(I189*H189,2)</f>
        <v>0</v>
      </c>
      <c r="BL189" s="16" t="s">
        <v>186</v>
      </c>
      <c r="BM189" s="146" t="s">
        <v>306</v>
      </c>
    </row>
    <row r="190" spans="2:65" s="13" customFormat="1">
      <c r="B190" s="163"/>
      <c r="D190" s="148" t="s">
        <v>253</v>
      </c>
      <c r="E190" s="164" t="s">
        <v>1</v>
      </c>
      <c r="F190" s="165" t="s">
        <v>307</v>
      </c>
      <c r="H190" s="166">
        <v>841.10900000000004</v>
      </c>
      <c r="I190" s="167"/>
      <c r="L190" s="163"/>
      <c r="M190" s="168"/>
      <c r="T190" s="169"/>
      <c r="AT190" s="164" t="s">
        <v>253</v>
      </c>
      <c r="AU190" s="164" t="s">
        <v>113</v>
      </c>
      <c r="AV190" s="13" t="s">
        <v>113</v>
      </c>
      <c r="AW190" s="13" t="s">
        <v>32</v>
      </c>
      <c r="AX190" s="13" t="s">
        <v>84</v>
      </c>
      <c r="AY190" s="164" t="s">
        <v>164</v>
      </c>
    </row>
    <row r="191" spans="2:65" s="1" customFormat="1" ht="24.2" customHeight="1">
      <c r="B191" s="31"/>
      <c r="C191" s="135" t="s">
        <v>208</v>
      </c>
      <c r="D191" s="135" t="s">
        <v>167</v>
      </c>
      <c r="E191" s="136" t="s">
        <v>308</v>
      </c>
      <c r="F191" s="137" t="s">
        <v>309</v>
      </c>
      <c r="G191" s="138" t="s">
        <v>268</v>
      </c>
      <c r="H191" s="139">
        <v>28.036999999999999</v>
      </c>
      <c r="I191" s="140"/>
      <c r="J191" s="141">
        <f>ROUND(I191*H191,2)</f>
        <v>0</v>
      </c>
      <c r="K191" s="137" t="s">
        <v>1</v>
      </c>
      <c r="L191" s="31"/>
      <c r="M191" s="142" t="s">
        <v>1</v>
      </c>
      <c r="N191" s="143" t="s">
        <v>42</v>
      </c>
      <c r="P191" s="144">
        <f>O191*H191</f>
        <v>0</v>
      </c>
      <c r="Q191" s="144">
        <v>0</v>
      </c>
      <c r="R191" s="144">
        <f>Q191*H191</f>
        <v>0</v>
      </c>
      <c r="S191" s="144">
        <v>0</v>
      </c>
      <c r="T191" s="145">
        <f>S191*H191</f>
        <v>0</v>
      </c>
      <c r="AR191" s="146" t="s">
        <v>186</v>
      </c>
      <c r="AT191" s="146" t="s">
        <v>167</v>
      </c>
      <c r="AU191" s="146" t="s">
        <v>113</v>
      </c>
      <c r="AY191" s="16" t="s">
        <v>164</v>
      </c>
      <c r="BE191" s="147">
        <f>IF(N191="základní",J191,0)</f>
        <v>0</v>
      </c>
      <c r="BF191" s="147">
        <f>IF(N191="snížená",J191,0)</f>
        <v>0</v>
      </c>
      <c r="BG191" s="147">
        <f>IF(N191="zákl. přenesená",J191,0)</f>
        <v>0</v>
      </c>
      <c r="BH191" s="147">
        <f>IF(N191="sníž. přenesená",J191,0)</f>
        <v>0</v>
      </c>
      <c r="BI191" s="147">
        <f>IF(N191="nulová",J191,0)</f>
        <v>0</v>
      </c>
      <c r="BJ191" s="16" t="s">
        <v>113</v>
      </c>
      <c r="BK191" s="147">
        <f>ROUND(I191*H191,2)</f>
        <v>0</v>
      </c>
      <c r="BL191" s="16" t="s">
        <v>186</v>
      </c>
      <c r="BM191" s="146" t="s">
        <v>310</v>
      </c>
    </row>
    <row r="192" spans="2:65" s="12" customFormat="1">
      <c r="B192" s="157"/>
      <c r="D192" s="148" t="s">
        <v>253</v>
      </c>
      <c r="E192" s="158" t="s">
        <v>1</v>
      </c>
      <c r="F192" s="159" t="s">
        <v>311</v>
      </c>
      <c r="H192" s="158" t="s">
        <v>1</v>
      </c>
      <c r="I192" s="160"/>
      <c r="L192" s="157"/>
      <c r="M192" s="161"/>
      <c r="T192" s="162"/>
      <c r="AT192" s="158" t="s">
        <v>253</v>
      </c>
      <c r="AU192" s="158" t="s">
        <v>113</v>
      </c>
      <c r="AV192" s="12" t="s">
        <v>84</v>
      </c>
      <c r="AW192" s="12" t="s">
        <v>32</v>
      </c>
      <c r="AX192" s="12" t="s">
        <v>76</v>
      </c>
      <c r="AY192" s="158" t="s">
        <v>164</v>
      </c>
    </row>
    <row r="193" spans="2:65" s="13" customFormat="1">
      <c r="B193" s="163"/>
      <c r="D193" s="148" t="s">
        <v>253</v>
      </c>
      <c r="E193" s="164" t="s">
        <v>1</v>
      </c>
      <c r="F193" s="165" t="s">
        <v>312</v>
      </c>
      <c r="H193" s="166">
        <v>30.512</v>
      </c>
      <c r="I193" s="167"/>
      <c r="L193" s="163"/>
      <c r="M193" s="168"/>
      <c r="T193" s="169"/>
      <c r="AT193" s="164" t="s">
        <v>253</v>
      </c>
      <c r="AU193" s="164" t="s">
        <v>113</v>
      </c>
      <c r="AV193" s="13" t="s">
        <v>113</v>
      </c>
      <c r="AW193" s="13" t="s">
        <v>32</v>
      </c>
      <c r="AX193" s="13" t="s">
        <v>76</v>
      </c>
      <c r="AY193" s="164" t="s">
        <v>164</v>
      </c>
    </row>
    <row r="194" spans="2:65" s="13" customFormat="1">
      <c r="B194" s="163"/>
      <c r="D194" s="148" t="s">
        <v>253</v>
      </c>
      <c r="E194" s="164" t="s">
        <v>1</v>
      </c>
      <c r="F194" s="165" t="s">
        <v>313</v>
      </c>
      <c r="H194" s="166">
        <v>-2.4750000000000001</v>
      </c>
      <c r="I194" s="167"/>
      <c r="L194" s="163"/>
      <c r="M194" s="168"/>
      <c r="T194" s="169"/>
      <c r="AT194" s="164" t="s">
        <v>253</v>
      </c>
      <c r="AU194" s="164" t="s">
        <v>113</v>
      </c>
      <c r="AV194" s="13" t="s">
        <v>113</v>
      </c>
      <c r="AW194" s="13" t="s">
        <v>32</v>
      </c>
      <c r="AX194" s="13" t="s">
        <v>76</v>
      </c>
      <c r="AY194" s="164" t="s">
        <v>164</v>
      </c>
    </row>
    <row r="195" spans="2:65" s="14" customFormat="1">
      <c r="B195" s="170"/>
      <c r="D195" s="148" t="s">
        <v>253</v>
      </c>
      <c r="E195" s="171" t="s">
        <v>1</v>
      </c>
      <c r="F195" s="172" t="s">
        <v>265</v>
      </c>
      <c r="H195" s="173">
        <v>28.036999999999999</v>
      </c>
      <c r="I195" s="174"/>
      <c r="L195" s="170"/>
      <c r="M195" s="175"/>
      <c r="T195" s="176"/>
      <c r="AT195" s="171" t="s">
        <v>253</v>
      </c>
      <c r="AU195" s="171" t="s">
        <v>113</v>
      </c>
      <c r="AV195" s="14" t="s">
        <v>186</v>
      </c>
      <c r="AW195" s="14" t="s">
        <v>32</v>
      </c>
      <c r="AX195" s="14" t="s">
        <v>84</v>
      </c>
      <c r="AY195" s="171" t="s">
        <v>164</v>
      </c>
    </row>
    <row r="196" spans="2:65" s="1" customFormat="1" ht="24.2" customHeight="1">
      <c r="B196" s="31"/>
      <c r="C196" s="135" t="s">
        <v>118</v>
      </c>
      <c r="D196" s="135" t="s">
        <v>167</v>
      </c>
      <c r="E196" s="136" t="s">
        <v>314</v>
      </c>
      <c r="F196" s="137" t="s">
        <v>315</v>
      </c>
      <c r="G196" s="138" t="s">
        <v>268</v>
      </c>
      <c r="H196" s="139">
        <v>252.333</v>
      </c>
      <c r="I196" s="140"/>
      <c r="J196" s="141">
        <f>ROUND(I196*H196,2)</f>
        <v>0</v>
      </c>
      <c r="K196" s="137" t="s">
        <v>251</v>
      </c>
      <c r="L196" s="31"/>
      <c r="M196" s="142" t="s">
        <v>1</v>
      </c>
      <c r="N196" s="143" t="s">
        <v>42</v>
      </c>
      <c r="P196" s="144">
        <f>O196*H196</f>
        <v>0</v>
      </c>
      <c r="Q196" s="144">
        <v>0</v>
      </c>
      <c r="R196" s="144">
        <f>Q196*H196</f>
        <v>0</v>
      </c>
      <c r="S196" s="144">
        <v>0</v>
      </c>
      <c r="T196" s="145">
        <f>S196*H196</f>
        <v>0</v>
      </c>
      <c r="AR196" s="146" t="s">
        <v>186</v>
      </c>
      <c r="AT196" s="146" t="s">
        <v>167</v>
      </c>
      <c r="AU196" s="146" t="s">
        <v>113</v>
      </c>
      <c r="AY196" s="16" t="s">
        <v>164</v>
      </c>
      <c r="BE196" s="147">
        <f>IF(N196="základní",J196,0)</f>
        <v>0</v>
      </c>
      <c r="BF196" s="147">
        <f>IF(N196="snížená",J196,0)</f>
        <v>0</v>
      </c>
      <c r="BG196" s="147">
        <f>IF(N196="zákl. přenesená",J196,0)</f>
        <v>0</v>
      </c>
      <c r="BH196" s="147">
        <f>IF(N196="sníž. přenesená",J196,0)</f>
        <v>0</v>
      </c>
      <c r="BI196" s="147">
        <f>IF(N196="nulová",J196,0)</f>
        <v>0</v>
      </c>
      <c r="BJ196" s="16" t="s">
        <v>113</v>
      </c>
      <c r="BK196" s="147">
        <f>ROUND(I196*H196,2)</f>
        <v>0</v>
      </c>
      <c r="BL196" s="16" t="s">
        <v>186</v>
      </c>
      <c r="BM196" s="146" t="s">
        <v>316</v>
      </c>
    </row>
    <row r="197" spans="2:65" s="12" customFormat="1">
      <c r="B197" s="157"/>
      <c r="D197" s="148" t="s">
        <v>253</v>
      </c>
      <c r="E197" s="158" t="s">
        <v>1</v>
      </c>
      <c r="F197" s="159" t="s">
        <v>317</v>
      </c>
      <c r="H197" s="158" t="s">
        <v>1</v>
      </c>
      <c r="I197" s="160"/>
      <c r="L197" s="157"/>
      <c r="M197" s="161"/>
      <c r="T197" s="162"/>
      <c r="AT197" s="158" t="s">
        <v>253</v>
      </c>
      <c r="AU197" s="158" t="s">
        <v>113</v>
      </c>
      <c r="AV197" s="12" t="s">
        <v>84</v>
      </c>
      <c r="AW197" s="12" t="s">
        <v>32</v>
      </c>
      <c r="AX197" s="12" t="s">
        <v>76</v>
      </c>
      <c r="AY197" s="158" t="s">
        <v>164</v>
      </c>
    </row>
    <row r="198" spans="2:65" s="13" customFormat="1">
      <c r="B198" s="163"/>
      <c r="D198" s="148" t="s">
        <v>253</v>
      </c>
      <c r="E198" s="164" t="s">
        <v>1</v>
      </c>
      <c r="F198" s="165" t="s">
        <v>318</v>
      </c>
      <c r="H198" s="166">
        <v>274.608</v>
      </c>
      <c r="I198" s="167"/>
      <c r="L198" s="163"/>
      <c r="M198" s="168"/>
      <c r="T198" s="169"/>
      <c r="AT198" s="164" t="s">
        <v>253</v>
      </c>
      <c r="AU198" s="164" t="s">
        <v>113</v>
      </c>
      <c r="AV198" s="13" t="s">
        <v>113</v>
      </c>
      <c r="AW198" s="13" t="s">
        <v>32</v>
      </c>
      <c r="AX198" s="13" t="s">
        <v>76</v>
      </c>
      <c r="AY198" s="164" t="s">
        <v>164</v>
      </c>
    </row>
    <row r="199" spans="2:65" s="13" customFormat="1">
      <c r="B199" s="163"/>
      <c r="D199" s="148" t="s">
        <v>253</v>
      </c>
      <c r="E199" s="164" t="s">
        <v>1</v>
      </c>
      <c r="F199" s="165" t="s">
        <v>319</v>
      </c>
      <c r="H199" s="166">
        <v>-22.274999999999999</v>
      </c>
      <c r="I199" s="167"/>
      <c r="L199" s="163"/>
      <c r="M199" s="168"/>
      <c r="T199" s="169"/>
      <c r="AT199" s="164" t="s">
        <v>253</v>
      </c>
      <c r="AU199" s="164" t="s">
        <v>113</v>
      </c>
      <c r="AV199" s="13" t="s">
        <v>113</v>
      </c>
      <c r="AW199" s="13" t="s">
        <v>32</v>
      </c>
      <c r="AX199" s="13" t="s">
        <v>76</v>
      </c>
      <c r="AY199" s="164" t="s">
        <v>164</v>
      </c>
    </row>
    <row r="200" spans="2:65" s="14" customFormat="1">
      <c r="B200" s="170"/>
      <c r="D200" s="148" t="s">
        <v>253</v>
      </c>
      <c r="E200" s="171" t="s">
        <v>1</v>
      </c>
      <c r="F200" s="172" t="s">
        <v>265</v>
      </c>
      <c r="H200" s="173">
        <v>252.333</v>
      </c>
      <c r="I200" s="174"/>
      <c r="L200" s="170"/>
      <c r="M200" s="175"/>
      <c r="T200" s="176"/>
      <c r="AT200" s="171" t="s">
        <v>253</v>
      </c>
      <c r="AU200" s="171" t="s">
        <v>113</v>
      </c>
      <c r="AV200" s="14" t="s">
        <v>186</v>
      </c>
      <c r="AW200" s="14" t="s">
        <v>32</v>
      </c>
      <c r="AX200" s="14" t="s">
        <v>84</v>
      </c>
      <c r="AY200" s="171" t="s">
        <v>164</v>
      </c>
    </row>
    <row r="201" spans="2:65" s="1" customFormat="1" ht="24.2" customHeight="1">
      <c r="B201" s="31"/>
      <c r="C201" s="135" t="s">
        <v>121</v>
      </c>
      <c r="D201" s="135" t="s">
        <v>167</v>
      </c>
      <c r="E201" s="136" t="s">
        <v>320</v>
      </c>
      <c r="F201" s="137" t="s">
        <v>321</v>
      </c>
      <c r="G201" s="138" t="s">
        <v>250</v>
      </c>
      <c r="H201" s="139">
        <v>30</v>
      </c>
      <c r="I201" s="140"/>
      <c r="J201" s="141">
        <f>ROUND(I201*H201,2)</f>
        <v>0</v>
      </c>
      <c r="K201" s="137" t="s">
        <v>1</v>
      </c>
      <c r="L201" s="31"/>
      <c r="M201" s="142" t="s">
        <v>1</v>
      </c>
      <c r="N201" s="143" t="s">
        <v>42</v>
      </c>
      <c r="P201" s="144">
        <f>O201*H201</f>
        <v>0</v>
      </c>
      <c r="Q201" s="144">
        <v>0</v>
      </c>
      <c r="R201" s="144">
        <f>Q201*H201</f>
        <v>0</v>
      </c>
      <c r="S201" s="144">
        <v>0</v>
      </c>
      <c r="T201" s="145">
        <f>S201*H201</f>
        <v>0</v>
      </c>
      <c r="AR201" s="146" t="s">
        <v>186</v>
      </c>
      <c r="AT201" s="146" t="s">
        <v>167</v>
      </c>
      <c r="AU201" s="146" t="s">
        <v>113</v>
      </c>
      <c r="AY201" s="16" t="s">
        <v>164</v>
      </c>
      <c r="BE201" s="147">
        <f>IF(N201="základní",J201,0)</f>
        <v>0</v>
      </c>
      <c r="BF201" s="147">
        <f>IF(N201="snížená",J201,0)</f>
        <v>0</v>
      </c>
      <c r="BG201" s="147">
        <f>IF(N201="zákl. přenesená",J201,0)</f>
        <v>0</v>
      </c>
      <c r="BH201" s="147">
        <f>IF(N201="sníž. přenesená",J201,0)</f>
        <v>0</v>
      </c>
      <c r="BI201" s="147">
        <f>IF(N201="nulová",J201,0)</f>
        <v>0</v>
      </c>
      <c r="BJ201" s="16" t="s">
        <v>113</v>
      </c>
      <c r="BK201" s="147">
        <f>ROUND(I201*H201,2)</f>
        <v>0</v>
      </c>
      <c r="BL201" s="16" t="s">
        <v>186</v>
      </c>
      <c r="BM201" s="146" t="s">
        <v>322</v>
      </c>
    </row>
    <row r="202" spans="2:65" s="13" customFormat="1">
      <c r="B202" s="163"/>
      <c r="D202" s="148" t="s">
        <v>253</v>
      </c>
      <c r="E202" s="164" t="s">
        <v>1</v>
      </c>
      <c r="F202" s="165" t="s">
        <v>323</v>
      </c>
      <c r="H202" s="166">
        <v>30</v>
      </c>
      <c r="I202" s="167"/>
      <c r="L202" s="163"/>
      <c r="M202" s="168"/>
      <c r="T202" s="169"/>
      <c r="AT202" s="164" t="s">
        <v>253</v>
      </c>
      <c r="AU202" s="164" t="s">
        <v>113</v>
      </c>
      <c r="AV202" s="13" t="s">
        <v>113</v>
      </c>
      <c r="AW202" s="13" t="s">
        <v>32</v>
      </c>
      <c r="AX202" s="13" t="s">
        <v>84</v>
      </c>
      <c r="AY202" s="164" t="s">
        <v>164</v>
      </c>
    </row>
    <row r="203" spans="2:65" s="1" customFormat="1" ht="37.9" customHeight="1">
      <c r="B203" s="31"/>
      <c r="C203" s="135" t="s">
        <v>8</v>
      </c>
      <c r="D203" s="135" t="s">
        <v>167</v>
      </c>
      <c r="E203" s="136" t="s">
        <v>324</v>
      </c>
      <c r="F203" s="137" t="s">
        <v>325</v>
      </c>
      <c r="G203" s="138" t="s">
        <v>250</v>
      </c>
      <c r="H203" s="139">
        <v>270</v>
      </c>
      <c r="I203" s="140"/>
      <c r="J203" s="141">
        <f>ROUND(I203*H203,2)</f>
        <v>0</v>
      </c>
      <c r="K203" s="137" t="s">
        <v>251</v>
      </c>
      <c r="L203" s="31"/>
      <c r="M203" s="142" t="s">
        <v>1</v>
      </c>
      <c r="N203" s="143" t="s">
        <v>42</v>
      </c>
      <c r="P203" s="144">
        <f>O203*H203</f>
        <v>0</v>
      </c>
      <c r="Q203" s="144">
        <v>0</v>
      </c>
      <c r="R203" s="144">
        <f>Q203*H203</f>
        <v>0</v>
      </c>
      <c r="S203" s="144">
        <v>0</v>
      </c>
      <c r="T203" s="145">
        <f>S203*H203</f>
        <v>0</v>
      </c>
      <c r="AR203" s="146" t="s">
        <v>186</v>
      </c>
      <c r="AT203" s="146" t="s">
        <v>167</v>
      </c>
      <c r="AU203" s="146" t="s">
        <v>113</v>
      </c>
      <c r="AY203" s="16" t="s">
        <v>164</v>
      </c>
      <c r="BE203" s="147">
        <f>IF(N203="základní",J203,0)</f>
        <v>0</v>
      </c>
      <c r="BF203" s="147">
        <f>IF(N203="snížená",J203,0)</f>
        <v>0</v>
      </c>
      <c r="BG203" s="147">
        <f>IF(N203="zákl. přenesená",J203,0)</f>
        <v>0</v>
      </c>
      <c r="BH203" s="147">
        <f>IF(N203="sníž. přenesená",J203,0)</f>
        <v>0</v>
      </c>
      <c r="BI203" s="147">
        <f>IF(N203="nulová",J203,0)</f>
        <v>0</v>
      </c>
      <c r="BJ203" s="16" t="s">
        <v>113</v>
      </c>
      <c r="BK203" s="147">
        <f>ROUND(I203*H203,2)</f>
        <v>0</v>
      </c>
      <c r="BL203" s="16" t="s">
        <v>186</v>
      </c>
      <c r="BM203" s="146" t="s">
        <v>326</v>
      </c>
    </row>
    <row r="204" spans="2:65" s="13" customFormat="1">
      <c r="B204" s="163"/>
      <c r="D204" s="148" t="s">
        <v>253</v>
      </c>
      <c r="E204" s="164" t="s">
        <v>1</v>
      </c>
      <c r="F204" s="165" t="s">
        <v>327</v>
      </c>
      <c r="H204" s="166">
        <v>270</v>
      </c>
      <c r="I204" s="167"/>
      <c r="L204" s="163"/>
      <c r="M204" s="168"/>
      <c r="T204" s="169"/>
      <c r="AT204" s="164" t="s">
        <v>253</v>
      </c>
      <c r="AU204" s="164" t="s">
        <v>113</v>
      </c>
      <c r="AV204" s="13" t="s">
        <v>113</v>
      </c>
      <c r="AW204" s="13" t="s">
        <v>32</v>
      </c>
      <c r="AX204" s="13" t="s">
        <v>84</v>
      </c>
      <c r="AY204" s="164" t="s">
        <v>164</v>
      </c>
    </row>
    <row r="205" spans="2:65" s="1" customFormat="1" ht="24.2" customHeight="1">
      <c r="B205" s="31"/>
      <c r="C205" s="135" t="s">
        <v>126</v>
      </c>
      <c r="D205" s="135" t="s">
        <v>167</v>
      </c>
      <c r="E205" s="136" t="s">
        <v>328</v>
      </c>
      <c r="F205" s="137" t="s">
        <v>329</v>
      </c>
      <c r="G205" s="138" t="s">
        <v>250</v>
      </c>
      <c r="H205" s="139">
        <v>300</v>
      </c>
      <c r="I205" s="140"/>
      <c r="J205" s="141">
        <f>ROUND(I205*H205,2)</f>
        <v>0</v>
      </c>
      <c r="K205" s="137" t="s">
        <v>1</v>
      </c>
      <c r="L205" s="31"/>
      <c r="M205" s="142" t="s">
        <v>1</v>
      </c>
      <c r="N205" s="143" t="s">
        <v>42</v>
      </c>
      <c r="P205" s="144">
        <f>O205*H205</f>
        <v>0</v>
      </c>
      <c r="Q205" s="144">
        <v>0</v>
      </c>
      <c r="R205" s="144">
        <f>Q205*H205</f>
        <v>0</v>
      </c>
      <c r="S205" s="144">
        <v>0</v>
      </c>
      <c r="T205" s="145">
        <f>S205*H205</f>
        <v>0</v>
      </c>
      <c r="AR205" s="146" t="s">
        <v>186</v>
      </c>
      <c r="AT205" s="146" t="s">
        <v>167</v>
      </c>
      <c r="AU205" s="146" t="s">
        <v>113</v>
      </c>
      <c r="AY205" s="16" t="s">
        <v>164</v>
      </c>
      <c r="BE205" s="147">
        <f>IF(N205="základní",J205,0)</f>
        <v>0</v>
      </c>
      <c r="BF205" s="147">
        <f>IF(N205="snížená",J205,0)</f>
        <v>0</v>
      </c>
      <c r="BG205" s="147">
        <f>IF(N205="zákl. přenesená",J205,0)</f>
        <v>0</v>
      </c>
      <c r="BH205" s="147">
        <f>IF(N205="sníž. přenesená",J205,0)</f>
        <v>0</v>
      </c>
      <c r="BI205" s="147">
        <f>IF(N205="nulová",J205,0)</f>
        <v>0</v>
      </c>
      <c r="BJ205" s="16" t="s">
        <v>113</v>
      </c>
      <c r="BK205" s="147">
        <f>ROUND(I205*H205,2)</f>
        <v>0</v>
      </c>
      <c r="BL205" s="16" t="s">
        <v>186</v>
      </c>
      <c r="BM205" s="146" t="s">
        <v>330</v>
      </c>
    </row>
    <row r="206" spans="2:65" s="1" customFormat="1" ht="16.5" customHeight="1">
      <c r="B206" s="31"/>
      <c r="C206" s="177" t="s">
        <v>128</v>
      </c>
      <c r="D206" s="177" t="s">
        <v>331</v>
      </c>
      <c r="E206" s="178" t="s">
        <v>332</v>
      </c>
      <c r="F206" s="179" t="s">
        <v>333</v>
      </c>
      <c r="G206" s="180" t="s">
        <v>334</v>
      </c>
      <c r="H206" s="181">
        <v>8</v>
      </c>
      <c r="I206" s="182"/>
      <c r="J206" s="183">
        <f>ROUND(I206*H206,2)</f>
        <v>0</v>
      </c>
      <c r="K206" s="179" t="s">
        <v>1</v>
      </c>
      <c r="L206" s="184"/>
      <c r="M206" s="185" t="s">
        <v>1</v>
      </c>
      <c r="N206" s="186" t="s">
        <v>42</v>
      </c>
      <c r="P206" s="144">
        <f>O206*H206</f>
        <v>0</v>
      </c>
      <c r="Q206" s="144">
        <v>1E-3</v>
      </c>
      <c r="R206" s="144">
        <f>Q206*H206</f>
        <v>8.0000000000000002E-3</v>
      </c>
      <c r="S206" s="144">
        <v>0</v>
      </c>
      <c r="T206" s="145">
        <f>S206*H206</f>
        <v>0</v>
      </c>
      <c r="AR206" s="146" t="s">
        <v>203</v>
      </c>
      <c r="AT206" s="146" t="s">
        <v>331</v>
      </c>
      <c r="AU206" s="146" t="s">
        <v>113</v>
      </c>
      <c r="AY206" s="16" t="s">
        <v>164</v>
      </c>
      <c r="BE206" s="147">
        <f>IF(N206="základní",J206,0)</f>
        <v>0</v>
      </c>
      <c r="BF206" s="147">
        <f>IF(N206="snížená",J206,0)</f>
        <v>0</v>
      </c>
      <c r="BG206" s="147">
        <f>IF(N206="zákl. přenesená",J206,0)</f>
        <v>0</v>
      </c>
      <c r="BH206" s="147">
        <f>IF(N206="sníž. přenesená",J206,0)</f>
        <v>0</v>
      </c>
      <c r="BI206" s="147">
        <f>IF(N206="nulová",J206,0)</f>
        <v>0</v>
      </c>
      <c r="BJ206" s="16" t="s">
        <v>113</v>
      </c>
      <c r="BK206" s="147">
        <f>ROUND(I206*H206,2)</f>
        <v>0</v>
      </c>
      <c r="BL206" s="16" t="s">
        <v>186</v>
      </c>
      <c r="BM206" s="146" t="s">
        <v>335</v>
      </c>
    </row>
    <row r="207" spans="2:65" s="1" customFormat="1" ht="24.2" customHeight="1">
      <c r="B207" s="31"/>
      <c r="C207" s="135" t="s">
        <v>336</v>
      </c>
      <c r="D207" s="135" t="s">
        <v>167</v>
      </c>
      <c r="E207" s="136" t="s">
        <v>337</v>
      </c>
      <c r="F207" s="137" t="s">
        <v>338</v>
      </c>
      <c r="G207" s="138" t="s">
        <v>250</v>
      </c>
      <c r="H207" s="139">
        <v>30</v>
      </c>
      <c r="I207" s="140"/>
      <c r="J207" s="141">
        <f>ROUND(I207*H207,2)</f>
        <v>0</v>
      </c>
      <c r="K207" s="137" t="s">
        <v>251</v>
      </c>
      <c r="L207" s="31"/>
      <c r="M207" s="142" t="s">
        <v>1</v>
      </c>
      <c r="N207" s="143" t="s">
        <v>42</v>
      </c>
      <c r="P207" s="144">
        <f>O207*H207</f>
        <v>0</v>
      </c>
      <c r="Q207" s="144">
        <v>0</v>
      </c>
      <c r="R207" s="144">
        <f>Q207*H207</f>
        <v>0</v>
      </c>
      <c r="S207" s="144">
        <v>0</v>
      </c>
      <c r="T207" s="145">
        <f>S207*H207</f>
        <v>0</v>
      </c>
      <c r="AR207" s="146" t="s">
        <v>186</v>
      </c>
      <c r="AT207" s="146" t="s">
        <v>167</v>
      </c>
      <c r="AU207" s="146" t="s">
        <v>113</v>
      </c>
      <c r="AY207" s="16" t="s">
        <v>164</v>
      </c>
      <c r="BE207" s="147">
        <f>IF(N207="základní",J207,0)</f>
        <v>0</v>
      </c>
      <c r="BF207" s="147">
        <f>IF(N207="snížená",J207,0)</f>
        <v>0</v>
      </c>
      <c r="BG207" s="147">
        <f>IF(N207="zákl. přenesená",J207,0)</f>
        <v>0</v>
      </c>
      <c r="BH207" s="147">
        <f>IF(N207="sníž. přenesená",J207,0)</f>
        <v>0</v>
      </c>
      <c r="BI207" s="147">
        <f>IF(N207="nulová",J207,0)</f>
        <v>0</v>
      </c>
      <c r="BJ207" s="16" t="s">
        <v>113</v>
      </c>
      <c r="BK207" s="147">
        <f>ROUND(I207*H207,2)</f>
        <v>0</v>
      </c>
      <c r="BL207" s="16" t="s">
        <v>186</v>
      </c>
      <c r="BM207" s="146" t="s">
        <v>339</v>
      </c>
    </row>
    <row r="208" spans="2:65" s="1" customFormat="1" ht="24.2" customHeight="1">
      <c r="B208" s="31"/>
      <c r="C208" s="135" t="s">
        <v>340</v>
      </c>
      <c r="D208" s="135" t="s">
        <v>167</v>
      </c>
      <c r="E208" s="136" t="s">
        <v>341</v>
      </c>
      <c r="F208" s="137" t="s">
        <v>342</v>
      </c>
      <c r="G208" s="138" t="s">
        <v>250</v>
      </c>
      <c r="H208" s="139">
        <v>270</v>
      </c>
      <c r="I208" s="140"/>
      <c r="J208" s="141">
        <f>ROUND(I208*H208,2)</f>
        <v>0</v>
      </c>
      <c r="K208" s="137" t="s">
        <v>251</v>
      </c>
      <c r="L208" s="31"/>
      <c r="M208" s="142" t="s">
        <v>1</v>
      </c>
      <c r="N208" s="143" t="s">
        <v>42</v>
      </c>
      <c r="P208" s="144">
        <f>O208*H208</f>
        <v>0</v>
      </c>
      <c r="Q208" s="144">
        <v>0</v>
      </c>
      <c r="R208" s="144">
        <f>Q208*H208</f>
        <v>0</v>
      </c>
      <c r="S208" s="144">
        <v>0</v>
      </c>
      <c r="T208" s="145">
        <f>S208*H208</f>
        <v>0</v>
      </c>
      <c r="AR208" s="146" t="s">
        <v>186</v>
      </c>
      <c r="AT208" s="146" t="s">
        <v>167</v>
      </c>
      <c r="AU208" s="146" t="s">
        <v>113</v>
      </c>
      <c r="AY208" s="16" t="s">
        <v>164</v>
      </c>
      <c r="BE208" s="147">
        <f>IF(N208="základní",J208,0)</f>
        <v>0</v>
      </c>
      <c r="BF208" s="147">
        <f>IF(N208="snížená",J208,0)</f>
        <v>0</v>
      </c>
      <c r="BG208" s="147">
        <f>IF(N208="zákl. přenesená",J208,0)</f>
        <v>0</v>
      </c>
      <c r="BH208" s="147">
        <f>IF(N208="sníž. přenesená",J208,0)</f>
        <v>0</v>
      </c>
      <c r="BI208" s="147">
        <f>IF(N208="nulová",J208,0)</f>
        <v>0</v>
      </c>
      <c r="BJ208" s="16" t="s">
        <v>113</v>
      </c>
      <c r="BK208" s="147">
        <f>ROUND(I208*H208,2)</f>
        <v>0</v>
      </c>
      <c r="BL208" s="16" t="s">
        <v>186</v>
      </c>
      <c r="BM208" s="146" t="s">
        <v>343</v>
      </c>
    </row>
    <row r="209" spans="2:65" s="11" customFormat="1" ht="22.9" customHeight="1">
      <c r="B209" s="123"/>
      <c r="D209" s="124" t="s">
        <v>75</v>
      </c>
      <c r="E209" s="133" t="s">
        <v>113</v>
      </c>
      <c r="F209" s="133" t="s">
        <v>344</v>
      </c>
      <c r="I209" s="126"/>
      <c r="J209" s="134">
        <f>BK209</f>
        <v>0</v>
      </c>
      <c r="L209" s="123"/>
      <c r="M209" s="128"/>
      <c r="P209" s="129">
        <f>SUM(P210:P308)</f>
        <v>0</v>
      </c>
      <c r="R209" s="129">
        <f>SUM(R210:R308)</f>
        <v>1499.9915271300001</v>
      </c>
      <c r="T209" s="130">
        <f>SUM(T210:T308)</f>
        <v>0</v>
      </c>
      <c r="AR209" s="124" t="s">
        <v>84</v>
      </c>
      <c r="AT209" s="131" t="s">
        <v>75</v>
      </c>
      <c r="AU209" s="131" t="s">
        <v>84</v>
      </c>
      <c r="AY209" s="124" t="s">
        <v>164</v>
      </c>
      <c r="BK209" s="132">
        <f>SUM(BK210:BK308)</f>
        <v>0</v>
      </c>
    </row>
    <row r="210" spans="2:65" s="1" customFormat="1" ht="24.2" customHeight="1">
      <c r="B210" s="31"/>
      <c r="C210" s="135" t="s">
        <v>345</v>
      </c>
      <c r="D210" s="135" t="s">
        <v>167</v>
      </c>
      <c r="E210" s="136" t="s">
        <v>346</v>
      </c>
      <c r="F210" s="137" t="s">
        <v>347</v>
      </c>
      <c r="G210" s="138" t="s">
        <v>268</v>
      </c>
      <c r="H210" s="139">
        <v>82.100999999999999</v>
      </c>
      <c r="I210" s="140"/>
      <c r="J210" s="141">
        <f>ROUND(I210*H210,2)</f>
        <v>0</v>
      </c>
      <c r="K210" s="137" t="s">
        <v>251</v>
      </c>
      <c r="L210" s="31"/>
      <c r="M210" s="142" t="s">
        <v>1</v>
      </c>
      <c r="N210" s="143" t="s">
        <v>42</v>
      </c>
      <c r="P210" s="144">
        <f>O210*H210</f>
        <v>0</v>
      </c>
      <c r="Q210" s="144">
        <v>2.16</v>
      </c>
      <c r="R210" s="144">
        <f>Q210*H210</f>
        <v>177.33816000000002</v>
      </c>
      <c r="S210" s="144">
        <v>0</v>
      </c>
      <c r="T210" s="145">
        <f>S210*H210</f>
        <v>0</v>
      </c>
      <c r="AR210" s="146" t="s">
        <v>186</v>
      </c>
      <c r="AT210" s="146" t="s">
        <v>167</v>
      </c>
      <c r="AU210" s="146" t="s">
        <v>113</v>
      </c>
      <c r="AY210" s="16" t="s">
        <v>164</v>
      </c>
      <c r="BE210" s="147">
        <f>IF(N210="základní",J210,0)</f>
        <v>0</v>
      </c>
      <c r="BF210" s="147">
        <f>IF(N210="snížená",J210,0)</f>
        <v>0</v>
      </c>
      <c r="BG210" s="147">
        <f>IF(N210="zákl. přenesená",J210,0)</f>
        <v>0</v>
      </c>
      <c r="BH210" s="147">
        <f>IF(N210="sníž. přenesená",J210,0)</f>
        <v>0</v>
      </c>
      <c r="BI210" s="147">
        <f>IF(N210="nulová",J210,0)</f>
        <v>0</v>
      </c>
      <c r="BJ210" s="16" t="s">
        <v>113</v>
      </c>
      <c r="BK210" s="147">
        <f>ROUND(I210*H210,2)</f>
        <v>0</v>
      </c>
      <c r="BL210" s="16" t="s">
        <v>186</v>
      </c>
      <c r="BM210" s="146" t="s">
        <v>348</v>
      </c>
    </row>
    <row r="211" spans="2:65" s="12" customFormat="1">
      <c r="B211" s="157"/>
      <c r="D211" s="148" t="s">
        <v>253</v>
      </c>
      <c r="E211" s="158" t="s">
        <v>1</v>
      </c>
      <c r="F211" s="159" t="s">
        <v>349</v>
      </c>
      <c r="H211" s="158" t="s">
        <v>1</v>
      </c>
      <c r="I211" s="160"/>
      <c r="L211" s="157"/>
      <c r="M211" s="161"/>
      <c r="T211" s="162"/>
      <c r="AT211" s="158" t="s">
        <v>253</v>
      </c>
      <c r="AU211" s="158" t="s">
        <v>113</v>
      </c>
      <c r="AV211" s="12" t="s">
        <v>84</v>
      </c>
      <c r="AW211" s="12" t="s">
        <v>32</v>
      </c>
      <c r="AX211" s="12" t="s">
        <v>76</v>
      </c>
      <c r="AY211" s="158" t="s">
        <v>164</v>
      </c>
    </row>
    <row r="212" spans="2:65" s="13" customFormat="1">
      <c r="B212" s="163"/>
      <c r="D212" s="148" t="s">
        <v>253</v>
      </c>
      <c r="E212" s="164" t="s">
        <v>1</v>
      </c>
      <c r="F212" s="165" t="s">
        <v>350</v>
      </c>
      <c r="H212" s="166">
        <v>45.177</v>
      </c>
      <c r="I212" s="167"/>
      <c r="L212" s="163"/>
      <c r="M212" s="168"/>
      <c r="T212" s="169"/>
      <c r="AT212" s="164" t="s">
        <v>253</v>
      </c>
      <c r="AU212" s="164" t="s">
        <v>113</v>
      </c>
      <c r="AV212" s="13" t="s">
        <v>113</v>
      </c>
      <c r="AW212" s="13" t="s">
        <v>32</v>
      </c>
      <c r="AX212" s="13" t="s">
        <v>76</v>
      </c>
      <c r="AY212" s="164" t="s">
        <v>164</v>
      </c>
    </row>
    <row r="213" spans="2:65" s="13" customFormat="1">
      <c r="B213" s="163"/>
      <c r="D213" s="148" t="s">
        <v>253</v>
      </c>
      <c r="E213" s="164" t="s">
        <v>1</v>
      </c>
      <c r="F213" s="165" t="s">
        <v>351</v>
      </c>
      <c r="H213" s="166">
        <v>36.923999999999999</v>
      </c>
      <c r="I213" s="167"/>
      <c r="L213" s="163"/>
      <c r="M213" s="168"/>
      <c r="T213" s="169"/>
      <c r="AT213" s="164" t="s">
        <v>253</v>
      </c>
      <c r="AU213" s="164" t="s">
        <v>113</v>
      </c>
      <c r="AV213" s="13" t="s">
        <v>113</v>
      </c>
      <c r="AW213" s="13" t="s">
        <v>32</v>
      </c>
      <c r="AX213" s="13" t="s">
        <v>76</v>
      </c>
      <c r="AY213" s="164" t="s">
        <v>164</v>
      </c>
    </row>
    <row r="214" spans="2:65" s="14" customFormat="1">
      <c r="B214" s="170"/>
      <c r="D214" s="148" t="s">
        <v>253</v>
      </c>
      <c r="E214" s="171" t="s">
        <v>1</v>
      </c>
      <c r="F214" s="172" t="s">
        <v>265</v>
      </c>
      <c r="H214" s="173">
        <v>82.100999999999999</v>
      </c>
      <c r="I214" s="174"/>
      <c r="L214" s="170"/>
      <c r="M214" s="175"/>
      <c r="T214" s="176"/>
      <c r="AT214" s="171" t="s">
        <v>253</v>
      </c>
      <c r="AU214" s="171" t="s">
        <v>113</v>
      </c>
      <c r="AV214" s="14" t="s">
        <v>186</v>
      </c>
      <c r="AW214" s="14" t="s">
        <v>32</v>
      </c>
      <c r="AX214" s="14" t="s">
        <v>84</v>
      </c>
      <c r="AY214" s="171" t="s">
        <v>164</v>
      </c>
    </row>
    <row r="215" spans="2:65" s="1" customFormat="1" ht="24.2" customHeight="1">
      <c r="B215" s="31"/>
      <c r="C215" s="135" t="s">
        <v>262</v>
      </c>
      <c r="D215" s="135" t="s">
        <v>167</v>
      </c>
      <c r="E215" s="136" t="s">
        <v>352</v>
      </c>
      <c r="F215" s="137" t="s">
        <v>353</v>
      </c>
      <c r="G215" s="138" t="s">
        <v>268</v>
      </c>
      <c r="H215" s="139">
        <v>91.718000000000004</v>
      </c>
      <c r="I215" s="140"/>
      <c r="J215" s="141">
        <f>ROUND(I215*H215,2)</f>
        <v>0</v>
      </c>
      <c r="K215" s="137" t="s">
        <v>1</v>
      </c>
      <c r="L215" s="31"/>
      <c r="M215" s="142" t="s">
        <v>1</v>
      </c>
      <c r="N215" s="143" t="s">
        <v>42</v>
      </c>
      <c r="P215" s="144">
        <f>O215*H215</f>
        <v>0</v>
      </c>
      <c r="Q215" s="144">
        <v>2.5018699999999998</v>
      </c>
      <c r="R215" s="144">
        <f>Q215*H215</f>
        <v>229.46651265999998</v>
      </c>
      <c r="S215" s="144">
        <v>0</v>
      </c>
      <c r="T215" s="145">
        <f>S215*H215</f>
        <v>0</v>
      </c>
      <c r="AR215" s="146" t="s">
        <v>186</v>
      </c>
      <c r="AT215" s="146" t="s">
        <v>167</v>
      </c>
      <c r="AU215" s="146" t="s">
        <v>113</v>
      </c>
      <c r="AY215" s="16" t="s">
        <v>164</v>
      </c>
      <c r="BE215" s="147">
        <f>IF(N215="základní",J215,0)</f>
        <v>0</v>
      </c>
      <c r="BF215" s="147">
        <f>IF(N215="snížená",J215,0)</f>
        <v>0</v>
      </c>
      <c r="BG215" s="147">
        <f>IF(N215="zákl. přenesená",J215,0)</f>
        <v>0</v>
      </c>
      <c r="BH215" s="147">
        <f>IF(N215="sníž. přenesená",J215,0)</f>
        <v>0</v>
      </c>
      <c r="BI215" s="147">
        <f>IF(N215="nulová",J215,0)</f>
        <v>0</v>
      </c>
      <c r="BJ215" s="16" t="s">
        <v>113</v>
      </c>
      <c r="BK215" s="147">
        <f>ROUND(I215*H215,2)</f>
        <v>0</v>
      </c>
      <c r="BL215" s="16" t="s">
        <v>186</v>
      </c>
      <c r="BM215" s="146" t="s">
        <v>354</v>
      </c>
    </row>
    <row r="216" spans="2:65" s="12" customFormat="1">
      <c r="B216" s="157"/>
      <c r="D216" s="148" t="s">
        <v>253</v>
      </c>
      <c r="E216" s="158" t="s">
        <v>1</v>
      </c>
      <c r="F216" s="159" t="s">
        <v>355</v>
      </c>
      <c r="H216" s="158" t="s">
        <v>1</v>
      </c>
      <c r="I216" s="160"/>
      <c r="L216" s="157"/>
      <c r="M216" s="161"/>
      <c r="T216" s="162"/>
      <c r="AT216" s="158" t="s">
        <v>253</v>
      </c>
      <c r="AU216" s="158" t="s">
        <v>113</v>
      </c>
      <c r="AV216" s="12" t="s">
        <v>84</v>
      </c>
      <c r="AW216" s="12" t="s">
        <v>32</v>
      </c>
      <c r="AX216" s="12" t="s">
        <v>76</v>
      </c>
      <c r="AY216" s="158" t="s">
        <v>164</v>
      </c>
    </row>
    <row r="217" spans="2:65" s="13" customFormat="1">
      <c r="B217" s="163"/>
      <c r="D217" s="148" t="s">
        <v>253</v>
      </c>
      <c r="E217" s="164" t="s">
        <v>1</v>
      </c>
      <c r="F217" s="165" t="s">
        <v>356</v>
      </c>
      <c r="H217" s="166">
        <v>8.8170000000000002</v>
      </c>
      <c r="I217" s="167"/>
      <c r="L217" s="163"/>
      <c r="M217" s="168"/>
      <c r="T217" s="169"/>
      <c r="AT217" s="164" t="s">
        <v>253</v>
      </c>
      <c r="AU217" s="164" t="s">
        <v>113</v>
      </c>
      <c r="AV217" s="13" t="s">
        <v>113</v>
      </c>
      <c r="AW217" s="13" t="s">
        <v>32</v>
      </c>
      <c r="AX217" s="13" t="s">
        <v>76</v>
      </c>
      <c r="AY217" s="164" t="s">
        <v>164</v>
      </c>
    </row>
    <row r="218" spans="2:65" s="12" customFormat="1">
      <c r="B218" s="157"/>
      <c r="D218" s="148" t="s">
        <v>253</v>
      </c>
      <c r="E218" s="158" t="s">
        <v>1</v>
      </c>
      <c r="F218" s="159" t="s">
        <v>254</v>
      </c>
      <c r="H218" s="158" t="s">
        <v>1</v>
      </c>
      <c r="I218" s="160"/>
      <c r="L218" s="157"/>
      <c r="M218" s="161"/>
      <c r="T218" s="162"/>
      <c r="AT218" s="158" t="s">
        <v>253</v>
      </c>
      <c r="AU218" s="158" t="s">
        <v>113</v>
      </c>
      <c r="AV218" s="12" t="s">
        <v>84</v>
      </c>
      <c r="AW218" s="12" t="s">
        <v>32</v>
      </c>
      <c r="AX218" s="12" t="s">
        <v>76</v>
      </c>
      <c r="AY218" s="158" t="s">
        <v>164</v>
      </c>
    </row>
    <row r="219" spans="2:65" s="13" customFormat="1">
      <c r="B219" s="163"/>
      <c r="D219" s="148" t="s">
        <v>253</v>
      </c>
      <c r="E219" s="164" t="s">
        <v>1</v>
      </c>
      <c r="F219" s="165" t="s">
        <v>350</v>
      </c>
      <c r="H219" s="166">
        <v>45.177</v>
      </c>
      <c r="I219" s="167"/>
      <c r="L219" s="163"/>
      <c r="M219" s="168"/>
      <c r="T219" s="169"/>
      <c r="AT219" s="164" t="s">
        <v>253</v>
      </c>
      <c r="AU219" s="164" t="s">
        <v>113</v>
      </c>
      <c r="AV219" s="13" t="s">
        <v>113</v>
      </c>
      <c r="AW219" s="13" t="s">
        <v>32</v>
      </c>
      <c r="AX219" s="13" t="s">
        <v>76</v>
      </c>
      <c r="AY219" s="164" t="s">
        <v>164</v>
      </c>
    </row>
    <row r="220" spans="2:65" s="13" customFormat="1">
      <c r="B220" s="163"/>
      <c r="D220" s="148" t="s">
        <v>253</v>
      </c>
      <c r="E220" s="164" t="s">
        <v>1</v>
      </c>
      <c r="F220" s="165" t="s">
        <v>351</v>
      </c>
      <c r="H220" s="166">
        <v>36.923999999999999</v>
      </c>
      <c r="I220" s="167"/>
      <c r="L220" s="163"/>
      <c r="M220" s="168"/>
      <c r="T220" s="169"/>
      <c r="AT220" s="164" t="s">
        <v>253</v>
      </c>
      <c r="AU220" s="164" t="s">
        <v>113</v>
      </c>
      <c r="AV220" s="13" t="s">
        <v>113</v>
      </c>
      <c r="AW220" s="13" t="s">
        <v>32</v>
      </c>
      <c r="AX220" s="13" t="s">
        <v>76</v>
      </c>
      <c r="AY220" s="164" t="s">
        <v>164</v>
      </c>
    </row>
    <row r="221" spans="2:65" s="12" customFormat="1">
      <c r="B221" s="157"/>
      <c r="D221" s="148" t="s">
        <v>253</v>
      </c>
      <c r="E221" s="158" t="s">
        <v>1</v>
      </c>
      <c r="F221" s="159" t="s">
        <v>357</v>
      </c>
      <c r="H221" s="158" t="s">
        <v>1</v>
      </c>
      <c r="I221" s="160"/>
      <c r="L221" s="157"/>
      <c r="M221" s="161"/>
      <c r="T221" s="162"/>
      <c r="AT221" s="158" t="s">
        <v>253</v>
      </c>
      <c r="AU221" s="158" t="s">
        <v>113</v>
      </c>
      <c r="AV221" s="12" t="s">
        <v>84</v>
      </c>
      <c r="AW221" s="12" t="s">
        <v>32</v>
      </c>
      <c r="AX221" s="12" t="s">
        <v>76</v>
      </c>
      <c r="AY221" s="158" t="s">
        <v>164</v>
      </c>
    </row>
    <row r="222" spans="2:65" s="13" customFormat="1">
      <c r="B222" s="163"/>
      <c r="D222" s="148" t="s">
        <v>253</v>
      </c>
      <c r="E222" s="164" t="s">
        <v>1</v>
      </c>
      <c r="F222" s="165" t="s">
        <v>358</v>
      </c>
      <c r="H222" s="166">
        <v>0.8</v>
      </c>
      <c r="I222" s="167"/>
      <c r="L222" s="163"/>
      <c r="M222" s="168"/>
      <c r="T222" s="169"/>
      <c r="AT222" s="164" t="s">
        <v>253</v>
      </c>
      <c r="AU222" s="164" t="s">
        <v>113</v>
      </c>
      <c r="AV222" s="13" t="s">
        <v>113</v>
      </c>
      <c r="AW222" s="13" t="s">
        <v>32</v>
      </c>
      <c r="AX222" s="13" t="s">
        <v>76</v>
      </c>
      <c r="AY222" s="164" t="s">
        <v>164</v>
      </c>
    </row>
    <row r="223" spans="2:65" s="14" customFormat="1">
      <c r="B223" s="170"/>
      <c r="D223" s="148" t="s">
        <v>253</v>
      </c>
      <c r="E223" s="171" t="s">
        <v>1</v>
      </c>
      <c r="F223" s="172" t="s">
        <v>265</v>
      </c>
      <c r="H223" s="173">
        <v>91.718000000000004</v>
      </c>
      <c r="I223" s="174"/>
      <c r="L223" s="170"/>
      <c r="M223" s="175"/>
      <c r="T223" s="176"/>
      <c r="AT223" s="171" t="s">
        <v>253</v>
      </c>
      <c r="AU223" s="171" t="s">
        <v>113</v>
      </c>
      <c r="AV223" s="14" t="s">
        <v>186</v>
      </c>
      <c r="AW223" s="14" t="s">
        <v>32</v>
      </c>
      <c r="AX223" s="14" t="s">
        <v>84</v>
      </c>
      <c r="AY223" s="171" t="s">
        <v>164</v>
      </c>
    </row>
    <row r="224" spans="2:65" s="1" customFormat="1" ht="16.5" customHeight="1">
      <c r="B224" s="31"/>
      <c r="C224" s="135" t="s">
        <v>359</v>
      </c>
      <c r="D224" s="135" t="s">
        <v>167</v>
      </c>
      <c r="E224" s="136" t="s">
        <v>360</v>
      </c>
      <c r="F224" s="137" t="s">
        <v>361</v>
      </c>
      <c r="G224" s="138" t="s">
        <v>250</v>
      </c>
      <c r="H224" s="139">
        <v>29.283999999999999</v>
      </c>
      <c r="I224" s="140"/>
      <c r="J224" s="141">
        <f>ROUND(I224*H224,2)</f>
        <v>0</v>
      </c>
      <c r="K224" s="137" t="s">
        <v>251</v>
      </c>
      <c r="L224" s="31"/>
      <c r="M224" s="142" t="s">
        <v>1</v>
      </c>
      <c r="N224" s="143" t="s">
        <v>42</v>
      </c>
      <c r="P224" s="144">
        <f>O224*H224</f>
        <v>0</v>
      </c>
      <c r="Q224" s="144">
        <v>2.9399999999999999E-3</v>
      </c>
      <c r="R224" s="144">
        <f>Q224*H224</f>
        <v>8.6094959999999998E-2</v>
      </c>
      <c r="S224" s="144">
        <v>0</v>
      </c>
      <c r="T224" s="145">
        <f>S224*H224</f>
        <v>0</v>
      </c>
      <c r="AR224" s="146" t="s">
        <v>186</v>
      </c>
      <c r="AT224" s="146" t="s">
        <v>167</v>
      </c>
      <c r="AU224" s="146" t="s">
        <v>113</v>
      </c>
      <c r="AY224" s="16" t="s">
        <v>164</v>
      </c>
      <c r="BE224" s="147">
        <f>IF(N224="základní",J224,0)</f>
        <v>0</v>
      </c>
      <c r="BF224" s="147">
        <f>IF(N224="snížená",J224,0)</f>
        <v>0</v>
      </c>
      <c r="BG224" s="147">
        <f>IF(N224="zákl. přenesená",J224,0)</f>
        <v>0</v>
      </c>
      <c r="BH224" s="147">
        <f>IF(N224="sníž. přenesená",J224,0)</f>
        <v>0</v>
      </c>
      <c r="BI224" s="147">
        <f>IF(N224="nulová",J224,0)</f>
        <v>0</v>
      </c>
      <c r="BJ224" s="16" t="s">
        <v>113</v>
      </c>
      <c r="BK224" s="147">
        <f>ROUND(I224*H224,2)</f>
        <v>0</v>
      </c>
      <c r="BL224" s="16" t="s">
        <v>186</v>
      </c>
      <c r="BM224" s="146" t="s">
        <v>362</v>
      </c>
    </row>
    <row r="225" spans="2:65" s="12" customFormat="1">
      <c r="B225" s="157"/>
      <c r="D225" s="148" t="s">
        <v>253</v>
      </c>
      <c r="E225" s="158" t="s">
        <v>1</v>
      </c>
      <c r="F225" s="159" t="s">
        <v>355</v>
      </c>
      <c r="H225" s="158" t="s">
        <v>1</v>
      </c>
      <c r="I225" s="160"/>
      <c r="L225" s="157"/>
      <c r="M225" s="161"/>
      <c r="T225" s="162"/>
      <c r="AT225" s="158" t="s">
        <v>253</v>
      </c>
      <c r="AU225" s="158" t="s">
        <v>113</v>
      </c>
      <c r="AV225" s="12" t="s">
        <v>84</v>
      </c>
      <c r="AW225" s="12" t="s">
        <v>32</v>
      </c>
      <c r="AX225" s="12" t="s">
        <v>76</v>
      </c>
      <c r="AY225" s="158" t="s">
        <v>164</v>
      </c>
    </row>
    <row r="226" spans="2:65" s="13" customFormat="1">
      <c r="B226" s="163"/>
      <c r="D226" s="148" t="s">
        <v>253</v>
      </c>
      <c r="E226" s="164" t="s">
        <v>1</v>
      </c>
      <c r="F226" s="165" t="s">
        <v>363</v>
      </c>
      <c r="H226" s="166">
        <v>11.648999999999999</v>
      </c>
      <c r="I226" s="167"/>
      <c r="L226" s="163"/>
      <c r="M226" s="168"/>
      <c r="T226" s="169"/>
      <c r="AT226" s="164" t="s">
        <v>253</v>
      </c>
      <c r="AU226" s="164" t="s">
        <v>113</v>
      </c>
      <c r="AV226" s="13" t="s">
        <v>113</v>
      </c>
      <c r="AW226" s="13" t="s">
        <v>32</v>
      </c>
      <c r="AX226" s="13" t="s">
        <v>76</v>
      </c>
      <c r="AY226" s="164" t="s">
        <v>164</v>
      </c>
    </row>
    <row r="227" spans="2:65" s="12" customFormat="1">
      <c r="B227" s="157"/>
      <c r="D227" s="148" t="s">
        <v>253</v>
      </c>
      <c r="E227" s="158" t="s">
        <v>1</v>
      </c>
      <c r="F227" s="159" t="s">
        <v>254</v>
      </c>
      <c r="H227" s="158" t="s">
        <v>1</v>
      </c>
      <c r="I227" s="160"/>
      <c r="L227" s="157"/>
      <c r="M227" s="161"/>
      <c r="T227" s="162"/>
      <c r="AT227" s="158" t="s">
        <v>253</v>
      </c>
      <c r="AU227" s="158" t="s">
        <v>113</v>
      </c>
      <c r="AV227" s="12" t="s">
        <v>84</v>
      </c>
      <c r="AW227" s="12" t="s">
        <v>32</v>
      </c>
      <c r="AX227" s="12" t="s">
        <v>76</v>
      </c>
      <c r="AY227" s="158" t="s">
        <v>164</v>
      </c>
    </row>
    <row r="228" spans="2:65" s="13" customFormat="1">
      <c r="B228" s="163"/>
      <c r="D228" s="148" t="s">
        <v>253</v>
      </c>
      <c r="E228" s="164" t="s">
        <v>1</v>
      </c>
      <c r="F228" s="165" t="s">
        <v>364</v>
      </c>
      <c r="H228" s="166">
        <v>8.9550000000000001</v>
      </c>
      <c r="I228" s="167"/>
      <c r="L228" s="163"/>
      <c r="M228" s="168"/>
      <c r="T228" s="169"/>
      <c r="AT228" s="164" t="s">
        <v>253</v>
      </c>
      <c r="AU228" s="164" t="s">
        <v>113</v>
      </c>
      <c r="AV228" s="13" t="s">
        <v>113</v>
      </c>
      <c r="AW228" s="13" t="s">
        <v>32</v>
      </c>
      <c r="AX228" s="13" t="s">
        <v>76</v>
      </c>
      <c r="AY228" s="164" t="s">
        <v>164</v>
      </c>
    </row>
    <row r="229" spans="2:65" s="13" customFormat="1">
      <c r="B229" s="163"/>
      <c r="D229" s="148" t="s">
        <v>253</v>
      </c>
      <c r="E229" s="164" t="s">
        <v>1</v>
      </c>
      <c r="F229" s="165" t="s">
        <v>365</v>
      </c>
      <c r="H229" s="166">
        <v>7.08</v>
      </c>
      <c r="I229" s="167"/>
      <c r="L229" s="163"/>
      <c r="M229" s="168"/>
      <c r="T229" s="169"/>
      <c r="AT229" s="164" t="s">
        <v>253</v>
      </c>
      <c r="AU229" s="164" t="s">
        <v>113</v>
      </c>
      <c r="AV229" s="13" t="s">
        <v>113</v>
      </c>
      <c r="AW229" s="13" t="s">
        <v>32</v>
      </c>
      <c r="AX229" s="13" t="s">
        <v>76</v>
      </c>
      <c r="AY229" s="164" t="s">
        <v>164</v>
      </c>
    </row>
    <row r="230" spans="2:65" s="12" customFormat="1">
      <c r="B230" s="157"/>
      <c r="D230" s="148" t="s">
        <v>253</v>
      </c>
      <c r="E230" s="158" t="s">
        <v>1</v>
      </c>
      <c r="F230" s="159" t="s">
        <v>366</v>
      </c>
      <c r="H230" s="158" t="s">
        <v>1</v>
      </c>
      <c r="I230" s="160"/>
      <c r="L230" s="157"/>
      <c r="M230" s="161"/>
      <c r="T230" s="162"/>
      <c r="AT230" s="158" t="s">
        <v>253</v>
      </c>
      <c r="AU230" s="158" t="s">
        <v>113</v>
      </c>
      <c r="AV230" s="12" t="s">
        <v>84</v>
      </c>
      <c r="AW230" s="12" t="s">
        <v>32</v>
      </c>
      <c r="AX230" s="12" t="s">
        <v>76</v>
      </c>
      <c r="AY230" s="158" t="s">
        <v>164</v>
      </c>
    </row>
    <row r="231" spans="2:65" s="13" customFormat="1">
      <c r="B231" s="163"/>
      <c r="D231" s="148" t="s">
        <v>253</v>
      </c>
      <c r="E231" s="164" t="s">
        <v>1</v>
      </c>
      <c r="F231" s="165" t="s">
        <v>367</v>
      </c>
      <c r="H231" s="166">
        <v>1.6</v>
      </c>
      <c r="I231" s="167"/>
      <c r="L231" s="163"/>
      <c r="M231" s="168"/>
      <c r="T231" s="169"/>
      <c r="AT231" s="164" t="s">
        <v>253</v>
      </c>
      <c r="AU231" s="164" t="s">
        <v>113</v>
      </c>
      <c r="AV231" s="13" t="s">
        <v>113</v>
      </c>
      <c r="AW231" s="13" t="s">
        <v>32</v>
      </c>
      <c r="AX231" s="13" t="s">
        <v>76</v>
      </c>
      <c r="AY231" s="164" t="s">
        <v>164</v>
      </c>
    </row>
    <row r="232" spans="2:65" s="14" customFormat="1">
      <c r="B232" s="170"/>
      <c r="D232" s="148" t="s">
        <v>253</v>
      </c>
      <c r="E232" s="171" t="s">
        <v>1</v>
      </c>
      <c r="F232" s="172" t="s">
        <v>265</v>
      </c>
      <c r="H232" s="173">
        <v>29.283999999999999</v>
      </c>
      <c r="I232" s="174"/>
      <c r="L232" s="170"/>
      <c r="M232" s="175"/>
      <c r="T232" s="176"/>
      <c r="AT232" s="171" t="s">
        <v>253</v>
      </c>
      <c r="AU232" s="171" t="s">
        <v>113</v>
      </c>
      <c r="AV232" s="14" t="s">
        <v>186</v>
      </c>
      <c r="AW232" s="14" t="s">
        <v>32</v>
      </c>
      <c r="AX232" s="14" t="s">
        <v>84</v>
      </c>
      <c r="AY232" s="171" t="s">
        <v>164</v>
      </c>
    </row>
    <row r="233" spans="2:65" s="1" customFormat="1" ht="16.5" customHeight="1">
      <c r="B233" s="31"/>
      <c r="C233" s="135" t="s">
        <v>368</v>
      </c>
      <c r="D233" s="135" t="s">
        <v>167</v>
      </c>
      <c r="E233" s="136" t="s">
        <v>369</v>
      </c>
      <c r="F233" s="137" t="s">
        <v>370</v>
      </c>
      <c r="G233" s="138" t="s">
        <v>250</v>
      </c>
      <c r="H233" s="139">
        <v>29.283999999999999</v>
      </c>
      <c r="I233" s="140"/>
      <c r="J233" s="141">
        <f>ROUND(I233*H233,2)</f>
        <v>0</v>
      </c>
      <c r="K233" s="137" t="s">
        <v>251</v>
      </c>
      <c r="L233" s="31"/>
      <c r="M233" s="142" t="s">
        <v>1</v>
      </c>
      <c r="N233" s="143" t="s">
        <v>42</v>
      </c>
      <c r="P233" s="144">
        <f>O233*H233</f>
        <v>0</v>
      </c>
      <c r="Q233" s="144">
        <v>0</v>
      </c>
      <c r="R233" s="144">
        <f>Q233*H233</f>
        <v>0</v>
      </c>
      <c r="S233" s="144">
        <v>0</v>
      </c>
      <c r="T233" s="145">
        <f>S233*H233</f>
        <v>0</v>
      </c>
      <c r="AR233" s="146" t="s">
        <v>186</v>
      </c>
      <c r="AT233" s="146" t="s">
        <v>167</v>
      </c>
      <c r="AU233" s="146" t="s">
        <v>113</v>
      </c>
      <c r="AY233" s="16" t="s">
        <v>164</v>
      </c>
      <c r="BE233" s="147">
        <f>IF(N233="základní",J233,0)</f>
        <v>0</v>
      </c>
      <c r="BF233" s="147">
        <f>IF(N233="snížená",J233,0)</f>
        <v>0</v>
      </c>
      <c r="BG233" s="147">
        <f>IF(N233="zákl. přenesená",J233,0)</f>
        <v>0</v>
      </c>
      <c r="BH233" s="147">
        <f>IF(N233="sníž. přenesená",J233,0)</f>
        <v>0</v>
      </c>
      <c r="BI233" s="147">
        <f>IF(N233="nulová",J233,0)</f>
        <v>0</v>
      </c>
      <c r="BJ233" s="16" t="s">
        <v>113</v>
      </c>
      <c r="BK233" s="147">
        <f>ROUND(I233*H233,2)</f>
        <v>0</v>
      </c>
      <c r="BL233" s="16" t="s">
        <v>186</v>
      </c>
      <c r="BM233" s="146" t="s">
        <v>371</v>
      </c>
    </row>
    <row r="234" spans="2:65" s="12" customFormat="1">
      <c r="B234" s="157"/>
      <c r="D234" s="148" t="s">
        <v>253</v>
      </c>
      <c r="E234" s="158" t="s">
        <v>1</v>
      </c>
      <c r="F234" s="159" t="s">
        <v>355</v>
      </c>
      <c r="H234" s="158" t="s">
        <v>1</v>
      </c>
      <c r="I234" s="160"/>
      <c r="L234" s="157"/>
      <c r="M234" s="161"/>
      <c r="T234" s="162"/>
      <c r="AT234" s="158" t="s">
        <v>253</v>
      </c>
      <c r="AU234" s="158" t="s">
        <v>113</v>
      </c>
      <c r="AV234" s="12" t="s">
        <v>84</v>
      </c>
      <c r="AW234" s="12" t="s">
        <v>32</v>
      </c>
      <c r="AX234" s="12" t="s">
        <v>76</v>
      </c>
      <c r="AY234" s="158" t="s">
        <v>164</v>
      </c>
    </row>
    <row r="235" spans="2:65" s="13" customFormat="1">
      <c r="B235" s="163"/>
      <c r="D235" s="148" t="s">
        <v>253</v>
      </c>
      <c r="E235" s="164" t="s">
        <v>1</v>
      </c>
      <c r="F235" s="165" t="s">
        <v>363</v>
      </c>
      <c r="H235" s="166">
        <v>11.648999999999999</v>
      </c>
      <c r="I235" s="167"/>
      <c r="L235" s="163"/>
      <c r="M235" s="168"/>
      <c r="T235" s="169"/>
      <c r="AT235" s="164" t="s">
        <v>253</v>
      </c>
      <c r="AU235" s="164" t="s">
        <v>113</v>
      </c>
      <c r="AV235" s="13" t="s">
        <v>113</v>
      </c>
      <c r="AW235" s="13" t="s">
        <v>32</v>
      </c>
      <c r="AX235" s="13" t="s">
        <v>76</v>
      </c>
      <c r="AY235" s="164" t="s">
        <v>164</v>
      </c>
    </row>
    <row r="236" spans="2:65" s="12" customFormat="1">
      <c r="B236" s="157"/>
      <c r="D236" s="148" t="s">
        <v>253</v>
      </c>
      <c r="E236" s="158" t="s">
        <v>1</v>
      </c>
      <c r="F236" s="159" t="s">
        <v>254</v>
      </c>
      <c r="H236" s="158" t="s">
        <v>1</v>
      </c>
      <c r="I236" s="160"/>
      <c r="L236" s="157"/>
      <c r="M236" s="161"/>
      <c r="T236" s="162"/>
      <c r="AT236" s="158" t="s">
        <v>253</v>
      </c>
      <c r="AU236" s="158" t="s">
        <v>113</v>
      </c>
      <c r="AV236" s="12" t="s">
        <v>84</v>
      </c>
      <c r="AW236" s="12" t="s">
        <v>32</v>
      </c>
      <c r="AX236" s="12" t="s">
        <v>76</v>
      </c>
      <c r="AY236" s="158" t="s">
        <v>164</v>
      </c>
    </row>
    <row r="237" spans="2:65" s="13" customFormat="1">
      <c r="B237" s="163"/>
      <c r="D237" s="148" t="s">
        <v>253</v>
      </c>
      <c r="E237" s="164" t="s">
        <v>1</v>
      </c>
      <c r="F237" s="165" t="s">
        <v>364</v>
      </c>
      <c r="H237" s="166">
        <v>8.9550000000000001</v>
      </c>
      <c r="I237" s="167"/>
      <c r="L237" s="163"/>
      <c r="M237" s="168"/>
      <c r="T237" s="169"/>
      <c r="AT237" s="164" t="s">
        <v>253</v>
      </c>
      <c r="AU237" s="164" t="s">
        <v>113</v>
      </c>
      <c r="AV237" s="13" t="s">
        <v>113</v>
      </c>
      <c r="AW237" s="13" t="s">
        <v>32</v>
      </c>
      <c r="AX237" s="13" t="s">
        <v>76</v>
      </c>
      <c r="AY237" s="164" t="s">
        <v>164</v>
      </c>
    </row>
    <row r="238" spans="2:65" s="13" customFormat="1">
      <c r="B238" s="163"/>
      <c r="D238" s="148" t="s">
        <v>253</v>
      </c>
      <c r="E238" s="164" t="s">
        <v>1</v>
      </c>
      <c r="F238" s="165" t="s">
        <v>365</v>
      </c>
      <c r="H238" s="166">
        <v>7.08</v>
      </c>
      <c r="I238" s="167"/>
      <c r="L238" s="163"/>
      <c r="M238" s="168"/>
      <c r="T238" s="169"/>
      <c r="AT238" s="164" t="s">
        <v>253</v>
      </c>
      <c r="AU238" s="164" t="s">
        <v>113</v>
      </c>
      <c r="AV238" s="13" t="s">
        <v>113</v>
      </c>
      <c r="AW238" s="13" t="s">
        <v>32</v>
      </c>
      <c r="AX238" s="13" t="s">
        <v>76</v>
      </c>
      <c r="AY238" s="164" t="s">
        <v>164</v>
      </c>
    </row>
    <row r="239" spans="2:65" s="12" customFormat="1">
      <c r="B239" s="157"/>
      <c r="D239" s="148" t="s">
        <v>253</v>
      </c>
      <c r="E239" s="158" t="s">
        <v>1</v>
      </c>
      <c r="F239" s="159" t="s">
        <v>366</v>
      </c>
      <c r="H239" s="158" t="s">
        <v>1</v>
      </c>
      <c r="I239" s="160"/>
      <c r="L239" s="157"/>
      <c r="M239" s="161"/>
      <c r="T239" s="162"/>
      <c r="AT239" s="158" t="s">
        <v>253</v>
      </c>
      <c r="AU239" s="158" t="s">
        <v>113</v>
      </c>
      <c r="AV239" s="12" t="s">
        <v>84</v>
      </c>
      <c r="AW239" s="12" t="s">
        <v>32</v>
      </c>
      <c r="AX239" s="12" t="s">
        <v>76</v>
      </c>
      <c r="AY239" s="158" t="s">
        <v>164</v>
      </c>
    </row>
    <row r="240" spans="2:65" s="13" customFormat="1">
      <c r="B240" s="163"/>
      <c r="D240" s="148" t="s">
        <v>253</v>
      </c>
      <c r="E240" s="164" t="s">
        <v>1</v>
      </c>
      <c r="F240" s="165" t="s">
        <v>367</v>
      </c>
      <c r="H240" s="166">
        <v>1.6</v>
      </c>
      <c r="I240" s="167"/>
      <c r="L240" s="163"/>
      <c r="M240" s="168"/>
      <c r="T240" s="169"/>
      <c r="AT240" s="164" t="s">
        <v>253</v>
      </c>
      <c r="AU240" s="164" t="s">
        <v>113</v>
      </c>
      <c r="AV240" s="13" t="s">
        <v>113</v>
      </c>
      <c r="AW240" s="13" t="s">
        <v>32</v>
      </c>
      <c r="AX240" s="13" t="s">
        <v>76</v>
      </c>
      <c r="AY240" s="164" t="s">
        <v>164</v>
      </c>
    </row>
    <row r="241" spans="2:65" s="14" customFormat="1">
      <c r="B241" s="170"/>
      <c r="D241" s="148" t="s">
        <v>253</v>
      </c>
      <c r="E241" s="171" t="s">
        <v>1</v>
      </c>
      <c r="F241" s="172" t="s">
        <v>265</v>
      </c>
      <c r="H241" s="173">
        <v>29.283999999999999</v>
      </c>
      <c r="I241" s="174"/>
      <c r="L241" s="170"/>
      <c r="M241" s="175"/>
      <c r="T241" s="176"/>
      <c r="AT241" s="171" t="s">
        <v>253</v>
      </c>
      <c r="AU241" s="171" t="s">
        <v>113</v>
      </c>
      <c r="AV241" s="14" t="s">
        <v>186</v>
      </c>
      <c r="AW241" s="14" t="s">
        <v>32</v>
      </c>
      <c r="AX241" s="14" t="s">
        <v>84</v>
      </c>
      <c r="AY241" s="171" t="s">
        <v>164</v>
      </c>
    </row>
    <row r="242" spans="2:65" s="1" customFormat="1" ht="16.5" customHeight="1">
      <c r="B242" s="31"/>
      <c r="C242" s="135" t="s">
        <v>7</v>
      </c>
      <c r="D242" s="135" t="s">
        <v>167</v>
      </c>
      <c r="E242" s="136" t="s">
        <v>372</v>
      </c>
      <c r="F242" s="137" t="s">
        <v>373</v>
      </c>
      <c r="G242" s="138" t="s">
        <v>305</v>
      </c>
      <c r="H242" s="139">
        <v>5.3860000000000001</v>
      </c>
      <c r="I242" s="140"/>
      <c r="J242" s="141">
        <f>ROUND(I242*H242,2)</f>
        <v>0</v>
      </c>
      <c r="K242" s="137" t="s">
        <v>251</v>
      </c>
      <c r="L242" s="31"/>
      <c r="M242" s="142" t="s">
        <v>1</v>
      </c>
      <c r="N242" s="143" t="s">
        <v>42</v>
      </c>
      <c r="P242" s="144">
        <f>O242*H242</f>
        <v>0</v>
      </c>
      <c r="Q242" s="144">
        <v>1.06277</v>
      </c>
      <c r="R242" s="144">
        <f>Q242*H242</f>
        <v>5.7240792200000001</v>
      </c>
      <c r="S242" s="144">
        <v>0</v>
      </c>
      <c r="T242" s="145">
        <f>S242*H242</f>
        <v>0</v>
      </c>
      <c r="AR242" s="146" t="s">
        <v>186</v>
      </c>
      <c r="AT242" s="146" t="s">
        <v>167</v>
      </c>
      <c r="AU242" s="146" t="s">
        <v>113</v>
      </c>
      <c r="AY242" s="16" t="s">
        <v>164</v>
      </c>
      <c r="BE242" s="147">
        <f>IF(N242="základní",J242,0)</f>
        <v>0</v>
      </c>
      <c r="BF242" s="147">
        <f>IF(N242="snížená",J242,0)</f>
        <v>0</v>
      </c>
      <c r="BG242" s="147">
        <f>IF(N242="zákl. přenesená",J242,0)</f>
        <v>0</v>
      </c>
      <c r="BH242" s="147">
        <f>IF(N242="sníž. přenesená",J242,0)</f>
        <v>0</v>
      </c>
      <c r="BI242" s="147">
        <f>IF(N242="nulová",J242,0)</f>
        <v>0</v>
      </c>
      <c r="BJ242" s="16" t="s">
        <v>113</v>
      </c>
      <c r="BK242" s="147">
        <f>ROUND(I242*H242,2)</f>
        <v>0</v>
      </c>
      <c r="BL242" s="16" t="s">
        <v>186</v>
      </c>
      <c r="BM242" s="146" t="s">
        <v>374</v>
      </c>
    </row>
    <row r="243" spans="2:65" s="12" customFormat="1">
      <c r="B243" s="157"/>
      <c r="D243" s="148" t="s">
        <v>253</v>
      </c>
      <c r="E243" s="158" t="s">
        <v>1</v>
      </c>
      <c r="F243" s="159" t="s">
        <v>355</v>
      </c>
      <c r="H243" s="158" t="s">
        <v>1</v>
      </c>
      <c r="I243" s="160"/>
      <c r="L243" s="157"/>
      <c r="M243" s="161"/>
      <c r="T243" s="162"/>
      <c r="AT243" s="158" t="s">
        <v>253</v>
      </c>
      <c r="AU243" s="158" t="s">
        <v>113</v>
      </c>
      <c r="AV243" s="12" t="s">
        <v>84</v>
      </c>
      <c r="AW243" s="12" t="s">
        <v>32</v>
      </c>
      <c r="AX243" s="12" t="s">
        <v>76</v>
      </c>
      <c r="AY243" s="158" t="s">
        <v>164</v>
      </c>
    </row>
    <row r="244" spans="2:65" s="13" customFormat="1">
      <c r="B244" s="163"/>
      <c r="D244" s="148" t="s">
        <v>253</v>
      </c>
      <c r="E244" s="164" t="s">
        <v>1</v>
      </c>
      <c r="F244" s="165" t="s">
        <v>375</v>
      </c>
      <c r="H244" s="166">
        <v>1.4830000000000001</v>
      </c>
      <c r="I244" s="167"/>
      <c r="L244" s="163"/>
      <c r="M244" s="168"/>
      <c r="T244" s="169"/>
      <c r="AT244" s="164" t="s">
        <v>253</v>
      </c>
      <c r="AU244" s="164" t="s">
        <v>113</v>
      </c>
      <c r="AV244" s="13" t="s">
        <v>113</v>
      </c>
      <c r="AW244" s="13" t="s">
        <v>32</v>
      </c>
      <c r="AX244" s="13" t="s">
        <v>76</v>
      </c>
      <c r="AY244" s="164" t="s">
        <v>164</v>
      </c>
    </row>
    <row r="245" spans="2:65" s="12" customFormat="1" ht="22.5">
      <c r="B245" s="157"/>
      <c r="D245" s="148" t="s">
        <v>253</v>
      </c>
      <c r="E245" s="158" t="s">
        <v>1</v>
      </c>
      <c r="F245" s="159" t="s">
        <v>376</v>
      </c>
      <c r="H245" s="158" t="s">
        <v>1</v>
      </c>
      <c r="I245" s="160"/>
      <c r="L245" s="157"/>
      <c r="M245" s="161"/>
      <c r="T245" s="162"/>
      <c r="AT245" s="158" t="s">
        <v>253</v>
      </c>
      <c r="AU245" s="158" t="s">
        <v>113</v>
      </c>
      <c r="AV245" s="12" t="s">
        <v>84</v>
      </c>
      <c r="AW245" s="12" t="s">
        <v>32</v>
      </c>
      <c r="AX245" s="12" t="s">
        <v>76</v>
      </c>
      <c r="AY245" s="158" t="s">
        <v>164</v>
      </c>
    </row>
    <row r="246" spans="2:65" s="13" customFormat="1">
      <c r="B246" s="163"/>
      <c r="D246" s="148" t="s">
        <v>253</v>
      </c>
      <c r="E246" s="164" t="s">
        <v>1</v>
      </c>
      <c r="F246" s="165" t="s">
        <v>377</v>
      </c>
      <c r="H246" s="166">
        <v>2.1080000000000001</v>
      </c>
      <c r="I246" s="167"/>
      <c r="L246" s="163"/>
      <c r="M246" s="168"/>
      <c r="T246" s="169"/>
      <c r="AT246" s="164" t="s">
        <v>253</v>
      </c>
      <c r="AU246" s="164" t="s">
        <v>113</v>
      </c>
      <c r="AV246" s="13" t="s">
        <v>113</v>
      </c>
      <c r="AW246" s="13" t="s">
        <v>32</v>
      </c>
      <c r="AX246" s="13" t="s">
        <v>76</v>
      </c>
      <c r="AY246" s="164" t="s">
        <v>164</v>
      </c>
    </row>
    <row r="247" spans="2:65" s="13" customFormat="1">
      <c r="B247" s="163"/>
      <c r="D247" s="148" t="s">
        <v>253</v>
      </c>
      <c r="E247" s="164" t="s">
        <v>1</v>
      </c>
      <c r="F247" s="165" t="s">
        <v>378</v>
      </c>
      <c r="H247" s="166">
        <v>1.7230000000000001</v>
      </c>
      <c r="I247" s="167"/>
      <c r="L247" s="163"/>
      <c r="M247" s="168"/>
      <c r="T247" s="169"/>
      <c r="AT247" s="164" t="s">
        <v>253</v>
      </c>
      <c r="AU247" s="164" t="s">
        <v>113</v>
      </c>
      <c r="AV247" s="13" t="s">
        <v>113</v>
      </c>
      <c r="AW247" s="13" t="s">
        <v>32</v>
      </c>
      <c r="AX247" s="13" t="s">
        <v>76</v>
      </c>
      <c r="AY247" s="164" t="s">
        <v>164</v>
      </c>
    </row>
    <row r="248" spans="2:65" s="12" customFormat="1" ht="22.5">
      <c r="B248" s="157"/>
      <c r="D248" s="148" t="s">
        <v>253</v>
      </c>
      <c r="E248" s="158" t="s">
        <v>1</v>
      </c>
      <c r="F248" s="159" t="s">
        <v>379</v>
      </c>
      <c r="H248" s="158" t="s">
        <v>1</v>
      </c>
      <c r="I248" s="160"/>
      <c r="L248" s="157"/>
      <c r="M248" s="161"/>
      <c r="T248" s="162"/>
      <c r="AT248" s="158" t="s">
        <v>253</v>
      </c>
      <c r="AU248" s="158" t="s">
        <v>113</v>
      </c>
      <c r="AV248" s="12" t="s">
        <v>84</v>
      </c>
      <c r="AW248" s="12" t="s">
        <v>32</v>
      </c>
      <c r="AX248" s="12" t="s">
        <v>76</v>
      </c>
      <c r="AY248" s="158" t="s">
        <v>164</v>
      </c>
    </row>
    <row r="249" spans="2:65" s="13" customFormat="1">
      <c r="B249" s="163"/>
      <c r="D249" s="148" t="s">
        <v>253</v>
      </c>
      <c r="E249" s="164" t="s">
        <v>1</v>
      </c>
      <c r="F249" s="165" t="s">
        <v>380</v>
      </c>
      <c r="H249" s="166">
        <v>7.1999999999999995E-2</v>
      </c>
      <c r="I249" s="167"/>
      <c r="L249" s="163"/>
      <c r="M249" s="168"/>
      <c r="T249" s="169"/>
      <c r="AT249" s="164" t="s">
        <v>253</v>
      </c>
      <c r="AU249" s="164" t="s">
        <v>113</v>
      </c>
      <c r="AV249" s="13" t="s">
        <v>113</v>
      </c>
      <c r="AW249" s="13" t="s">
        <v>32</v>
      </c>
      <c r="AX249" s="13" t="s">
        <v>76</v>
      </c>
      <c r="AY249" s="164" t="s">
        <v>164</v>
      </c>
    </row>
    <row r="250" spans="2:65" s="14" customFormat="1">
      <c r="B250" s="170"/>
      <c r="D250" s="148" t="s">
        <v>253</v>
      </c>
      <c r="E250" s="171" t="s">
        <v>1</v>
      </c>
      <c r="F250" s="172" t="s">
        <v>265</v>
      </c>
      <c r="H250" s="173">
        <v>5.3860000000000001</v>
      </c>
      <c r="I250" s="174"/>
      <c r="L250" s="170"/>
      <c r="M250" s="175"/>
      <c r="T250" s="176"/>
      <c r="AT250" s="171" t="s">
        <v>253</v>
      </c>
      <c r="AU250" s="171" t="s">
        <v>113</v>
      </c>
      <c r="AV250" s="14" t="s">
        <v>186</v>
      </c>
      <c r="AW250" s="14" t="s">
        <v>32</v>
      </c>
      <c r="AX250" s="14" t="s">
        <v>84</v>
      </c>
      <c r="AY250" s="171" t="s">
        <v>164</v>
      </c>
    </row>
    <row r="251" spans="2:65" s="1" customFormat="1" ht="24.2" customHeight="1">
      <c r="B251" s="31"/>
      <c r="C251" s="135" t="s">
        <v>381</v>
      </c>
      <c r="D251" s="135" t="s">
        <v>167</v>
      </c>
      <c r="E251" s="136" t="s">
        <v>382</v>
      </c>
      <c r="F251" s="137" t="s">
        <v>383</v>
      </c>
      <c r="G251" s="138" t="s">
        <v>250</v>
      </c>
      <c r="H251" s="139">
        <v>7</v>
      </c>
      <c r="I251" s="140"/>
      <c r="J251" s="141">
        <f>ROUND(I251*H251,2)</f>
        <v>0</v>
      </c>
      <c r="K251" s="137" t="s">
        <v>1</v>
      </c>
      <c r="L251" s="31"/>
      <c r="M251" s="142" t="s">
        <v>1</v>
      </c>
      <c r="N251" s="143" t="s">
        <v>42</v>
      </c>
      <c r="P251" s="144">
        <f>O251*H251</f>
        <v>0</v>
      </c>
      <c r="Q251" s="144">
        <v>3.091E-2</v>
      </c>
      <c r="R251" s="144">
        <f>Q251*H251</f>
        <v>0.21637000000000001</v>
      </c>
      <c r="S251" s="144">
        <v>0</v>
      </c>
      <c r="T251" s="145">
        <f>S251*H251</f>
        <v>0</v>
      </c>
      <c r="AR251" s="146" t="s">
        <v>186</v>
      </c>
      <c r="AT251" s="146" t="s">
        <v>167</v>
      </c>
      <c r="AU251" s="146" t="s">
        <v>113</v>
      </c>
      <c r="AY251" s="16" t="s">
        <v>164</v>
      </c>
      <c r="BE251" s="147">
        <f>IF(N251="základní",J251,0)</f>
        <v>0</v>
      </c>
      <c r="BF251" s="147">
        <f>IF(N251="snížená",J251,0)</f>
        <v>0</v>
      </c>
      <c r="BG251" s="147">
        <f>IF(N251="zákl. přenesená",J251,0)</f>
        <v>0</v>
      </c>
      <c r="BH251" s="147">
        <f>IF(N251="sníž. přenesená",J251,0)</f>
        <v>0</v>
      </c>
      <c r="BI251" s="147">
        <f>IF(N251="nulová",J251,0)</f>
        <v>0</v>
      </c>
      <c r="BJ251" s="16" t="s">
        <v>113</v>
      </c>
      <c r="BK251" s="147">
        <f>ROUND(I251*H251,2)</f>
        <v>0</v>
      </c>
      <c r="BL251" s="16" t="s">
        <v>186</v>
      </c>
      <c r="BM251" s="146" t="s">
        <v>384</v>
      </c>
    </row>
    <row r="252" spans="2:65" s="1" customFormat="1" ht="24.2" customHeight="1">
      <c r="B252" s="31"/>
      <c r="C252" s="135" t="s">
        <v>385</v>
      </c>
      <c r="D252" s="135" t="s">
        <v>167</v>
      </c>
      <c r="E252" s="136" t="s">
        <v>386</v>
      </c>
      <c r="F252" s="137" t="s">
        <v>387</v>
      </c>
      <c r="G252" s="138" t="s">
        <v>268</v>
      </c>
      <c r="H252" s="139">
        <v>233.94</v>
      </c>
      <c r="I252" s="140"/>
      <c r="J252" s="141">
        <f>ROUND(I252*H252,2)</f>
        <v>0</v>
      </c>
      <c r="K252" s="137" t="s">
        <v>1</v>
      </c>
      <c r="L252" s="31"/>
      <c r="M252" s="142" t="s">
        <v>1</v>
      </c>
      <c r="N252" s="143" t="s">
        <v>42</v>
      </c>
      <c r="P252" s="144">
        <f>O252*H252</f>
        <v>0</v>
      </c>
      <c r="Q252" s="144">
        <v>2.5018699999999998</v>
      </c>
      <c r="R252" s="144">
        <f>Q252*H252</f>
        <v>585.28746779999994</v>
      </c>
      <c r="S252" s="144">
        <v>0</v>
      </c>
      <c r="T252" s="145">
        <f>S252*H252</f>
        <v>0</v>
      </c>
      <c r="AR252" s="146" t="s">
        <v>186</v>
      </c>
      <c r="AT252" s="146" t="s">
        <v>167</v>
      </c>
      <c r="AU252" s="146" t="s">
        <v>113</v>
      </c>
      <c r="AY252" s="16" t="s">
        <v>164</v>
      </c>
      <c r="BE252" s="147">
        <f>IF(N252="základní",J252,0)</f>
        <v>0</v>
      </c>
      <c r="BF252" s="147">
        <f>IF(N252="snížená",J252,0)</f>
        <v>0</v>
      </c>
      <c r="BG252" s="147">
        <f>IF(N252="zákl. přenesená",J252,0)</f>
        <v>0</v>
      </c>
      <c r="BH252" s="147">
        <f>IF(N252="sníž. přenesená",J252,0)</f>
        <v>0</v>
      </c>
      <c r="BI252" s="147">
        <f>IF(N252="nulová",J252,0)</f>
        <v>0</v>
      </c>
      <c r="BJ252" s="16" t="s">
        <v>113</v>
      </c>
      <c r="BK252" s="147">
        <f>ROUND(I252*H252,2)</f>
        <v>0</v>
      </c>
      <c r="BL252" s="16" t="s">
        <v>186</v>
      </c>
      <c r="BM252" s="146" t="s">
        <v>388</v>
      </c>
    </row>
    <row r="253" spans="2:65" s="12" customFormat="1">
      <c r="B253" s="157"/>
      <c r="D253" s="148" t="s">
        <v>253</v>
      </c>
      <c r="E253" s="158" t="s">
        <v>1</v>
      </c>
      <c r="F253" s="159" t="s">
        <v>389</v>
      </c>
      <c r="H253" s="158" t="s">
        <v>1</v>
      </c>
      <c r="I253" s="160"/>
      <c r="L253" s="157"/>
      <c r="M253" s="161"/>
      <c r="T253" s="162"/>
      <c r="AT253" s="158" t="s">
        <v>253</v>
      </c>
      <c r="AU253" s="158" t="s">
        <v>113</v>
      </c>
      <c r="AV253" s="12" t="s">
        <v>84</v>
      </c>
      <c r="AW253" s="12" t="s">
        <v>32</v>
      </c>
      <c r="AX253" s="12" t="s">
        <v>76</v>
      </c>
      <c r="AY253" s="158" t="s">
        <v>164</v>
      </c>
    </row>
    <row r="254" spans="2:65" s="13" customFormat="1">
      <c r="B254" s="163"/>
      <c r="D254" s="148" t="s">
        <v>253</v>
      </c>
      <c r="E254" s="164" t="s">
        <v>1</v>
      </c>
      <c r="F254" s="165" t="s">
        <v>390</v>
      </c>
      <c r="H254" s="166">
        <v>106.14100000000001</v>
      </c>
      <c r="I254" s="167"/>
      <c r="L254" s="163"/>
      <c r="M254" s="168"/>
      <c r="T254" s="169"/>
      <c r="AT254" s="164" t="s">
        <v>253</v>
      </c>
      <c r="AU254" s="164" t="s">
        <v>113</v>
      </c>
      <c r="AV254" s="13" t="s">
        <v>113</v>
      </c>
      <c r="AW254" s="13" t="s">
        <v>32</v>
      </c>
      <c r="AX254" s="13" t="s">
        <v>76</v>
      </c>
      <c r="AY254" s="164" t="s">
        <v>164</v>
      </c>
    </row>
    <row r="255" spans="2:65" s="13" customFormat="1">
      <c r="B255" s="163"/>
      <c r="D255" s="148" t="s">
        <v>253</v>
      </c>
      <c r="E255" s="164" t="s">
        <v>1</v>
      </c>
      <c r="F255" s="165" t="s">
        <v>391</v>
      </c>
      <c r="H255" s="166">
        <v>36.267000000000003</v>
      </c>
      <c r="I255" s="167"/>
      <c r="L255" s="163"/>
      <c r="M255" s="168"/>
      <c r="T255" s="169"/>
      <c r="AT255" s="164" t="s">
        <v>253</v>
      </c>
      <c r="AU255" s="164" t="s">
        <v>113</v>
      </c>
      <c r="AV255" s="13" t="s">
        <v>113</v>
      </c>
      <c r="AW255" s="13" t="s">
        <v>32</v>
      </c>
      <c r="AX255" s="13" t="s">
        <v>76</v>
      </c>
      <c r="AY255" s="164" t="s">
        <v>164</v>
      </c>
    </row>
    <row r="256" spans="2:65" s="13" customFormat="1" ht="22.5">
      <c r="B256" s="163"/>
      <c r="D256" s="148" t="s">
        <v>253</v>
      </c>
      <c r="E256" s="164" t="s">
        <v>1</v>
      </c>
      <c r="F256" s="165" t="s">
        <v>392</v>
      </c>
      <c r="H256" s="166">
        <v>68.971999999999994</v>
      </c>
      <c r="I256" s="167"/>
      <c r="L256" s="163"/>
      <c r="M256" s="168"/>
      <c r="T256" s="169"/>
      <c r="AT256" s="164" t="s">
        <v>253</v>
      </c>
      <c r="AU256" s="164" t="s">
        <v>113</v>
      </c>
      <c r="AV256" s="13" t="s">
        <v>113</v>
      </c>
      <c r="AW256" s="13" t="s">
        <v>32</v>
      </c>
      <c r="AX256" s="13" t="s">
        <v>76</v>
      </c>
      <c r="AY256" s="164" t="s">
        <v>164</v>
      </c>
    </row>
    <row r="257" spans="2:65" s="12" customFormat="1">
      <c r="B257" s="157"/>
      <c r="D257" s="148" t="s">
        <v>253</v>
      </c>
      <c r="E257" s="158" t="s">
        <v>1</v>
      </c>
      <c r="F257" s="159" t="s">
        <v>393</v>
      </c>
      <c r="H257" s="158" t="s">
        <v>1</v>
      </c>
      <c r="I257" s="160"/>
      <c r="L257" s="157"/>
      <c r="M257" s="161"/>
      <c r="T257" s="162"/>
      <c r="AT257" s="158" t="s">
        <v>253</v>
      </c>
      <c r="AU257" s="158" t="s">
        <v>113</v>
      </c>
      <c r="AV257" s="12" t="s">
        <v>84</v>
      </c>
      <c r="AW257" s="12" t="s">
        <v>32</v>
      </c>
      <c r="AX257" s="12" t="s">
        <v>76</v>
      </c>
      <c r="AY257" s="158" t="s">
        <v>164</v>
      </c>
    </row>
    <row r="258" spans="2:65" s="13" customFormat="1">
      <c r="B258" s="163"/>
      <c r="D258" s="148" t="s">
        <v>253</v>
      </c>
      <c r="E258" s="164" t="s">
        <v>1</v>
      </c>
      <c r="F258" s="165" t="s">
        <v>394</v>
      </c>
      <c r="H258" s="166">
        <v>15.84</v>
      </c>
      <c r="I258" s="167"/>
      <c r="L258" s="163"/>
      <c r="M258" s="168"/>
      <c r="T258" s="169"/>
      <c r="AT258" s="164" t="s">
        <v>253</v>
      </c>
      <c r="AU258" s="164" t="s">
        <v>113</v>
      </c>
      <c r="AV258" s="13" t="s">
        <v>113</v>
      </c>
      <c r="AW258" s="13" t="s">
        <v>32</v>
      </c>
      <c r="AX258" s="13" t="s">
        <v>76</v>
      </c>
      <c r="AY258" s="164" t="s">
        <v>164</v>
      </c>
    </row>
    <row r="259" spans="2:65" s="13" customFormat="1">
      <c r="B259" s="163"/>
      <c r="D259" s="148" t="s">
        <v>253</v>
      </c>
      <c r="E259" s="164" t="s">
        <v>1</v>
      </c>
      <c r="F259" s="165" t="s">
        <v>395</v>
      </c>
      <c r="H259" s="166">
        <v>6.72</v>
      </c>
      <c r="I259" s="167"/>
      <c r="L259" s="163"/>
      <c r="M259" s="168"/>
      <c r="T259" s="169"/>
      <c r="AT259" s="164" t="s">
        <v>253</v>
      </c>
      <c r="AU259" s="164" t="s">
        <v>113</v>
      </c>
      <c r="AV259" s="13" t="s">
        <v>113</v>
      </c>
      <c r="AW259" s="13" t="s">
        <v>32</v>
      </c>
      <c r="AX259" s="13" t="s">
        <v>76</v>
      </c>
      <c r="AY259" s="164" t="s">
        <v>164</v>
      </c>
    </row>
    <row r="260" spans="2:65" s="14" customFormat="1">
      <c r="B260" s="170"/>
      <c r="D260" s="148" t="s">
        <v>253</v>
      </c>
      <c r="E260" s="171" t="s">
        <v>1</v>
      </c>
      <c r="F260" s="172" t="s">
        <v>265</v>
      </c>
      <c r="H260" s="173">
        <v>233.94</v>
      </c>
      <c r="I260" s="174"/>
      <c r="L260" s="170"/>
      <c r="M260" s="175"/>
      <c r="T260" s="176"/>
      <c r="AT260" s="171" t="s">
        <v>253</v>
      </c>
      <c r="AU260" s="171" t="s">
        <v>113</v>
      </c>
      <c r="AV260" s="14" t="s">
        <v>186</v>
      </c>
      <c r="AW260" s="14" t="s">
        <v>32</v>
      </c>
      <c r="AX260" s="14" t="s">
        <v>84</v>
      </c>
      <c r="AY260" s="171" t="s">
        <v>164</v>
      </c>
    </row>
    <row r="261" spans="2:65" s="1" customFormat="1" ht="16.5" customHeight="1">
      <c r="B261" s="31"/>
      <c r="C261" s="135" t="s">
        <v>396</v>
      </c>
      <c r="D261" s="135" t="s">
        <v>167</v>
      </c>
      <c r="E261" s="136" t="s">
        <v>397</v>
      </c>
      <c r="F261" s="137" t="s">
        <v>398</v>
      </c>
      <c r="G261" s="138" t="s">
        <v>250</v>
      </c>
      <c r="H261" s="139">
        <v>902.25599999999997</v>
      </c>
      <c r="I261" s="140"/>
      <c r="J261" s="141">
        <f>ROUND(I261*H261,2)</f>
        <v>0</v>
      </c>
      <c r="K261" s="137" t="s">
        <v>251</v>
      </c>
      <c r="L261" s="31"/>
      <c r="M261" s="142" t="s">
        <v>1</v>
      </c>
      <c r="N261" s="143" t="s">
        <v>42</v>
      </c>
      <c r="P261" s="144">
        <f>O261*H261</f>
        <v>0</v>
      </c>
      <c r="Q261" s="144">
        <v>2.6900000000000001E-3</v>
      </c>
      <c r="R261" s="144">
        <f>Q261*H261</f>
        <v>2.4270686399999999</v>
      </c>
      <c r="S261" s="144">
        <v>0</v>
      </c>
      <c r="T261" s="145">
        <f>S261*H261</f>
        <v>0</v>
      </c>
      <c r="AR261" s="146" t="s">
        <v>186</v>
      </c>
      <c r="AT261" s="146" t="s">
        <v>167</v>
      </c>
      <c r="AU261" s="146" t="s">
        <v>113</v>
      </c>
      <c r="AY261" s="16" t="s">
        <v>164</v>
      </c>
      <c r="BE261" s="147">
        <f>IF(N261="základní",J261,0)</f>
        <v>0</v>
      </c>
      <c r="BF261" s="147">
        <f>IF(N261="snížená",J261,0)</f>
        <v>0</v>
      </c>
      <c r="BG261" s="147">
        <f>IF(N261="zákl. přenesená",J261,0)</f>
        <v>0</v>
      </c>
      <c r="BH261" s="147">
        <f>IF(N261="sníž. přenesená",J261,0)</f>
        <v>0</v>
      </c>
      <c r="BI261" s="147">
        <f>IF(N261="nulová",J261,0)</f>
        <v>0</v>
      </c>
      <c r="BJ261" s="16" t="s">
        <v>113</v>
      </c>
      <c r="BK261" s="147">
        <f>ROUND(I261*H261,2)</f>
        <v>0</v>
      </c>
      <c r="BL261" s="16" t="s">
        <v>186</v>
      </c>
      <c r="BM261" s="146" t="s">
        <v>399</v>
      </c>
    </row>
    <row r="262" spans="2:65" s="12" customFormat="1">
      <c r="B262" s="157"/>
      <c r="D262" s="148" t="s">
        <v>253</v>
      </c>
      <c r="E262" s="158" t="s">
        <v>1</v>
      </c>
      <c r="F262" s="159" t="s">
        <v>389</v>
      </c>
      <c r="H262" s="158" t="s">
        <v>1</v>
      </c>
      <c r="I262" s="160"/>
      <c r="L262" s="157"/>
      <c r="M262" s="161"/>
      <c r="T262" s="162"/>
      <c r="AT262" s="158" t="s">
        <v>253</v>
      </c>
      <c r="AU262" s="158" t="s">
        <v>113</v>
      </c>
      <c r="AV262" s="12" t="s">
        <v>84</v>
      </c>
      <c r="AW262" s="12" t="s">
        <v>32</v>
      </c>
      <c r="AX262" s="12" t="s">
        <v>76</v>
      </c>
      <c r="AY262" s="158" t="s">
        <v>164</v>
      </c>
    </row>
    <row r="263" spans="2:65" s="13" customFormat="1">
      <c r="B263" s="163"/>
      <c r="D263" s="148" t="s">
        <v>253</v>
      </c>
      <c r="E263" s="164" t="s">
        <v>1</v>
      </c>
      <c r="F263" s="165" t="s">
        <v>400</v>
      </c>
      <c r="H263" s="166">
        <v>192.98400000000001</v>
      </c>
      <c r="I263" s="167"/>
      <c r="L263" s="163"/>
      <c r="M263" s="168"/>
      <c r="T263" s="169"/>
      <c r="AT263" s="164" t="s">
        <v>253</v>
      </c>
      <c r="AU263" s="164" t="s">
        <v>113</v>
      </c>
      <c r="AV263" s="13" t="s">
        <v>113</v>
      </c>
      <c r="AW263" s="13" t="s">
        <v>32</v>
      </c>
      <c r="AX263" s="13" t="s">
        <v>76</v>
      </c>
      <c r="AY263" s="164" t="s">
        <v>164</v>
      </c>
    </row>
    <row r="264" spans="2:65" s="13" customFormat="1">
      <c r="B264" s="163"/>
      <c r="D264" s="148" t="s">
        <v>253</v>
      </c>
      <c r="E264" s="164" t="s">
        <v>1</v>
      </c>
      <c r="F264" s="165" t="s">
        <v>401</v>
      </c>
      <c r="H264" s="166">
        <v>65.94</v>
      </c>
      <c r="I264" s="167"/>
      <c r="L264" s="163"/>
      <c r="M264" s="168"/>
      <c r="T264" s="169"/>
      <c r="AT264" s="164" t="s">
        <v>253</v>
      </c>
      <c r="AU264" s="164" t="s">
        <v>113</v>
      </c>
      <c r="AV264" s="13" t="s">
        <v>113</v>
      </c>
      <c r="AW264" s="13" t="s">
        <v>32</v>
      </c>
      <c r="AX264" s="13" t="s">
        <v>76</v>
      </c>
      <c r="AY264" s="164" t="s">
        <v>164</v>
      </c>
    </row>
    <row r="265" spans="2:65" s="13" customFormat="1" ht="22.5">
      <c r="B265" s="163"/>
      <c r="D265" s="148" t="s">
        <v>253</v>
      </c>
      <c r="E265" s="164" t="s">
        <v>1</v>
      </c>
      <c r="F265" s="165" t="s">
        <v>402</v>
      </c>
      <c r="H265" s="166">
        <v>98.531999999999996</v>
      </c>
      <c r="I265" s="167"/>
      <c r="L265" s="163"/>
      <c r="M265" s="168"/>
      <c r="T265" s="169"/>
      <c r="AT265" s="164" t="s">
        <v>253</v>
      </c>
      <c r="AU265" s="164" t="s">
        <v>113</v>
      </c>
      <c r="AV265" s="13" t="s">
        <v>113</v>
      </c>
      <c r="AW265" s="13" t="s">
        <v>32</v>
      </c>
      <c r="AX265" s="13" t="s">
        <v>76</v>
      </c>
      <c r="AY265" s="164" t="s">
        <v>164</v>
      </c>
    </row>
    <row r="266" spans="2:65" s="12" customFormat="1">
      <c r="B266" s="157"/>
      <c r="D266" s="148" t="s">
        <v>253</v>
      </c>
      <c r="E266" s="158" t="s">
        <v>1</v>
      </c>
      <c r="F266" s="159" t="s">
        <v>393</v>
      </c>
      <c r="H266" s="158" t="s">
        <v>1</v>
      </c>
      <c r="I266" s="160"/>
      <c r="L266" s="157"/>
      <c r="M266" s="161"/>
      <c r="T266" s="162"/>
      <c r="AT266" s="158" t="s">
        <v>253</v>
      </c>
      <c r="AU266" s="158" t="s">
        <v>113</v>
      </c>
      <c r="AV266" s="12" t="s">
        <v>84</v>
      </c>
      <c r="AW266" s="12" t="s">
        <v>32</v>
      </c>
      <c r="AX266" s="12" t="s">
        <v>76</v>
      </c>
      <c r="AY266" s="158" t="s">
        <v>164</v>
      </c>
    </row>
    <row r="267" spans="2:65" s="13" customFormat="1">
      <c r="B267" s="163"/>
      <c r="D267" s="148" t="s">
        <v>253</v>
      </c>
      <c r="E267" s="164" t="s">
        <v>1</v>
      </c>
      <c r="F267" s="165" t="s">
        <v>403</v>
      </c>
      <c r="H267" s="166">
        <v>524</v>
      </c>
      <c r="I267" s="167"/>
      <c r="L267" s="163"/>
      <c r="M267" s="168"/>
      <c r="T267" s="169"/>
      <c r="AT267" s="164" t="s">
        <v>253</v>
      </c>
      <c r="AU267" s="164" t="s">
        <v>113</v>
      </c>
      <c r="AV267" s="13" t="s">
        <v>113</v>
      </c>
      <c r="AW267" s="13" t="s">
        <v>32</v>
      </c>
      <c r="AX267" s="13" t="s">
        <v>76</v>
      </c>
      <c r="AY267" s="164" t="s">
        <v>164</v>
      </c>
    </row>
    <row r="268" spans="2:65" s="13" customFormat="1">
      <c r="B268" s="163"/>
      <c r="D268" s="148" t="s">
        <v>253</v>
      </c>
      <c r="E268" s="164" t="s">
        <v>1</v>
      </c>
      <c r="F268" s="165" t="s">
        <v>404</v>
      </c>
      <c r="H268" s="166">
        <v>20.8</v>
      </c>
      <c r="I268" s="167"/>
      <c r="L268" s="163"/>
      <c r="M268" s="168"/>
      <c r="T268" s="169"/>
      <c r="AT268" s="164" t="s">
        <v>253</v>
      </c>
      <c r="AU268" s="164" t="s">
        <v>113</v>
      </c>
      <c r="AV268" s="13" t="s">
        <v>113</v>
      </c>
      <c r="AW268" s="13" t="s">
        <v>32</v>
      </c>
      <c r="AX268" s="13" t="s">
        <v>76</v>
      </c>
      <c r="AY268" s="164" t="s">
        <v>164</v>
      </c>
    </row>
    <row r="269" spans="2:65" s="14" customFormat="1">
      <c r="B269" s="170"/>
      <c r="D269" s="148" t="s">
        <v>253</v>
      </c>
      <c r="E269" s="171" t="s">
        <v>1</v>
      </c>
      <c r="F269" s="172" t="s">
        <v>265</v>
      </c>
      <c r="H269" s="173">
        <v>902.25599999999986</v>
      </c>
      <c r="I269" s="174"/>
      <c r="L269" s="170"/>
      <c r="M269" s="175"/>
      <c r="T269" s="176"/>
      <c r="AT269" s="171" t="s">
        <v>253</v>
      </c>
      <c r="AU269" s="171" t="s">
        <v>113</v>
      </c>
      <c r="AV269" s="14" t="s">
        <v>186</v>
      </c>
      <c r="AW269" s="14" t="s">
        <v>32</v>
      </c>
      <c r="AX269" s="14" t="s">
        <v>84</v>
      </c>
      <c r="AY269" s="171" t="s">
        <v>164</v>
      </c>
    </row>
    <row r="270" spans="2:65" s="1" customFormat="1" ht="16.5" customHeight="1">
      <c r="B270" s="31"/>
      <c r="C270" s="135" t="s">
        <v>405</v>
      </c>
      <c r="D270" s="135" t="s">
        <v>167</v>
      </c>
      <c r="E270" s="136" t="s">
        <v>406</v>
      </c>
      <c r="F270" s="137" t="s">
        <v>407</v>
      </c>
      <c r="G270" s="138" t="s">
        <v>250</v>
      </c>
      <c r="H270" s="139">
        <v>902.25599999999997</v>
      </c>
      <c r="I270" s="140"/>
      <c r="J270" s="141">
        <f>ROUND(I270*H270,2)</f>
        <v>0</v>
      </c>
      <c r="K270" s="137" t="s">
        <v>251</v>
      </c>
      <c r="L270" s="31"/>
      <c r="M270" s="142" t="s">
        <v>1</v>
      </c>
      <c r="N270" s="143" t="s">
        <v>42</v>
      </c>
      <c r="P270" s="144">
        <f>O270*H270</f>
        <v>0</v>
      </c>
      <c r="Q270" s="144">
        <v>0</v>
      </c>
      <c r="R270" s="144">
        <f>Q270*H270</f>
        <v>0</v>
      </c>
      <c r="S270" s="144">
        <v>0</v>
      </c>
      <c r="T270" s="145">
        <f>S270*H270</f>
        <v>0</v>
      </c>
      <c r="AR270" s="146" t="s">
        <v>186</v>
      </c>
      <c r="AT270" s="146" t="s">
        <v>167</v>
      </c>
      <c r="AU270" s="146" t="s">
        <v>113</v>
      </c>
      <c r="AY270" s="16" t="s">
        <v>164</v>
      </c>
      <c r="BE270" s="147">
        <f>IF(N270="základní",J270,0)</f>
        <v>0</v>
      </c>
      <c r="BF270" s="147">
        <f>IF(N270="snížená",J270,0)</f>
        <v>0</v>
      </c>
      <c r="BG270" s="147">
        <f>IF(N270="zákl. přenesená",J270,0)</f>
        <v>0</v>
      </c>
      <c r="BH270" s="147">
        <f>IF(N270="sníž. přenesená",J270,0)</f>
        <v>0</v>
      </c>
      <c r="BI270" s="147">
        <f>IF(N270="nulová",J270,0)</f>
        <v>0</v>
      </c>
      <c r="BJ270" s="16" t="s">
        <v>113</v>
      </c>
      <c r="BK270" s="147">
        <f>ROUND(I270*H270,2)</f>
        <v>0</v>
      </c>
      <c r="BL270" s="16" t="s">
        <v>186</v>
      </c>
      <c r="BM270" s="146" t="s">
        <v>408</v>
      </c>
    </row>
    <row r="271" spans="2:65" s="12" customFormat="1">
      <c r="B271" s="157"/>
      <c r="D271" s="148" t="s">
        <v>253</v>
      </c>
      <c r="E271" s="158" t="s">
        <v>1</v>
      </c>
      <c r="F271" s="159" t="s">
        <v>389</v>
      </c>
      <c r="H271" s="158" t="s">
        <v>1</v>
      </c>
      <c r="I271" s="160"/>
      <c r="L271" s="157"/>
      <c r="M271" s="161"/>
      <c r="T271" s="162"/>
      <c r="AT271" s="158" t="s">
        <v>253</v>
      </c>
      <c r="AU271" s="158" t="s">
        <v>113</v>
      </c>
      <c r="AV271" s="12" t="s">
        <v>84</v>
      </c>
      <c r="AW271" s="12" t="s">
        <v>32</v>
      </c>
      <c r="AX271" s="12" t="s">
        <v>76</v>
      </c>
      <c r="AY271" s="158" t="s">
        <v>164</v>
      </c>
    </row>
    <row r="272" spans="2:65" s="13" customFormat="1">
      <c r="B272" s="163"/>
      <c r="D272" s="148" t="s">
        <v>253</v>
      </c>
      <c r="E272" s="164" t="s">
        <v>1</v>
      </c>
      <c r="F272" s="165" t="s">
        <v>400</v>
      </c>
      <c r="H272" s="166">
        <v>192.98400000000001</v>
      </c>
      <c r="I272" s="167"/>
      <c r="L272" s="163"/>
      <c r="M272" s="168"/>
      <c r="T272" s="169"/>
      <c r="AT272" s="164" t="s">
        <v>253</v>
      </c>
      <c r="AU272" s="164" t="s">
        <v>113</v>
      </c>
      <c r="AV272" s="13" t="s">
        <v>113</v>
      </c>
      <c r="AW272" s="13" t="s">
        <v>32</v>
      </c>
      <c r="AX272" s="13" t="s">
        <v>76</v>
      </c>
      <c r="AY272" s="164" t="s">
        <v>164</v>
      </c>
    </row>
    <row r="273" spans="2:65" s="13" customFormat="1">
      <c r="B273" s="163"/>
      <c r="D273" s="148" t="s">
        <v>253</v>
      </c>
      <c r="E273" s="164" t="s">
        <v>1</v>
      </c>
      <c r="F273" s="165" t="s">
        <v>401</v>
      </c>
      <c r="H273" s="166">
        <v>65.94</v>
      </c>
      <c r="I273" s="167"/>
      <c r="L273" s="163"/>
      <c r="M273" s="168"/>
      <c r="T273" s="169"/>
      <c r="AT273" s="164" t="s">
        <v>253</v>
      </c>
      <c r="AU273" s="164" t="s">
        <v>113</v>
      </c>
      <c r="AV273" s="13" t="s">
        <v>113</v>
      </c>
      <c r="AW273" s="13" t="s">
        <v>32</v>
      </c>
      <c r="AX273" s="13" t="s">
        <v>76</v>
      </c>
      <c r="AY273" s="164" t="s">
        <v>164</v>
      </c>
    </row>
    <row r="274" spans="2:65" s="13" customFormat="1" ht="22.5">
      <c r="B274" s="163"/>
      <c r="D274" s="148" t="s">
        <v>253</v>
      </c>
      <c r="E274" s="164" t="s">
        <v>1</v>
      </c>
      <c r="F274" s="165" t="s">
        <v>402</v>
      </c>
      <c r="H274" s="166">
        <v>98.531999999999996</v>
      </c>
      <c r="I274" s="167"/>
      <c r="L274" s="163"/>
      <c r="M274" s="168"/>
      <c r="T274" s="169"/>
      <c r="AT274" s="164" t="s">
        <v>253</v>
      </c>
      <c r="AU274" s="164" t="s">
        <v>113</v>
      </c>
      <c r="AV274" s="13" t="s">
        <v>113</v>
      </c>
      <c r="AW274" s="13" t="s">
        <v>32</v>
      </c>
      <c r="AX274" s="13" t="s">
        <v>76</v>
      </c>
      <c r="AY274" s="164" t="s">
        <v>164</v>
      </c>
    </row>
    <row r="275" spans="2:65" s="12" customFormat="1">
      <c r="B275" s="157"/>
      <c r="D275" s="148" t="s">
        <v>253</v>
      </c>
      <c r="E275" s="158" t="s">
        <v>1</v>
      </c>
      <c r="F275" s="159" t="s">
        <v>393</v>
      </c>
      <c r="H275" s="158" t="s">
        <v>1</v>
      </c>
      <c r="I275" s="160"/>
      <c r="L275" s="157"/>
      <c r="M275" s="161"/>
      <c r="T275" s="162"/>
      <c r="AT275" s="158" t="s">
        <v>253</v>
      </c>
      <c r="AU275" s="158" t="s">
        <v>113</v>
      </c>
      <c r="AV275" s="12" t="s">
        <v>84</v>
      </c>
      <c r="AW275" s="12" t="s">
        <v>32</v>
      </c>
      <c r="AX275" s="12" t="s">
        <v>76</v>
      </c>
      <c r="AY275" s="158" t="s">
        <v>164</v>
      </c>
    </row>
    <row r="276" spans="2:65" s="13" customFormat="1">
      <c r="B276" s="163"/>
      <c r="D276" s="148" t="s">
        <v>253</v>
      </c>
      <c r="E276" s="164" t="s">
        <v>1</v>
      </c>
      <c r="F276" s="165" t="s">
        <v>403</v>
      </c>
      <c r="H276" s="166">
        <v>524</v>
      </c>
      <c r="I276" s="167"/>
      <c r="L276" s="163"/>
      <c r="M276" s="168"/>
      <c r="T276" s="169"/>
      <c r="AT276" s="164" t="s">
        <v>253</v>
      </c>
      <c r="AU276" s="164" t="s">
        <v>113</v>
      </c>
      <c r="AV276" s="13" t="s">
        <v>113</v>
      </c>
      <c r="AW276" s="13" t="s">
        <v>32</v>
      </c>
      <c r="AX276" s="13" t="s">
        <v>76</v>
      </c>
      <c r="AY276" s="164" t="s">
        <v>164</v>
      </c>
    </row>
    <row r="277" spans="2:65" s="13" customFormat="1">
      <c r="B277" s="163"/>
      <c r="D277" s="148" t="s">
        <v>253</v>
      </c>
      <c r="E277" s="164" t="s">
        <v>1</v>
      </c>
      <c r="F277" s="165" t="s">
        <v>404</v>
      </c>
      <c r="H277" s="166">
        <v>20.8</v>
      </c>
      <c r="I277" s="167"/>
      <c r="L277" s="163"/>
      <c r="M277" s="168"/>
      <c r="T277" s="169"/>
      <c r="AT277" s="164" t="s">
        <v>253</v>
      </c>
      <c r="AU277" s="164" t="s">
        <v>113</v>
      </c>
      <c r="AV277" s="13" t="s">
        <v>113</v>
      </c>
      <c r="AW277" s="13" t="s">
        <v>32</v>
      </c>
      <c r="AX277" s="13" t="s">
        <v>76</v>
      </c>
      <c r="AY277" s="164" t="s">
        <v>164</v>
      </c>
    </row>
    <row r="278" spans="2:65" s="14" customFormat="1">
      <c r="B278" s="170"/>
      <c r="D278" s="148" t="s">
        <v>253</v>
      </c>
      <c r="E278" s="171" t="s">
        <v>1</v>
      </c>
      <c r="F278" s="172" t="s">
        <v>265</v>
      </c>
      <c r="H278" s="173">
        <v>902.25599999999986</v>
      </c>
      <c r="I278" s="174"/>
      <c r="L278" s="170"/>
      <c r="M278" s="175"/>
      <c r="T278" s="176"/>
      <c r="AT278" s="171" t="s">
        <v>253</v>
      </c>
      <c r="AU278" s="171" t="s">
        <v>113</v>
      </c>
      <c r="AV278" s="14" t="s">
        <v>186</v>
      </c>
      <c r="AW278" s="14" t="s">
        <v>32</v>
      </c>
      <c r="AX278" s="14" t="s">
        <v>84</v>
      </c>
      <c r="AY278" s="171" t="s">
        <v>164</v>
      </c>
    </row>
    <row r="279" spans="2:65" s="1" customFormat="1" ht="21.75" customHeight="1">
      <c r="B279" s="31"/>
      <c r="C279" s="135" t="s">
        <v>409</v>
      </c>
      <c r="D279" s="135" t="s">
        <v>167</v>
      </c>
      <c r="E279" s="136" t="s">
        <v>410</v>
      </c>
      <c r="F279" s="137" t="s">
        <v>411</v>
      </c>
      <c r="G279" s="138" t="s">
        <v>305</v>
      </c>
      <c r="H279" s="139">
        <v>14.035</v>
      </c>
      <c r="I279" s="140"/>
      <c r="J279" s="141">
        <f>ROUND(I279*H279,2)</f>
        <v>0</v>
      </c>
      <c r="K279" s="137" t="s">
        <v>251</v>
      </c>
      <c r="L279" s="31"/>
      <c r="M279" s="142" t="s">
        <v>1</v>
      </c>
      <c r="N279" s="143" t="s">
        <v>42</v>
      </c>
      <c r="P279" s="144">
        <f>O279*H279</f>
        <v>0</v>
      </c>
      <c r="Q279" s="144">
        <v>1.0606199999999999</v>
      </c>
      <c r="R279" s="144">
        <f>Q279*H279</f>
        <v>14.885801699999998</v>
      </c>
      <c r="S279" s="144">
        <v>0</v>
      </c>
      <c r="T279" s="145">
        <f>S279*H279</f>
        <v>0</v>
      </c>
      <c r="AR279" s="146" t="s">
        <v>186</v>
      </c>
      <c r="AT279" s="146" t="s">
        <v>167</v>
      </c>
      <c r="AU279" s="146" t="s">
        <v>113</v>
      </c>
      <c r="AY279" s="16" t="s">
        <v>164</v>
      </c>
      <c r="BE279" s="147">
        <f>IF(N279="základní",J279,0)</f>
        <v>0</v>
      </c>
      <c r="BF279" s="147">
        <f>IF(N279="snížená",J279,0)</f>
        <v>0</v>
      </c>
      <c r="BG279" s="147">
        <f>IF(N279="zákl. přenesená",J279,0)</f>
        <v>0</v>
      </c>
      <c r="BH279" s="147">
        <f>IF(N279="sníž. přenesená",J279,0)</f>
        <v>0</v>
      </c>
      <c r="BI279" s="147">
        <f>IF(N279="nulová",J279,0)</f>
        <v>0</v>
      </c>
      <c r="BJ279" s="16" t="s">
        <v>113</v>
      </c>
      <c r="BK279" s="147">
        <f>ROUND(I279*H279,2)</f>
        <v>0</v>
      </c>
      <c r="BL279" s="16" t="s">
        <v>186</v>
      </c>
      <c r="BM279" s="146" t="s">
        <v>412</v>
      </c>
    </row>
    <row r="280" spans="2:65" s="12" customFormat="1">
      <c r="B280" s="157"/>
      <c r="D280" s="148" t="s">
        <v>253</v>
      </c>
      <c r="E280" s="158" t="s">
        <v>1</v>
      </c>
      <c r="F280" s="159" t="s">
        <v>389</v>
      </c>
      <c r="H280" s="158" t="s">
        <v>1</v>
      </c>
      <c r="I280" s="160"/>
      <c r="L280" s="157"/>
      <c r="M280" s="161"/>
      <c r="T280" s="162"/>
      <c r="AT280" s="158" t="s">
        <v>253</v>
      </c>
      <c r="AU280" s="158" t="s">
        <v>113</v>
      </c>
      <c r="AV280" s="12" t="s">
        <v>84</v>
      </c>
      <c r="AW280" s="12" t="s">
        <v>32</v>
      </c>
      <c r="AX280" s="12" t="s">
        <v>76</v>
      </c>
      <c r="AY280" s="158" t="s">
        <v>164</v>
      </c>
    </row>
    <row r="281" spans="2:65" s="13" customFormat="1">
      <c r="B281" s="163"/>
      <c r="D281" s="148" t="s">
        <v>253</v>
      </c>
      <c r="E281" s="164" t="s">
        <v>1</v>
      </c>
      <c r="F281" s="165" t="s">
        <v>413</v>
      </c>
      <c r="H281" s="166">
        <v>6.3680000000000003</v>
      </c>
      <c r="I281" s="167"/>
      <c r="L281" s="163"/>
      <c r="M281" s="168"/>
      <c r="T281" s="169"/>
      <c r="AT281" s="164" t="s">
        <v>253</v>
      </c>
      <c r="AU281" s="164" t="s">
        <v>113</v>
      </c>
      <c r="AV281" s="13" t="s">
        <v>113</v>
      </c>
      <c r="AW281" s="13" t="s">
        <v>32</v>
      </c>
      <c r="AX281" s="13" t="s">
        <v>76</v>
      </c>
      <c r="AY281" s="164" t="s">
        <v>164</v>
      </c>
    </row>
    <row r="282" spans="2:65" s="13" customFormat="1" ht="22.5">
      <c r="B282" s="163"/>
      <c r="D282" s="148" t="s">
        <v>253</v>
      </c>
      <c r="E282" s="164" t="s">
        <v>1</v>
      </c>
      <c r="F282" s="165" t="s">
        <v>414</v>
      </c>
      <c r="H282" s="166">
        <v>2.1760000000000002</v>
      </c>
      <c r="I282" s="167"/>
      <c r="L282" s="163"/>
      <c r="M282" s="168"/>
      <c r="T282" s="169"/>
      <c r="AT282" s="164" t="s">
        <v>253</v>
      </c>
      <c r="AU282" s="164" t="s">
        <v>113</v>
      </c>
      <c r="AV282" s="13" t="s">
        <v>113</v>
      </c>
      <c r="AW282" s="13" t="s">
        <v>32</v>
      </c>
      <c r="AX282" s="13" t="s">
        <v>76</v>
      </c>
      <c r="AY282" s="164" t="s">
        <v>164</v>
      </c>
    </row>
    <row r="283" spans="2:65" s="13" customFormat="1" ht="22.5">
      <c r="B283" s="163"/>
      <c r="D283" s="148" t="s">
        <v>253</v>
      </c>
      <c r="E283" s="164" t="s">
        <v>1</v>
      </c>
      <c r="F283" s="165" t="s">
        <v>415</v>
      </c>
      <c r="H283" s="166">
        <v>4.1379999999999999</v>
      </c>
      <c r="I283" s="167"/>
      <c r="L283" s="163"/>
      <c r="M283" s="168"/>
      <c r="T283" s="169"/>
      <c r="AT283" s="164" t="s">
        <v>253</v>
      </c>
      <c r="AU283" s="164" t="s">
        <v>113</v>
      </c>
      <c r="AV283" s="13" t="s">
        <v>113</v>
      </c>
      <c r="AW283" s="13" t="s">
        <v>32</v>
      </c>
      <c r="AX283" s="13" t="s">
        <v>76</v>
      </c>
      <c r="AY283" s="164" t="s">
        <v>164</v>
      </c>
    </row>
    <row r="284" spans="2:65" s="12" customFormat="1">
      <c r="B284" s="157"/>
      <c r="D284" s="148" t="s">
        <v>253</v>
      </c>
      <c r="E284" s="158" t="s">
        <v>1</v>
      </c>
      <c r="F284" s="159" t="s">
        <v>393</v>
      </c>
      <c r="H284" s="158" t="s">
        <v>1</v>
      </c>
      <c r="I284" s="160"/>
      <c r="L284" s="157"/>
      <c r="M284" s="161"/>
      <c r="T284" s="162"/>
      <c r="AT284" s="158" t="s">
        <v>253</v>
      </c>
      <c r="AU284" s="158" t="s">
        <v>113</v>
      </c>
      <c r="AV284" s="12" t="s">
        <v>84</v>
      </c>
      <c r="AW284" s="12" t="s">
        <v>32</v>
      </c>
      <c r="AX284" s="12" t="s">
        <v>76</v>
      </c>
      <c r="AY284" s="158" t="s">
        <v>164</v>
      </c>
    </row>
    <row r="285" spans="2:65" s="13" customFormat="1">
      <c r="B285" s="163"/>
      <c r="D285" s="148" t="s">
        <v>253</v>
      </c>
      <c r="E285" s="164" t="s">
        <v>1</v>
      </c>
      <c r="F285" s="165" t="s">
        <v>416</v>
      </c>
      <c r="H285" s="166">
        <v>0.95</v>
      </c>
      <c r="I285" s="167"/>
      <c r="L285" s="163"/>
      <c r="M285" s="168"/>
      <c r="T285" s="169"/>
      <c r="AT285" s="164" t="s">
        <v>253</v>
      </c>
      <c r="AU285" s="164" t="s">
        <v>113</v>
      </c>
      <c r="AV285" s="13" t="s">
        <v>113</v>
      </c>
      <c r="AW285" s="13" t="s">
        <v>32</v>
      </c>
      <c r="AX285" s="13" t="s">
        <v>76</v>
      </c>
      <c r="AY285" s="164" t="s">
        <v>164</v>
      </c>
    </row>
    <row r="286" spans="2:65" s="13" customFormat="1">
      <c r="B286" s="163"/>
      <c r="D286" s="148" t="s">
        <v>253</v>
      </c>
      <c r="E286" s="164" t="s">
        <v>1</v>
      </c>
      <c r="F286" s="165" t="s">
        <v>417</v>
      </c>
      <c r="H286" s="166">
        <v>0.40300000000000002</v>
      </c>
      <c r="I286" s="167"/>
      <c r="L286" s="163"/>
      <c r="M286" s="168"/>
      <c r="T286" s="169"/>
      <c r="AT286" s="164" t="s">
        <v>253</v>
      </c>
      <c r="AU286" s="164" t="s">
        <v>113</v>
      </c>
      <c r="AV286" s="13" t="s">
        <v>113</v>
      </c>
      <c r="AW286" s="13" t="s">
        <v>32</v>
      </c>
      <c r="AX286" s="13" t="s">
        <v>76</v>
      </c>
      <c r="AY286" s="164" t="s">
        <v>164</v>
      </c>
    </row>
    <row r="287" spans="2:65" s="14" customFormat="1">
      <c r="B287" s="170"/>
      <c r="D287" s="148" t="s">
        <v>253</v>
      </c>
      <c r="E287" s="171" t="s">
        <v>1</v>
      </c>
      <c r="F287" s="172" t="s">
        <v>265</v>
      </c>
      <c r="H287" s="173">
        <v>14.035</v>
      </c>
      <c r="I287" s="174"/>
      <c r="L287" s="170"/>
      <c r="M287" s="175"/>
      <c r="T287" s="176"/>
      <c r="AT287" s="171" t="s">
        <v>253</v>
      </c>
      <c r="AU287" s="171" t="s">
        <v>113</v>
      </c>
      <c r="AV287" s="14" t="s">
        <v>186</v>
      </c>
      <c r="AW287" s="14" t="s">
        <v>32</v>
      </c>
      <c r="AX287" s="14" t="s">
        <v>84</v>
      </c>
      <c r="AY287" s="171" t="s">
        <v>164</v>
      </c>
    </row>
    <row r="288" spans="2:65" s="1" customFormat="1" ht="16.5" customHeight="1">
      <c r="B288" s="31"/>
      <c r="C288" s="135" t="s">
        <v>418</v>
      </c>
      <c r="D288" s="135" t="s">
        <v>167</v>
      </c>
      <c r="E288" s="136" t="s">
        <v>419</v>
      </c>
      <c r="F288" s="137" t="s">
        <v>420</v>
      </c>
      <c r="G288" s="138" t="s">
        <v>305</v>
      </c>
      <c r="H288" s="139">
        <v>3.5089999999999999</v>
      </c>
      <c r="I288" s="140"/>
      <c r="J288" s="141">
        <f>ROUND(I288*H288,2)</f>
        <v>0</v>
      </c>
      <c r="K288" s="137" t="s">
        <v>251</v>
      </c>
      <c r="L288" s="31"/>
      <c r="M288" s="142" t="s">
        <v>1</v>
      </c>
      <c r="N288" s="143" t="s">
        <v>42</v>
      </c>
      <c r="P288" s="144">
        <f>O288*H288</f>
        <v>0</v>
      </c>
      <c r="Q288" s="144">
        <v>1.06277</v>
      </c>
      <c r="R288" s="144">
        <f>Q288*H288</f>
        <v>3.72925993</v>
      </c>
      <c r="S288" s="144">
        <v>0</v>
      </c>
      <c r="T288" s="145">
        <f>S288*H288</f>
        <v>0</v>
      </c>
      <c r="AR288" s="146" t="s">
        <v>186</v>
      </c>
      <c r="AT288" s="146" t="s">
        <v>167</v>
      </c>
      <c r="AU288" s="146" t="s">
        <v>113</v>
      </c>
      <c r="AY288" s="16" t="s">
        <v>164</v>
      </c>
      <c r="BE288" s="147">
        <f>IF(N288="základní",J288,0)</f>
        <v>0</v>
      </c>
      <c r="BF288" s="147">
        <f>IF(N288="snížená",J288,0)</f>
        <v>0</v>
      </c>
      <c r="BG288" s="147">
        <f>IF(N288="zákl. přenesená",J288,0)</f>
        <v>0</v>
      </c>
      <c r="BH288" s="147">
        <f>IF(N288="sníž. přenesená",J288,0)</f>
        <v>0</v>
      </c>
      <c r="BI288" s="147">
        <f>IF(N288="nulová",J288,0)</f>
        <v>0</v>
      </c>
      <c r="BJ288" s="16" t="s">
        <v>113</v>
      </c>
      <c r="BK288" s="147">
        <f>ROUND(I288*H288,2)</f>
        <v>0</v>
      </c>
      <c r="BL288" s="16" t="s">
        <v>186</v>
      </c>
      <c r="BM288" s="146" t="s">
        <v>421</v>
      </c>
    </row>
    <row r="289" spans="2:65" s="13" customFormat="1">
      <c r="B289" s="163"/>
      <c r="D289" s="148" t="s">
        <v>253</v>
      </c>
      <c r="E289" s="164" t="s">
        <v>1</v>
      </c>
      <c r="F289" s="165" t="s">
        <v>422</v>
      </c>
      <c r="H289" s="166">
        <v>3.5089999999999999</v>
      </c>
      <c r="I289" s="167"/>
      <c r="L289" s="163"/>
      <c r="M289" s="168"/>
      <c r="T289" s="169"/>
      <c r="AT289" s="164" t="s">
        <v>253</v>
      </c>
      <c r="AU289" s="164" t="s">
        <v>113</v>
      </c>
      <c r="AV289" s="13" t="s">
        <v>113</v>
      </c>
      <c r="AW289" s="13" t="s">
        <v>32</v>
      </c>
      <c r="AX289" s="13" t="s">
        <v>84</v>
      </c>
      <c r="AY289" s="164" t="s">
        <v>164</v>
      </c>
    </row>
    <row r="290" spans="2:65" s="1" customFormat="1" ht="37.9" customHeight="1">
      <c r="B290" s="31"/>
      <c r="C290" s="135" t="s">
        <v>423</v>
      </c>
      <c r="D290" s="135" t="s">
        <v>167</v>
      </c>
      <c r="E290" s="136" t="s">
        <v>424</v>
      </c>
      <c r="F290" s="137" t="s">
        <v>425</v>
      </c>
      <c r="G290" s="138" t="s">
        <v>250</v>
      </c>
      <c r="H290" s="139">
        <v>464.29700000000003</v>
      </c>
      <c r="I290" s="140"/>
      <c r="J290" s="141">
        <f>ROUND(I290*H290,2)</f>
        <v>0</v>
      </c>
      <c r="K290" s="137" t="s">
        <v>1</v>
      </c>
      <c r="L290" s="31"/>
      <c r="M290" s="142" t="s">
        <v>1</v>
      </c>
      <c r="N290" s="143" t="s">
        <v>42</v>
      </c>
      <c r="P290" s="144">
        <f>O290*H290</f>
        <v>0</v>
      </c>
      <c r="Q290" s="144">
        <v>1.0203599999999999</v>
      </c>
      <c r="R290" s="144">
        <f>Q290*H290</f>
        <v>473.75008692</v>
      </c>
      <c r="S290" s="144">
        <v>0</v>
      </c>
      <c r="T290" s="145">
        <f>S290*H290</f>
        <v>0</v>
      </c>
      <c r="AR290" s="146" t="s">
        <v>186</v>
      </c>
      <c r="AT290" s="146" t="s">
        <v>167</v>
      </c>
      <c r="AU290" s="146" t="s">
        <v>113</v>
      </c>
      <c r="AY290" s="16" t="s">
        <v>164</v>
      </c>
      <c r="BE290" s="147">
        <f>IF(N290="základní",J290,0)</f>
        <v>0</v>
      </c>
      <c r="BF290" s="147">
        <f>IF(N290="snížená",J290,0)</f>
        <v>0</v>
      </c>
      <c r="BG290" s="147">
        <f>IF(N290="zákl. přenesená",J290,0)</f>
        <v>0</v>
      </c>
      <c r="BH290" s="147">
        <f>IF(N290="sníž. přenesená",J290,0)</f>
        <v>0</v>
      </c>
      <c r="BI290" s="147">
        <f>IF(N290="nulová",J290,0)</f>
        <v>0</v>
      </c>
      <c r="BJ290" s="16" t="s">
        <v>113</v>
      </c>
      <c r="BK290" s="147">
        <f>ROUND(I290*H290,2)</f>
        <v>0</v>
      </c>
      <c r="BL290" s="16" t="s">
        <v>186</v>
      </c>
      <c r="BM290" s="146" t="s">
        <v>426</v>
      </c>
    </row>
    <row r="291" spans="2:65" s="12" customFormat="1">
      <c r="B291" s="157"/>
      <c r="D291" s="148" t="s">
        <v>253</v>
      </c>
      <c r="E291" s="158" t="s">
        <v>1</v>
      </c>
      <c r="F291" s="159" t="s">
        <v>389</v>
      </c>
      <c r="H291" s="158" t="s">
        <v>1</v>
      </c>
      <c r="I291" s="160"/>
      <c r="L291" s="157"/>
      <c r="M291" s="161"/>
      <c r="T291" s="162"/>
      <c r="AT291" s="158" t="s">
        <v>253</v>
      </c>
      <c r="AU291" s="158" t="s">
        <v>113</v>
      </c>
      <c r="AV291" s="12" t="s">
        <v>84</v>
      </c>
      <c r="AW291" s="12" t="s">
        <v>32</v>
      </c>
      <c r="AX291" s="12" t="s">
        <v>76</v>
      </c>
      <c r="AY291" s="158" t="s">
        <v>164</v>
      </c>
    </row>
    <row r="292" spans="2:65" s="13" customFormat="1">
      <c r="B292" s="163"/>
      <c r="D292" s="148" t="s">
        <v>253</v>
      </c>
      <c r="E292" s="164" t="s">
        <v>1</v>
      </c>
      <c r="F292" s="165" t="s">
        <v>427</v>
      </c>
      <c r="H292" s="166">
        <v>120.61499999999999</v>
      </c>
      <c r="I292" s="167"/>
      <c r="L292" s="163"/>
      <c r="M292" s="168"/>
      <c r="T292" s="169"/>
      <c r="AT292" s="164" t="s">
        <v>253</v>
      </c>
      <c r="AU292" s="164" t="s">
        <v>113</v>
      </c>
      <c r="AV292" s="13" t="s">
        <v>113</v>
      </c>
      <c r="AW292" s="13" t="s">
        <v>32</v>
      </c>
      <c r="AX292" s="13" t="s">
        <v>76</v>
      </c>
      <c r="AY292" s="164" t="s">
        <v>164</v>
      </c>
    </row>
    <row r="293" spans="2:65" s="13" customFormat="1">
      <c r="B293" s="163"/>
      <c r="D293" s="148" t="s">
        <v>253</v>
      </c>
      <c r="E293" s="164" t="s">
        <v>1</v>
      </c>
      <c r="F293" s="165" t="s">
        <v>428</v>
      </c>
      <c r="H293" s="166">
        <v>41.213000000000001</v>
      </c>
      <c r="I293" s="167"/>
      <c r="L293" s="163"/>
      <c r="M293" s="168"/>
      <c r="T293" s="169"/>
      <c r="AT293" s="164" t="s">
        <v>253</v>
      </c>
      <c r="AU293" s="164" t="s">
        <v>113</v>
      </c>
      <c r="AV293" s="13" t="s">
        <v>113</v>
      </c>
      <c r="AW293" s="13" t="s">
        <v>32</v>
      </c>
      <c r="AX293" s="13" t="s">
        <v>76</v>
      </c>
      <c r="AY293" s="164" t="s">
        <v>164</v>
      </c>
    </row>
    <row r="294" spans="2:65" s="13" customFormat="1" ht="22.5">
      <c r="B294" s="163"/>
      <c r="D294" s="148" t="s">
        <v>253</v>
      </c>
      <c r="E294" s="164" t="s">
        <v>1</v>
      </c>
      <c r="F294" s="165" t="s">
        <v>429</v>
      </c>
      <c r="H294" s="166">
        <v>61.582999999999998</v>
      </c>
      <c r="I294" s="167"/>
      <c r="L294" s="163"/>
      <c r="M294" s="168"/>
      <c r="T294" s="169"/>
      <c r="AT294" s="164" t="s">
        <v>253</v>
      </c>
      <c r="AU294" s="164" t="s">
        <v>113</v>
      </c>
      <c r="AV294" s="13" t="s">
        <v>113</v>
      </c>
      <c r="AW294" s="13" t="s">
        <v>32</v>
      </c>
      <c r="AX294" s="13" t="s">
        <v>76</v>
      </c>
      <c r="AY294" s="164" t="s">
        <v>164</v>
      </c>
    </row>
    <row r="295" spans="2:65" s="12" customFormat="1">
      <c r="B295" s="157"/>
      <c r="D295" s="148" t="s">
        <v>253</v>
      </c>
      <c r="E295" s="158" t="s">
        <v>1</v>
      </c>
      <c r="F295" s="159" t="s">
        <v>393</v>
      </c>
      <c r="H295" s="158" t="s">
        <v>1</v>
      </c>
      <c r="I295" s="160"/>
      <c r="L295" s="157"/>
      <c r="M295" s="161"/>
      <c r="T295" s="162"/>
      <c r="AT295" s="158" t="s">
        <v>253</v>
      </c>
      <c r="AU295" s="158" t="s">
        <v>113</v>
      </c>
      <c r="AV295" s="12" t="s">
        <v>84</v>
      </c>
      <c r="AW295" s="12" t="s">
        <v>32</v>
      </c>
      <c r="AX295" s="12" t="s">
        <v>76</v>
      </c>
      <c r="AY295" s="158" t="s">
        <v>164</v>
      </c>
    </row>
    <row r="296" spans="2:65" s="13" customFormat="1">
      <c r="B296" s="163"/>
      <c r="D296" s="148" t="s">
        <v>253</v>
      </c>
      <c r="E296" s="164" t="s">
        <v>1</v>
      </c>
      <c r="F296" s="165" t="s">
        <v>430</v>
      </c>
      <c r="H296" s="166">
        <v>139.30000000000001</v>
      </c>
      <c r="I296" s="167"/>
      <c r="L296" s="163"/>
      <c r="M296" s="168"/>
      <c r="T296" s="169"/>
      <c r="AT296" s="164" t="s">
        <v>253</v>
      </c>
      <c r="AU296" s="164" t="s">
        <v>113</v>
      </c>
      <c r="AV296" s="13" t="s">
        <v>113</v>
      </c>
      <c r="AW296" s="13" t="s">
        <v>32</v>
      </c>
      <c r="AX296" s="13" t="s">
        <v>76</v>
      </c>
      <c r="AY296" s="164" t="s">
        <v>164</v>
      </c>
    </row>
    <row r="297" spans="2:65" s="13" customFormat="1">
      <c r="B297" s="163"/>
      <c r="D297" s="148" t="s">
        <v>253</v>
      </c>
      <c r="E297" s="164" t="s">
        <v>1</v>
      </c>
      <c r="F297" s="165" t="s">
        <v>431</v>
      </c>
      <c r="H297" s="166">
        <v>18</v>
      </c>
      <c r="I297" s="167"/>
      <c r="L297" s="163"/>
      <c r="M297" s="168"/>
      <c r="T297" s="169"/>
      <c r="AT297" s="164" t="s">
        <v>253</v>
      </c>
      <c r="AU297" s="164" t="s">
        <v>113</v>
      </c>
      <c r="AV297" s="13" t="s">
        <v>113</v>
      </c>
      <c r="AW297" s="13" t="s">
        <v>32</v>
      </c>
      <c r="AX297" s="13" t="s">
        <v>76</v>
      </c>
      <c r="AY297" s="164" t="s">
        <v>164</v>
      </c>
    </row>
    <row r="298" spans="2:65" s="12" customFormat="1">
      <c r="B298" s="157"/>
      <c r="D298" s="148" t="s">
        <v>253</v>
      </c>
      <c r="E298" s="158" t="s">
        <v>1</v>
      </c>
      <c r="F298" s="159" t="s">
        <v>432</v>
      </c>
      <c r="H298" s="158" t="s">
        <v>1</v>
      </c>
      <c r="I298" s="160"/>
      <c r="L298" s="157"/>
      <c r="M298" s="161"/>
      <c r="T298" s="162"/>
      <c r="AT298" s="158" t="s">
        <v>253</v>
      </c>
      <c r="AU298" s="158" t="s">
        <v>113</v>
      </c>
      <c r="AV298" s="12" t="s">
        <v>84</v>
      </c>
      <c r="AW298" s="12" t="s">
        <v>32</v>
      </c>
      <c r="AX298" s="12" t="s">
        <v>76</v>
      </c>
      <c r="AY298" s="158" t="s">
        <v>164</v>
      </c>
    </row>
    <row r="299" spans="2:65" s="13" customFormat="1">
      <c r="B299" s="163"/>
      <c r="D299" s="148" t="s">
        <v>253</v>
      </c>
      <c r="E299" s="164" t="s">
        <v>1</v>
      </c>
      <c r="F299" s="165" t="s">
        <v>433</v>
      </c>
      <c r="H299" s="166">
        <v>83.585999999999999</v>
      </c>
      <c r="I299" s="167"/>
      <c r="L299" s="163"/>
      <c r="M299" s="168"/>
      <c r="T299" s="169"/>
      <c r="AT299" s="164" t="s">
        <v>253</v>
      </c>
      <c r="AU299" s="164" t="s">
        <v>113</v>
      </c>
      <c r="AV299" s="13" t="s">
        <v>113</v>
      </c>
      <c r="AW299" s="13" t="s">
        <v>32</v>
      </c>
      <c r="AX299" s="13" t="s">
        <v>76</v>
      </c>
      <c r="AY299" s="164" t="s">
        <v>164</v>
      </c>
    </row>
    <row r="300" spans="2:65" s="14" customFormat="1">
      <c r="B300" s="170"/>
      <c r="D300" s="148" t="s">
        <v>253</v>
      </c>
      <c r="E300" s="171" t="s">
        <v>1</v>
      </c>
      <c r="F300" s="172" t="s">
        <v>265</v>
      </c>
      <c r="H300" s="173">
        <v>464.29700000000003</v>
      </c>
      <c r="I300" s="174"/>
      <c r="L300" s="170"/>
      <c r="M300" s="175"/>
      <c r="T300" s="176"/>
      <c r="AT300" s="171" t="s">
        <v>253</v>
      </c>
      <c r="AU300" s="171" t="s">
        <v>113</v>
      </c>
      <c r="AV300" s="14" t="s">
        <v>186</v>
      </c>
      <c r="AW300" s="14" t="s">
        <v>32</v>
      </c>
      <c r="AX300" s="14" t="s">
        <v>84</v>
      </c>
      <c r="AY300" s="171" t="s">
        <v>164</v>
      </c>
    </row>
    <row r="301" spans="2:65" s="1" customFormat="1" ht="24.2" customHeight="1">
      <c r="B301" s="31"/>
      <c r="C301" s="135" t="s">
        <v>434</v>
      </c>
      <c r="D301" s="135" t="s">
        <v>167</v>
      </c>
      <c r="E301" s="136" t="s">
        <v>435</v>
      </c>
      <c r="F301" s="137" t="s">
        <v>436</v>
      </c>
      <c r="G301" s="138" t="s">
        <v>305</v>
      </c>
      <c r="H301" s="139">
        <v>6.6120000000000001</v>
      </c>
      <c r="I301" s="140"/>
      <c r="J301" s="141">
        <f>ROUND(I301*H301,2)</f>
        <v>0</v>
      </c>
      <c r="K301" s="137" t="s">
        <v>251</v>
      </c>
      <c r="L301" s="31"/>
      <c r="M301" s="142" t="s">
        <v>1</v>
      </c>
      <c r="N301" s="143" t="s">
        <v>42</v>
      </c>
      <c r="P301" s="144">
        <f>O301*H301</f>
        <v>0</v>
      </c>
      <c r="Q301" s="144">
        <v>1.0593999999999999</v>
      </c>
      <c r="R301" s="144">
        <f>Q301*H301</f>
        <v>7.0047527999999994</v>
      </c>
      <c r="S301" s="144">
        <v>0</v>
      </c>
      <c r="T301" s="145">
        <f>S301*H301</f>
        <v>0</v>
      </c>
      <c r="AR301" s="146" t="s">
        <v>186</v>
      </c>
      <c r="AT301" s="146" t="s">
        <v>167</v>
      </c>
      <c r="AU301" s="146" t="s">
        <v>113</v>
      </c>
      <c r="AY301" s="16" t="s">
        <v>164</v>
      </c>
      <c r="BE301" s="147">
        <f>IF(N301="základní",J301,0)</f>
        <v>0</v>
      </c>
      <c r="BF301" s="147">
        <f>IF(N301="snížená",J301,0)</f>
        <v>0</v>
      </c>
      <c r="BG301" s="147">
        <f>IF(N301="zákl. přenesená",J301,0)</f>
        <v>0</v>
      </c>
      <c r="BH301" s="147">
        <f>IF(N301="sníž. přenesená",J301,0)</f>
        <v>0</v>
      </c>
      <c r="BI301" s="147">
        <f>IF(N301="nulová",J301,0)</f>
        <v>0</v>
      </c>
      <c r="BJ301" s="16" t="s">
        <v>113</v>
      </c>
      <c r="BK301" s="147">
        <f>ROUND(I301*H301,2)</f>
        <v>0</v>
      </c>
      <c r="BL301" s="16" t="s">
        <v>186</v>
      </c>
      <c r="BM301" s="146" t="s">
        <v>437</v>
      </c>
    </row>
    <row r="302" spans="2:65" s="13" customFormat="1">
      <c r="B302" s="163"/>
      <c r="D302" s="148" t="s">
        <v>253</v>
      </c>
      <c r="E302" s="164" t="s">
        <v>1</v>
      </c>
      <c r="F302" s="165" t="s">
        <v>438</v>
      </c>
      <c r="H302" s="166">
        <v>6.6120000000000001</v>
      </c>
      <c r="I302" s="167"/>
      <c r="L302" s="163"/>
      <c r="M302" s="168"/>
      <c r="T302" s="169"/>
      <c r="AT302" s="164" t="s">
        <v>253</v>
      </c>
      <c r="AU302" s="164" t="s">
        <v>113</v>
      </c>
      <c r="AV302" s="13" t="s">
        <v>113</v>
      </c>
      <c r="AW302" s="13" t="s">
        <v>32</v>
      </c>
      <c r="AX302" s="13" t="s">
        <v>84</v>
      </c>
      <c r="AY302" s="164" t="s">
        <v>164</v>
      </c>
    </row>
    <row r="303" spans="2:65" s="1" customFormat="1" ht="55.5" customHeight="1">
      <c r="B303" s="31"/>
      <c r="C303" s="135" t="s">
        <v>439</v>
      </c>
      <c r="D303" s="135" t="s">
        <v>167</v>
      </c>
      <c r="E303" s="136" t="s">
        <v>440</v>
      </c>
      <c r="F303" s="137" t="s">
        <v>441</v>
      </c>
      <c r="G303" s="138" t="s">
        <v>442</v>
      </c>
      <c r="H303" s="139">
        <v>151.745</v>
      </c>
      <c r="I303" s="140"/>
      <c r="J303" s="141">
        <f>ROUND(I303*H303,2)</f>
        <v>0</v>
      </c>
      <c r="K303" s="137" t="s">
        <v>1</v>
      </c>
      <c r="L303" s="31"/>
      <c r="M303" s="142" t="s">
        <v>1</v>
      </c>
      <c r="N303" s="143" t="s">
        <v>42</v>
      </c>
      <c r="P303" s="144">
        <f>O303*H303</f>
        <v>0</v>
      </c>
      <c r="Q303" s="144">
        <v>5.0000000000000001E-4</v>
      </c>
      <c r="R303" s="144">
        <f>Q303*H303</f>
        <v>7.5872500000000009E-2</v>
      </c>
      <c r="S303" s="144">
        <v>0</v>
      </c>
      <c r="T303" s="145">
        <f>S303*H303</f>
        <v>0</v>
      </c>
      <c r="AR303" s="146" t="s">
        <v>186</v>
      </c>
      <c r="AT303" s="146" t="s">
        <v>167</v>
      </c>
      <c r="AU303" s="146" t="s">
        <v>113</v>
      </c>
      <c r="AY303" s="16" t="s">
        <v>164</v>
      </c>
      <c r="BE303" s="147">
        <f>IF(N303="základní",J303,0)</f>
        <v>0</v>
      </c>
      <c r="BF303" s="147">
        <f>IF(N303="snížená",J303,0)</f>
        <v>0</v>
      </c>
      <c r="BG303" s="147">
        <f>IF(N303="zákl. přenesená",J303,0)</f>
        <v>0</v>
      </c>
      <c r="BH303" s="147">
        <f>IF(N303="sníž. přenesená",J303,0)</f>
        <v>0</v>
      </c>
      <c r="BI303" s="147">
        <f>IF(N303="nulová",J303,0)</f>
        <v>0</v>
      </c>
      <c r="BJ303" s="16" t="s">
        <v>113</v>
      </c>
      <c r="BK303" s="147">
        <f>ROUND(I303*H303,2)</f>
        <v>0</v>
      </c>
      <c r="BL303" s="16" t="s">
        <v>186</v>
      </c>
      <c r="BM303" s="146" t="s">
        <v>443</v>
      </c>
    </row>
    <row r="304" spans="2:65" s="12" customFormat="1">
      <c r="B304" s="157"/>
      <c r="D304" s="148" t="s">
        <v>253</v>
      </c>
      <c r="E304" s="158" t="s">
        <v>1</v>
      </c>
      <c r="F304" s="159" t="s">
        <v>444</v>
      </c>
      <c r="H304" s="158" t="s">
        <v>1</v>
      </c>
      <c r="I304" s="160"/>
      <c r="L304" s="157"/>
      <c r="M304" s="161"/>
      <c r="T304" s="162"/>
      <c r="AT304" s="158" t="s">
        <v>253</v>
      </c>
      <c r="AU304" s="158" t="s">
        <v>113</v>
      </c>
      <c r="AV304" s="12" t="s">
        <v>84</v>
      </c>
      <c r="AW304" s="12" t="s">
        <v>32</v>
      </c>
      <c r="AX304" s="12" t="s">
        <v>76</v>
      </c>
      <c r="AY304" s="158" t="s">
        <v>164</v>
      </c>
    </row>
    <row r="305" spans="2:65" s="13" customFormat="1">
      <c r="B305" s="163"/>
      <c r="D305" s="148" t="s">
        <v>253</v>
      </c>
      <c r="E305" s="164" t="s">
        <v>1</v>
      </c>
      <c r="F305" s="165" t="s">
        <v>445</v>
      </c>
      <c r="H305" s="166">
        <v>62.685000000000002</v>
      </c>
      <c r="I305" s="167"/>
      <c r="L305" s="163"/>
      <c r="M305" s="168"/>
      <c r="T305" s="169"/>
      <c r="AT305" s="164" t="s">
        <v>253</v>
      </c>
      <c r="AU305" s="164" t="s">
        <v>113</v>
      </c>
      <c r="AV305" s="13" t="s">
        <v>113</v>
      </c>
      <c r="AW305" s="13" t="s">
        <v>32</v>
      </c>
      <c r="AX305" s="13" t="s">
        <v>76</v>
      </c>
      <c r="AY305" s="164" t="s">
        <v>164</v>
      </c>
    </row>
    <row r="306" spans="2:65" s="13" customFormat="1">
      <c r="B306" s="163"/>
      <c r="D306" s="148" t="s">
        <v>253</v>
      </c>
      <c r="E306" s="164" t="s">
        <v>1</v>
      </c>
      <c r="F306" s="165" t="s">
        <v>446</v>
      </c>
      <c r="H306" s="166">
        <v>49.56</v>
      </c>
      <c r="I306" s="167"/>
      <c r="L306" s="163"/>
      <c r="M306" s="168"/>
      <c r="T306" s="169"/>
      <c r="AT306" s="164" t="s">
        <v>253</v>
      </c>
      <c r="AU306" s="164" t="s">
        <v>113</v>
      </c>
      <c r="AV306" s="13" t="s">
        <v>113</v>
      </c>
      <c r="AW306" s="13" t="s">
        <v>32</v>
      </c>
      <c r="AX306" s="13" t="s">
        <v>76</v>
      </c>
      <c r="AY306" s="164" t="s">
        <v>164</v>
      </c>
    </row>
    <row r="307" spans="2:65" s="13" customFormat="1">
      <c r="B307" s="163"/>
      <c r="D307" s="148" t="s">
        <v>253</v>
      </c>
      <c r="E307" s="164" t="s">
        <v>1</v>
      </c>
      <c r="F307" s="165" t="s">
        <v>447</v>
      </c>
      <c r="H307" s="166">
        <v>39.5</v>
      </c>
      <c r="I307" s="167"/>
      <c r="L307" s="163"/>
      <c r="M307" s="168"/>
      <c r="T307" s="169"/>
      <c r="AT307" s="164" t="s">
        <v>253</v>
      </c>
      <c r="AU307" s="164" t="s">
        <v>113</v>
      </c>
      <c r="AV307" s="13" t="s">
        <v>113</v>
      </c>
      <c r="AW307" s="13" t="s">
        <v>32</v>
      </c>
      <c r="AX307" s="13" t="s">
        <v>76</v>
      </c>
      <c r="AY307" s="164" t="s">
        <v>164</v>
      </c>
    </row>
    <row r="308" spans="2:65" s="14" customFormat="1">
      <c r="B308" s="170"/>
      <c r="D308" s="148" t="s">
        <v>253</v>
      </c>
      <c r="E308" s="171" t="s">
        <v>1</v>
      </c>
      <c r="F308" s="172" t="s">
        <v>265</v>
      </c>
      <c r="H308" s="173">
        <v>151.745</v>
      </c>
      <c r="I308" s="174"/>
      <c r="L308" s="170"/>
      <c r="M308" s="175"/>
      <c r="T308" s="176"/>
      <c r="AT308" s="171" t="s">
        <v>253</v>
      </c>
      <c r="AU308" s="171" t="s">
        <v>113</v>
      </c>
      <c r="AV308" s="14" t="s">
        <v>186</v>
      </c>
      <c r="AW308" s="14" t="s">
        <v>32</v>
      </c>
      <c r="AX308" s="14" t="s">
        <v>84</v>
      </c>
      <c r="AY308" s="171" t="s">
        <v>164</v>
      </c>
    </row>
    <row r="309" spans="2:65" s="11" customFormat="1" ht="22.9" customHeight="1">
      <c r="B309" s="123"/>
      <c r="D309" s="124" t="s">
        <v>75</v>
      </c>
      <c r="E309" s="133" t="s">
        <v>181</v>
      </c>
      <c r="F309" s="133" t="s">
        <v>448</v>
      </c>
      <c r="I309" s="126"/>
      <c r="J309" s="134">
        <f>BK309</f>
        <v>0</v>
      </c>
      <c r="L309" s="123"/>
      <c r="M309" s="128"/>
      <c r="P309" s="129">
        <f>SUM(P310:P437)</f>
        <v>0</v>
      </c>
      <c r="R309" s="129">
        <f>SUM(R310:R437)</f>
        <v>969.90973710000003</v>
      </c>
      <c r="T309" s="130">
        <f>SUM(T310:T437)</f>
        <v>0</v>
      </c>
      <c r="AR309" s="124" t="s">
        <v>84</v>
      </c>
      <c r="AT309" s="131" t="s">
        <v>75</v>
      </c>
      <c r="AU309" s="131" t="s">
        <v>84</v>
      </c>
      <c r="AY309" s="124" t="s">
        <v>164</v>
      </c>
      <c r="BK309" s="132">
        <f>SUM(BK310:BK437)</f>
        <v>0</v>
      </c>
    </row>
    <row r="310" spans="2:65" s="1" customFormat="1" ht="24.2" customHeight="1">
      <c r="B310" s="31"/>
      <c r="C310" s="135" t="s">
        <v>449</v>
      </c>
      <c r="D310" s="135" t="s">
        <v>167</v>
      </c>
      <c r="E310" s="136" t="s">
        <v>450</v>
      </c>
      <c r="F310" s="137" t="s">
        <v>451</v>
      </c>
      <c r="G310" s="138" t="s">
        <v>250</v>
      </c>
      <c r="H310" s="139">
        <v>1237.346</v>
      </c>
      <c r="I310" s="140"/>
      <c r="J310" s="141">
        <f>ROUND(I310*H310,2)</f>
        <v>0</v>
      </c>
      <c r="K310" s="137" t="s">
        <v>251</v>
      </c>
      <c r="L310" s="31"/>
      <c r="M310" s="142" t="s">
        <v>1</v>
      </c>
      <c r="N310" s="143" t="s">
        <v>42</v>
      </c>
      <c r="P310" s="144">
        <f>O310*H310</f>
        <v>0</v>
      </c>
      <c r="Q310" s="144">
        <v>0.47421999999999997</v>
      </c>
      <c r="R310" s="144">
        <f>Q310*H310</f>
        <v>586.77422012</v>
      </c>
      <c r="S310" s="144">
        <v>0</v>
      </c>
      <c r="T310" s="145">
        <f>S310*H310</f>
        <v>0</v>
      </c>
      <c r="AR310" s="146" t="s">
        <v>186</v>
      </c>
      <c r="AT310" s="146" t="s">
        <v>167</v>
      </c>
      <c r="AU310" s="146" t="s">
        <v>113</v>
      </c>
      <c r="AY310" s="16" t="s">
        <v>164</v>
      </c>
      <c r="BE310" s="147">
        <f>IF(N310="základní",J310,0)</f>
        <v>0</v>
      </c>
      <c r="BF310" s="147">
        <f>IF(N310="snížená",J310,0)</f>
        <v>0</v>
      </c>
      <c r="BG310" s="147">
        <f>IF(N310="zákl. přenesená",J310,0)</f>
        <v>0</v>
      </c>
      <c r="BH310" s="147">
        <f>IF(N310="sníž. přenesená",J310,0)</f>
        <v>0</v>
      </c>
      <c r="BI310" s="147">
        <f>IF(N310="nulová",J310,0)</f>
        <v>0</v>
      </c>
      <c r="BJ310" s="16" t="s">
        <v>113</v>
      </c>
      <c r="BK310" s="147">
        <f>ROUND(I310*H310,2)</f>
        <v>0</v>
      </c>
      <c r="BL310" s="16" t="s">
        <v>186</v>
      </c>
      <c r="BM310" s="146" t="s">
        <v>452</v>
      </c>
    </row>
    <row r="311" spans="2:65" s="12" customFormat="1">
      <c r="B311" s="157"/>
      <c r="D311" s="148" t="s">
        <v>253</v>
      </c>
      <c r="E311" s="158" t="s">
        <v>1</v>
      </c>
      <c r="F311" s="159" t="s">
        <v>453</v>
      </c>
      <c r="H311" s="158" t="s">
        <v>1</v>
      </c>
      <c r="I311" s="160"/>
      <c r="L311" s="157"/>
      <c r="M311" s="161"/>
      <c r="T311" s="162"/>
      <c r="AT311" s="158" t="s">
        <v>253</v>
      </c>
      <c r="AU311" s="158" t="s">
        <v>113</v>
      </c>
      <c r="AV311" s="12" t="s">
        <v>84</v>
      </c>
      <c r="AW311" s="12" t="s">
        <v>32</v>
      </c>
      <c r="AX311" s="12" t="s">
        <v>76</v>
      </c>
      <c r="AY311" s="158" t="s">
        <v>164</v>
      </c>
    </row>
    <row r="312" spans="2:65" s="12" customFormat="1">
      <c r="B312" s="157"/>
      <c r="D312" s="148" t="s">
        <v>253</v>
      </c>
      <c r="E312" s="158" t="s">
        <v>1</v>
      </c>
      <c r="F312" s="159" t="s">
        <v>454</v>
      </c>
      <c r="H312" s="158" t="s">
        <v>1</v>
      </c>
      <c r="I312" s="160"/>
      <c r="L312" s="157"/>
      <c r="M312" s="161"/>
      <c r="T312" s="162"/>
      <c r="AT312" s="158" t="s">
        <v>253</v>
      </c>
      <c r="AU312" s="158" t="s">
        <v>113</v>
      </c>
      <c r="AV312" s="12" t="s">
        <v>84</v>
      </c>
      <c r="AW312" s="12" t="s">
        <v>32</v>
      </c>
      <c r="AX312" s="12" t="s">
        <v>76</v>
      </c>
      <c r="AY312" s="158" t="s">
        <v>164</v>
      </c>
    </row>
    <row r="313" spans="2:65" s="13" customFormat="1" ht="22.5">
      <c r="B313" s="163"/>
      <c r="D313" s="148" t="s">
        <v>253</v>
      </c>
      <c r="E313" s="164" t="s">
        <v>1</v>
      </c>
      <c r="F313" s="165" t="s">
        <v>455</v>
      </c>
      <c r="H313" s="166">
        <v>430.36500000000001</v>
      </c>
      <c r="I313" s="167"/>
      <c r="L313" s="163"/>
      <c r="M313" s="168"/>
      <c r="T313" s="169"/>
      <c r="AT313" s="164" t="s">
        <v>253</v>
      </c>
      <c r="AU313" s="164" t="s">
        <v>113</v>
      </c>
      <c r="AV313" s="13" t="s">
        <v>113</v>
      </c>
      <c r="AW313" s="13" t="s">
        <v>32</v>
      </c>
      <c r="AX313" s="13" t="s">
        <v>76</v>
      </c>
      <c r="AY313" s="164" t="s">
        <v>164</v>
      </c>
    </row>
    <row r="314" spans="2:65" s="13" customFormat="1">
      <c r="B314" s="163"/>
      <c r="D314" s="148" t="s">
        <v>253</v>
      </c>
      <c r="E314" s="164" t="s">
        <v>1</v>
      </c>
      <c r="F314" s="165" t="s">
        <v>456</v>
      </c>
      <c r="H314" s="166">
        <v>-21.67</v>
      </c>
      <c r="I314" s="167"/>
      <c r="L314" s="163"/>
      <c r="M314" s="168"/>
      <c r="T314" s="169"/>
      <c r="AT314" s="164" t="s">
        <v>253</v>
      </c>
      <c r="AU314" s="164" t="s">
        <v>113</v>
      </c>
      <c r="AV314" s="13" t="s">
        <v>113</v>
      </c>
      <c r="AW314" s="13" t="s">
        <v>32</v>
      </c>
      <c r="AX314" s="13" t="s">
        <v>76</v>
      </c>
      <c r="AY314" s="164" t="s">
        <v>164</v>
      </c>
    </row>
    <row r="315" spans="2:65" s="13" customFormat="1">
      <c r="B315" s="163"/>
      <c r="D315" s="148" t="s">
        <v>253</v>
      </c>
      <c r="E315" s="164" t="s">
        <v>1</v>
      </c>
      <c r="F315" s="165" t="s">
        <v>457</v>
      </c>
      <c r="H315" s="166">
        <v>-4.7279999999999998</v>
      </c>
      <c r="I315" s="167"/>
      <c r="L315" s="163"/>
      <c r="M315" s="168"/>
      <c r="T315" s="169"/>
      <c r="AT315" s="164" t="s">
        <v>253</v>
      </c>
      <c r="AU315" s="164" t="s">
        <v>113</v>
      </c>
      <c r="AV315" s="13" t="s">
        <v>113</v>
      </c>
      <c r="AW315" s="13" t="s">
        <v>32</v>
      </c>
      <c r="AX315" s="13" t="s">
        <v>76</v>
      </c>
      <c r="AY315" s="164" t="s">
        <v>164</v>
      </c>
    </row>
    <row r="316" spans="2:65" s="13" customFormat="1">
      <c r="B316" s="163"/>
      <c r="D316" s="148" t="s">
        <v>253</v>
      </c>
      <c r="E316" s="164" t="s">
        <v>1</v>
      </c>
      <c r="F316" s="165" t="s">
        <v>458</v>
      </c>
      <c r="H316" s="166">
        <v>-4.41</v>
      </c>
      <c r="I316" s="167"/>
      <c r="L316" s="163"/>
      <c r="M316" s="168"/>
      <c r="T316" s="169"/>
      <c r="AT316" s="164" t="s">
        <v>253</v>
      </c>
      <c r="AU316" s="164" t="s">
        <v>113</v>
      </c>
      <c r="AV316" s="13" t="s">
        <v>113</v>
      </c>
      <c r="AW316" s="13" t="s">
        <v>32</v>
      </c>
      <c r="AX316" s="13" t="s">
        <v>76</v>
      </c>
      <c r="AY316" s="164" t="s">
        <v>164</v>
      </c>
    </row>
    <row r="317" spans="2:65" s="13" customFormat="1">
      <c r="B317" s="163"/>
      <c r="D317" s="148" t="s">
        <v>253</v>
      </c>
      <c r="E317" s="164" t="s">
        <v>1</v>
      </c>
      <c r="F317" s="165" t="s">
        <v>459</v>
      </c>
      <c r="H317" s="166">
        <v>-1.5</v>
      </c>
      <c r="I317" s="167"/>
      <c r="L317" s="163"/>
      <c r="M317" s="168"/>
      <c r="T317" s="169"/>
      <c r="AT317" s="164" t="s">
        <v>253</v>
      </c>
      <c r="AU317" s="164" t="s">
        <v>113</v>
      </c>
      <c r="AV317" s="13" t="s">
        <v>113</v>
      </c>
      <c r="AW317" s="13" t="s">
        <v>32</v>
      </c>
      <c r="AX317" s="13" t="s">
        <v>76</v>
      </c>
      <c r="AY317" s="164" t="s">
        <v>164</v>
      </c>
    </row>
    <row r="318" spans="2:65" s="13" customFormat="1">
      <c r="B318" s="163"/>
      <c r="D318" s="148" t="s">
        <v>253</v>
      </c>
      <c r="E318" s="164" t="s">
        <v>1</v>
      </c>
      <c r="F318" s="165" t="s">
        <v>460</v>
      </c>
      <c r="H318" s="166">
        <v>-3.5459999999999998</v>
      </c>
      <c r="I318" s="167"/>
      <c r="L318" s="163"/>
      <c r="M318" s="168"/>
      <c r="T318" s="169"/>
      <c r="AT318" s="164" t="s">
        <v>253</v>
      </c>
      <c r="AU318" s="164" t="s">
        <v>113</v>
      </c>
      <c r="AV318" s="13" t="s">
        <v>113</v>
      </c>
      <c r="AW318" s="13" t="s">
        <v>32</v>
      </c>
      <c r="AX318" s="13" t="s">
        <v>76</v>
      </c>
      <c r="AY318" s="164" t="s">
        <v>164</v>
      </c>
    </row>
    <row r="319" spans="2:65" s="13" customFormat="1">
      <c r="B319" s="163"/>
      <c r="D319" s="148" t="s">
        <v>253</v>
      </c>
      <c r="E319" s="164" t="s">
        <v>1</v>
      </c>
      <c r="F319" s="165" t="s">
        <v>461</v>
      </c>
      <c r="H319" s="166">
        <v>-5.04</v>
      </c>
      <c r="I319" s="167"/>
      <c r="L319" s="163"/>
      <c r="M319" s="168"/>
      <c r="T319" s="169"/>
      <c r="AT319" s="164" t="s">
        <v>253</v>
      </c>
      <c r="AU319" s="164" t="s">
        <v>113</v>
      </c>
      <c r="AV319" s="13" t="s">
        <v>113</v>
      </c>
      <c r="AW319" s="13" t="s">
        <v>32</v>
      </c>
      <c r="AX319" s="13" t="s">
        <v>76</v>
      </c>
      <c r="AY319" s="164" t="s">
        <v>164</v>
      </c>
    </row>
    <row r="320" spans="2:65" s="12" customFormat="1">
      <c r="B320" s="157"/>
      <c r="D320" s="148" t="s">
        <v>253</v>
      </c>
      <c r="E320" s="158" t="s">
        <v>1</v>
      </c>
      <c r="F320" s="159" t="s">
        <v>462</v>
      </c>
      <c r="H320" s="158" t="s">
        <v>1</v>
      </c>
      <c r="I320" s="160"/>
      <c r="L320" s="157"/>
      <c r="M320" s="161"/>
      <c r="T320" s="162"/>
      <c r="AT320" s="158" t="s">
        <v>253</v>
      </c>
      <c r="AU320" s="158" t="s">
        <v>113</v>
      </c>
      <c r="AV320" s="12" t="s">
        <v>84</v>
      </c>
      <c r="AW320" s="12" t="s">
        <v>32</v>
      </c>
      <c r="AX320" s="12" t="s">
        <v>76</v>
      </c>
      <c r="AY320" s="158" t="s">
        <v>164</v>
      </c>
    </row>
    <row r="321" spans="2:65" s="13" customFormat="1" ht="22.5">
      <c r="B321" s="163"/>
      <c r="D321" s="148" t="s">
        <v>253</v>
      </c>
      <c r="E321" s="164" t="s">
        <v>1</v>
      </c>
      <c r="F321" s="165" t="s">
        <v>463</v>
      </c>
      <c r="H321" s="166">
        <v>413.82299999999998</v>
      </c>
      <c r="I321" s="167"/>
      <c r="L321" s="163"/>
      <c r="M321" s="168"/>
      <c r="T321" s="169"/>
      <c r="AT321" s="164" t="s">
        <v>253</v>
      </c>
      <c r="AU321" s="164" t="s">
        <v>113</v>
      </c>
      <c r="AV321" s="13" t="s">
        <v>113</v>
      </c>
      <c r="AW321" s="13" t="s">
        <v>32</v>
      </c>
      <c r="AX321" s="13" t="s">
        <v>76</v>
      </c>
      <c r="AY321" s="164" t="s">
        <v>164</v>
      </c>
    </row>
    <row r="322" spans="2:65" s="13" customFormat="1">
      <c r="B322" s="163"/>
      <c r="D322" s="148" t="s">
        <v>253</v>
      </c>
      <c r="E322" s="164" t="s">
        <v>1</v>
      </c>
      <c r="F322" s="165" t="s">
        <v>464</v>
      </c>
      <c r="H322" s="166">
        <v>-23.837</v>
      </c>
      <c r="I322" s="167"/>
      <c r="L322" s="163"/>
      <c r="M322" s="168"/>
      <c r="T322" s="169"/>
      <c r="AT322" s="164" t="s">
        <v>253</v>
      </c>
      <c r="AU322" s="164" t="s">
        <v>113</v>
      </c>
      <c r="AV322" s="13" t="s">
        <v>113</v>
      </c>
      <c r="AW322" s="13" t="s">
        <v>32</v>
      </c>
      <c r="AX322" s="13" t="s">
        <v>76</v>
      </c>
      <c r="AY322" s="164" t="s">
        <v>164</v>
      </c>
    </row>
    <row r="323" spans="2:65" s="13" customFormat="1">
      <c r="B323" s="163"/>
      <c r="D323" s="148" t="s">
        <v>253</v>
      </c>
      <c r="E323" s="164" t="s">
        <v>1</v>
      </c>
      <c r="F323" s="165" t="s">
        <v>465</v>
      </c>
      <c r="H323" s="166">
        <v>-4.2</v>
      </c>
      <c r="I323" s="167"/>
      <c r="L323" s="163"/>
      <c r="M323" s="168"/>
      <c r="T323" s="169"/>
      <c r="AT323" s="164" t="s">
        <v>253</v>
      </c>
      <c r="AU323" s="164" t="s">
        <v>113</v>
      </c>
      <c r="AV323" s="13" t="s">
        <v>113</v>
      </c>
      <c r="AW323" s="13" t="s">
        <v>32</v>
      </c>
      <c r="AX323" s="13" t="s">
        <v>76</v>
      </c>
      <c r="AY323" s="164" t="s">
        <v>164</v>
      </c>
    </row>
    <row r="324" spans="2:65" s="13" customFormat="1">
      <c r="B324" s="163"/>
      <c r="D324" s="148" t="s">
        <v>253</v>
      </c>
      <c r="E324" s="164" t="s">
        <v>1</v>
      </c>
      <c r="F324" s="165" t="s">
        <v>466</v>
      </c>
      <c r="H324" s="166">
        <v>-1.7729999999999999</v>
      </c>
      <c r="I324" s="167"/>
      <c r="L324" s="163"/>
      <c r="M324" s="168"/>
      <c r="T324" s="169"/>
      <c r="AT324" s="164" t="s">
        <v>253</v>
      </c>
      <c r="AU324" s="164" t="s">
        <v>113</v>
      </c>
      <c r="AV324" s="13" t="s">
        <v>113</v>
      </c>
      <c r="AW324" s="13" t="s">
        <v>32</v>
      </c>
      <c r="AX324" s="13" t="s">
        <v>76</v>
      </c>
      <c r="AY324" s="164" t="s">
        <v>164</v>
      </c>
    </row>
    <row r="325" spans="2:65" s="12" customFormat="1">
      <c r="B325" s="157"/>
      <c r="D325" s="148" t="s">
        <v>253</v>
      </c>
      <c r="E325" s="158" t="s">
        <v>1</v>
      </c>
      <c r="F325" s="159" t="s">
        <v>467</v>
      </c>
      <c r="H325" s="158" t="s">
        <v>1</v>
      </c>
      <c r="I325" s="160"/>
      <c r="L325" s="157"/>
      <c r="M325" s="161"/>
      <c r="T325" s="162"/>
      <c r="AT325" s="158" t="s">
        <v>253</v>
      </c>
      <c r="AU325" s="158" t="s">
        <v>113</v>
      </c>
      <c r="AV325" s="12" t="s">
        <v>84</v>
      </c>
      <c r="AW325" s="12" t="s">
        <v>32</v>
      </c>
      <c r="AX325" s="12" t="s">
        <v>76</v>
      </c>
      <c r="AY325" s="158" t="s">
        <v>164</v>
      </c>
    </row>
    <row r="326" spans="2:65" s="13" customFormat="1" ht="22.5">
      <c r="B326" s="163"/>
      <c r="D326" s="148" t="s">
        <v>253</v>
      </c>
      <c r="E326" s="164" t="s">
        <v>1</v>
      </c>
      <c r="F326" s="165" t="s">
        <v>463</v>
      </c>
      <c r="H326" s="166">
        <v>413.82299999999998</v>
      </c>
      <c r="I326" s="167"/>
      <c r="L326" s="163"/>
      <c r="M326" s="168"/>
      <c r="T326" s="169"/>
      <c r="AT326" s="164" t="s">
        <v>253</v>
      </c>
      <c r="AU326" s="164" t="s">
        <v>113</v>
      </c>
      <c r="AV326" s="13" t="s">
        <v>113</v>
      </c>
      <c r="AW326" s="13" t="s">
        <v>32</v>
      </c>
      <c r="AX326" s="13" t="s">
        <v>76</v>
      </c>
      <c r="AY326" s="164" t="s">
        <v>164</v>
      </c>
    </row>
    <row r="327" spans="2:65" s="13" customFormat="1">
      <c r="B327" s="163"/>
      <c r="D327" s="148" t="s">
        <v>253</v>
      </c>
      <c r="E327" s="164" t="s">
        <v>1</v>
      </c>
      <c r="F327" s="165" t="s">
        <v>456</v>
      </c>
      <c r="H327" s="166">
        <v>-21.67</v>
      </c>
      <c r="I327" s="167"/>
      <c r="L327" s="163"/>
      <c r="M327" s="168"/>
      <c r="T327" s="169"/>
      <c r="AT327" s="164" t="s">
        <v>253</v>
      </c>
      <c r="AU327" s="164" t="s">
        <v>113</v>
      </c>
      <c r="AV327" s="13" t="s">
        <v>113</v>
      </c>
      <c r="AW327" s="13" t="s">
        <v>32</v>
      </c>
      <c r="AX327" s="13" t="s">
        <v>76</v>
      </c>
      <c r="AY327" s="164" t="s">
        <v>164</v>
      </c>
    </row>
    <row r="328" spans="2:65" s="13" customFormat="1">
      <c r="B328" s="163"/>
      <c r="D328" s="148" t="s">
        <v>253</v>
      </c>
      <c r="E328" s="164" t="s">
        <v>1</v>
      </c>
      <c r="F328" s="165" t="s">
        <v>465</v>
      </c>
      <c r="H328" s="166">
        <v>-4.2</v>
      </c>
      <c r="I328" s="167"/>
      <c r="L328" s="163"/>
      <c r="M328" s="168"/>
      <c r="T328" s="169"/>
      <c r="AT328" s="164" t="s">
        <v>253</v>
      </c>
      <c r="AU328" s="164" t="s">
        <v>113</v>
      </c>
      <c r="AV328" s="13" t="s">
        <v>113</v>
      </c>
      <c r="AW328" s="13" t="s">
        <v>32</v>
      </c>
      <c r="AX328" s="13" t="s">
        <v>76</v>
      </c>
      <c r="AY328" s="164" t="s">
        <v>164</v>
      </c>
    </row>
    <row r="329" spans="2:65" s="13" customFormat="1">
      <c r="B329" s="163"/>
      <c r="D329" s="148" t="s">
        <v>253</v>
      </c>
      <c r="E329" s="164" t="s">
        <v>1</v>
      </c>
      <c r="F329" s="165" t="s">
        <v>460</v>
      </c>
      <c r="H329" s="166">
        <v>-3.5459999999999998</v>
      </c>
      <c r="I329" s="167"/>
      <c r="L329" s="163"/>
      <c r="M329" s="168"/>
      <c r="T329" s="169"/>
      <c r="AT329" s="164" t="s">
        <v>253</v>
      </c>
      <c r="AU329" s="164" t="s">
        <v>113</v>
      </c>
      <c r="AV329" s="13" t="s">
        <v>113</v>
      </c>
      <c r="AW329" s="13" t="s">
        <v>32</v>
      </c>
      <c r="AX329" s="13" t="s">
        <v>76</v>
      </c>
      <c r="AY329" s="164" t="s">
        <v>164</v>
      </c>
    </row>
    <row r="330" spans="2:65" s="12" customFormat="1">
      <c r="B330" s="157"/>
      <c r="D330" s="148" t="s">
        <v>253</v>
      </c>
      <c r="E330" s="158" t="s">
        <v>1</v>
      </c>
      <c r="F330" s="159" t="s">
        <v>468</v>
      </c>
      <c r="H330" s="158" t="s">
        <v>1</v>
      </c>
      <c r="I330" s="160"/>
      <c r="L330" s="157"/>
      <c r="M330" s="161"/>
      <c r="T330" s="162"/>
      <c r="AT330" s="158" t="s">
        <v>253</v>
      </c>
      <c r="AU330" s="158" t="s">
        <v>113</v>
      </c>
      <c r="AV330" s="12" t="s">
        <v>84</v>
      </c>
      <c r="AW330" s="12" t="s">
        <v>32</v>
      </c>
      <c r="AX330" s="12" t="s">
        <v>76</v>
      </c>
      <c r="AY330" s="158" t="s">
        <v>164</v>
      </c>
    </row>
    <row r="331" spans="2:65" s="13" customFormat="1">
      <c r="B331" s="163"/>
      <c r="D331" s="148" t="s">
        <v>253</v>
      </c>
      <c r="E331" s="164" t="s">
        <v>1</v>
      </c>
      <c r="F331" s="165" t="s">
        <v>469</v>
      </c>
      <c r="H331" s="166">
        <v>79.454999999999998</v>
      </c>
      <c r="I331" s="167"/>
      <c r="L331" s="163"/>
      <c r="M331" s="168"/>
      <c r="T331" s="169"/>
      <c r="AT331" s="164" t="s">
        <v>253</v>
      </c>
      <c r="AU331" s="164" t="s">
        <v>113</v>
      </c>
      <c r="AV331" s="13" t="s">
        <v>113</v>
      </c>
      <c r="AW331" s="13" t="s">
        <v>32</v>
      </c>
      <c r="AX331" s="13" t="s">
        <v>76</v>
      </c>
      <c r="AY331" s="164" t="s">
        <v>164</v>
      </c>
    </row>
    <row r="332" spans="2:65" s="14" customFormat="1">
      <c r="B332" s="170"/>
      <c r="D332" s="148" t="s">
        <v>253</v>
      </c>
      <c r="E332" s="171" t="s">
        <v>1</v>
      </c>
      <c r="F332" s="172" t="s">
        <v>265</v>
      </c>
      <c r="H332" s="173">
        <v>1237.3459999999995</v>
      </c>
      <c r="I332" s="174"/>
      <c r="L332" s="170"/>
      <c r="M332" s="175"/>
      <c r="T332" s="176"/>
      <c r="AT332" s="171" t="s">
        <v>253</v>
      </c>
      <c r="AU332" s="171" t="s">
        <v>113</v>
      </c>
      <c r="AV332" s="14" t="s">
        <v>186</v>
      </c>
      <c r="AW332" s="14" t="s">
        <v>32</v>
      </c>
      <c r="AX332" s="14" t="s">
        <v>84</v>
      </c>
      <c r="AY332" s="171" t="s">
        <v>164</v>
      </c>
    </row>
    <row r="333" spans="2:65" s="1" customFormat="1" ht="24.2" customHeight="1">
      <c r="B333" s="31"/>
      <c r="C333" s="135" t="s">
        <v>470</v>
      </c>
      <c r="D333" s="135" t="s">
        <v>167</v>
      </c>
      <c r="E333" s="136" t="s">
        <v>471</v>
      </c>
      <c r="F333" s="137" t="s">
        <v>472</v>
      </c>
      <c r="G333" s="138" t="s">
        <v>250</v>
      </c>
      <c r="H333" s="139">
        <v>761.60799999999995</v>
      </c>
      <c r="I333" s="140"/>
      <c r="J333" s="141">
        <f>ROUND(I333*H333,2)</f>
        <v>0</v>
      </c>
      <c r="K333" s="137" t="s">
        <v>1</v>
      </c>
      <c r="L333" s="31"/>
      <c r="M333" s="142" t="s">
        <v>1</v>
      </c>
      <c r="N333" s="143" t="s">
        <v>42</v>
      </c>
      <c r="P333" s="144">
        <f>O333*H333</f>
        <v>0</v>
      </c>
      <c r="Q333" s="144">
        <v>0.47936000000000001</v>
      </c>
      <c r="R333" s="144">
        <f>Q333*H333</f>
        <v>365.08441088000001</v>
      </c>
      <c r="S333" s="144">
        <v>0</v>
      </c>
      <c r="T333" s="145">
        <f>S333*H333</f>
        <v>0</v>
      </c>
      <c r="AR333" s="146" t="s">
        <v>186</v>
      </c>
      <c r="AT333" s="146" t="s">
        <v>167</v>
      </c>
      <c r="AU333" s="146" t="s">
        <v>113</v>
      </c>
      <c r="AY333" s="16" t="s">
        <v>164</v>
      </c>
      <c r="BE333" s="147">
        <f>IF(N333="základní",J333,0)</f>
        <v>0</v>
      </c>
      <c r="BF333" s="147">
        <f>IF(N333="snížená",J333,0)</f>
        <v>0</v>
      </c>
      <c r="BG333" s="147">
        <f>IF(N333="zákl. přenesená",J333,0)</f>
        <v>0</v>
      </c>
      <c r="BH333" s="147">
        <f>IF(N333="sníž. přenesená",J333,0)</f>
        <v>0</v>
      </c>
      <c r="BI333" s="147">
        <f>IF(N333="nulová",J333,0)</f>
        <v>0</v>
      </c>
      <c r="BJ333" s="16" t="s">
        <v>113</v>
      </c>
      <c r="BK333" s="147">
        <f>ROUND(I333*H333,2)</f>
        <v>0</v>
      </c>
      <c r="BL333" s="16" t="s">
        <v>186</v>
      </c>
      <c r="BM333" s="146" t="s">
        <v>473</v>
      </c>
    </row>
    <row r="334" spans="2:65" s="12" customFormat="1">
      <c r="B334" s="157"/>
      <c r="D334" s="148" t="s">
        <v>253</v>
      </c>
      <c r="E334" s="158" t="s">
        <v>1</v>
      </c>
      <c r="F334" s="159" t="s">
        <v>454</v>
      </c>
      <c r="H334" s="158" t="s">
        <v>1</v>
      </c>
      <c r="I334" s="160"/>
      <c r="L334" s="157"/>
      <c r="M334" s="161"/>
      <c r="T334" s="162"/>
      <c r="AT334" s="158" t="s">
        <v>253</v>
      </c>
      <c r="AU334" s="158" t="s">
        <v>113</v>
      </c>
      <c r="AV334" s="12" t="s">
        <v>84</v>
      </c>
      <c r="AW334" s="12" t="s">
        <v>32</v>
      </c>
      <c r="AX334" s="12" t="s">
        <v>76</v>
      </c>
      <c r="AY334" s="158" t="s">
        <v>164</v>
      </c>
    </row>
    <row r="335" spans="2:65" s="13" customFormat="1">
      <c r="B335" s="163"/>
      <c r="D335" s="148" t="s">
        <v>253</v>
      </c>
      <c r="E335" s="164" t="s">
        <v>1</v>
      </c>
      <c r="F335" s="165" t="s">
        <v>474</v>
      </c>
      <c r="H335" s="166">
        <v>366.08</v>
      </c>
      <c r="I335" s="167"/>
      <c r="L335" s="163"/>
      <c r="M335" s="168"/>
      <c r="T335" s="169"/>
      <c r="AT335" s="164" t="s">
        <v>253</v>
      </c>
      <c r="AU335" s="164" t="s">
        <v>113</v>
      </c>
      <c r="AV335" s="13" t="s">
        <v>113</v>
      </c>
      <c r="AW335" s="13" t="s">
        <v>32</v>
      </c>
      <c r="AX335" s="13" t="s">
        <v>76</v>
      </c>
      <c r="AY335" s="164" t="s">
        <v>164</v>
      </c>
    </row>
    <row r="336" spans="2:65" s="12" customFormat="1">
      <c r="B336" s="157"/>
      <c r="D336" s="148" t="s">
        <v>253</v>
      </c>
      <c r="E336" s="158" t="s">
        <v>1</v>
      </c>
      <c r="F336" s="159" t="s">
        <v>462</v>
      </c>
      <c r="H336" s="158" t="s">
        <v>1</v>
      </c>
      <c r="I336" s="160"/>
      <c r="L336" s="157"/>
      <c r="M336" s="161"/>
      <c r="T336" s="162"/>
      <c r="AT336" s="158" t="s">
        <v>253</v>
      </c>
      <c r="AU336" s="158" t="s">
        <v>113</v>
      </c>
      <c r="AV336" s="12" t="s">
        <v>84</v>
      </c>
      <c r="AW336" s="12" t="s">
        <v>32</v>
      </c>
      <c r="AX336" s="12" t="s">
        <v>76</v>
      </c>
      <c r="AY336" s="158" t="s">
        <v>164</v>
      </c>
    </row>
    <row r="337" spans="2:65" s="13" customFormat="1">
      <c r="B337" s="163"/>
      <c r="D337" s="148" t="s">
        <v>253</v>
      </c>
      <c r="E337" s="164" t="s">
        <v>1</v>
      </c>
      <c r="F337" s="165" t="s">
        <v>474</v>
      </c>
      <c r="H337" s="166">
        <v>366.08</v>
      </c>
      <c r="I337" s="167"/>
      <c r="L337" s="163"/>
      <c r="M337" s="168"/>
      <c r="T337" s="169"/>
      <c r="AT337" s="164" t="s">
        <v>253</v>
      </c>
      <c r="AU337" s="164" t="s">
        <v>113</v>
      </c>
      <c r="AV337" s="13" t="s">
        <v>113</v>
      </c>
      <c r="AW337" s="13" t="s">
        <v>32</v>
      </c>
      <c r="AX337" s="13" t="s">
        <v>76</v>
      </c>
      <c r="AY337" s="164" t="s">
        <v>164</v>
      </c>
    </row>
    <row r="338" spans="2:65" s="12" customFormat="1">
      <c r="B338" s="157"/>
      <c r="D338" s="148" t="s">
        <v>253</v>
      </c>
      <c r="E338" s="158" t="s">
        <v>1</v>
      </c>
      <c r="F338" s="159" t="s">
        <v>467</v>
      </c>
      <c r="H338" s="158" t="s">
        <v>1</v>
      </c>
      <c r="I338" s="160"/>
      <c r="L338" s="157"/>
      <c r="M338" s="161"/>
      <c r="T338" s="162"/>
      <c r="AT338" s="158" t="s">
        <v>253</v>
      </c>
      <c r="AU338" s="158" t="s">
        <v>113</v>
      </c>
      <c r="AV338" s="12" t="s">
        <v>84</v>
      </c>
      <c r="AW338" s="12" t="s">
        <v>32</v>
      </c>
      <c r="AX338" s="12" t="s">
        <v>76</v>
      </c>
      <c r="AY338" s="158" t="s">
        <v>164</v>
      </c>
    </row>
    <row r="339" spans="2:65" s="13" customFormat="1">
      <c r="B339" s="163"/>
      <c r="D339" s="148" t="s">
        <v>253</v>
      </c>
      <c r="E339" s="164" t="s">
        <v>1</v>
      </c>
      <c r="F339" s="165" t="s">
        <v>474</v>
      </c>
      <c r="H339" s="166">
        <v>366.08</v>
      </c>
      <c r="I339" s="167"/>
      <c r="L339" s="163"/>
      <c r="M339" s="168"/>
      <c r="T339" s="169"/>
      <c r="AT339" s="164" t="s">
        <v>253</v>
      </c>
      <c r="AU339" s="164" t="s">
        <v>113</v>
      </c>
      <c r="AV339" s="13" t="s">
        <v>113</v>
      </c>
      <c r="AW339" s="13" t="s">
        <v>32</v>
      </c>
      <c r="AX339" s="13" t="s">
        <v>76</v>
      </c>
      <c r="AY339" s="164" t="s">
        <v>164</v>
      </c>
    </row>
    <row r="340" spans="2:65" s="12" customFormat="1">
      <c r="B340" s="157"/>
      <c r="D340" s="148" t="s">
        <v>253</v>
      </c>
      <c r="E340" s="158" t="s">
        <v>1</v>
      </c>
      <c r="F340" s="159" t="s">
        <v>475</v>
      </c>
      <c r="H340" s="158" t="s">
        <v>1</v>
      </c>
      <c r="I340" s="160"/>
      <c r="L340" s="157"/>
      <c r="M340" s="161"/>
      <c r="T340" s="162"/>
      <c r="AT340" s="158" t="s">
        <v>253</v>
      </c>
      <c r="AU340" s="158" t="s">
        <v>113</v>
      </c>
      <c r="AV340" s="12" t="s">
        <v>84</v>
      </c>
      <c r="AW340" s="12" t="s">
        <v>32</v>
      </c>
      <c r="AX340" s="12" t="s">
        <v>76</v>
      </c>
      <c r="AY340" s="158" t="s">
        <v>164</v>
      </c>
    </row>
    <row r="341" spans="2:65" s="13" customFormat="1">
      <c r="B341" s="163"/>
      <c r="D341" s="148" t="s">
        <v>253</v>
      </c>
      <c r="E341" s="164" t="s">
        <v>1</v>
      </c>
      <c r="F341" s="165" t="s">
        <v>476</v>
      </c>
      <c r="H341" s="166">
        <v>-336.63200000000001</v>
      </c>
      <c r="I341" s="167"/>
      <c r="L341" s="163"/>
      <c r="M341" s="168"/>
      <c r="T341" s="169"/>
      <c r="AT341" s="164" t="s">
        <v>253</v>
      </c>
      <c r="AU341" s="164" t="s">
        <v>113</v>
      </c>
      <c r="AV341" s="13" t="s">
        <v>113</v>
      </c>
      <c r="AW341" s="13" t="s">
        <v>32</v>
      </c>
      <c r="AX341" s="13" t="s">
        <v>76</v>
      </c>
      <c r="AY341" s="164" t="s">
        <v>164</v>
      </c>
    </row>
    <row r="342" spans="2:65" s="14" customFormat="1">
      <c r="B342" s="170"/>
      <c r="D342" s="148" t="s">
        <v>253</v>
      </c>
      <c r="E342" s="171" t="s">
        <v>1</v>
      </c>
      <c r="F342" s="172" t="s">
        <v>265</v>
      </c>
      <c r="H342" s="173">
        <v>761.60799999999995</v>
      </c>
      <c r="I342" s="174"/>
      <c r="L342" s="170"/>
      <c r="M342" s="175"/>
      <c r="T342" s="176"/>
      <c r="AT342" s="171" t="s">
        <v>253</v>
      </c>
      <c r="AU342" s="171" t="s">
        <v>113</v>
      </c>
      <c r="AV342" s="14" t="s">
        <v>186</v>
      </c>
      <c r="AW342" s="14" t="s">
        <v>32</v>
      </c>
      <c r="AX342" s="14" t="s">
        <v>84</v>
      </c>
      <c r="AY342" s="171" t="s">
        <v>164</v>
      </c>
    </row>
    <row r="343" spans="2:65" s="1" customFormat="1" ht="24.2" customHeight="1">
      <c r="B343" s="31"/>
      <c r="C343" s="135" t="s">
        <v>477</v>
      </c>
      <c r="D343" s="135" t="s">
        <v>167</v>
      </c>
      <c r="E343" s="136" t="s">
        <v>478</v>
      </c>
      <c r="F343" s="137" t="s">
        <v>479</v>
      </c>
      <c r="G343" s="138" t="s">
        <v>442</v>
      </c>
      <c r="H343" s="139">
        <v>677.22</v>
      </c>
      <c r="I343" s="140"/>
      <c r="J343" s="141">
        <f>ROUND(I343*H343,2)</f>
        <v>0</v>
      </c>
      <c r="K343" s="137" t="s">
        <v>1</v>
      </c>
      <c r="L343" s="31"/>
      <c r="M343" s="142" t="s">
        <v>1</v>
      </c>
      <c r="N343" s="143" t="s">
        <v>42</v>
      </c>
      <c r="P343" s="144">
        <f>O343*H343</f>
        <v>0</v>
      </c>
      <c r="Q343" s="144">
        <v>6.2300000000000003E-3</v>
      </c>
      <c r="R343" s="144">
        <f>Q343*H343</f>
        <v>4.2190806000000007</v>
      </c>
      <c r="S343" s="144">
        <v>0</v>
      </c>
      <c r="T343" s="145">
        <f>S343*H343</f>
        <v>0</v>
      </c>
      <c r="AR343" s="146" t="s">
        <v>186</v>
      </c>
      <c r="AT343" s="146" t="s">
        <v>167</v>
      </c>
      <c r="AU343" s="146" t="s">
        <v>113</v>
      </c>
      <c r="AY343" s="16" t="s">
        <v>164</v>
      </c>
      <c r="BE343" s="147">
        <f>IF(N343="základní",J343,0)</f>
        <v>0</v>
      </c>
      <c r="BF343" s="147">
        <f>IF(N343="snížená",J343,0)</f>
        <v>0</v>
      </c>
      <c r="BG343" s="147">
        <f>IF(N343="zákl. přenesená",J343,0)</f>
        <v>0</v>
      </c>
      <c r="BH343" s="147">
        <f>IF(N343="sníž. přenesená",J343,0)</f>
        <v>0</v>
      </c>
      <c r="BI343" s="147">
        <f>IF(N343="nulová",J343,0)</f>
        <v>0</v>
      </c>
      <c r="BJ343" s="16" t="s">
        <v>113</v>
      </c>
      <c r="BK343" s="147">
        <f>ROUND(I343*H343,2)</f>
        <v>0</v>
      </c>
      <c r="BL343" s="16" t="s">
        <v>186</v>
      </c>
      <c r="BM343" s="146" t="s">
        <v>480</v>
      </c>
    </row>
    <row r="344" spans="2:65" s="12" customFormat="1">
      <c r="B344" s="157"/>
      <c r="D344" s="148" t="s">
        <v>253</v>
      </c>
      <c r="E344" s="158" t="s">
        <v>1</v>
      </c>
      <c r="F344" s="159" t="s">
        <v>481</v>
      </c>
      <c r="H344" s="158" t="s">
        <v>1</v>
      </c>
      <c r="I344" s="160"/>
      <c r="L344" s="157"/>
      <c r="M344" s="161"/>
      <c r="T344" s="162"/>
      <c r="AT344" s="158" t="s">
        <v>253</v>
      </c>
      <c r="AU344" s="158" t="s">
        <v>113</v>
      </c>
      <c r="AV344" s="12" t="s">
        <v>84</v>
      </c>
      <c r="AW344" s="12" t="s">
        <v>32</v>
      </c>
      <c r="AX344" s="12" t="s">
        <v>76</v>
      </c>
      <c r="AY344" s="158" t="s">
        <v>164</v>
      </c>
    </row>
    <row r="345" spans="2:65" s="12" customFormat="1">
      <c r="B345" s="157"/>
      <c r="D345" s="148" t="s">
        <v>253</v>
      </c>
      <c r="E345" s="158" t="s">
        <v>1</v>
      </c>
      <c r="F345" s="159" t="s">
        <v>454</v>
      </c>
      <c r="H345" s="158" t="s">
        <v>1</v>
      </c>
      <c r="I345" s="160"/>
      <c r="L345" s="157"/>
      <c r="M345" s="161"/>
      <c r="T345" s="162"/>
      <c r="AT345" s="158" t="s">
        <v>253</v>
      </c>
      <c r="AU345" s="158" t="s">
        <v>113</v>
      </c>
      <c r="AV345" s="12" t="s">
        <v>84</v>
      </c>
      <c r="AW345" s="12" t="s">
        <v>32</v>
      </c>
      <c r="AX345" s="12" t="s">
        <v>76</v>
      </c>
      <c r="AY345" s="158" t="s">
        <v>164</v>
      </c>
    </row>
    <row r="346" spans="2:65" s="13" customFormat="1" ht="22.5">
      <c r="B346" s="163"/>
      <c r="D346" s="148" t="s">
        <v>253</v>
      </c>
      <c r="E346" s="164" t="s">
        <v>1</v>
      </c>
      <c r="F346" s="165" t="s">
        <v>482</v>
      </c>
      <c r="H346" s="166">
        <v>132.41999999999999</v>
      </c>
      <c r="I346" s="167"/>
      <c r="L346" s="163"/>
      <c r="M346" s="168"/>
      <c r="T346" s="169"/>
      <c r="AT346" s="164" t="s">
        <v>253</v>
      </c>
      <c r="AU346" s="164" t="s">
        <v>113</v>
      </c>
      <c r="AV346" s="13" t="s">
        <v>113</v>
      </c>
      <c r="AW346" s="13" t="s">
        <v>32</v>
      </c>
      <c r="AX346" s="13" t="s">
        <v>76</v>
      </c>
      <c r="AY346" s="164" t="s">
        <v>164</v>
      </c>
    </row>
    <row r="347" spans="2:65" s="13" customFormat="1">
      <c r="B347" s="163"/>
      <c r="D347" s="148" t="s">
        <v>253</v>
      </c>
      <c r="E347" s="164" t="s">
        <v>1</v>
      </c>
      <c r="F347" s="165" t="s">
        <v>483</v>
      </c>
      <c r="H347" s="166">
        <v>-11</v>
      </c>
      <c r="I347" s="167"/>
      <c r="L347" s="163"/>
      <c r="M347" s="168"/>
      <c r="T347" s="169"/>
      <c r="AT347" s="164" t="s">
        <v>253</v>
      </c>
      <c r="AU347" s="164" t="s">
        <v>113</v>
      </c>
      <c r="AV347" s="13" t="s">
        <v>113</v>
      </c>
      <c r="AW347" s="13" t="s">
        <v>32</v>
      </c>
      <c r="AX347" s="13" t="s">
        <v>76</v>
      </c>
      <c r="AY347" s="164" t="s">
        <v>164</v>
      </c>
    </row>
    <row r="348" spans="2:65" s="13" customFormat="1">
      <c r="B348" s="163"/>
      <c r="D348" s="148" t="s">
        <v>253</v>
      </c>
      <c r="E348" s="164" t="s">
        <v>1</v>
      </c>
      <c r="F348" s="165" t="s">
        <v>484</v>
      </c>
      <c r="H348" s="166">
        <v>-2.4</v>
      </c>
      <c r="I348" s="167"/>
      <c r="L348" s="163"/>
      <c r="M348" s="168"/>
      <c r="T348" s="169"/>
      <c r="AT348" s="164" t="s">
        <v>253</v>
      </c>
      <c r="AU348" s="164" t="s">
        <v>113</v>
      </c>
      <c r="AV348" s="13" t="s">
        <v>113</v>
      </c>
      <c r="AW348" s="13" t="s">
        <v>32</v>
      </c>
      <c r="AX348" s="13" t="s">
        <v>76</v>
      </c>
      <c r="AY348" s="164" t="s">
        <v>164</v>
      </c>
    </row>
    <row r="349" spans="2:65" s="13" customFormat="1">
      <c r="B349" s="163"/>
      <c r="D349" s="148" t="s">
        <v>253</v>
      </c>
      <c r="E349" s="164" t="s">
        <v>1</v>
      </c>
      <c r="F349" s="165" t="s">
        <v>485</v>
      </c>
      <c r="H349" s="166">
        <v>-2.1</v>
      </c>
      <c r="I349" s="167"/>
      <c r="L349" s="163"/>
      <c r="M349" s="168"/>
      <c r="T349" s="169"/>
      <c r="AT349" s="164" t="s">
        <v>253</v>
      </c>
      <c r="AU349" s="164" t="s">
        <v>113</v>
      </c>
      <c r="AV349" s="13" t="s">
        <v>113</v>
      </c>
      <c r="AW349" s="13" t="s">
        <v>32</v>
      </c>
      <c r="AX349" s="13" t="s">
        <v>76</v>
      </c>
      <c r="AY349" s="164" t="s">
        <v>164</v>
      </c>
    </row>
    <row r="350" spans="2:65" s="13" customFormat="1">
      <c r="B350" s="163"/>
      <c r="D350" s="148" t="s">
        <v>253</v>
      </c>
      <c r="E350" s="164" t="s">
        <v>1</v>
      </c>
      <c r="F350" s="165" t="s">
        <v>486</v>
      </c>
      <c r="H350" s="166">
        <v>-1.8</v>
      </c>
      <c r="I350" s="167"/>
      <c r="L350" s="163"/>
      <c r="M350" s="168"/>
      <c r="T350" s="169"/>
      <c r="AT350" s="164" t="s">
        <v>253</v>
      </c>
      <c r="AU350" s="164" t="s">
        <v>113</v>
      </c>
      <c r="AV350" s="13" t="s">
        <v>113</v>
      </c>
      <c r="AW350" s="13" t="s">
        <v>32</v>
      </c>
      <c r="AX350" s="13" t="s">
        <v>76</v>
      </c>
      <c r="AY350" s="164" t="s">
        <v>164</v>
      </c>
    </row>
    <row r="351" spans="2:65" s="13" customFormat="1">
      <c r="B351" s="163"/>
      <c r="D351" s="148" t="s">
        <v>253</v>
      </c>
      <c r="E351" s="164" t="s">
        <v>1</v>
      </c>
      <c r="F351" s="165" t="s">
        <v>487</v>
      </c>
      <c r="H351" s="166">
        <v>-2.4</v>
      </c>
      <c r="I351" s="167"/>
      <c r="L351" s="163"/>
      <c r="M351" s="168"/>
      <c r="T351" s="169"/>
      <c r="AT351" s="164" t="s">
        <v>253</v>
      </c>
      <c r="AU351" s="164" t="s">
        <v>113</v>
      </c>
      <c r="AV351" s="13" t="s">
        <v>113</v>
      </c>
      <c r="AW351" s="13" t="s">
        <v>32</v>
      </c>
      <c r="AX351" s="13" t="s">
        <v>76</v>
      </c>
      <c r="AY351" s="164" t="s">
        <v>164</v>
      </c>
    </row>
    <row r="352" spans="2:65" s="12" customFormat="1">
      <c r="B352" s="157"/>
      <c r="D352" s="148" t="s">
        <v>253</v>
      </c>
      <c r="E352" s="158" t="s">
        <v>1</v>
      </c>
      <c r="F352" s="159" t="s">
        <v>462</v>
      </c>
      <c r="H352" s="158" t="s">
        <v>1</v>
      </c>
      <c r="I352" s="160"/>
      <c r="L352" s="157"/>
      <c r="M352" s="161"/>
      <c r="T352" s="162"/>
      <c r="AT352" s="158" t="s">
        <v>253</v>
      </c>
      <c r="AU352" s="158" t="s">
        <v>113</v>
      </c>
      <c r="AV352" s="12" t="s">
        <v>84</v>
      </c>
      <c r="AW352" s="12" t="s">
        <v>32</v>
      </c>
      <c r="AX352" s="12" t="s">
        <v>76</v>
      </c>
      <c r="AY352" s="158" t="s">
        <v>164</v>
      </c>
    </row>
    <row r="353" spans="2:51" s="13" customFormat="1" ht="22.5">
      <c r="B353" s="163"/>
      <c r="D353" s="148" t="s">
        <v>253</v>
      </c>
      <c r="E353" s="164" t="s">
        <v>1</v>
      </c>
      <c r="F353" s="165" t="s">
        <v>488</v>
      </c>
      <c r="H353" s="166">
        <v>127.33</v>
      </c>
      <c r="I353" s="167"/>
      <c r="L353" s="163"/>
      <c r="M353" s="168"/>
      <c r="T353" s="169"/>
      <c r="AT353" s="164" t="s">
        <v>253</v>
      </c>
      <c r="AU353" s="164" t="s">
        <v>113</v>
      </c>
      <c r="AV353" s="13" t="s">
        <v>113</v>
      </c>
      <c r="AW353" s="13" t="s">
        <v>32</v>
      </c>
      <c r="AX353" s="13" t="s">
        <v>76</v>
      </c>
      <c r="AY353" s="164" t="s">
        <v>164</v>
      </c>
    </row>
    <row r="354" spans="2:51" s="13" customFormat="1">
      <c r="B354" s="163"/>
      <c r="D354" s="148" t="s">
        <v>253</v>
      </c>
      <c r="E354" s="164" t="s">
        <v>1</v>
      </c>
      <c r="F354" s="165" t="s">
        <v>489</v>
      </c>
      <c r="H354" s="166">
        <v>-12.1</v>
      </c>
      <c r="I354" s="167"/>
      <c r="L354" s="163"/>
      <c r="M354" s="168"/>
      <c r="T354" s="169"/>
      <c r="AT354" s="164" t="s">
        <v>253</v>
      </c>
      <c r="AU354" s="164" t="s">
        <v>113</v>
      </c>
      <c r="AV354" s="13" t="s">
        <v>113</v>
      </c>
      <c r="AW354" s="13" t="s">
        <v>32</v>
      </c>
      <c r="AX354" s="13" t="s">
        <v>76</v>
      </c>
      <c r="AY354" s="164" t="s">
        <v>164</v>
      </c>
    </row>
    <row r="355" spans="2:51" s="13" customFormat="1">
      <c r="B355" s="163"/>
      <c r="D355" s="148" t="s">
        <v>253</v>
      </c>
      <c r="E355" s="164" t="s">
        <v>1</v>
      </c>
      <c r="F355" s="165" t="s">
        <v>490</v>
      </c>
      <c r="H355" s="166">
        <v>-2</v>
      </c>
      <c r="I355" s="167"/>
      <c r="L355" s="163"/>
      <c r="M355" s="168"/>
      <c r="T355" s="169"/>
      <c r="AT355" s="164" t="s">
        <v>253</v>
      </c>
      <c r="AU355" s="164" t="s">
        <v>113</v>
      </c>
      <c r="AV355" s="13" t="s">
        <v>113</v>
      </c>
      <c r="AW355" s="13" t="s">
        <v>32</v>
      </c>
      <c r="AX355" s="13" t="s">
        <v>76</v>
      </c>
      <c r="AY355" s="164" t="s">
        <v>164</v>
      </c>
    </row>
    <row r="356" spans="2:51" s="13" customFormat="1">
      <c r="B356" s="163"/>
      <c r="D356" s="148" t="s">
        <v>253</v>
      </c>
      <c r="E356" s="164" t="s">
        <v>1</v>
      </c>
      <c r="F356" s="165" t="s">
        <v>491</v>
      </c>
      <c r="H356" s="166">
        <v>-0.9</v>
      </c>
      <c r="I356" s="167"/>
      <c r="L356" s="163"/>
      <c r="M356" s="168"/>
      <c r="T356" s="169"/>
      <c r="AT356" s="164" t="s">
        <v>253</v>
      </c>
      <c r="AU356" s="164" t="s">
        <v>113</v>
      </c>
      <c r="AV356" s="13" t="s">
        <v>113</v>
      </c>
      <c r="AW356" s="13" t="s">
        <v>32</v>
      </c>
      <c r="AX356" s="13" t="s">
        <v>76</v>
      </c>
      <c r="AY356" s="164" t="s">
        <v>164</v>
      </c>
    </row>
    <row r="357" spans="2:51" s="12" customFormat="1">
      <c r="B357" s="157"/>
      <c r="D357" s="148" t="s">
        <v>253</v>
      </c>
      <c r="E357" s="158" t="s">
        <v>1</v>
      </c>
      <c r="F357" s="159" t="s">
        <v>467</v>
      </c>
      <c r="H357" s="158" t="s">
        <v>1</v>
      </c>
      <c r="I357" s="160"/>
      <c r="L357" s="157"/>
      <c r="M357" s="161"/>
      <c r="T357" s="162"/>
      <c r="AT357" s="158" t="s">
        <v>253</v>
      </c>
      <c r="AU357" s="158" t="s">
        <v>113</v>
      </c>
      <c r="AV357" s="12" t="s">
        <v>84</v>
      </c>
      <c r="AW357" s="12" t="s">
        <v>32</v>
      </c>
      <c r="AX357" s="12" t="s">
        <v>76</v>
      </c>
      <c r="AY357" s="158" t="s">
        <v>164</v>
      </c>
    </row>
    <row r="358" spans="2:51" s="13" customFormat="1" ht="22.5">
      <c r="B358" s="163"/>
      <c r="D358" s="148" t="s">
        <v>253</v>
      </c>
      <c r="E358" s="164" t="s">
        <v>1</v>
      </c>
      <c r="F358" s="165" t="s">
        <v>488</v>
      </c>
      <c r="H358" s="166">
        <v>127.33</v>
      </c>
      <c r="I358" s="167"/>
      <c r="L358" s="163"/>
      <c r="M358" s="168"/>
      <c r="T358" s="169"/>
      <c r="AT358" s="164" t="s">
        <v>253</v>
      </c>
      <c r="AU358" s="164" t="s">
        <v>113</v>
      </c>
      <c r="AV358" s="13" t="s">
        <v>113</v>
      </c>
      <c r="AW358" s="13" t="s">
        <v>32</v>
      </c>
      <c r="AX358" s="13" t="s">
        <v>76</v>
      </c>
      <c r="AY358" s="164" t="s">
        <v>164</v>
      </c>
    </row>
    <row r="359" spans="2:51" s="13" customFormat="1">
      <c r="B359" s="163"/>
      <c r="D359" s="148" t="s">
        <v>253</v>
      </c>
      <c r="E359" s="164" t="s">
        <v>1</v>
      </c>
      <c r="F359" s="165" t="s">
        <v>483</v>
      </c>
      <c r="H359" s="166">
        <v>-11</v>
      </c>
      <c r="I359" s="167"/>
      <c r="L359" s="163"/>
      <c r="M359" s="168"/>
      <c r="T359" s="169"/>
      <c r="AT359" s="164" t="s">
        <v>253</v>
      </c>
      <c r="AU359" s="164" t="s">
        <v>113</v>
      </c>
      <c r="AV359" s="13" t="s">
        <v>113</v>
      </c>
      <c r="AW359" s="13" t="s">
        <v>32</v>
      </c>
      <c r="AX359" s="13" t="s">
        <v>76</v>
      </c>
      <c r="AY359" s="164" t="s">
        <v>164</v>
      </c>
    </row>
    <row r="360" spans="2:51" s="13" customFormat="1">
      <c r="B360" s="163"/>
      <c r="D360" s="148" t="s">
        <v>253</v>
      </c>
      <c r="E360" s="164" t="s">
        <v>1</v>
      </c>
      <c r="F360" s="165" t="s">
        <v>490</v>
      </c>
      <c r="H360" s="166">
        <v>-2</v>
      </c>
      <c r="I360" s="167"/>
      <c r="L360" s="163"/>
      <c r="M360" s="168"/>
      <c r="T360" s="169"/>
      <c r="AT360" s="164" t="s">
        <v>253</v>
      </c>
      <c r="AU360" s="164" t="s">
        <v>113</v>
      </c>
      <c r="AV360" s="13" t="s">
        <v>113</v>
      </c>
      <c r="AW360" s="13" t="s">
        <v>32</v>
      </c>
      <c r="AX360" s="13" t="s">
        <v>76</v>
      </c>
      <c r="AY360" s="164" t="s">
        <v>164</v>
      </c>
    </row>
    <row r="361" spans="2:51" s="13" customFormat="1">
      <c r="B361" s="163"/>
      <c r="D361" s="148" t="s">
        <v>253</v>
      </c>
      <c r="E361" s="164" t="s">
        <v>1</v>
      </c>
      <c r="F361" s="165" t="s">
        <v>486</v>
      </c>
      <c r="H361" s="166">
        <v>-1.8</v>
      </c>
      <c r="I361" s="167"/>
      <c r="L361" s="163"/>
      <c r="M361" s="168"/>
      <c r="T361" s="169"/>
      <c r="AT361" s="164" t="s">
        <v>253</v>
      </c>
      <c r="AU361" s="164" t="s">
        <v>113</v>
      </c>
      <c r="AV361" s="13" t="s">
        <v>113</v>
      </c>
      <c r="AW361" s="13" t="s">
        <v>32</v>
      </c>
      <c r="AX361" s="13" t="s">
        <v>76</v>
      </c>
      <c r="AY361" s="164" t="s">
        <v>164</v>
      </c>
    </row>
    <row r="362" spans="2:51" s="12" customFormat="1">
      <c r="B362" s="157"/>
      <c r="D362" s="148" t="s">
        <v>253</v>
      </c>
      <c r="E362" s="158" t="s">
        <v>1</v>
      </c>
      <c r="F362" s="159" t="s">
        <v>468</v>
      </c>
      <c r="H362" s="158" t="s">
        <v>1</v>
      </c>
      <c r="I362" s="160"/>
      <c r="L362" s="157"/>
      <c r="M362" s="161"/>
      <c r="T362" s="162"/>
      <c r="AT362" s="158" t="s">
        <v>253</v>
      </c>
      <c r="AU362" s="158" t="s">
        <v>113</v>
      </c>
      <c r="AV362" s="12" t="s">
        <v>84</v>
      </c>
      <c r="AW362" s="12" t="s">
        <v>32</v>
      </c>
      <c r="AX362" s="12" t="s">
        <v>76</v>
      </c>
      <c r="AY362" s="158" t="s">
        <v>164</v>
      </c>
    </row>
    <row r="363" spans="2:51" s="13" customFormat="1">
      <c r="B363" s="163"/>
      <c r="D363" s="148" t="s">
        <v>253</v>
      </c>
      <c r="E363" s="164" t="s">
        <v>1</v>
      </c>
      <c r="F363" s="165" t="s">
        <v>492</v>
      </c>
      <c r="H363" s="166">
        <v>105.94</v>
      </c>
      <c r="I363" s="167"/>
      <c r="L363" s="163"/>
      <c r="M363" s="168"/>
      <c r="T363" s="169"/>
      <c r="AT363" s="164" t="s">
        <v>253</v>
      </c>
      <c r="AU363" s="164" t="s">
        <v>113</v>
      </c>
      <c r="AV363" s="13" t="s">
        <v>113</v>
      </c>
      <c r="AW363" s="13" t="s">
        <v>32</v>
      </c>
      <c r="AX363" s="13" t="s">
        <v>76</v>
      </c>
      <c r="AY363" s="164" t="s">
        <v>164</v>
      </c>
    </row>
    <row r="364" spans="2:51" s="12" customFormat="1">
      <c r="B364" s="157"/>
      <c r="D364" s="148" t="s">
        <v>253</v>
      </c>
      <c r="E364" s="158" t="s">
        <v>1</v>
      </c>
      <c r="F364" s="159" t="s">
        <v>493</v>
      </c>
      <c r="H364" s="158" t="s">
        <v>1</v>
      </c>
      <c r="I364" s="160"/>
      <c r="L364" s="157"/>
      <c r="M364" s="161"/>
      <c r="T364" s="162"/>
      <c r="AT364" s="158" t="s">
        <v>253</v>
      </c>
      <c r="AU364" s="158" t="s">
        <v>113</v>
      </c>
      <c r="AV364" s="12" t="s">
        <v>84</v>
      </c>
      <c r="AW364" s="12" t="s">
        <v>32</v>
      </c>
      <c r="AX364" s="12" t="s">
        <v>76</v>
      </c>
      <c r="AY364" s="158" t="s">
        <v>164</v>
      </c>
    </row>
    <row r="365" spans="2:51" s="12" customFormat="1">
      <c r="B365" s="157"/>
      <c r="D365" s="148" t="s">
        <v>253</v>
      </c>
      <c r="E365" s="158" t="s">
        <v>1</v>
      </c>
      <c r="F365" s="159" t="s">
        <v>454</v>
      </c>
      <c r="H365" s="158" t="s">
        <v>1</v>
      </c>
      <c r="I365" s="160"/>
      <c r="L365" s="157"/>
      <c r="M365" s="161"/>
      <c r="T365" s="162"/>
      <c r="AT365" s="158" t="s">
        <v>253</v>
      </c>
      <c r="AU365" s="158" t="s">
        <v>113</v>
      </c>
      <c r="AV365" s="12" t="s">
        <v>84</v>
      </c>
      <c r="AW365" s="12" t="s">
        <v>32</v>
      </c>
      <c r="AX365" s="12" t="s">
        <v>76</v>
      </c>
      <c r="AY365" s="158" t="s">
        <v>164</v>
      </c>
    </row>
    <row r="366" spans="2:51" s="13" customFormat="1">
      <c r="B366" s="163"/>
      <c r="D366" s="148" t="s">
        <v>253</v>
      </c>
      <c r="E366" s="164" t="s">
        <v>1</v>
      </c>
      <c r="F366" s="165" t="s">
        <v>494</v>
      </c>
      <c r="H366" s="166">
        <v>112.64</v>
      </c>
      <c r="I366" s="167"/>
      <c r="L366" s="163"/>
      <c r="M366" s="168"/>
      <c r="T366" s="169"/>
      <c r="AT366" s="164" t="s">
        <v>253</v>
      </c>
      <c r="AU366" s="164" t="s">
        <v>113</v>
      </c>
      <c r="AV366" s="13" t="s">
        <v>113</v>
      </c>
      <c r="AW366" s="13" t="s">
        <v>32</v>
      </c>
      <c r="AX366" s="13" t="s">
        <v>76</v>
      </c>
      <c r="AY366" s="164" t="s">
        <v>164</v>
      </c>
    </row>
    <row r="367" spans="2:51" s="12" customFormat="1">
      <c r="B367" s="157"/>
      <c r="D367" s="148" t="s">
        <v>253</v>
      </c>
      <c r="E367" s="158" t="s">
        <v>1</v>
      </c>
      <c r="F367" s="159" t="s">
        <v>462</v>
      </c>
      <c r="H367" s="158" t="s">
        <v>1</v>
      </c>
      <c r="I367" s="160"/>
      <c r="L367" s="157"/>
      <c r="M367" s="161"/>
      <c r="T367" s="162"/>
      <c r="AT367" s="158" t="s">
        <v>253</v>
      </c>
      <c r="AU367" s="158" t="s">
        <v>113</v>
      </c>
      <c r="AV367" s="12" t="s">
        <v>84</v>
      </c>
      <c r="AW367" s="12" t="s">
        <v>32</v>
      </c>
      <c r="AX367" s="12" t="s">
        <v>76</v>
      </c>
      <c r="AY367" s="158" t="s">
        <v>164</v>
      </c>
    </row>
    <row r="368" spans="2:51" s="13" customFormat="1">
      <c r="B368" s="163"/>
      <c r="D368" s="148" t="s">
        <v>253</v>
      </c>
      <c r="E368" s="164" t="s">
        <v>1</v>
      </c>
      <c r="F368" s="165" t="s">
        <v>494</v>
      </c>
      <c r="H368" s="166">
        <v>112.64</v>
      </c>
      <c r="I368" s="167"/>
      <c r="L368" s="163"/>
      <c r="M368" s="168"/>
      <c r="T368" s="169"/>
      <c r="AT368" s="164" t="s">
        <v>253</v>
      </c>
      <c r="AU368" s="164" t="s">
        <v>113</v>
      </c>
      <c r="AV368" s="13" t="s">
        <v>113</v>
      </c>
      <c r="AW368" s="13" t="s">
        <v>32</v>
      </c>
      <c r="AX368" s="13" t="s">
        <v>76</v>
      </c>
      <c r="AY368" s="164" t="s">
        <v>164</v>
      </c>
    </row>
    <row r="369" spans="2:65" s="12" customFormat="1">
      <c r="B369" s="157"/>
      <c r="D369" s="148" t="s">
        <v>253</v>
      </c>
      <c r="E369" s="158" t="s">
        <v>1</v>
      </c>
      <c r="F369" s="159" t="s">
        <v>467</v>
      </c>
      <c r="H369" s="158" t="s">
        <v>1</v>
      </c>
      <c r="I369" s="160"/>
      <c r="L369" s="157"/>
      <c r="M369" s="161"/>
      <c r="T369" s="162"/>
      <c r="AT369" s="158" t="s">
        <v>253</v>
      </c>
      <c r="AU369" s="158" t="s">
        <v>113</v>
      </c>
      <c r="AV369" s="12" t="s">
        <v>84</v>
      </c>
      <c r="AW369" s="12" t="s">
        <v>32</v>
      </c>
      <c r="AX369" s="12" t="s">
        <v>76</v>
      </c>
      <c r="AY369" s="158" t="s">
        <v>164</v>
      </c>
    </row>
    <row r="370" spans="2:65" s="13" customFormat="1">
      <c r="B370" s="163"/>
      <c r="D370" s="148" t="s">
        <v>253</v>
      </c>
      <c r="E370" s="164" t="s">
        <v>1</v>
      </c>
      <c r="F370" s="165" t="s">
        <v>494</v>
      </c>
      <c r="H370" s="166">
        <v>112.64</v>
      </c>
      <c r="I370" s="167"/>
      <c r="L370" s="163"/>
      <c r="M370" s="168"/>
      <c r="T370" s="169"/>
      <c r="AT370" s="164" t="s">
        <v>253</v>
      </c>
      <c r="AU370" s="164" t="s">
        <v>113</v>
      </c>
      <c r="AV370" s="13" t="s">
        <v>113</v>
      </c>
      <c r="AW370" s="13" t="s">
        <v>32</v>
      </c>
      <c r="AX370" s="13" t="s">
        <v>76</v>
      </c>
      <c r="AY370" s="164" t="s">
        <v>164</v>
      </c>
    </row>
    <row r="371" spans="2:65" s="12" customFormat="1">
      <c r="B371" s="157"/>
      <c r="D371" s="148" t="s">
        <v>253</v>
      </c>
      <c r="E371" s="158" t="s">
        <v>1</v>
      </c>
      <c r="F371" s="159" t="s">
        <v>475</v>
      </c>
      <c r="H371" s="158" t="s">
        <v>1</v>
      </c>
      <c r="I371" s="160"/>
      <c r="L371" s="157"/>
      <c r="M371" s="161"/>
      <c r="T371" s="162"/>
      <c r="AT371" s="158" t="s">
        <v>253</v>
      </c>
      <c r="AU371" s="158" t="s">
        <v>113</v>
      </c>
      <c r="AV371" s="12" t="s">
        <v>84</v>
      </c>
      <c r="AW371" s="12" t="s">
        <v>32</v>
      </c>
      <c r="AX371" s="12" t="s">
        <v>76</v>
      </c>
      <c r="AY371" s="158" t="s">
        <v>164</v>
      </c>
    </row>
    <row r="372" spans="2:65" s="12" customFormat="1">
      <c r="B372" s="157"/>
      <c r="D372" s="148" t="s">
        <v>253</v>
      </c>
      <c r="E372" s="158" t="s">
        <v>1</v>
      </c>
      <c r="F372" s="159" t="s">
        <v>495</v>
      </c>
      <c r="H372" s="158" t="s">
        <v>1</v>
      </c>
      <c r="I372" s="160"/>
      <c r="L372" s="157"/>
      <c r="M372" s="161"/>
      <c r="T372" s="162"/>
      <c r="AT372" s="158" t="s">
        <v>253</v>
      </c>
      <c r="AU372" s="158" t="s">
        <v>113</v>
      </c>
      <c r="AV372" s="12" t="s">
        <v>84</v>
      </c>
      <c r="AW372" s="12" t="s">
        <v>32</v>
      </c>
      <c r="AX372" s="12" t="s">
        <v>76</v>
      </c>
      <c r="AY372" s="158" t="s">
        <v>164</v>
      </c>
    </row>
    <row r="373" spans="2:65" s="12" customFormat="1">
      <c r="B373" s="157"/>
      <c r="D373" s="148" t="s">
        <v>253</v>
      </c>
      <c r="E373" s="158" t="s">
        <v>1</v>
      </c>
      <c r="F373" s="159" t="s">
        <v>496</v>
      </c>
      <c r="H373" s="158" t="s">
        <v>1</v>
      </c>
      <c r="I373" s="160"/>
      <c r="L373" s="157"/>
      <c r="M373" s="161"/>
      <c r="T373" s="162"/>
      <c r="AT373" s="158" t="s">
        <v>253</v>
      </c>
      <c r="AU373" s="158" t="s">
        <v>113</v>
      </c>
      <c r="AV373" s="12" t="s">
        <v>84</v>
      </c>
      <c r="AW373" s="12" t="s">
        <v>32</v>
      </c>
      <c r="AX373" s="12" t="s">
        <v>76</v>
      </c>
      <c r="AY373" s="158" t="s">
        <v>164</v>
      </c>
    </row>
    <row r="374" spans="2:65" s="13" customFormat="1">
      <c r="B374" s="163"/>
      <c r="D374" s="148" t="s">
        <v>253</v>
      </c>
      <c r="E374" s="164" t="s">
        <v>1</v>
      </c>
      <c r="F374" s="165" t="s">
        <v>497</v>
      </c>
      <c r="H374" s="166">
        <v>-4.5999999999999996</v>
      </c>
      <c r="I374" s="167"/>
      <c r="L374" s="163"/>
      <c r="M374" s="168"/>
      <c r="T374" s="169"/>
      <c r="AT374" s="164" t="s">
        <v>253</v>
      </c>
      <c r="AU374" s="164" t="s">
        <v>113</v>
      </c>
      <c r="AV374" s="13" t="s">
        <v>113</v>
      </c>
      <c r="AW374" s="13" t="s">
        <v>32</v>
      </c>
      <c r="AX374" s="13" t="s">
        <v>76</v>
      </c>
      <c r="AY374" s="164" t="s">
        <v>164</v>
      </c>
    </row>
    <row r="375" spans="2:65" s="13" customFormat="1">
      <c r="B375" s="163"/>
      <c r="D375" s="148" t="s">
        <v>253</v>
      </c>
      <c r="E375" s="164" t="s">
        <v>1</v>
      </c>
      <c r="F375" s="165" t="s">
        <v>498</v>
      </c>
      <c r="H375" s="166">
        <v>-3.82</v>
      </c>
      <c r="I375" s="167"/>
      <c r="L375" s="163"/>
      <c r="M375" s="168"/>
      <c r="T375" s="169"/>
      <c r="AT375" s="164" t="s">
        <v>253</v>
      </c>
      <c r="AU375" s="164" t="s">
        <v>113</v>
      </c>
      <c r="AV375" s="13" t="s">
        <v>113</v>
      </c>
      <c r="AW375" s="13" t="s">
        <v>32</v>
      </c>
      <c r="AX375" s="13" t="s">
        <v>76</v>
      </c>
      <c r="AY375" s="164" t="s">
        <v>164</v>
      </c>
    </row>
    <row r="376" spans="2:65" s="12" customFormat="1">
      <c r="B376" s="157"/>
      <c r="D376" s="148" t="s">
        <v>253</v>
      </c>
      <c r="E376" s="158" t="s">
        <v>1</v>
      </c>
      <c r="F376" s="159" t="s">
        <v>499</v>
      </c>
      <c r="H376" s="158" t="s">
        <v>1</v>
      </c>
      <c r="I376" s="160"/>
      <c r="L376" s="157"/>
      <c r="M376" s="161"/>
      <c r="T376" s="162"/>
      <c r="AT376" s="158" t="s">
        <v>253</v>
      </c>
      <c r="AU376" s="158" t="s">
        <v>113</v>
      </c>
      <c r="AV376" s="12" t="s">
        <v>84</v>
      </c>
      <c r="AW376" s="12" t="s">
        <v>32</v>
      </c>
      <c r="AX376" s="12" t="s">
        <v>76</v>
      </c>
      <c r="AY376" s="158" t="s">
        <v>164</v>
      </c>
    </row>
    <row r="377" spans="2:65" s="13" customFormat="1">
      <c r="B377" s="163"/>
      <c r="D377" s="148" t="s">
        <v>253</v>
      </c>
      <c r="E377" s="164" t="s">
        <v>1</v>
      </c>
      <c r="F377" s="165" t="s">
        <v>500</v>
      </c>
      <c r="H377" s="166">
        <v>-24</v>
      </c>
      <c r="I377" s="167"/>
      <c r="L377" s="163"/>
      <c r="M377" s="168"/>
      <c r="T377" s="169"/>
      <c r="AT377" s="164" t="s">
        <v>253</v>
      </c>
      <c r="AU377" s="164" t="s">
        <v>113</v>
      </c>
      <c r="AV377" s="13" t="s">
        <v>113</v>
      </c>
      <c r="AW377" s="13" t="s">
        <v>32</v>
      </c>
      <c r="AX377" s="13" t="s">
        <v>76</v>
      </c>
      <c r="AY377" s="164" t="s">
        <v>164</v>
      </c>
    </row>
    <row r="378" spans="2:65" s="13" customFormat="1">
      <c r="B378" s="163"/>
      <c r="D378" s="148" t="s">
        <v>253</v>
      </c>
      <c r="E378" s="164" t="s">
        <v>1</v>
      </c>
      <c r="F378" s="165" t="s">
        <v>501</v>
      </c>
      <c r="H378" s="166">
        <v>-55</v>
      </c>
      <c r="I378" s="167"/>
      <c r="L378" s="163"/>
      <c r="M378" s="168"/>
      <c r="T378" s="169"/>
      <c r="AT378" s="164" t="s">
        <v>253</v>
      </c>
      <c r="AU378" s="164" t="s">
        <v>113</v>
      </c>
      <c r="AV378" s="13" t="s">
        <v>113</v>
      </c>
      <c r="AW378" s="13" t="s">
        <v>32</v>
      </c>
      <c r="AX378" s="13" t="s">
        <v>76</v>
      </c>
      <c r="AY378" s="164" t="s">
        <v>164</v>
      </c>
    </row>
    <row r="379" spans="2:65" s="13" customFormat="1">
      <c r="B379" s="163"/>
      <c r="D379" s="148" t="s">
        <v>253</v>
      </c>
      <c r="E379" s="164" t="s">
        <v>1</v>
      </c>
      <c r="F379" s="165" t="s">
        <v>502</v>
      </c>
      <c r="H379" s="166">
        <v>-6</v>
      </c>
      <c r="I379" s="167"/>
      <c r="L379" s="163"/>
      <c r="M379" s="168"/>
      <c r="T379" s="169"/>
      <c r="AT379" s="164" t="s">
        <v>253</v>
      </c>
      <c r="AU379" s="164" t="s">
        <v>113</v>
      </c>
      <c r="AV379" s="13" t="s">
        <v>113</v>
      </c>
      <c r="AW379" s="13" t="s">
        <v>32</v>
      </c>
      <c r="AX379" s="13" t="s">
        <v>76</v>
      </c>
      <c r="AY379" s="164" t="s">
        <v>164</v>
      </c>
    </row>
    <row r="380" spans="2:65" s="13" customFormat="1">
      <c r="B380" s="163"/>
      <c r="D380" s="148" t="s">
        <v>253</v>
      </c>
      <c r="E380" s="164" t="s">
        <v>1</v>
      </c>
      <c r="F380" s="165" t="s">
        <v>503</v>
      </c>
      <c r="H380" s="166">
        <v>-10.8</v>
      </c>
      <c r="I380" s="167"/>
      <c r="L380" s="163"/>
      <c r="M380" s="168"/>
      <c r="T380" s="169"/>
      <c r="AT380" s="164" t="s">
        <v>253</v>
      </c>
      <c r="AU380" s="164" t="s">
        <v>113</v>
      </c>
      <c r="AV380" s="13" t="s">
        <v>113</v>
      </c>
      <c r="AW380" s="13" t="s">
        <v>32</v>
      </c>
      <c r="AX380" s="13" t="s">
        <v>76</v>
      </c>
      <c r="AY380" s="164" t="s">
        <v>164</v>
      </c>
    </row>
    <row r="381" spans="2:65" s="14" customFormat="1">
      <c r="B381" s="170"/>
      <c r="D381" s="148" t="s">
        <v>253</v>
      </c>
      <c r="E381" s="171" t="s">
        <v>1</v>
      </c>
      <c r="F381" s="172" t="s">
        <v>265</v>
      </c>
      <c r="H381" s="173">
        <v>677.21999999999991</v>
      </c>
      <c r="I381" s="174"/>
      <c r="L381" s="170"/>
      <c r="M381" s="175"/>
      <c r="T381" s="176"/>
      <c r="AT381" s="171" t="s">
        <v>253</v>
      </c>
      <c r="AU381" s="171" t="s">
        <v>113</v>
      </c>
      <c r="AV381" s="14" t="s">
        <v>186</v>
      </c>
      <c r="AW381" s="14" t="s">
        <v>32</v>
      </c>
      <c r="AX381" s="14" t="s">
        <v>84</v>
      </c>
      <c r="AY381" s="171" t="s">
        <v>164</v>
      </c>
    </row>
    <row r="382" spans="2:65" s="1" customFormat="1" ht="24.2" customHeight="1">
      <c r="B382" s="31"/>
      <c r="C382" s="135" t="s">
        <v>504</v>
      </c>
      <c r="D382" s="135" t="s">
        <v>167</v>
      </c>
      <c r="E382" s="136" t="s">
        <v>505</v>
      </c>
      <c r="F382" s="137" t="s">
        <v>506</v>
      </c>
      <c r="G382" s="138" t="s">
        <v>507</v>
      </c>
      <c r="H382" s="139">
        <v>64</v>
      </c>
      <c r="I382" s="140"/>
      <c r="J382" s="141">
        <f>ROUND(I382*H382,2)</f>
        <v>0</v>
      </c>
      <c r="K382" s="137" t="s">
        <v>251</v>
      </c>
      <c r="L382" s="31"/>
      <c r="M382" s="142" t="s">
        <v>1</v>
      </c>
      <c r="N382" s="143" t="s">
        <v>42</v>
      </c>
      <c r="P382" s="144">
        <f>O382*H382</f>
        <v>0</v>
      </c>
      <c r="Q382" s="144">
        <v>2.6599999999999999E-2</v>
      </c>
      <c r="R382" s="144">
        <f>Q382*H382</f>
        <v>1.7023999999999999</v>
      </c>
      <c r="S382" s="144">
        <v>0</v>
      </c>
      <c r="T382" s="145">
        <f>S382*H382</f>
        <v>0</v>
      </c>
      <c r="AR382" s="146" t="s">
        <v>186</v>
      </c>
      <c r="AT382" s="146" t="s">
        <v>167</v>
      </c>
      <c r="AU382" s="146" t="s">
        <v>113</v>
      </c>
      <c r="AY382" s="16" t="s">
        <v>164</v>
      </c>
      <c r="BE382" s="147">
        <f>IF(N382="základní",J382,0)</f>
        <v>0</v>
      </c>
      <c r="BF382" s="147">
        <f>IF(N382="snížená",J382,0)</f>
        <v>0</v>
      </c>
      <c r="BG382" s="147">
        <f>IF(N382="zákl. přenesená",J382,0)</f>
        <v>0</v>
      </c>
      <c r="BH382" s="147">
        <f>IF(N382="sníž. přenesená",J382,0)</f>
        <v>0</v>
      </c>
      <c r="BI382" s="147">
        <f>IF(N382="nulová",J382,0)</f>
        <v>0</v>
      </c>
      <c r="BJ382" s="16" t="s">
        <v>113</v>
      </c>
      <c r="BK382" s="147">
        <f>ROUND(I382*H382,2)</f>
        <v>0</v>
      </c>
      <c r="BL382" s="16" t="s">
        <v>186</v>
      </c>
      <c r="BM382" s="146" t="s">
        <v>508</v>
      </c>
    </row>
    <row r="383" spans="2:65" s="12" customFormat="1">
      <c r="B383" s="157"/>
      <c r="D383" s="148" t="s">
        <v>253</v>
      </c>
      <c r="E383" s="158" t="s">
        <v>1</v>
      </c>
      <c r="F383" s="159" t="s">
        <v>509</v>
      </c>
      <c r="H383" s="158" t="s">
        <v>1</v>
      </c>
      <c r="I383" s="160"/>
      <c r="L383" s="157"/>
      <c r="M383" s="161"/>
      <c r="T383" s="162"/>
      <c r="AT383" s="158" t="s">
        <v>253</v>
      </c>
      <c r="AU383" s="158" t="s">
        <v>113</v>
      </c>
      <c r="AV383" s="12" t="s">
        <v>84</v>
      </c>
      <c r="AW383" s="12" t="s">
        <v>32</v>
      </c>
      <c r="AX383" s="12" t="s">
        <v>76</v>
      </c>
      <c r="AY383" s="158" t="s">
        <v>164</v>
      </c>
    </row>
    <row r="384" spans="2:65" s="13" customFormat="1">
      <c r="B384" s="163"/>
      <c r="D384" s="148" t="s">
        <v>253</v>
      </c>
      <c r="E384" s="164" t="s">
        <v>1</v>
      </c>
      <c r="F384" s="165" t="s">
        <v>510</v>
      </c>
      <c r="H384" s="166">
        <v>20</v>
      </c>
      <c r="I384" s="167"/>
      <c r="L384" s="163"/>
      <c r="M384" s="168"/>
      <c r="T384" s="169"/>
      <c r="AT384" s="164" t="s">
        <v>253</v>
      </c>
      <c r="AU384" s="164" t="s">
        <v>113</v>
      </c>
      <c r="AV384" s="13" t="s">
        <v>113</v>
      </c>
      <c r="AW384" s="13" t="s">
        <v>32</v>
      </c>
      <c r="AX384" s="13" t="s">
        <v>76</v>
      </c>
      <c r="AY384" s="164" t="s">
        <v>164</v>
      </c>
    </row>
    <row r="385" spans="2:65" s="12" customFormat="1">
      <c r="B385" s="157"/>
      <c r="D385" s="148" t="s">
        <v>253</v>
      </c>
      <c r="E385" s="158" t="s">
        <v>1</v>
      </c>
      <c r="F385" s="159" t="s">
        <v>511</v>
      </c>
      <c r="H385" s="158" t="s">
        <v>1</v>
      </c>
      <c r="I385" s="160"/>
      <c r="L385" s="157"/>
      <c r="M385" s="161"/>
      <c r="T385" s="162"/>
      <c r="AT385" s="158" t="s">
        <v>253</v>
      </c>
      <c r="AU385" s="158" t="s">
        <v>113</v>
      </c>
      <c r="AV385" s="12" t="s">
        <v>84</v>
      </c>
      <c r="AW385" s="12" t="s">
        <v>32</v>
      </c>
      <c r="AX385" s="12" t="s">
        <v>76</v>
      </c>
      <c r="AY385" s="158" t="s">
        <v>164</v>
      </c>
    </row>
    <row r="386" spans="2:65" s="13" customFormat="1">
      <c r="B386" s="163"/>
      <c r="D386" s="148" t="s">
        <v>253</v>
      </c>
      <c r="E386" s="164" t="s">
        <v>1</v>
      </c>
      <c r="F386" s="165" t="s">
        <v>512</v>
      </c>
      <c r="H386" s="166">
        <v>22</v>
      </c>
      <c r="I386" s="167"/>
      <c r="L386" s="163"/>
      <c r="M386" s="168"/>
      <c r="T386" s="169"/>
      <c r="AT386" s="164" t="s">
        <v>253</v>
      </c>
      <c r="AU386" s="164" t="s">
        <v>113</v>
      </c>
      <c r="AV386" s="13" t="s">
        <v>113</v>
      </c>
      <c r="AW386" s="13" t="s">
        <v>32</v>
      </c>
      <c r="AX386" s="13" t="s">
        <v>76</v>
      </c>
      <c r="AY386" s="164" t="s">
        <v>164</v>
      </c>
    </row>
    <row r="387" spans="2:65" s="12" customFormat="1">
      <c r="B387" s="157"/>
      <c r="D387" s="148" t="s">
        <v>253</v>
      </c>
      <c r="E387" s="158" t="s">
        <v>1</v>
      </c>
      <c r="F387" s="159" t="s">
        <v>513</v>
      </c>
      <c r="H387" s="158" t="s">
        <v>1</v>
      </c>
      <c r="I387" s="160"/>
      <c r="L387" s="157"/>
      <c r="M387" s="161"/>
      <c r="T387" s="162"/>
      <c r="AT387" s="158" t="s">
        <v>253</v>
      </c>
      <c r="AU387" s="158" t="s">
        <v>113</v>
      </c>
      <c r="AV387" s="12" t="s">
        <v>84</v>
      </c>
      <c r="AW387" s="12" t="s">
        <v>32</v>
      </c>
      <c r="AX387" s="12" t="s">
        <v>76</v>
      </c>
      <c r="AY387" s="158" t="s">
        <v>164</v>
      </c>
    </row>
    <row r="388" spans="2:65" s="13" customFormat="1">
      <c r="B388" s="163"/>
      <c r="D388" s="148" t="s">
        <v>253</v>
      </c>
      <c r="E388" s="164" t="s">
        <v>1</v>
      </c>
      <c r="F388" s="165" t="s">
        <v>512</v>
      </c>
      <c r="H388" s="166">
        <v>22</v>
      </c>
      <c r="I388" s="167"/>
      <c r="L388" s="163"/>
      <c r="M388" s="168"/>
      <c r="T388" s="169"/>
      <c r="AT388" s="164" t="s">
        <v>253</v>
      </c>
      <c r="AU388" s="164" t="s">
        <v>113</v>
      </c>
      <c r="AV388" s="13" t="s">
        <v>113</v>
      </c>
      <c r="AW388" s="13" t="s">
        <v>32</v>
      </c>
      <c r="AX388" s="13" t="s">
        <v>76</v>
      </c>
      <c r="AY388" s="164" t="s">
        <v>164</v>
      </c>
    </row>
    <row r="389" spans="2:65" s="14" customFormat="1">
      <c r="B389" s="170"/>
      <c r="D389" s="148" t="s">
        <v>253</v>
      </c>
      <c r="E389" s="171" t="s">
        <v>1</v>
      </c>
      <c r="F389" s="172" t="s">
        <v>265</v>
      </c>
      <c r="H389" s="173">
        <v>64</v>
      </c>
      <c r="I389" s="174"/>
      <c r="L389" s="170"/>
      <c r="M389" s="175"/>
      <c r="T389" s="176"/>
      <c r="AT389" s="171" t="s">
        <v>253</v>
      </c>
      <c r="AU389" s="171" t="s">
        <v>113</v>
      </c>
      <c r="AV389" s="14" t="s">
        <v>186</v>
      </c>
      <c r="AW389" s="14" t="s">
        <v>32</v>
      </c>
      <c r="AX389" s="14" t="s">
        <v>84</v>
      </c>
      <c r="AY389" s="171" t="s">
        <v>164</v>
      </c>
    </row>
    <row r="390" spans="2:65" s="1" customFormat="1" ht="24.2" customHeight="1">
      <c r="B390" s="31"/>
      <c r="C390" s="135" t="s">
        <v>514</v>
      </c>
      <c r="D390" s="135" t="s">
        <v>167</v>
      </c>
      <c r="E390" s="136" t="s">
        <v>515</v>
      </c>
      <c r="F390" s="137" t="s">
        <v>516</v>
      </c>
      <c r="G390" s="138" t="s">
        <v>507</v>
      </c>
      <c r="H390" s="139">
        <v>10</v>
      </c>
      <c r="I390" s="140"/>
      <c r="J390" s="141">
        <f>ROUND(I390*H390,2)</f>
        <v>0</v>
      </c>
      <c r="K390" s="137" t="s">
        <v>251</v>
      </c>
      <c r="L390" s="31"/>
      <c r="M390" s="142" t="s">
        <v>1</v>
      </c>
      <c r="N390" s="143" t="s">
        <v>42</v>
      </c>
      <c r="P390" s="144">
        <f>O390*H390</f>
        <v>0</v>
      </c>
      <c r="Q390" s="144">
        <v>4.0090000000000001E-2</v>
      </c>
      <c r="R390" s="144">
        <f>Q390*H390</f>
        <v>0.40090000000000003</v>
      </c>
      <c r="S390" s="144">
        <v>0</v>
      </c>
      <c r="T390" s="145">
        <f>S390*H390</f>
        <v>0</v>
      </c>
      <c r="AR390" s="146" t="s">
        <v>186</v>
      </c>
      <c r="AT390" s="146" t="s">
        <v>167</v>
      </c>
      <c r="AU390" s="146" t="s">
        <v>113</v>
      </c>
      <c r="AY390" s="16" t="s">
        <v>164</v>
      </c>
      <c r="BE390" s="147">
        <f>IF(N390="základní",J390,0)</f>
        <v>0</v>
      </c>
      <c r="BF390" s="147">
        <f>IF(N390="snížená",J390,0)</f>
        <v>0</v>
      </c>
      <c r="BG390" s="147">
        <f>IF(N390="zákl. přenesená",J390,0)</f>
        <v>0</v>
      </c>
      <c r="BH390" s="147">
        <f>IF(N390="sníž. přenesená",J390,0)</f>
        <v>0</v>
      </c>
      <c r="BI390" s="147">
        <f>IF(N390="nulová",J390,0)</f>
        <v>0</v>
      </c>
      <c r="BJ390" s="16" t="s">
        <v>113</v>
      </c>
      <c r="BK390" s="147">
        <f>ROUND(I390*H390,2)</f>
        <v>0</v>
      </c>
      <c r="BL390" s="16" t="s">
        <v>186</v>
      </c>
      <c r="BM390" s="146" t="s">
        <v>517</v>
      </c>
    </row>
    <row r="391" spans="2:65" s="12" customFormat="1">
      <c r="B391" s="157"/>
      <c r="D391" s="148" t="s">
        <v>253</v>
      </c>
      <c r="E391" s="158" t="s">
        <v>1</v>
      </c>
      <c r="F391" s="159" t="s">
        <v>509</v>
      </c>
      <c r="H391" s="158" t="s">
        <v>1</v>
      </c>
      <c r="I391" s="160"/>
      <c r="L391" s="157"/>
      <c r="M391" s="161"/>
      <c r="T391" s="162"/>
      <c r="AT391" s="158" t="s">
        <v>253</v>
      </c>
      <c r="AU391" s="158" t="s">
        <v>113</v>
      </c>
      <c r="AV391" s="12" t="s">
        <v>84</v>
      </c>
      <c r="AW391" s="12" t="s">
        <v>32</v>
      </c>
      <c r="AX391" s="12" t="s">
        <v>76</v>
      </c>
      <c r="AY391" s="158" t="s">
        <v>164</v>
      </c>
    </row>
    <row r="392" spans="2:65" s="13" customFormat="1">
      <c r="B392" s="163"/>
      <c r="D392" s="148" t="s">
        <v>253</v>
      </c>
      <c r="E392" s="164" t="s">
        <v>1</v>
      </c>
      <c r="F392" s="165" t="s">
        <v>518</v>
      </c>
      <c r="H392" s="166">
        <v>8</v>
      </c>
      <c r="I392" s="167"/>
      <c r="L392" s="163"/>
      <c r="M392" s="168"/>
      <c r="T392" s="169"/>
      <c r="AT392" s="164" t="s">
        <v>253</v>
      </c>
      <c r="AU392" s="164" t="s">
        <v>113</v>
      </c>
      <c r="AV392" s="13" t="s">
        <v>113</v>
      </c>
      <c r="AW392" s="13" t="s">
        <v>32</v>
      </c>
      <c r="AX392" s="13" t="s">
        <v>76</v>
      </c>
      <c r="AY392" s="164" t="s">
        <v>164</v>
      </c>
    </row>
    <row r="393" spans="2:65" s="12" customFormat="1">
      <c r="B393" s="157"/>
      <c r="D393" s="148" t="s">
        <v>253</v>
      </c>
      <c r="E393" s="158" t="s">
        <v>1</v>
      </c>
      <c r="F393" s="159" t="s">
        <v>511</v>
      </c>
      <c r="H393" s="158" t="s">
        <v>1</v>
      </c>
      <c r="I393" s="160"/>
      <c r="L393" s="157"/>
      <c r="M393" s="161"/>
      <c r="T393" s="162"/>
      <c r="AT393" s="158" t="s">
        <v>253</v>
      </c>
      <c r="AU393" s="158" t="s">
        <v>113</v>
      </c>
      <c r="AV393" s="12" t="s">
        <v>84</v>
      </c>
      <c r="AW393" s="12" t="s">
        <v>32</v>
      </c>
      <c r="AX393" s="12" t="s">
        <v>76</v>
      </c>
      <c r="AY393" s="158" t="s">
        <v>164</v>
      </c>
    </row>
    <row r="394" spans="2:65" s="13" customFormat="1">
      <c r="B394" s="163"/>
      <c r="D394" s="148" t="s">
        <v>253</v>
      </c>
      <c r="E394" s="164" t="s">
        <v>1</v>
      </c>
      <c r="F394" s="165" t="s">
        <v>76</v>
      </c>
      <c r="H394" s="166">
        <v>0</v>
      </c>
      <c r="I394" s="167"/>
      <c r="L394" s="163"/>
      <c r="M394" s="168"/>
      <c r="T394" s="169"/>
      <c r="AT394" s="164" t="s">
        <v>253</v>
      </c>
      <c r="AU394" s="164" t="s">
        <v>113</v>
      </c>
      <c r="AV394" s="13" t="s">
        <v>113</v>
      </c>
      <c r="AW394" s="13" t="s">
        <v>32</v>
      </c>
      <c r="AX394" s="13" t="s">
        <v>76</v>
      </c>
      <c r="AY394" s="164" t="s">
        <v>164</v>
      </c>
    </row>
    <row r="395" spans="2:65" s="12" customFormat="1">
      <c r="B395" s="157"/>
      <c r="D395" s="148" t="s">
        <v>253</v>
      </c>
      <c r="E395" s="158" t="s">
        <v>1</v>
      </c>
      <c r="F395" s="159" t="s">
        <v>519</v>
      </c>
      <c r="H395" s="158" t="s">
        <v>1</v>
      </c>
      <c r="I395" s="160"/>
      <c r="L395" s="157"/>
      <c r="M395" s="161"/>
      <c r="T395" s="162"/>
      <c r="AT395" s="158" t="s">
        <v>253</v>
      </c>
      <c r="AU395" s="158" t="s">
        <v>113</v>
      </c>
      <c r="AV395" s="12" t="s">
        <v>84</v>
      </c>
      <c r="AW395" s="12" t="s">
        <v>32</v>
      </c>
      <c r="AX395" s="12" t="s">
        <v>76</v>
      </c>
      <c r="AY395" s="158" t="s">
        <v>164</v>
      </c>
    </row>
    <row r="396" spans="2:65" s="13" customFormat="1">
      <c r="B396" s="163"/>
      <c r="D396" s="148" t="s">
        <v>253</v>
      </c>
      <c r="E396" s="164" t="s">
        <v>1</v>
      </c>
      <c r="F396" s="165" t="s">
        <v>520</v>
      </c>
      <c r="H396" s="166">
        <v>2</v>
      </c>
      <c r="I396" s="167"/>
      <c r="L396" s="163"/>
      <c r="M396" s="168"/>
      <c r="T396" s="169"/>
      <c r="AT396" s="164" t="s">
        <v>253</v>
      </c>
      <c r="AU396" s="164" t="s">
        <v>113</v>
      </c>
      <c r="AV396" s="13" t="s">
        <v>113</v>
      </c>
      <c r="AW396" s="13" t="s">
        <v>32</v>
      </c>
      <c r="AX396" s="13" t="s">
        <v>76</v>
      </c>
      <c r="AY396" s="164" t="s">
        <v>164</v>
      </c>
    </row>
    <row r="397" spans="2:65" s="14" customFormat="1">
      <c r="B397" s="170"/>
      <c r="D397" s="148" t="s">
        <v>253</v>
      </c>
      <c r="E397" s="171" t="s">
        <v>1</v>
      </c>
      <c r="F397" s="172" t="s">
        <v>265</v>
      </c>
      <c r="H397" s="173">
        <v>10</v>
      </c>
      <c r="I397" s="174"/>
      <c r="L397" s="170"/>
      <c r="M397" s="175"/>
      <c r="T397" s="176"/>
      <c r="AT397" s="171" t="s">
        <v>253</v>
      </c>
      <c r="AU397" s="171" t="s">
        <v>113</v>
      </c>
      <c r="AV397" s="14" t="s">
        <v>186</v>
      </c>
      <c r="AW397" s="14" t="s">
        <v>32</v>
      </c>
      <c r="AX397" s="14" t="s">
        <v>84</v>
      </c>
      <c r="AY397" s="171" t="s">
        <v>164</v>
      </c>
    </row>
    <row r="398" spans="2:65" s="1" customFormat="1" ht="24.2" customHeight="1">
      <c r="B398" s="31"/>
      <c r="C398" s="135" t="s">
        <v>521</v>
      </c>
      <c r="D398" s="135" t="s">
        <v>167</v>
      </c>
      <c r="E398" s="136" t="s">
        <v>522</v>
      </c>
      <c r="F398" s="137" t="s">
        <v>523</v>
      </c>
      <c r="G398" s="138" t="s">
        <v>507</v>
      </c>
      <c r="H398" s="139">
        <v>70</v>
      </c>
      <c r="I398" s="140"/>
      <c r="J398" s="141">
        <f>ROUND(I398*H398,2)</f>
        <v>0</v>
      </c>
      <c r="K398" s="137" t="s">
        <v>251</v>
      </c>
      <c r="L398" s="31"/>
      <c r="M398" s="142" t="s">
        <v>1</v>
      </c>
      <c r="N398" s="143" t="s">
        <v>42</v>
      </c>
      <c r="P398" s="144">
        <f>O398*H398</f>
        <v>0</v>
      </c>
      <c r="Q398" s="144">
        <v>5.3379999999999997E-2</v>
      </c>
      <c r="R398" s="144">
        <f>Q398*H398</f>
        <v>3.7365999999999997</v>
      </c>
      <c r="S398" s="144">
        <v>0</v>
      </c>
      <c r="T398" s="145">
        <f>S398*H398</f>
        <v>0</v>
      </c>
      <c r="AR398" s="146" t="s">
        <v>186</v>
      </c>
      <c r="AT398" s="146" t="s">
        <v>167</v>
      </c>
      <c r="AU398" s="146" t="s">
        <v>113</v>
      </c>
      <c r="AY398" s="16" t="s">
        <v>164</v>
      </c>
      <c r="BE398" s="147">
        <f>IF(N398="základní",J398,0)</f>
        <v>0</v>
      </c>
      <c r="BF398" s="147">
        <f>IF(N398="snížená",J398,0)</f>
        <v>0</v>
      </c>
      <c r="BG398" s="147">
        <f>IF(N398="zákl. přenesená",J398,0)</f>
        <v>0</v>
      </c>
      <c r="BH398" s="147">
        <f>IF(N398="sníž. přenesená",J398,0)</f>
        <v>0</v>
      </c>
      <c r="BI398" s="147">
        <f>IF(N398="nulová",J398,0)</f>
        <v>0</v>
      </c>
      <c r="BJ398" s="16" t="s">
        <v>113</v>
      </c>
      <c r="BK398" s="147">
        <f>ROUND(I398*H398,2)</f>
        <v>0</v>
      </c>
      <c r="BL398" s="16" t="s">
        <v>186</v>
      </c>
      <c r="BM398" s="146" t="s">
        <v>524</v>
      </c>
    </row>
    <row r="399" spans="2:65" s="12" customFormat="1">
      <c r="B399" s="157"/>
      <c r="D399" s="148" t="s">
        <v>253</v>
      </c>
      <c r="E399" s="158" t="s">
        <v>1</v>
      </c>
      <c r="F399" s="159" t="s">
        <v>509</v>
      </c>
      <c r="H399" s="158" t="s">
        <v>1</v>
      </c>
      <c r="I399" s="160"/>
      <c r="L399" s="157"/>
      <c r="M399" s="161"/>
      <c r="T399" s="162"/>
      <c r="AT399" s="158" t="s">
        <v>253</v>
      </c>
      <c r="AU399" s="158" t="s">
        <v>113</v>
      </c>
      <c r="AV399" s="12" t="s">
        <v>84</v>
      </c>
      <c r="AW399" s="12" t="s">
        <v>32</v>
      </c>
      <c r="AX399" s="12" t="s">
        <v>76</v>
      </c>
      <c r="AY399" s="158" t="s">
        <v>164</v>
      </c>
    </row>
    <row r="400" spans="2:65" s="13" customFormat="1">
      <c r="B400" s="163"/>
      <c r="D400" s="148" t="s">
        <v>253</v>
      </c>
      <c r="E400" s="164" t="s">
        <v>1</v>
      </c>
      <c r="F400" s="165" t="s">
        <v>525</v>
      </c>
      <c r="H400" s="166">
        <v>26</v>
      </c>
      <c r="I400" s="167"/>
      <c r="L400" s="163"/>
      <c r="M400" s="168"/>
      <c r="T400" s="169"/>
      <c r="AT400" s="164" t="s">
        <v>253</v>
      </c>
      <c r="AU400" s="164" t="s">
        <v>113</v>
      </c>
      <c r="AV400" s="13" t="s">
        <v>113</v>
      </c>
      <c r="AW400" s="13" t="s">
        <v>32</v>
      </c>
      <c r="AX400" s="13" t="s">
        <v>76</v>
      </c>
      <c r="AY400" s="164" t="s">
        <v>164</v>
      </c>
    </row>
    <row r="401" spans="2:65" s="12" customFormat="1">
      <c r="B401" s="157"/>
      <c r="D401" s="148" t="s">
        <v>253</v>
      </c>
      <c r="E401" s="158" t="s">
        <v>1</v>
      </c>
      <c r="F401" s="159" t="s">
        <v>511</v>
      </c>
      <c r="H401" s="158" t="s">
        <v>1</v>
      </c>
      <c r="I401" s="160"/>
      <c r="L401" s="157"/>
      <c r="M401" s="161"/>
      <c r="T401" s="162"/>
      <c r="AT401" s="158" t="s">
        <v>253</v>
      </c>
      <c r="AU401" s="158" t="s">
        <v>113</v>
      </c>
      <c r="AV401" s="12" t="s">
        <v>84</v>
      </c>
      <c r="AW401" s="12" t="s">
        <v>32</v>
      </c>
      <c r="AX401" s="12" t="s">
        <v>76</v>
      </c>
      <c r="AY401" s="158" t="s">
        <v>164</v>
      </c>
    </row>
    <row r="402" spans="2:65" s="13" customFormat="1">
      <c r="B402" s="163"/>
      <c r="D402" s="148" t="s">
        <v>253</v>
      </c>
      <c r="E402" s="164" t="s">
        <v>1</v>
      </c>
      <c r="F402" s="165" t="s">
        <v>512</v>
      </c>
      <c r="H402" s="166">
        <v>22</v>
      </c>
      <c r="I402" s="167"/>
      <c r="L402" s="163"/>
      <c r="M402" s="168"/>
      <c r="T402" s="169"/>
      <c r="AT402" s="164" t="s">
        <v>253</v>
      </c>
      <c r="AU402" s="164" t="s">
        <v>113</v>
      </c>
      <c r="AV402" s="13" t="s">
        <v>113</v>
      </c>
      <c r="AW402" s="13" t="s">
        <v>32</v>
      </c>
      <c r="AX402" s="13" t="s">
        <v>76</v>
      </c>
      <c r="AY402" s="164" t="s">
        <v>164</v>
      </c>
    </row>
    <row r="403" spans="2:65" s="12" customFormat="1">
      <c r="B403" s="157"/>
      <c r="D403" s="148" t="s">
        <v>253</v>
      </c>
      <c r="E403" s="158" t="s">
        <v>1</v>
      </c>
      <c r="F403" s="159" t="s">
        <v>519</v>
      </c>
      <c r="H403" s="158" t="s">
        <v>1</v>
      </c>
      <c r="I403" s="160"/>
      <c r="L403" s="157"/>
      <c r="M403" s="161"/>
      <c r="T403" s="162"/>
      <c r="AT403" s="158" t="s">
        <v>253</v>
      </c>
      <c r="AU403" s="158" t="s">
        <v>113</v>
      </c>
      <c r="AV403" s="12" t="s">
        <v>84</v>
      </c>
      <c r="AW403" s="12" t="s">
        <v>32</v>
      </c>
      <c r="AX403" s="12" t="s">
        <v>76</v>
      </c>
      <c r="AY403" s="158" t="s">
        <v>164</v>
      </c>
    </row>
    <row r="404" spans="2:65" s="13" customFormat="1">
      <c r="B404" s="163"/>
      <c r="D404" s="148" t="s">
        <v>253</v>
      </c>
      <c r="E404" s="164" t="s">
        <v>1</v>
      </c>
      <c r="F404" s="165" t="s">
        <v>512</v>
      </c>
      <c r="H404" s="166">
        <v>22</v>
      </c>
      <c r="I404" s="167"/>
      <c r="L404" s="163"/>
      <c r="M404" s="168"/>
      <c r="T404" s="169"/>
      <c r="AT404" s="164" t="s">
        <v>253</v>
      </c>
      <c r="AU404" s="164" t="s">
        <v>113</v>
      </c>
      <c r="AV404" s="13" t="s">
        <v>113</v>
      </c>
      <c r="AW404" s="13" t="s">
        <v>32</v>
      </c>
      <c r="AX404" s="13" t="s">
        <v>76</v>
      </c>
      <c r="AY404" s="164" t="s">
        <v>164</v>
      </c>
    </row>
    <row r="405" spans="2:65" s="14" customFormat="1">
      <c r="B405" s="170"/>
      <c r="D405" s="148" t="s">
        <v>253</v>
      </c>
      <c r="E405" s="171" t="s">
        <v>1</v>
      </c>
      <c r="F405" s="172" t="s">
        <v>265</v>
      </c>
      <c r="H405" s="173">
        <v>70</v>
      </c>
      <c r="I405" s="174"/>
      <c r="L405" s="170"/>
      <c r="M405" s="175"/>
      <c r="T405" s="176"/>
      <c r="AT405" s="171" t="s">
        <v>253</v>
      </c>
      <c r="AU405" s="171" t="s">
        <v>113</v>
      </c>
      <c r="AV405" s="14" t="s">
        <v>186</v>
      </c>
      <c r="AW405" s="14" t="s">
        <v>32</v>
      </c>
      <c r="AX405" s="14" t="s">
        <v>84</v>
      </c>
      <c r="AY405" s="171" t="s">
        <v>164</v>
      </c>
    </row>
    <row r="406" spans="2:65" s="1" customFormat="1" ht="24.2" customHeight="1">
      <c r="B406" s="31"/>
      <c r="C406" s="135" t="s">
        <v>526</v>
      </c>
      <c r="D406" s="135" t="s">
        <v>167</v>
      </c>
      <c r="E406" s="136" t="s">
        <v>527</v>
      </c>
      <c r="F406" s="137" t="s">
        <v>528</v>
      </c>
      <c r="G406" s="138" t="s">
        <v>507</v>
      </c>
      <c r="H406" s="139">
        <v>72</v>
      </c>
      <c r="I406" s="140"/>
      <c r="J406" s="141">
        <f>ROUND(I406*H406,2)</f>
        <v>0</v>
      </c>
      <c r="K406" s="137" t="s">
        <v>251</v>
      </c>
      <c r="L406" s="31"/>
      <c r="M406" s="142" t="s">
        <v>1</v>
      </c>
      <c r="N406" s="143" t="s">
        <v>42</v>
      </c>
      <c r="P406" s="144">
        <f>O406*H406</f>
        <v>0</v>
      </c>
      <c r="Q406" s="144">
        <v>8.0049999999999996E-2</v>
      </c>
      <c r="R406" s="144">
        <f>Q406*H406</f>
        <v>5.7635999999999994</v>
      </c>
      <c r="S406" s="144">
        <v>0</v>
      </c>
      <c r="T406" s="145">
        <f>S406*H406</f>
        <v>0</v>
      </c>
      <c r="AR406" s="146" t="s">
        <v>186</v>
      </c>
      <c r="AT406" s="146" t="s">
        <v>167</v>
      </c>
      <c r="AU406" s="146" t="s">
        <v>113</v>
      </c>
      <c r="AY406" s="16" t="s">
        <v>164</v>
      </c>
      <c r="BE406" s="147">
        <f>IF(N406="základní",J406,0)</f>
        <v>0</v>
      </c>
      <c r="BF406" s="147">
        <f>IF(N406="snížená",J406,0)</f>
        <v>0</v>
      </c>
      <c r="BG406" s="147">
        <f>IF(N406="zákl. přenesená",J406,0)</f>
        <v>0</v>
      </c>
      <c r="BH406" s="147">
        <f>IF(N406="sníž. přenesená",J406,0)</f>
        <v>0</v>
      </c>
      <c r="BI406" s="147">
        <f>IF(N406="nulová",J406,0)</f>
        <v>0</v>
      </c>
      <c r="BJ406" s="16" t="s">
        <v>113</v>
      </c>
      <c r="BK406" s="147">
        <f>ROUND(I406*H406,2)</f>
        <v>0</v>
      </c>
      <c r="BL406" s="16" t="s">
        <v>186</v>
      </c>
      <c r="BM406" s="146" t="s">
        <v>529</v>
      </c>
    </row>
    <row r="407" spans="2:65" s="12" customFormat="1">
      <c r="B407" s="157"/>
      <c r="D407" s="148" t="s">
        <v>253</v>
      </c>
      <c r="E407" s="158" t="s">
        <v>1</v>
      </c>
      <c r="F407" s="159" t="s">
        <v>530</v>
      </c>
      <c r="H407" s="158" t="s">
        <v>1</v>
      </c>
      <c r="I407" s="160"/>
      <c r="L407" s="157"/>
      <c r="M407" s="161"/>
      <c r="T407" s="162"/>
      <c r="AT407" s="158" t="s">
        <v>253</v>
      </c>
      <c r="AU407" s="158" t="s">
        <v>113</v>
      </c>
      <c r="AV407" s="12" t="s">
        <v>84</v>
      </c>
      <c r="AW407" s="12" t="s">
        <v>32</v>
      </c>
      <c r="AX407" s="12" t="s">
        <v>76</v>
      </c>
      <c r="AY407" s="158" t="s">
        <v>164</v>
      </c>
    </row>
    <row r="408" spans="2:65" s="13" customFormat="1">
      <c r="B408" s="163"/>
      <c r="D408" s="148" t="s">
        <v>253</v>
      </c>
      <c r="E408" s="164" t="s">
        <v>1</v>
      </c>
      <c r="F408" s="165" t="s">
        <v>531</v>
      </c>
      <c r="H408" s="166">
        <v>24</v>
      </c>
      <c r="I408" s="167"/>
      <c r="L408" s="163"/>
      <c r="M408" s="168"/>
      <c r="T408" s="169"/>
      <c r="AT408" s="164" t="s">
        <v>253</v>
      </c>
      <c r="AU408" s="164" t="s">
        <v>113</v>
      </c>
      <c r="AV408" s="13" t="s">
        <v>113</v>
      </c>
      <c r="AW408" s="13" t="s">
        <v>32</v>
      </c>
      <c r="AX408" s="13" t="s">
        <v>76</v>
      </c>
      <c r="AY408" s="164" t="s">
        <v>164</v>
      </c>
    </row>
    <row r="409" spans="2:65" s="12" customFormat="1">
      <c r="B409" s="157"/>
      <c r="D409" s="148" t="s">
        <v>253</v>
      </c>
      <c r="E409" s="158" t="s">
        <v>1</v>
      </c>
      <c r="F409" s="159" t="s">
        <v>532</v>
      </c>
      <c r="H409" s="158" t="s">
        <v>1</v>
      </c>
      <c r="I409" s="160"/>
      <c r="L409" s="157"/>
      <c r="M409" s="161"/>
      <c r="T409" s="162"/>
      <c r="AT409" s="158" t="s">
        <v>253</v>
      </c>
      <c r="AU409" s="158" t="s">
        <v>113</v>
      </c>
      <c r="AV409" s="12" t="s">
        <v>84</v>
      </c>
      <c r="AW409" s="12" t="s">
        <v>32</v>
      </c>
      <c r="AX409" s="12" t="s">
        <v>76</v>
      </c>
      <c r="AY409" s="158" t="s">
        <v>164</v>
      </c>
    </row>
    <row r="410" spans="2:65" s="13" customFormat="1">
      <c r="B410" s="163"/>
      <c r="D410" s="148" t="s">
        <v>253</v>
      </c>
      <c r="E410" s="164" t="s">
        <v>1</v>
      </c>
      <c r="F410" s="165" t="s">
        <v>533</v>
      </c>
      <c r="H410" s="166">
        <v>22</v>
      </c>
      <c r="I410" s="167"/>
      <c r="L410" s="163"/>
      <c r="M410" s="168"/>
      <c r="T410" s="169"/>
      <c r="AT410" s="164" t="s">
        <v>253</v>
      </c>
      <c r="AU410" s="164" t="s">
        <v>113</v>
      </c>
      <c r="AV410" s="13" t="s">
        <v>113</v>
      </c>
      <c r="AW410" s="13" t="s">
        <v>32</v>
      </c>
      <c r="AX410" s="13" t="s">
        <v>76</v>
      </c>
      <c r="AY410" s="164" t="s">
        <v>164</v>
      </c>
    </row>
    <row r="411" spans="2:65" s="12" customFormat="1">
      <c r="B411" s="157"/>
      <c r="D411" s="148" t="s">
        <v>253</v>
      </c>
      <c r="E411" s="158" t="s">
        <v>1</v>
      </c>
      <c r="F411" s="159" t="s">
        <v>534</v>
      </c>
      <c r="H411" s="158" t="s">
        <v>1</v>
      </c>
      <c r="I411" s="160"/>
      <c r="L411" s="157"/>
      <c r="M411" s="161"/>
      <c r="T411" s="162"/>
      <c r="AT411" s="158" t="s">
        <v>253</v>
      </c>
      <c r="AU411" s="158" t="s">
        <v>113</v>
      </c>
      <c r="AV411" s="12" t="s">
        <v>84</v>
      </c>
      <c r="AW411" s="12" t="s">
        <v>32</v>
      </c>
      <c r="AX411" s="12" t="s">
        <v>76</v>
      </c>
      <c r="AY411" s="158" t="s">
        <v>164</v>
      </c>
    </row>
    <row r="412" spans="2:65" s="13" customFormat="1">
      <c r="B412" s="163"/>
      <c r="D412" s="148" t="s">
        <v>253</v>
      </c>
      <c r="E412" s="164" t="s">
        <v>1</v>
      </c>
      <c r="F412" s="165" t="s">
        <v>533</v>
      </c>
      <c r="H412" s="166">
        <v>22</v>
      </c>
      <c r="I412" s="167"/>
      <c r="L412" s="163"/>
      <c r="M412" s="168"/>
      <c r="T412" s="169"/>
      <c r="AT412" s="164" t="s">
        <v>253</v>
      </c>
      <c r="AU412" s="164" t="s">
        <v>113</v>
      </c>
      <c r="AV412" s="13" t="s">
        <v>113</v>
      </c>
      <c r="AW412" s="13" t="s">
        <v>32</v>
      </c>
      <c r="AX412" s="13" t="s">
        <v>76</v>
      </c>
      <c r="AY412" s="164" t="s">
        <v>164</v>
      </c>
    </row>
    <row r="413" spans="2:65" s="12" customFormat="1">
      <c r="B413" s="157"/>
      <c r="D413" s="148" t="s">
        <v>253</v>
      </c>
      <c r="E413" s="158" t="s">
        <v>1</v>
      </c>
      <c r="F413" s="159" t="s">
        <v>535</v>
      </c>
      <c r="H413" s="158" t="s">
        <v>1</v>
      </c>
      <c r="I413" s="160"/>
      <c r="L413" s="157"/>
      <c r="M413" s="161"/>
      <c r="T413" s="162"/>
      <c r="AT413" s="158" t="s">
        <v>253</v>
      </c>
      <c r="AU413" s="158" t="s">
        <v>113</v>
      </c>
      <c r="AV413" s="12" t="s">
        <v>84</v>
      </c>
      <c r="AW413" s="12" t="s">
        <v>32</v>
      </c>
      <c r="AX413" s="12" t="s">
        <v>76</v>
      </c>
      <c r="AY413" s="158" t="s">
        <v>164</v>
      </c>
    </row>
    <row r="414" spans="2:65" s="13" customFormat="1">
      <c r="B414" s="163"/>
      <c r="D414" s="148" t="s">
        <v>253</v>
      </c>
      <c r="E414" s="164" t="s">
        <v>1</v>
      </c>
      <c r="F414" s="165" t="s">
        <v>520</v>
      </c>
      <c r="H414" s="166">
        <v>2</v>
      </c>
      <c r="I414" s="167"/>
      <c r="L414" s="163"/>
      <c r="M414" s="168"/>
      <c r="T414" s="169"/>
      <c r="AT414" s="164" t="s">
        <v>253</v>
      </c>
      <c r="AU414" s="164" t="s">
        <v>113</v>
      </c>
      <c r="AV414" s="13" t="s">
        <v>113</v>
      </c>
      <c r="AW414" s="13" t="s">
        <v>32</v>
      </c>
      <c r="AX414" s="13" t="s">
        <v>76</v>
      </c>
      <c r="AY414" s="164" t="s">
        <v>164</v>
      </c>
    </row>
    <row r="415" spans="2:65" s="13" customFormat="1">
      <c r="B415" s="163"/>
      <c r="D415" s="148" t="s">
        <v>253</v>
      </c>
      <c r="E415" s="164" t="s">
        <v>1</v>
      </c>
      <c r="F415" s="165" t="s">
        <v>520</v>
      </c>
      <c r="H415" s="166">
        <v>2</v>
      </c>
      <c r="I415" s="167"/>
      <c r="L415" s="163"/>
      <c r="M415" s="168"/>
      <c r="T415" s="169"/>
      <c r="AT415" s="164" t="s">
        <v>253</v>
      </c>
      <c r="AU415" s="164" t="s">
        <v>113</v>
      </c>
      <c r="AV415" s="13" t="s">
        <v>113</v>
      </c>
      <c r="AW415" s="13" t="s">
        <v>32</v>
      </c>
      <c r="AX415" s="13" t="s">
        <v>76</v>
      </c>
      <c r="AY415" s="164" t="s">
        <v>164</v>
      </c>
    </row>
    <row r="416" spans="2:65" s="14" customFormat="1">
      <c r="B416" s="170"/>
      <c r="D416" s="148" t="s">
        <v>253</v>
      </c>
      <c r="E416" s="171" t="s">
        <v>1</v>
      </c>
      <c r="F416" s="172" t="s">
        <v>265</v>
      </c>
      <c r="H416" s="173">
        <v>72</v>
      </c>
      <c r="I416" s="174"/>
      <c r="L416" s="170"/>
      <c r="M416" s="175"/>
      <c r="T416" s="176"/>
      <c r="AT416" s="171" t="s">
        <v>253</v>
      </c>
      <c r="AU416" s="171" t="s">
        <v>113</v>
      </c>
      <c r="AV416" s="14" t="s">
        <v>186</v>
      </c>
      <c r="AW416" s="14" t="s">
        <v>32</v>
      </c>
      <c r="AX416" s="14" t="s">
        <v>84</v>
      </c>
      <c r="AY416" s="171" t="s">
        <v>164</v>
      </c>
    </row>
    <row r="417" spans="2:65" s="1" customFormat="1" ht="24.2" customHeight="1">
      <c r="B417" s="31"/>
      <c r="C417" s="135" t="s">
        <v>536</v>
      </c>
      <c r="D417" s="135" t="s">
        <v>167</v>
      </c>
      <c r="E417" s="136" t="s">
        <v>537</v>
      </c>
      <c r="F417" s="137" t="s">
        <v>538</v>
      </c>
      <c r="G417" s="138" t="s">
        <v>507</v>
      </c>
      <c r="H417" s="139">
        <v>12</v>
      </c>
      <c r="I417" s="140"/>
      <c r="J417" s="141">
        <f>ROUND(I417*H417,2)</f>
        <v>0</v>
      </c>
      <c r="K417" s="137" t="s">
        <v>251</v>
      </c>
      <c r="L417" s="31"/>
      <c r="M417" s="142" t="s">
        <v>1</v>
      </c>
      <c r="N417" s="143" t="s">
        <v>42</v>
      </c>
      <c r="P417" s="144">
        <f>O417*H417</f>
        <v>0</v>
      </c>
      <c r="Q417" s="144">
        <v>9.3340000000000006E-2</v>
      </c>
      <c r="R417" s="144">
        <f>Q417*H417</f>
        <v>1.1200800000000002</v>
      </c>
      <c r="S417" s="144">
        <v>0</v>
      </c>
      <c r="T417" s="145">
        <f>S417*H417</f>
        <v>0</v>
      </c>
      <c r="AR417" s="146" t="s">
        <v>186</v>
      </c>
      <c r="AT417" s="146" t="s">
        <v>167</v>
      </c>
      <c r="AU417" s="146" t="s">
        <v>113</v>
      </c>
      <c r="AY417" s="16" t="s">
        <v>164</v>
      </c>
      <c r="BE417" s="147">
        <f>IF(N417="základní",J417,0)</f>
        <v>0</v>
      </c>
      <c r="BF417" s="147">
        <f>IF(N417="snížená",J417,0)</f>
        <v>0</v>
      </c>
      <c r="BG417" s="147">
        <f>IF(N417="zákl. přenesená",J417,0)</f>
        <v>0</v>
      </c>
      <c r="BH417" s="147">
        <f>IF(N417="sníž. přenesená",J417,0)</f>
        <v>0</v>
      </c>
      <c r="BI417" s="147">
        <f>IF(N417="nulová",J417,0)</f>
        <v>0</v>
      </c>
      <c r="BJ417" s="16" t="s">
        <v>113</v>
      </c>
      <c r="BK417" s="147">
        <f>ROUND(I417*H417,2)</f>
        <v>0</v>
      </c>
      <c r="BL417" s="16" t="s">
        <v>186</v>
      </c>
      <c r="BM417" s="146" t="s">
        <v>539</v>
      </c>
    </row>
    <row r="418" spans="2:65" s="12" customFormat="1">
      <c r="B418" s="157"/>
      <c r="D418" s="148" t="s">
        <v>253</v>
      </c>
      <c r="E418" s="158" t="s">
        <v>1</v>
      </c>
      <c r="F418" s="159" t="s">
        <v>532</v>
      </c>
      <c r="H418" s="158" t="s">
        <v>1</v>
      </c>
      <c r="I418" s="160"/>
      <c r="L418" s="157"/>
      <c r="M418" s="161"/>
      <c r="T418" s="162"/>
      <c r="AT418" s="158" t="s">
        <v>253</v>
      </c>
      <c r="AU418" s="158" t="s">
        <v>113</v>
      </c>
      <c r="AV418" s="12" t="s">
        <v>84</v>
      </c>
      <c r="AW418" s="12" t="s">
        <v>32</v>
      </c>
      <c r="AX418" s="12" t="s">
        <v>76</v>
      </c>
      <c r="AY418" s="158" t="s">
        <v>164</v>
      </c>
    </row>
    <row r="419" spans="2:65" s="13" customFormat="1">
      <c r="B419" s="163"/>
      <c r="D419" s="148" t="s">
        <v>253</v>
      </c>
      <c r="E419" s="164" t="s">
        <v>1</v>
      </c>
      <c r="F419" s="165" t="s">
        <v>540</v>
      </c>
      <c r="H419" s="166">
        <v>6</v>
      </c>
      <c r="I419" s="167"/>
      <c r="L419" s="163"/>
      <c r="M419" s="168"/>
      <c r="T419" s="169"/>
      <c r="AT419" s="164" t="s">
        <v>253</v>
      </c>
      <c r="AU419" s="164" t="s">
        <v>113</v>
      </c>
      <c r="AV419" s="13" t="s">
        <v>113</v>
      </c>
      <c r="AW419" s="13" t="s">
        <v>32</v>
      </c>
      <c r="AX419" s="13" t="s">
        <v>76</v>
      </c>
      <c r="AY419" s="164" t="s">
        <v>164</v>
      </c>
    </row>
    <row r="420" spans="2:65" s="12" customFormat="1">
      <c r="B420" s="157"/>
      <c r="D420" s="148" t="s">
        <v>253</v>
      </c>
      <c r="E420" s="158" t="s">
        <v>1</v>
      </c>
      <c r="F420" s="159" t="s">
        <v>534</v>
      </c>
      <c r="H420" s="158" t="s">
        <v>1</v>
      </c>
      <c r="I420" s="160"/>
      <c r="L420" s="157"/>
      <c r="M420" s="161"/>
      <c r="T420" s="162"/>
      <c r="AT420" s="158" t="s">
        <v>253</v>
      </c>
      <c r="AU420" s="158" t="s">
        <v>113</v>
      </c>
      <c r="AV420" s="12" t="s">
        <v>84</v>
      </c>
      <c r="AW420" s="12" t="s">
        <v>32</v>
      </c>
      <c r="AX420" s="12" t="s">
        <v>76</v>
      </c>
      <c r="AY420" s="158" t="s">
        <v>164</v>
      </c>
    </row>
    <row r="421" spans="2:65" s="13" customFormat="1">
      <c r="B421" s="163"/>
      <c r="D421" s="148" t="s">
        <v>253</v>
      </c>
      <c r="E421" s="164" t="s">
        <v>1</v>
      </c>
      <c r="F421" s="165" t="s">
        <v>540</v>
      </c>
      <c r="H421" s="166">
        <v>6</v>
      </c>
      <c r="I421" s="167"/>
      <c r="L421" s="163"/>
      <c r="M421" s="168"/>
      <c r="T421" s="169"/>
      <c r="AT421" s="164" t="s">
        <v>253</v>
      </c>
      <c r="AU421" s="164" t="s">
        <v>113</v>
      </c>
      <c r="AV421" s="13" t="s">
        <v>113</v>
      </c>
      <c r="AW421" s="13" t="s">
        <v>32</v>
      </c>
      <c r="AX421" s="13" t="s">
        <v>76</v>
      </c>
      <c r="AY421" s="164" t="s">
        <v>164</v>
      </c>
    </row>
    <row r="422" spans="2:65" s="14" customFormat="1">
      <c r="B422" s="170"/>
      <c r="D422" s="148" t="s">
        <v>253</v>
      </c>
      <c r="E422" s="171" t="s">
        <v>1</v>
      </c>
      <c r="F422" s="172" t="s">
        <v>265</v>
      </c>
      <c r="H422" s="173">
        <v>12</v>
      </c>
      <c r="I422" s="174"/>
      <c r="L422" s="170"/>
      <c r="M422" s="175"/>
      <c r="T422" s="176"/>
      <c r="AT422" s="171" t="s">
        <v>253</v>
      </c>
      <c r="AU422" s="171" t="s">
        <v>113</v>
      </c>
      <c r="AV422" s="14" t="s">
        <v>186</v>
      </c>
      <c r="AW422" s="14" t="s">
        <v>32</v>
      </c>
      <c r="AX422" s="14" t="s">
        <v>84</v>
      </c>
      <c r="AY422" s="171" t="s">
        <v>164</v>
      </c>
    </row>
    <row r="423" spans="2:65" s="1" customFormat="1" ht="24.2" customHeight="1">
      <c r="B423" s="31"/>
      <c r="C423" s="135" t="s">
        <v>541</v>
      </c>
      <c r="D423" s="135" t="s">
        <v>167</v>
      </c>
      <c r="E423" s="136" t="s">
        <v>542</v>
      </c>
      <c r="F423" s="137" t="s">
        <v>543</v>
      </c>
      <c r="G423" s="138" t="s">
        <v>250</v>
      </c>
      <c r="H423" s="139">
        <v>15.2</v>
      </c>
      <c r="I423" s="140"/>
      <c r="J423" s="141">
        <f>ROUND(I423*H423,2)</f>
        <v>0</v>
      </c>
      <c r="K423" s="137" t="s">
        <v>251</v>
      </c>
      <c r="L423" s="31"/>
      <c r="M423" s="142" t="s">
        <v>1</v>
      </c>
      <c r="N423" s="143" t="s">
        <v>42</v>
      </c>
      <c r="P423" s="144">
        <f>O423*H423</f>
        <v>0</v>
      </c>
      <c r="Q423" s="144">
        <v>6.1719999999999997E-2</v>
      </c>
      <c r="R423" s="144">
        <f>Q423*H423</f>
        <v>0.93814399999999987</v>
      </c>
      <c r="S423" s="144">
        <v>0</v>
      </c>
      <c r="T423" s="145">
        <f>S423*H423</f>
        <v>0</v>
      </c>
      <c r="AR423" s="146" t="s">
        <v>186</v>
      </c>
      <c r="AT423" s="146" t="s">
        <v>167</v>
      </c>
      <c r="AU423" s="146" t="s">
        <v>113</v>
      </c>
      <c r="AY423" s="16" t="s">
        <v>164</v>
      </c>
      <c r="BE423" s="147">
        <f>IF(N423="základní",J423,0)</f>
        <v>0</v>
      </c>
      <c r="BF423" s="147">
        <f>IF(N423="snížená",J423,0)</f>
        <v>0</v>
      </c>
      <c r="BG423" s="147">
        <f>IF(N423="zákl. přenesená",J423,0)</f>
        <v>0</v>
      </c>
      <c r="BH423" s="147">
        <f>IF(N423="sníž. přenesená",J423,0)</f>
        <v>0</v>
      </c>
      <c r="BI423" s="147">
        <f>IF(N423="nulová",J423,0)</f>
        <v>0</v>
      </c>
      <c r="BJ423" s="16" t="s">
        <v>113</v>
      </c>
      <c r="BK423" s="147">
        <f>ROUND(I423*H423,2)</f>
        <v>0</v>
      </c>
      <c r="BL423" s="16" t="s">
        <v>186</v>
      </c>
      <c r="BM423" s="146" t="s">
        <v>544</v>
      </c>
    </row>
    <row r="424" spans="2:65" s="12" customFormat="1">
      <c r="B424" s="157"/>
      <c r="D424" s="148" t="s">
        <v>253</v>
      </c>
      <c r="E424" s="158" t="s">
        <v>1</v>
      </c>
      <c r="F424" s="159" t="s">
        <v>545</v>
      </c>
      <c r="H424" s="158" t="s">
        <v>1</v>
      </c>
      <c r="I424" s="160"/>
      <c r="L424" s="157"/>
      <c r="M424" s="161"/>
      <c r="T424" s="162"/>
      <c r="AT424" s="158" t="s">
        <v>253</v>
      </c>
      <c r="AU424" s="158" t="s">
        <v>113</v>
      </c>
      <c r="AV424" s="12" t="s">
        <v>84</v>
      </c>
      <c r="AW424" s="12" t="s">
        <v>32</v>
      </c>
      <c r="AX424" s="12" t="s">
        <v>76</v>
      </c>
      <c r="AY424" s="158" t="s">
        <v>164</v>
      </c>
    </row>
    <row r="425" spans="2:65" s="12" customFormat="1">
      <c r="B425" s="157"/>
      <c r="D425" s="148" t="s">
        <v>253</v>
      </c>
      <c r="E425" s="158" t="s">
        <v>1</v>
      </c>
      <c r="F425" s="159" t="s">
        <v>546</v>
      </c>
      <c r="H425" s="158" t="s">
        <v>1</v>
      </c>
      <c r="I425" s="160"/>
      <c r="L425" s="157"/>
      <c r="M425" s="161"/>
      <c r="T425" s="162"/>
      <c r="AT425" s="158" t="s">
        <v>253</v>
      </c>
      <c r="AU425" s="158" t="s">
        <v>113</v>
      </c>
      <c r="AV425" s="12" t="s">
        <v>84</v>
      </c>
      <c r="AW425" s="12" t="s">
        <v>32</v>
      </c>
      <c r="AX425" s="12" t="s">
        <v>76</v>
      </c>
      <c r="AY425" s="158" t="s">
        <v>164</v>
      </c>
    </row>
    <row r="426" spans="2:65" s="12" customFormat="1">
      <c r="B426" s="157"/>
      <c r="D426" s="148" t="s">
        <v>253</v>
      </c>
      <c r="E426" s="158" t="s">
        <v>1</v>
      </c>
      <c r="F426" s="159" t="s">
        <v>509</v>
      </c>
      <c r="H426" s="158" t="s">
        <v>1</v>
      </c>
      <c r="I426" s="160"/>
      <c r="L426" s="157"/>
      <c r="M426" s="161"/>
      <c r="T426" s="162"/>
      <c r="AT426" s="158" t="s">
        <v>253</v>
      </c>
      <c r="AU426" s="158" t="s">
        <v>113</v>
      </c>
      <c r="AV426" s="12" t="s">
        <v>84</v>
      </c>
      <c r="AW426" s="12" t="s">
        <v>32</v>
      </c>
      <c r="AX426" s="12" t="s">
        <v>76</v>
      </c>
      <c r="AY426" s="158" t="s">
        <v>164</v>
      </c>
    </row>
    <row r="427" spans="2:65" s="13" customFormat="1">
      <c r="B427" s="163"/>
      <c r="D427" s="148" t="s">
        <v>253</v>
      </c>
      <c r="E427" s="164" t="s">
        <v>1</v>
      </c>
      <c r="F427" s="165" t="s">
        <v>547</v>
      </c>
      <c r="H427" s="166">
        <v>15.25</v>
      </c>
      <c r="I427" s="167"/>
      <c r="L427" s="163"/>
      <c r="M427" s="168"/>
      <c r="T427" s="169"/>
      <c r="AT427" s="164" t="s">
        <v>253</v>
      </c>
      <c r="AU427" s="164" t="s">
        <v>113</v>
      </c>
      <c r="AV427" s="13" t="s">
        <v>113</v>
      </c>
      <c r="AW427" s="13" t="s">
        <v>32</v>
      </c>
      <c r="AX427" s="13" t="s">
        <v>76</v>
      </c>
      <c r="AY427" s="164" t="s">
        <v>164</v>
      </c>
    </row>
    <row r="428" spans="2:65" s="13" customFormat="1">
      <c r="B428" s="163"/>
      <c r="D428" s="148" t="s">
        <v>253</v>
      </c>
      <c r="E428" s="164" t="s">
        <v>1</v>
      </c>
      <c r="F428" s="165" t="s">
        <v>548</v>
      </c>
      <c r="H428" s="166">
        <v>-2.25</v>
      </c>
      <c r="I428" s="167"/>
      <c r="L428" s="163"/>
      <c r="M428" s="168"/>
      <c r="T428" s="169"/>
      <c r="AT428" s="164" t="s">
        <v>253</v>
      </c>
      <c r="AU428" s="164" t="s">
        <v>113</v>
      </c>
      <c r="AV428" s="13" t="s">
        <v>113</v>
      </c>
      <c r="AW428" s="13" t="s">
        <v>32</v>
      </c>
      <c r="AX428" s="13" t="s">
        <v>76</v>
      </c>
      <c r="AY428" s="164" t="s">
        <v>164</v>
      </c>
    </row>
    <row r="429" spans="2:65" s="13" customFormat="1">
      <c r="B429" s="163"/>
      <c r="D429" s="148" t="s">
        <v>253</v>
      </c>
      <c r="E429" s="164" t="s">
        <v>1</v>
      </c>
      <c r="F429" s="165" t="s">
        <v>549</v>
      </c>
      <c r="H429" s="166">
        <v>2.7749999999999999</v>
      </c>
      <c r="I429" s="167"/>
      <c r="L429" s="163"/>
      <c r="M429" s="168"/>
      <c r="T429" s="169"/>
      <c r="AT429" s="164" t="s">
        <v>253</v>
      </c>
      <c r="AU429" s="164" t="s">
        <v>113</v>
      </c>
      <c r="AV429" s="13" t="s">
        <v>113</v>
      </c>
      <c r="AW429" s="13" t="s">
        <v>32</v>
      </c>
      <c r="AX429" s="13" t="s">
        <v>76</v>
      </c>
      <c r="AY429" s="164" t="s">
        <v>164</v>
      </c>
    </row>
    <row r="430" spans="2:65" s="13" customFormat="1">
      <c r="B430" s="163"/>
      <c r="D430" s="148" t="s">
        <v>253</v>
      </c>
      <c r="E430" s="164" t="s">
        <v>1</v>
      </c>
      <c r="F430" s="165" t="s">
        <v>550</v>
      </c>
      <c r="H430" s="166">
        <v>-0.4</v>
      </c>
      <c r="I430" s="167"/>
      <c r="L430" s="163"/>
      <c r="M430" s="168"/>
      <c r="T430" s="169"/>
      <c r="AT430" s="164" t="s">
        <v>253</v>
      </c>
      <c r="AU430" s="164" t="s">
        <v>113</v>
      </c>
      <c r="AV430" s="13" t="s">
        <v>113</v>
      </c>
      <c r="AW430" s="13" t="s">
        <v>32</v>
      </c>
      <c r="AX430" s="13" t="s">
        <v>76</v>
      </c>
      <c r="AY430" s="164" t="s">
        <v>164</v>
      </c>
    </row>
    <row r="431" spans="2:65" s="13" customFormat="1">
      <c r="B431" s="163"/>
      <c r="D431" s="148" t="s">
        <v>253</v>
      </c>
      <c r="E431" s="164" t="s">
        <v>1</v>
      </c>
      <c r="F431" s="165" t="s">
        <v>551</v>
      </c>
      <c r="H431" s="166">
        <v>-0.17499999999999999</v>
      </c>
      <c r="I431" s="167"/>
      <c r="L431" s="163"/>
      <c r="M431" s="168"/>
      <c r="T431" s="169"/>
      <c r="AT431" s="164" t="s">
        <v>253</v>
      </c>
      <c r="AU431" s="164" t="s">
        <v>113</v>
      </c>
      <c r="AV431" s="13" t="s">
        <v>113</v>
      </c>
      <c r="AW431" s="13" t="s">
        <v>32</v>
      </c>
      <c r="AX431" s="13" t="s">
        <v>76</v>
      </c>
      <c r="AY431" s="164" t="s">
        <v>164</v>
      </c>
    </row>
    <row r="432" spans="2:65" s="14" customFormat="1">
      <c r="B432" s="170"/>
      <c r="D432" s="148" t="s">
        <v>253</v>
      </c>
      <c r="E432" s="171" t="s">
        <v>1</v>
      </c>
      <c r="F432" s="172" t="s">
        <v>265</v>
      </c>
      <c r="H432" s="173">
        <v>15.2</v>
      </c>
      <c r="I432" s="174"/>
      <c r="L432" s="170"/>
      <c r="M432" s="175"/>
      <c r="T432" s="176"/>
      <c r="AT432" s="171" t="s">
        <v>253</v>
      </c>
      <c r="AU432" s="171" t="s">
        <v>113</v>
      </c>
      <c r="AV432" s="14" t="s">
        <v>186</v>
      </c>
      <c r="AW432" s="14" t="s">
        <v>32</v>
      </c>
      <c r="AX432" s="14" t="s">
        <v>84</v>
      </c>
      <c r="AY432" s="171" t="s">
        <v>164</v>
      </c>
    </row>
    <row r="433" spans="2:65" s="1" customFormat="1" ht="24.2" customHeight="1">
      <c r="B433" s="31"/>
      <c r="C433" s="135" t="s">
        <v>552</v>
      </c>
      <c r="D433" s="135" t="s">
        <v>167</v>
      </c>
      <c r="E433" s="136" t="s">
        <v>553</v>
      </c>
      <c r="F433" s="137" t="s">
        <v>554</v>
      </c>
      <c r="G433" s="138" t="s">
        <v>250</v>
      </c>
      <c r="H433" s="139">
        <v>2.15</v>
      </c>
      <c r="I433" s="140"/>
      <c r="J433" s="141">
        <f>ROUND(I433*H433,2)</f>
        <v>0</v>
      </c>
      <c r="K433" s="137" t="s">
        <v>251</v>
      </c>
      <c r="L433" s="31"/>
      <c r="M433" s="142" t="s">
        <v>1</v>
      </c>
      <c r="N433" s="143" t="s">
        <v>42</v>
      </c>
      <c r="P433" s="144">
        <f>O433*H433</f>
        <v>0</v>
      </c>
      <c r="Q433" s="144">
        <v>7.9210000000000003E-2</v>
      </c>
      <c r="R433" s="144">
        <f>Q433*H433</f>
        <v>0.17030149999999999</v>
      </c>
      <c r="S433" s="144">
        <v>0</v>
      </c>
      <c r="T433" s="145">
        <f>S433*H433</f>
        <v>0</v>
      </c>
      <c r="AR433" s="146" t="s">
        <v>186</v>
      </c>
      <c r="AT433" s="146" t="s">
        <v>167</v>
      </c>
      <c r="AU433" s="146" t="s">
        <v>113</v>
      </c>
      <c r="AY433" s="16" t="s">
        <v>164</v>
      </c>
      <c r="BE433" s="147">
        <f>IF(N433="základní",J433,0)</f>
        <v>0</v>
      </c>
      <c r="BF433" s="147">
        <f>IF(N433="snížená",J433,0)</f>
        <v>0</v>
      </c>
      <c r="BG433" s="147">
        <f>IF(N433="zákl. přenesená",J433,0)</f>
        <v>0</v>
      </c>
      <c r="BH433" s="147">
        <f>IF(N433="sníž. přenesená",J433,0)</f>
        <v>0</v>
      </c>
      <c r="BI433" s="147">
        <f>IF(N433="nulová",J433,0)</f>
        <v>0</v>
      </c>
      <c r="BJ433" s="16" t="s">
        <v>113</v>
      </c>
      <c r="BK433" s="147">
        <f>ROUND(I433*H433,2)</f>
        <v>0</v>
      </c>
      <c r="BL433" s="16" t="s">
        <v>186</v>
      </c>
      <c r="BM433" s="146" t="s">
        <v>555</v>
      </c>
    </row>
    <row r="434" spans="2:65" s="12" customFormat="1">
      <c r="B434" s="157"/>
      <c r="D434" s="148" t="s">
        <v>253</v>
      </c>
      <c r="E434" s="158" t="s">
        <v>1</v>
      </c>
      <c r="F434" s="159" t="s">
        <v>545</v>
      </c>
      <c r="H434" s="158" t="s">
        <v>1</v>
      </c>
      <c r="I434" s="160"/>
      <c r="L434" s="157"/>
      <c r="M434" s="161"/>
      <c r="T434" s="162"/>
      <c r="AT434" s="158" t="s">
        <v>253</v>
      </c>
      <c r="AU434" s="158" t="s">
        <v>113</v>
      </c>
      <c r="AV434" s="12" t="s">
        <v>84</v>
      </c>
      <c r="AW434" s="12" t="s">
        <v>32</v>
      </c>
      <c r="AX434" s="12" t="s">
        <v>76</v>
      </c>
      <c r="AY434" s="158" t="s">
        <v>164</v>
      </c>
    </row>
    <row r="435" spans="2:65" s="12" customFormat="1">
      <c r="B435" s="157"/>
      <c r="D435" s="148" t="s">
        <v>253</v>
      </c>
      <c r="E435" s="158" t="s">
        <v>1</v>
      </c>
      <c r="F435" s="159" t="s">
        <v>509</v>
      </c>
      <c r="H435" s="158" t="s">
        <v>1</v>
      </c>
      <c r="I435" s="160"/>
      <c r="L435" s="157"/>
      <c r="M435" s="161"/>
      <c r="T435" s="162"/>
      <c r="AT435" s="158" t="s">
        <v>253</v>
      </c>
      <c r="AU435" s="158" t="s">
        <v>113</v>
      </c>
      <c r="AV435" s="12" t="s">
        <v>84</v>
      </c>
      <c r="AW435" s="12" t="s">
        <v>32</v>
      </c>
      <c r="AX435" s="12" t="s">
        <v>76</v>
      </c>
      <c r="AY435" s="158" t="s">
        <v>164</v>
      </c>
    </row>
    <row r="436" spans="2:65" s="13" customFormat="1">
      <c r="B436" s="163"/>
      <c r="D436" s="148" t="s">
        <v>253</v>
      </c>
      <c r="E436" s="164" t="s">
        <v>1</v>
      </c>
      <c r="F436" s="165" t="s">
        <v>556</v>
      </c>
      <c r="H436" s="166">
        <v>2.15</v>
      </c>
      <c r="I436" s="167"/>
      <c r="L436" s="163"/>
      <c r="M436" s="168"/>
      <c r="T436" s="169"/>
      <c r="AT436" s="164" t="s">
        <v>253</v>
      </c>
      <c r="AU436" s="164" t="s">
        <v>113</v>
      </c>
      <c r="AV436" s="13" t="s">
        <v>113</v>
      </c>
      <c r="AW436" s="13" t="s">
        <v>32</v>
      </c>
      <c r="AX436" s="13" t="s">
        <v>76</v>
      </c>
      <c r="AY436" s="164" t="s">
        <v>164</v>
      </c>
    </row>
    <row r="437" spans="2:65" s="14" customFormat="1">
      <c r="B437" s="170"/>
      <c r="D437" s="148" t="s">
        <v>253</v>
      </c>
      <c r="E437" s="171" t="s">
        <v>1</v>
      </c>
      <c r="F437" s="172" t="s">
        <v>265</v>
      </c>
      <c r="H437" s="173">
        <v>2.15</v>
      </c>
      <c r="I437" s="174"/>
      <c r="L437" s="170"/>
      <c r="M437" s="175"/>
      <c r="T437" s="176"/>
      <c r="AT437" s="171" t="s">
        <v>253</v>
      </c>
      <c r="AU437" s="171" t="s">
        <v>113</v>
      </c>
      <c r="AV437" s="14" t="s">
        <v>186</v>
      </c>
      <c r="AW437" s="14" t="s">
        <v>32</v>
      </c>
      <c r="AX437" s="14" t="s">
        <v>84</v>
      </c>
      <c r="AY437" s="171" t="s">
        <v>164</v>
      </c>
    </row>
    <row r="438" spans="2:65" s="11" customFormat="1" ht="22.9" customHeight="1">
      <c r="B438" s="123"/>
      <c r="D438" s="124" t="s">
        <v>75</v>
      </c>
      <c r="E438" s="133" t="s">
        <v>186</v>
      </c>
      <c r="F438" s="133" t="s">
        <v>557</v>
      </c>
      <c r="I438" s="126"/>
      <c r="J438" s="134">
        <f>BK438</f>
        <v>0</v>
      </c>
      <c r="L438" s="123"/>
      <c r="M438" s="128"/>
      <c r="P438" s="129">
        <f>SUM(P439:P510)</f>
        <v>0</v>
      </c>
      <c r="R438" s="129">
        <f>SUM(R439:R510)</f>
        <v>157.42062093999999</v>
      </c>
      <c r="T438" s="130">
        <f>SUM(T439:T510)</f>
        <v>0</v>
      </c>
      <c r="AR438" s="124" t="s">
        <v>84</v>
      </c>
      <c r="AT438" s="131" t="s">
        <v>75</v>
      </c>
      <c r="AU438" s="131" t="s">
        <v>84</v>
      </c>
      <c r="AY438" s="124" t="s">
        <v>164</v>
      </c>
      <c r="BK438" s="132">
        <f>SUM(BK439:BK510)</f>
        <v>0</v>
      </c>
    </row>
    <row r="439" spans="2:65" s="1" customFormat="1" ht="24.2" customHeight="1">
      <c r="B439" s="31"/>
      <c r="C439" s="135" t="s">
        <v>558</v>
      </c>
      <c r="D439" s="135" t="s">
        <v>167</v>
      </c>
      <c r="E439" s="136" t="s">
        <v>559</v>
      </c>
      <c r="F439" s="137" t="s">
        <v>560</v>
      </c>
      <c r="G439" s="138" t="s">
        <v>561</v>
      </c>
      <c r="H439" s="139">
        <v>1</v>
      </c>
      <c r="I439" s="140"/>
      <c r="J439" s="141">
        <f>ROUND(I439*H439,2)</f>
        <v>0</v>
      </c>
      <c r="K439" s="137" t="s">
        <v>1</v>
      </c>
      <c r="L439" s="31"/>
      <c r="M439" s="142" t="s">
        <v>1</v>
      </c>
      <c r="N439" s="143" t="s">
        <v>42</v>
      </c>
      <c r="P439" s="144">
        <f>O439*H439</f>
        <v>0</v>
      </c>
      <c r="Q439" s="144">
        <v>0.18636</v>
      </c>
      <c r="R439" s="144">
        <f>Q439*H439</f>
        <v>0.18636</v>
      </c>
      <c r="S439" s="144">
        <v>0</v>
      </c>
      <c r="T439" s="145">
        <f>S439*H439</f>
        <v>0</v>
      </c>
      <c r="AR439" s="146" t="s">
        <v>186</v>
      </c>
      <c r="AT439" s="146" t="s">
        <v>167</v>
      </c>
      <c r="AU439" s="146" t="s">
        <v>113</v>
      </c>
      <c r="AY439" s="16" t="s">
        <v>164</v>
      </c>
      <c r="BE439" s="147">
        <f>IF(N439="základní",J439,0)</f>
        <v>0</v>
      </c>
      <c r="BF439" s="147">
        <f>IF(N439="snížená",J439,0)</f>
        <v>0</v>
      </c>
      <c r="BG439" s="147">
        <f>IF(N439="zákl. přenesená",J439,0)</f>
        <v>0</v>
      </c>
      <c r="BH439" s="147">
        <f>IF(N439="sníž. přenesená",J439,0)</f>
        <v>0</v>
      </c>
      <c r="BI439" s="147">
        <f>IF(N439="nulová",J439,0)</f>
        <v>0</v>
      </c>
      <c r="BJ439" s="16" t="s">
        <v>113</v>
      </c>
      <c r="BK439" s="147">
        <f>ROUND(I439*H439,2)</f>
        <v>0</v>
      </c>
      <c r="BL439" s="16" t="s">
        <v>186</v>
      </c>
      <c r="BM439" s="146" t="s">
        <v>562</v>
      </c>
    </row>
    <row r="440" spans="2:65" s="1" customFormat="1" ht="24.2" customHeight="1">
      <c r="B440" s="31"/>
      <c r="C440" s="135" t="s">
        <v>563</v>
      </c>
      <c r="D440" s="135" t="s">
        <v>167</v>
      </c>
      <c r="E440" s="136" t="s">
        <v>564</v>
      </c>
      <c r="F440" s="137" t="s">
        <v>565</v>
      </c>
      <c r="G440" s="138" t="s">
        <v>305</v>
      </c>
      <c r="H440" s="139">
        <v>0.45700000000000002</v>
      </c>
      <c r="I440" s="140"/>
      <c r="J440" s="141">
        <f>ROUND(I440*H440,2)</f>
        <v>0</v>
      </c>
      <c r="K440" s="137" t="s">
        <v>251</v>
      </c>
      <c r="L440" s="31"/>
      <c r="M440" s="142" t="s">
        <v>1</v>
      </c>
      <c r="N440" s="143" t="s">
        <v>42</v>
      </c>
      <c r="P440" s="144">
        <f>O440*H440</f>
        <v>0</v>
      </c>
      <c r="Q440" s="144">
        <v>8.5500000000000003E-3</v>
      </c>
      <c r="R440" s="144">
        <f>Q440*H440</f>
        <v>3.9073500000000004E-3</v>
      </c>
      <c r="S440" s="144">
        <v>0</v>
      </c>
      <c r="T440" s="145">
        <f>S440*H440</f>
        <v>0</v>
      </c>
      <c r="AR440" s="146" t="s">
        <v>340</v>
      </c>
      <c r="AT440" s="146" t="s">
        <v>167</v>
      </c>
      <c r="AU440" s="146" t="s">
        <v>113</v>
      </c>
      <c r="AY440" s="16" t="s">
        <v>164</v>
      </c>
      <c r="BE440" s="147">
        <f>IF(N440="základní",J440,0)</f>
        <v>0</v>
      </c>
      <c r="BF440" s="147">
        <f>IF(N440="snížená",J440,0)</f>
        <v>0</v>
      </c>
      <c r="BG440" s="147">
        <f>IF(N440="zákl. přenesená",J440,0)</f>
        <v>0</v>
      </c>
      <c r="BH440" s="147">
        <f>IF(N440="sníž. přenesená",J440,0)</f>
        <v>0</v>
      </c>
      <c r="BI440" s="147">
        <f>IF(N440="nulová",J440,0)</f>
        <v>0</v>
      </c>
      <c r="BJ440" s="16" t="s">
        <v>113</v>
      </c>
      <c r="BK440" s="147">
        <f>ROUND(I440*H440,2)</f>
        <v>0</v>
      </c>
      <c r="BL440" s="16" t="s">
        <v>340</v>
      </c>
      <c r="BM440" s="146" t="s">
        <v>566</v>
      </c>
    </row>
    <row r="441" spans="2:65" s="12" customFormat="1">
      <c r="B441" s="157"/>
      <c r="D441" s="148" t="s">
        <v>253</v>
      </c>
      <c r="E441" s="158" t="s">
        <v>1</v>
      </c>
      <c r="F441" s="159" t="s">
        <v>567</v>
      </c>
      <c r="H441" s="158" t="s">
        <v>1</v>
      </c>
      <c r="I441" s="160"/>
      <c r="L441" s="157"/>
      <c r="M441" s="161"/>
      <c r="T441" s="162"/>
      <c r="AT441" s="158" t="s">
        <v>253</v>
      </c>
      <c r="AU441" s="158" t="s">
        <v>113</v>
      </c>
      <c r="AV441" s="12" t="s">
        <v>84</v>
      </c>
      <c r="AW441" s="12" t="s">
        <v>32</v>
      </c>
      <c r="AX441" s="12" t="s">
        <v>76</v>
      </c>
      <c r="AY441" s="158" t="s">
        <v>164</v>
      </c>
    </row>
    <row r="442" spans="2:65" s="13" customFormat="1">
      <c r="B442" s="163"/>
      <c r="D442" s="148" t="s">
        <v>253</v>
      </c>
      <c r="E442" s="164" t="s">
        <v>1</v>
      </c>
      <c r="F442" s="165" t="s">
        <v>568</v>
      </c>
      <c r="H442" s="166">
        <v>0.45700000000000002</v>
      </c>
      <c r="I442" s="167"/>
      <c r="L442" s="163"/>
      <c r="M442" s="168"/>
      <c r="T442" s="169"/>
      <c r="AT442" s="164" t="s">
        <v>253</v>
      </c>
      <c r="AU442" s="164" t="s">
        <v>113</v>
      </c>
      <c r="AV442" s="13" t="s">
        <v>113</v>
      </c>
      <c r="AW442" s="13" t="s">
        <v>32</v>
      </c>
      <c r="AX442" s="13" t="s">
        <v>76</v>
      </c>
      <c r="AY442" s="164" t="s">
        <v>164</v>
      </c>
    </row>
    <row r="443" spans="2:65" s="14" customFormat="1">
      <c r="B443" s="170"/>
      <c r="D443" s="148" t="s">
        <v>253</v>
      </c>
      <c r="E443" s="171" t="s">
        <v>1</v>
      </c>
      <c r="F443" s="172" t="s">
        <v>265</v>
      </c>
      <c r="H443" s="173">
        <v>0.45700000000000002</v>
      </c>
      <c r="I443" s="174"/>
      <c r="L443" s="170"/>
      <c r="M443" s="175"/>
      <c r="T443" s="176"/>
      <c r="AT443" s="171" t="s">
        <v>253</v>
      </c>
      <c r="AU443" s="171" t="s">
        <v>113</v>
      </c>
      <c r="AV443" s="14" t="s">
        <v>186</v>
      </c>
      <c r="AW443" s="14" t="s">
        <v>32</v>
      </c>
      <c r="AX443" s="14" t="s">
        <v>84</v>
      </c>
      <c r="AY443" s="171" t="s">
        <v>164</v>
      </c>
    </row>
    <row r="444" spans="2:65" s="1" customFormat="1" ht="21.75" customHeight="1">
      <c r="B444" s="31"/>
      <c r="C444" s="177" t="s">
        <v>569</v>
      </c>
      <c r="D444" s="177" t="s">
        <v>331</v>
      </c>
      <c r="E444" s="178" t="s">
        <v>570</v>
      </c>
      <c r="F444" s="179" t="s">
        <v>571</v>
      </c>
      <c r="G444" s="180" t="s">
        <v>305</v>
      </c>
      <c r="H444" s="181">
        <v>0.45700000000000002</v>
      </c>
      <c r="I444" s="182"/>
      <c r="J444" s="183">
        <f>ROUND(I444*H444,2)</f>
        <v>0</v>
      </c>
      <c r="K444" s="179" t="s">
        <v>251</v>
      </c>
      <c r="L444" s="184"/>
      <c r="M444" s="185" t="s">
        <v>1</v>
      </c>
      <c r="N444" s="186" t="s">
        <v>42</v>
      </c>
      <c r="P444" s="144">
        <f>O444*H444</f>
        <v>0</v>
      </c>
      <c r="Q444" s="144">
        <v>1</v>
      </c>
      <c r="R444" s="144">
        <f>Q444*H444</f>
        <v>0.45700000000000002</v>
      </c>
      <c r="S444" s="144">
        <v>0</v>
      </c>
      <c r="T444" s="145">
        <f>S444*H444</f>
        <v>0</v>
      </c>
      <c r="AR444" s="146" t="s">
        <v>470</v>
      </c>
      <c r="AT444" s="146" t="s">
        <v>331</v>
      </c>
      <c r="AU444" s="146" t="s">
        <v>113</v>
      </c>
      <c r="AY444" s="16" t="s">
        <v>164</v>
      </c>
      <c r="BE444" s="147">
        <f>IF(N444="základní",J444,0)</f>
        <v>0</v>
      </c>
      <c r="BF444" s="147">
        <f>IF(N444="snížená",J444,0)</f>
        <v>0</v>
      </c>
      <c r="BG444" s="147">
        <f>IF(N444="zákl. přenesená",J444,0)</f>
        <v>0</v>
      </c>
      <c r="BH444" s="147">
        <f>IF(N444="sníž. přenesená",J444,0)</f>
        <v>0</v>
      </c>
      <c r="BI444" s="147">
        <f>IF(N444="nulová",J444,0)</f>
        <v>0</v>
      </c>
      <c r="BJ444" s="16" t="s">
        <v>113</v>
      </c>
      <c r="BK444" s="147">
        <f>ROUND(I444*H444,2)</f>
        <v>0</v>
      </c>
      <c r="BL444" s="16" t="s">
        <v>340</v>
      </c>
      <c r="BM444" s="146" t="s">
        <v>572</v>
      </c>
    </row>
    <row r="445" spans="2:65" s="1" customFormat="1" ht="19.5">
      <c r="B445" s="31"/>
      <c r="D445" s="148" t="s">
        <v>173</v>
      </c>
      <c r="F445" s="149" t="s">
        <v>573</v>
      </c>
      <c r="I445" s="150"/>
      <c r="L445" s="31"/>
      <c r="M445" s="151"/>
      <c r="T445" s="55"/>
      <c r="AT445" s="16" t="s">
        <v>173</v>
      </c>
      <c r="AU445" s="16" t="s">
        <v>113</v>
      </c>
    </row>
    <row r="446" spans="2:65" s="12" customFormat="1">
      <c r="B446" s="157"/>
      <c r="D446" s="148" t="s">
        <v>253</v>
      </c>
      <c r="E446" s="158" t="s">
        <v>1</v>
      </c>
      <c r="F446" s="159" t="s">
        <v>567</v>
      </c>
      <c r="H446" s="158" t="s">
        <v>1</v>
      </c>
      <c r="I446" s="160"/>
      <c r="L446" s="157"/>
      <c r="M446" s="161"/>
      <c r="T446" s="162"/>
      <c r="AT446" s="158" t="s">
        <v>253</v>
      </c>
      <c r="AU446" s="158" t="s">
        <v>113</v>
      </c>
      <c r="AV446" s="12" t="s">
        <v>84</v>
      </c>
      <c r="AW446" s="12" t="s">
        <v>32</v>
      </c>
      <c r="AX446" s="12" t="s">
        <v>76</v>
      </c>
      <c r="AY446" s="158" t="s">
        <v>164</v>
      </c>
    </row>
    <row r="447" spans="2:65" s="13" customFormat="1">
      <c r="B447" s="163"/>
      <c r="D447" s="148" t="s">
        <v>253</v>
      </c>
      <c r="E447" s="164" t="s">
        <v>1</v>
      </c>
      <c r="F447" s="165" t="s">
        <v>568</v>
      </c>
      <c r="H447" s="166">
        <v>0.45700000000000002</v>
      </c>
      <c r="I447" s="167"/>
      <c r="L447" s="163"/>
      <c r="M447" s="168"/>
      <c r="T447" s="169"/>
      <c r="AT447" s="164" t="s">
        <v>253</v>
      </c>
      <c r="AU447" s="164" t="s">
        <v>113</v>
      </c>
      <c r="AV447" s="13" t="s">
        <v>113</v>
      </c>
      <c r="AW447" s="13" t="s">
        <v>32</v>
      </c>
      <c r="AX447" s="13" t="s">
        <v>76</v>
      </c>
      <c r="AY447" s="164" t="s">
        <v>164</v>
      </c>
    </row>
    <row r="448" spans="2:65" s="14" customFormat="1">
      <c r="B448" s="170"/>
      <c r="D448" s="148" t="s">
        <v>253</v>
      </c>
      <c r="E448" s="171" t="s">
        <v>1</v>
      </c>
      <c r="F448" s="172" t="s">
        <v>265</v>
      </c>
      <c r="H448" s="173">
        <v>0.45700000000000002</v>
      </c>
      <c r="I448" s="174"/>
      <c r="L448" s="170"/>
      <c r="M448" s="175"/>
      <c r="T448" s="176"/>
      <c r="AT448" s="171" t="s">
        <v>253</v>
      </c>
      <c r="AU448" s="171" t="s">
        <v>113</v>
      </c>
      <c r="AV448" s="14" t="s">
        <v>186</v>
      </c>
      <c r="AW448" s="14" t="s">
        <v>32</v>
      </c>
      <c r="AX448" s="14" t="s">
        <v>84</v>
      </c>
      <c r="AY448" s="171" t="s">
        <v>164</v>
      </c>
    </row>
    <row r="449" spans="2:65" s="1" customFormat="1" ht="37.9" customHeight="1">
      <c r="B449" s="31"/>
      <c r="C449" s="135" t="s">
        <v>574</v>
      </c>
      <c r="D449" s="135" t="s">
        <v>167</v>
      </c>
      <c r="E449" s="136" t="s">
        <v>575</v>
      </c>
      <c r="F449" s="137" t="s">
        <v>576</v>
      </c>
      <c r="G449" s="138" t="s">
        <v>305</v>
      </c>
      <c r="H449" s="139">
        <v>0.45700000000000002</v>
      </c>
      <c r="I449" s="140"/>
      <c r="J449" s="141">
        <f>ROUND(I449*H449,2)</f>
        <v>0</v>
      </c>
      <c r="K449" s="137" t="s">
        <v>1</v>
      </c>
      <c r="L449" s="31"/>
      <c r="M449" s="142" t="s">
        <v>1</v>
      </c>
      <c r="N449" s="143" t="s">
        <v>42</v>
      </c>
      <c r="P449" s="144">
        <f>O449*H449</f>
        <v>0</v>
      </c>
      <c r="Q449" s="144">
        <v>8.5500000000000003E-3</v>
      </c>
      <c r="R449" s="144">
        <f>Q449*H449</f>
        <v>3.9073500000000004E-3</v>
      </c>
      <c r="S449" s="144">
        <v>0</v>
      </c>
      <c r="T449" s="145">
        <f>S449*H449</f>
        <v>0</v>
      </c>
      <c r="AR449" s="146" t="s">
        <v>340</v>
      </c>
      <c r="AT449" s="146" t="s">
        <v>167</v>
      </c>
      <c r="AU449" s="146" t="s">
        <v>113</v>
      </c>
      <c r="AY449" s="16" t="s">
        <v>164</v>
      </c>
      <c r="BE449" s="147">
        <f>IF(N449="základní",J449,0)</f>
        <v>0</v>
      </c>
      <c r="BF449" s="147">
        <f>IF(N449="snížená",J449,0)</f>
        <v>0</v>
      </c>
      <c r="BG449" s="147">
        <f>IF(N449="zákl. přenesená",J449,0)</f>
        <v>0</v>
      </c>
      <c r="BH449" s="147">
        <f>IF(N449="sníž. přenesená",J449,0)</f>
        <v>0</v>
      </c>
      <c r="BI449" s="147">
        <f>IF(N449="nulová",J449,0)</f>
        <v>0</v>
      </c>
      <c r="BJ449" s="16" t="s">
        <v>113</v>
      </c>
      <c r="BK449" s="147">
        <f>ROUND(I449*H449,2)</f>
        <v>0</v>
      </c>
      <c r="BL449" s="16" t="s">
        <v>340</v>
      </c>
      <c r="BM449" s="146" t="s">
        <v>577</v>
      </c>
    </row>
    <row r="450" spans="2:65" s="12" customFormat="1">
      <c r="B450" s="157"/>
      <c r="D450" s="148" t="s">
        <v>253</v>
      </c>
      <c r="E450" s="158" t="s">
        <v>1</v>
      </c>
      <c r="F450" s="159" t="s">
        <v>567</v>
      </c>
      <c r="H450" s="158" t="s">
        <v>1</v>
      </c>
      <c r="I450" s="160"/>
      <c r="L450" s="157"/>
      <c r="M450" s="161"/>
      <c r="T450" s="162"/>
      <c r="AT450" s="158" t="s">
        <v>253</v>
      </c>
      <c r="AU450" s="158" t="s">
        <v>113</v>
      </c>
      <c r="AV450" s="12" t="s">
        <v>84</v>
      </c>
      <c r="AW450" s="12" t="s">
        <v>32</v>
      </c>
      <c r="AX450" s="12" t="s">
        <v>76</v>
      </c>
      <c r="AY450" s="158" t="s">
        <v>164</v>
      </c>
    </row>
    <row r="451" spans="2:65" s="13" customFormat="1">
      <c r="B451" s="163"/>
      <c r="D451" s="148" t="s">
        <v>253</v>
      </c>
      <c r="E451" s="164" t="s">
        <v>1</v>
      </c>
      <c r="F451" s="165" t="s">
        <v>568</v>
      </c>
      <c r="H451" s="166">
        <v>0.45700000000000002</v>
      </c>
      <c r="I451" s="167"/>
      <c r="L451" s="163"/>
      <c r="M451" s="168"/>
      <c r="T451" s="169"/>
      <c r="AT451" s="164" t="s">
        <v>253</v>
      </c>
      <c r="AU451" s="164" t="s">
        <v>113</v>
      </c>
      <c r="AV451" s="13" t="s">
        <v>113</v>
      </c>
      <c r="AW451" s="13" t="s">
        <v>32</v>
      </c>
      <c r="AX451" s="13" t="s">
        <v>76</v>
      </c>
      <c r="AY451" s="164" t="s">
        <v>164</v>
      </c>
    </row>
    <row r="452" spans="2:65" s="14" customFormat="1">
      <c r="B452" s="170"/>
      <c r="D452" s="148" t="s">
        <v>253</v>
      </c>
      <c r="E452" s="171" t="s">
        <v>1</v>
      </c>
      <c r="F452" s="172" t="s">
        <v>265</v>
      </c>
      <c r="H452" s="173">
        <v>0.45700000000000002</v>
      </c>
      <c r="I452" s="174"/>
      <c r="L452" s="170"/>
      <c r="M452" s="175"/>
      <c r="T452" s="176"/>
      <c r="AT452" s="171" t="s">
        <v>253</v>
      </c>
      <c r="AU452" s="171" t="s">
        <v>113</v>
      </c>
      <c r="AV452" s="14" t="s">
        <v>186</v>
      </c>
      <c r="AW452" s="14" t="s">
        <v>32</v>
      </c>
      <c r="AX452" s="14" t="s">
        <v>84</v>
      </c>
      <c r="AY452" s="171" t="s">
        <v>164</v>
      </c>
    </row>
    <row r="453" spans="2:65" s="1" customFormat="1" ht="16.5" customHeight="1">
      <c r="B453" s="31"/>
      <c r="C453" s="135" t="s">
        <v>578</v>
      </c>
      <c r="D453" s="135" t="s">
        <v>167</v>
      </c>
      <c r="E453" s="136" t="s">
        <v>579</v>
      </c>
      <c r="F453" s="137" t="s">
        <v>580</v>
      </c>
      <c r="G453" s="138" t="s">
        <v>268</v>
      </c>
      <c r="H453" s="139">
        <v>48.319000000000003</v>
      </c>
      <c r="I453" s="140"/>
      <c r="J453" s="141">
        <f>ROUND(I453*H453,2)</f>
        <v>0</v>
      </c>
      <c r="K453" s="137" t="s">
        <v>251</v>
      </c>
      <c r="L453" s="31"/>
      <c r="M453" s="142" t="s">
        <v>1</v>
      </c>
      <c r="N453" s="143" t="s">
        <v>42</v>
      </c>
      <c r="P453" s="144">
        <f>O453*H453</f>
        <v>0</v>
      </c>
      <c r="Q453" s="144">
        <v>2.5019800000000001</v>
      </c>
      <c r="R453" s="144">
        <f>Q453*H453</f>
        <v>120.89317162</v>
      </c>
      <c r="S453" s="144">
        <v>0</v>
      </c>
      <c r="T453" s="145">
        <f>S453*H453</f>
        <v>0</v>
      </c>
      <c r="AR453" s="146" t="s">
        <v>186</v>
      </c>
      <c r="AT453" s="146" t="s">
        <v>167</v>
      </c>
      <c r="AU453" s="146" t="s">
        <v>113</v>
      </c>
      <c r="AY453" s="16" t="s">
        <v>164</v>
      </c>
      <c r="BE453" s="147">
        <f>IF(N453="základní",J453,0)</f>
        <v>0</v>
      </c>
      <c r="BF453" s="147">
        <f>IF(N453="snížená",J453,0)</f>
        <v>0</v>
      </c>
      <c r="BG453" s="147">
        <f>IF(N453="zákl. přenesená",J453,0)</f>
        <v>0</v>
      </c>
      <c r="BH453" s="147">
        <f>IF(N453="sníž. přenesená",J453,0)</f>
        <v>0</v>
      </c>
      <c r="BI453" s="147">
        <f>IF(N453="nulová",J453,0)</f>
        <v>0</v>
      </c>
      <c r="BJ453" s="16" t="s">
        <v>113</v>
      </c>
      <c r="BK453" s="147">
        <f>ROUND(I453*H453,2)</f>
        <v>0</v>
      </c>
      <c r="BL453" s="16" t="s">
        <v>186</v>
      </c>
      <c r="BM453" s="146" t="s">
        <v>581</v>
      </c>
    </row>
    <row r="454" spans="2:65" s="12" customFormat="1">
      <c r="B454" s="157"/>
      <c r="D454" s="148" t="s">
        <v>253</v>
      </c>
      <c r="E454" s="158" t="s">
        <v>1</v>
      </c>
      <c r="F454" s="159" t="s">
        <v>582</v>
      </c>
      <c r="H454" s="158" t="s">
        <v>1</v>
      </c>
      <c r="I454" s="160"/>
      <c r="L454" s="157"/>
      <c r="M454" s="161"/>
      <c r="T454" s="162"/>
      <c r="AT454" s="158" t="s">
        <v>253</v>
      </c>
      <c r="AU454" s="158" t="s">
        <v>113</v>
      </c>
      <c r="AV454" s="12" t="s">
        <v>84</v>
      </c>
      <c r="AW454" s="12" t="s">
        <v>32</v>
      </c>
      <c r="AX454" s="12" t="s">
        <v>76</v>
      </c>
      <c r="AY454" s="158" t="s">
        <v>164</v>
      </c>
    </row>
    <row r="455" spans="2:65" s="12" customFormat="1">
      <c r="B455" s="157"/>
      <c r="D455" s="148" t="s">
        <v>253</v>
      </c>
      <c r="E455" s="158" t="s">
        <v>1</v>
      </c>
      <c r="F455" s="159" t="s">
        <v>509</v>
      </c>
      <c r="H455" s="158" t="s">
        <v>1</v>
      </c>
      <c r="I455" s="160"/>
      <c r="L455" s="157"/>
      <c r="M455" s="161"/>
      <c r="T455" s="162"/>
      <c r="AT455" s="158" t="s">
        <v>253</v>
      </c>
      <c r="AU455" s="158" t="s">
        <v>113</v>
      </c>
      <c r="AV455" s="12" t="s">
        <v>84</v>
      </c>
      <c r="AW455" s="12" t="s">
        <v>32</v>
      </c>
      <c r="AX455" s="12" t="s">
        <v>76</v>
      </c>
      <c r="AY455" s="158" t="s">
        <v>164</v>
      </c>
    </row>
    <row r="456" spans="2:65" s="13" customFormat="1">
      <c r="B456" s="163"/>
      <c r="D456" s="148" t="s">
        <v>253</v>
      </c>
      <c r="E456" s="164" t="s">
        <v>1</v>
      </c>
      <c r="F456" s="165" t="s">
        <v>583</v>
      </c>
      <c r="H456" s="166">
        <v>7.6970000000000001</v>
      </c>
      <c r="I456" s="167"/>
      <c r="L456" s="163"/>
      <c r="M456" s="168"/>
      <c r="T456" s="169"/>
      <c r="AT456" s="164" t="s">
        <v>253</v>
      </c>
      <c r="AU456" s="164" t="s">
        <v>113</v>
      </c>
      <c r="AV456" s="13" t="s">
        <v>113</v>
      </c>
      <c r="AW456" s="13" t="s">
        <v>32</v>
      </c>
      <c r="AX456" s="13" t="s">
        <v>76</v>
      </c>
      <c r="AY456" s="164" t="s">
        <v>164</v>
      </c>
    </row>
    <row r="457" spans="2:65" s="12" customFormat="1">
      <c r="B457" s="157"/>
      <c r="D457" s="148" t="s">
        <v>253</v>
      </c>
      <c r="E457" s="158" t="s">
        <v>1</v>
      </c>
      <c r="F457" s="159" t="s">
        <v>511</v>
      </c>
      <c r="H457" s="158" t="s">
        <v>1</v>
      </c>
      <c r="I457" s="160"/>
      <c r="L457" s="157"/>
      <c r="M457" s="161"/>
      <c r="T457" s="162"/>
      <c r="AT457" s="158" t="s">
        <v>253</v>
      </c>
      <c r="AU457" s="158" t="s">
        <v>113</v>
      </c>
      <c r="AV457" s="12" t="s">
        <v>84</v>
      </c>
      <c r="AW457" s="12" t="s">
        <v>32</v>
      </c>
      <c r="AX457" s="12" t="s">
        <v>76</v>
      </c>
      <c r="AY457" s="158" t="s">
        <v>164</v>
      </c>
    </row>
    <row r="458" spans="2:65" s="13" customFormat="1">
      <c r="B458" s="163"/>
      <c r="D458" s="148" t="s">
        <v>253</v>
      </c>
      <c r="E458" s="164" t="s">
        <v>1</v>
      </c>
      <c r="F458" s="165" t="s">
        <v>583</v>
      </c>
      <c r="H458" s="166">
        <v>7.6970000000000001</v>
      </c>
      <c r="I458" s="167"/>
      <c r="L458" s="163"/>
      <c r="M458" s="168"/>
      <c r="T458" s="169"/>
      <c r="AT458" s="164" t="s">
        <v>253</v>
      </c>
      <c r="AU458" s="164" t="s">
        <v>113</v>
      </c>
      <c r="AV458" s="13" t="s">
        <v>113</v>
      </c>
      <c r="AW458" s="13" t="s">
        <v>32</v>
      </c>
      <c r="AX458" s="13" t="s">
        <v>76</v>
      </c>
      <c r="AY458" s="164" t="s">
        <v>164</v>
      </c>
    </row>
    <row r="459" spans="2:65" s="12" customFormat="1">
      <c r="B459" s="157"/>
      <c r="D459" s="148" t="s">
        <v>253</v>
      </c>
      <c r="E459" s="158" t="s">
        <v>1</v>
      </c>
      <c r="F459" s="159" t="s">
        <v>519</v>
      </c>
      <c r="H459" s="158" t="s">
        <v>1</v>
      </c>
      <c r="I459" s="160"/>
      <c r="L459" s="157"/>
      <c r="M459" s="161"/>
      <c r="T459" s="162"/>
      <c r="AT459" s="158" t="s">
        <v>253</v>
      </c>
      <c r="AU459" s="158" t="s">
        <v>113</v>
      </c>
      <c r="AV459" s="12" t="s">
        <v>84</v>
      </c>
      <c r="AW459" s="12" t="s">
        <v>32</v>
      </c>
      <c r="AX459" s="12" t="s">
        <v>76</v>
      </c>
      <c r="AY459" s="158" t="s">
        <v>164</v>
      </c>
    </row>
    <row r="460" spans="2:65" s="13" customFormat="1">
      <c r="B460" s="163"/>
      <c r="D460" s="148" t="s">
        <v>253</v>
      </c>
      <c r="E460" s="164" t="s">
        <v>1</v>
      </c>
      <c r="F460" s="165" t="s">
        <v>583</v>
      </c>
      <c r="H460" s="166">
        <v>7.6970000000000001</v>
      </c>
      <c r="I460" s="167"/>
      <c r="L460" s="163"/>
      <c r="M460" s="168"/>
      <c r="T460" s="169"/>
      <c r="AT460" s="164" t="s">
        <v>253</v>
      </c>
      <c r="AU460" s="164" t="s">
        <v>113</v>
      </c>
      <c r="AV460" s="13" t="s">
        <v>113</v>
      </c>
      <c r="AW460" s="13" t="s">
        <v>32</v>
      </c>
      <c r="AX460" s="13" t="s">
        <v>76</v>
      </c>
      <c r="AY460" s="164" t="s">
        <v>164</v>
      </c>
    </row>
    <row r="461" spans="2:65" s="12" customFormat="1">
      <c r="B461" s="157"/>
      <c r="D461" s="148" t="s">
        <v>253</v>
      </c>
      <c r="E461" s="158" t="s">
        <v>1</v>
      </c>
      <c r="F461" s="159" t="s">
        <v>468</v>
      </c>
      <c r="H461" s="158" t="s">
        <v>1</v>
      </c>
      <c r="I461" s="160"/>
      <c r="L461" s="157"/>
      <c r="M461" s="161"/>
      <c r="T461" s="162"/>
      <c r="AT461" s="158" t="s">
        <v>253</v>
      </c>
      <c r="AU461" s="158" t="s">
        <v>113</v>
      </c>
      <c r="AV461" s="12" t="s">
        <v>84</v>
      </c>
      <c r="AW461" s="12" t="s">
        <v>32</v>
      </c>
      <c r="AX461" s="12" t="s">
        <v>76</v>
      </c>
      <c r="AY461" s="158" t="s">
        <v>164</v>
      </c>
    </row>
    <row r="462" spans="2:65" s="13" customFormat="1">
      <c r="B462" s="163"/>
      <c r="D462" s="148" t="s">
        <v>253</v>
      </c>
      <c r="E462" s="164" t="s">
        <v>1</v>
      </c>
      <c r="F462" s="165" t="s">
        <v>584</v>
      </c>
      <c r="H462" s="166">
        <v>2.1379999999999999</v>
      </c>
      <c r="I462" s="167"/>
      <c r="L462" s="163"/>
      <c r="M462" s="168"/>
      <c r="T462" s="169"/>
      <c r="AT462" s="164" t="s">
        <v>253</v>
      </c>
      <c r="AU462" s="164" t="s">
        <v>113</v>
      </c>
      <c r="AV462" s="13" t="s">
        <v>113</v>
      </c>
      <c r="AW462" s="13" t="s">
        <v>32</v>
      </c>
      <c r="AX462" s="13" t="s">
        <v>76</v>
      </c>
      <c r="AY462" s="164" t="s">
        <v>164</v>
      </c>
    </row>
    <row r="463" spans="2:65" s="12" customFormat="1">
      <c r="B463" s="157"/>
      <c r="D463" s="148" t="s">
        <v>253</v>
      </c>
      <c r="E463" s="158" t="s">
        <v>1</v>
      </c>
      <c r="F463" s="159" t="s">
        <v>585</v>
      </c>
      <c r="H463" s="158" t="s">
        <v>1</v>
      </c>
      <c r="I463" s="160"/>
      <c r="L463" s="157"/>
      <c r="M463" s="161"/>
      <c r="T463" s="162"/>
      <c r="AT463" s="158" t="s">
        <v>253</v>
      </c>
      <c r="AU463" s="158" t="s">
        <v>113</v>
      </c>
      <c r="AV463" s="12" t="s">
        <v>84</v>
      </c>
      <c r="AW463" s="12" t="s">
        <v>32</v>
      </c>
      <c r="AX463" s="12" t="s">
        <v>76</v>
      </c>
      <c r="AY463" s="158" t="s">
        <v>164</v>
      </c>
    </row>
    <row r="464" spans="2:65" s="13" customFormat="1">
      <c r="B464" s="163"/>
      <c r="D464" s="148" t="s">
        <v>253</v>
      </c>
      <c r="E464" s="164" t="s">
        <v>1</v>
      </c>
      <c r="F464" s="165" t="s">
        <v>586</v>
      </c>
      <c r="H464" s="166">
        <v>23.09</v>
      </c>
      <c r="I464" s="167"/>
      <c r="L464" s="163"/>
      <c r="M464" s="168"/>
      <c r="T464" s="169"/>
      <c r="AT464" s="164" t="s">
        <v>253</v>
      </c>
      <c r="AU464" s="164" t="s">
        <v>113</v>
      </c>
      <c r="AV464" s="13" t="s">
        <v>113</v>
      </c>
      <c r="AW464" s="13" t="s">
        <v>32</v>
      </c>
      <c r="AX464" s="13" t="s">
        <v>76</v>
      </c>
      <c r="AY464" s="164" t="s">
        <v>164</v>
      </c>
    </row>
    <row r="465" spans="2:65" s="14" customFormat="1">
      <c r="B465" s="170"/>
      <c r="D465" s="148" t="s">
        <v>253</v>
      </c>
      <c r="E465" s="171" t="s">
        <v>1</v>
      </c>
      <c r="F465" s="172" t="s">
        <v>265</v>
      </c>
      <c r="H465" s="173">
        <v>48.319000000000003</v>
      </c>
      <c r="I465" s="174"/>
      <c r="L465" s="170"/>
      <c r="M465" s="175"/>
      <c r="T465" s="176"/>
      <c r="AT465" s="171" t="s">
        <v>253</v>
      </c>
      <c r="AU465" s="171" t="s">
        <v>113</v>
      </c>
      <c r="AV465" s="14" t="s">
        <v>186</v>
      </c>
      <c r="AW465" s="14" t="s">
        <v>32</v>
      </c>
      <c r="AX465" s="14" t="s">
        <v>84</v>
      </c>
      <c r="AY465" s="171" t="s">
        <v>164</v>
      </c>
    </row>
    <row r="466" spans="2:65" s="1" customFormat="1" ht="16.5" customHeight="1">
      <c r="B466" s="31"/>
      <c r="C466" s="135" t="s">
        <v>587</v>
      </c>
      <c r="D466" s="135" t="s">
        <v>167</v>
      </c>
      <c r="E466" s="136" t="s">
        <v>588</v>
      </c>
      <c r="F466" s="137" t="s">
        <v>589</v>
      </c>
      <c r="G466" s="138" t="s">
        <v>507</v>
      </c>
      <c r="H466" s="139">
        <v>4</v>
      </c>
      <c r="I466" s="140"/>
      <c r="J466" s="141">
        <f>ROUND(I466*H466,2)</f>
        <v>0</v>
      </c>
      <c r="K466" s="137" t="s">
        <v>1</v>
      </c>
      <c r="L466" s="31"/>
      <c r="M466" s="142" t="s">
        <v>1</v>
      </c>
      <c r="N466" s="143" t="s">
        <v>42</v>
      </c>
      <c r="P466" s="144">
        <f>O466*H466</f>
        <v>0</v>
      </c>
      <c r="Q466" s="144">
        <v>2.5019800000000001</v>
      </c>
      <c r="R466" s="144">
        <f>Q466*H466</f>
        <v>10.00792</v>
      </c>
      <c r="S466" s="144">
        <v>0</v>
      </c>
      <c r="T466" s="145">
        <f>S466*H466</f>
        <v>0</v>
      </c>
      <c r="AR466" s="146" t="s">
        <v>186</v>
      </c>
      <c r="AT466" s="146" t="s">
        <v>167</v>
      </c>
      <c r="AU466" s="146" t="s">
        <v>113</v>
      </c>
      <c r="AY466" s="16" t="s">
        <v>164</v>
      </c>
      <c r="BE466" s="147">
        <f>IF(N466="základní",J466,0)</f>
        <v>0</v>
      </c>
      <c r="BF466" s="147">
        <f>IF(N466="snížená",J466,0)</f>
        <v>0</v>
      </c>
      <c r="BG466" s="147">
        <f>IF(N466="zákl. přenesená",J466,0)</f>
        <v>0</v>
      </c>
      <c r="BH466" s="147">
        <f>IF(N466="sníž. přenesená",J466,0)</f>
        <v>0</v>
      </c>
      <c r="BI466" s="147">
        <f>IF(N466="nulová",J466,0)</f>
        <v>0</v>
      </c>
      <c r="BJ466" s="16" t="s">
        <v>113</v>
      </c>
      <c r="BK466" s="147">
        <f>ROUND(I466*H466,2)</f>
        <v>0</v>
      </c>
      <c r="BL466" s="16" t="s">
        <v>186</v>
      </c>
      <c r="BM466" s="146" t="s">
        <v>590</v>
      </c>
    </row>
    <row r="467" spans="2:65" s="1" customFormat="1" ht="16.5" customHeight="1">
      <c r="B467" s="31"/>
      <c r="C467" s="135" t="s">
        <v>591</v>
      </c>
      <c r="D467" s="135" t="s">
        <v>167</v>
      </c>
      <c r="E467" s="136" t="s">
        <v>592</v>
      </c>
      <c r="F467" s="137" t="s">
        <v>593</v>
      </c>
      <c r="G467" s="138" t="s">
        <v>250</v>
      </c>
      <c r="H467" s="139">
        <v>416.91</v>
      </c>
      <c r="I467" s="140"/>
      <c r="J467" s="141">
        <f>ROUND(I467*H467,2)</f>
        <v>0</v>
      </c>
      <c r="K467" s="137" t="s">
        <v>251</v>
      </c>
      <c r="L467" s="31"/>
      <c r="M467" s="142" t="s">
        <v>1</v>
      </c>
      <c r="N467" s="143" t="s">
        <v>42</v>
      </c>
      <c r="P467" s="144">
        <f>O467*H467</f>
        <v>0</v>
      </c>
      <c r="Q467" s="144">
        <v>1.1169999999999999E-2</v>
      </c>
      <c r="R467" s="144">
        <f>Q467*H467</f>
        <v>4.6568847</v>
      </c>
      <c r="S467" s="144">
        <v>0</v>
      </c>
      <c r="T467" s="145">
        <f>S467*H467</f>
        <v>0</v>
      </c>
      <c r="AR467" s="146" t="s">
        <v>186</v>
      </c>
      <c r="AT467" s="146" t="s">
        <v>167</v>
      </c>
      <c r="AU467" s="146" t="s">
        <v>113</v>
      </c>
      <c r="AY467" s="16" t="s">
        <v>164</v>
      </c>
      <c r="BE467" s="147">
        <f>IF(N467="základní",J467,0)</f>
        <v>0</v>
      </c>
      <c r="BF467" s="147">
        <f>IF(N467="snížená",J467,0)</f>
        <v>0</v>
      </c>
      <c r="BG467" s="147">
        <f>IF(N467="zákl. přenesená",J467,0)</f>
        <v>0</v>
      </c>
      <c r="BH467" s="147">
        <f>IF(N467="sníž. přenesená",J467,0)</f>
        <v>0</v>
      </c>
      <c r="BI467" s="147">
        <f>IF(N467="nulová",J467,0)</f>
        <v>0</v>
      </c>
      <c r="BJ467" s="16" t="s">
        <v>113</v>
      </c>
      <c r="BK467" s="147">
        <f>ROUND(I467*H467,2)</f>
        <v>0</v>
      </c>
      <c r="BL467" s="16" t="s">
        <v>186</v>
      </c>
      <c r="BM467" s="146" t="s">
        <v>594</v>
      </c>
    </row>
    <row r="468" spans="2:65" s="12" customFormat="1">
      <c r="B468" s="157"/>
      <c r="D468" s="148" t="s">
        <v>253</v>
      </c>
      <c r="E468" s="158" t="s">
        <v>1</v>
      </c>
      <c r="F468" s="159" t="s">
        <v>582</v>
      </c>
      <c r="H468" s="158" t="s">
        <v>1</v>
      </c>
      <c r="I468" s="160"/>
      <c r="L468" s="157"/>
      <c r="M468" s="161"/>
      <c r="T468" s="162"/>
      <c r="AT468" s="158" t="s">
        <v>253</v>
      </c>
      <c r="AU468" s="158" t="s">
        <v>113</v>
      </c>
      <c r="AV468" s="12" t="s">
        <v>84</v>
      </c>
      <c r="AW468" s="12" t="s">
        <v>32</v>
      </c>
      <c r="AX468" s="12" t="s">
        <v>76</v>
      </c>
      <c r="AY468" s="158" t="s">
        <v>164</v>
      </c>
    </row>
    <row r="469" spans="2:65" s="12" customFormat="1">
      <c r="B469" s="157"/>
      <c r="D469" s="148" t="s">
        <v>253</v>
      </c>
      <c r="E469" s="158" t="s">
        <v>1</v>
      </c>
      <c r="F469" s="159" t="s">
        <v>509</v>
      </c>
      <c r="H469" s="158" t="s">
        <v>1</v>
      </c>
      <c r="I469" s="160"/>
      <c r="L469" s="157"/>
      <c r="M469" s="161"/>
      <c r="T469" s="162"/>
      <c r="AT469" s="158" t="s">
        <v>253</v>
      </c>
      <c r="AU469" s="158" t="s">
        <v>113</v>
      </c>
      <c r="AV469" s="12" t="s">
        <v>84</v>
      </c>
      <c r="AW469" s="12" t="s">
        <v>32</v>
      </c>
      <c r="AX469" s="12" t="s">
        <v>76</v>
      </c>
      <c r="AY469" s="158" t="s">
        <v>164</v>
      </c>
    </row>
    <row r="470" spans="2:65" s="13" customFormat="1">
      <c r="B470" s="163"/>
      <c r="D470" s="148" t="s">
        <v>253</v>
      </c>
      <c r="E470" s="164" t="s">
        <v>1</v>
      </c>
      <c r="F470" s="165" t="s">
        <v>595</v>
      </c>
      <c r="H470" s="166">
        <v>53.45</v>
      </c>
      <c r="I470" s="167"/>
      <c r="L470" s="163"/>
      <c r="M470" s="168"/>
      <c r="T470" s="169"/>
      <c r="AT470" s="164" t="s">
        <v>253</v>
      </c>
      <c r="AU470" s="164" t="s">
        <v>113</v>
      </c>
      <c r="AV470" s="13" t="s">
        <v>113</v>
      </c>
      <c r="AW470" s="13" t="s">
        <v>32</v>
      </c>
      <c r="AX470" s="13" t="s">
        <v>76</v>
      </c>
      <c r="AY470" s="164" t="s">
        <v>164</v>
      </c>
    </row>
    <row r="471" spans="2:65" s="12" customFormat="1">
      <c r="B471" s="157"/>
      <c r="D471" s="148" t="s">
        <v>253</v>
      </c>
      <c r="E471" s="158" t="s">
        <v>1</v>
      </c>
      <c r="F471" s="159" t="s">
        <v>511</v>
      </c>
      <c r="H471" s="158" t="s">
        <v>1</v>
      </c>
      <c r="I471" s="160"/>
      <c r="L471" s="157"/>
      <c r="M471" s="161"/>
      <c r="T471" s="162"/>
      <c r="AT471" s="158" t="s">
        <v>253</v>
      </c>
      <c r="AU471" s="158" t="s">
        <v>113</v>
      </c>
      <c r="AV471" s="12" t="s">
        <v>84</v>
      </c>
      <c r="AW471" s="12" t="s">
        <v>32</v>
      </c>
      <c r="AX471" s="12" t="s">
        <v>76</v>
      </c>
      <c r="AY471" s="158" t="s">
        <v>164</v>
      </c>
    </row>
    <row r="472" spans="2:65" s="13" customFormat="1">
      <c r="B472" s="163"/>
      <c r="D472" s="148" t="s">
        <v>253</v>
      </c>
      <c r="E472" s="164" t="s">
        <v>1</v>
      </c>
      <c r="F472" s="165" t="s">
        <v>595</v>
      </c>
      <c r="H472" s="166">
        <v>53.45</v>
      </c>
      <c r="I472" s="167"/>
      <c r="L472" s="163"/>
      <c r="M472" s="168"/>
      <c r="T472" s="169"/>
      <c r="AT472" s="164" t="s">
        <v>253</v>
      </c>
      <c r="AU472" s="164" t="s">
        <v>113</v>
      </c>
      <c r="AV472" s="13" t="s">
        <v>113</v>
      </c>
      <c r="AW472" s="13" t="s">
        <v>32</v>
      </c>
      <c r="AX472" s="13" t="s">
        <v>76</v>
      </c>
      <c r="AY472" s="164" t="s">
        <v>164</v>
      </c>
    </row>
    <row r="473" spans="2:65" s="12" customFormat="1">
      <c r="B473" s="157"/>
      <c r="D473" s="148" t="s">
        <v>253</v>
      </c>
      <c r="E473" s="158" t="s">
        <v>1</v>
      </c>
      <c r="F473" s="159" t="s">
        <v>519</v>
      </c>
      <c r="H473" s="158" t="s">
        <v>1</v>
      </c>
      <c r="I473" s="160"/>
      <c r="L473" s="157"/>
      <c r="M473" s="161"/>
      <c r="T473" s="162"/>
      <c r="AT473" s="158" t="s">
        <v>253</v>
      </c>
      <c r="AU473" s="158" t="s">
        <v>113</v>
      </c>
      <c r="AV473" s="12" t="s">
        <v>84</v>
      </c>
      <c r="AW473" s="12" t="s">
        <v>32</v>
      </c>
      <c r="AX473" s="12" t="s">
        <v>76</v>
      </c>
      <c r="AY473" s="158" t="s">
        <v>164</v>
      </c>
    </row>
    <row r="474" spans="2:65" s="13" customFormat="1">
      <c r="B474" s="163"/>
      <c r="D474" s="148" t="s">
        <v>253</v>
      </c>
      <c r="E474" s="164" t="s">
        <v>1</v>
      </c>
      <c r="F474" s="165" t="s">
        <v>595</v>
      </c>
      <c r="H474" s="166">
        <v>53.45</v>
      </c>
      <c r="I474" s="167"/>
      <c r="L474" s="163"/>
      <c r="M474" s="168"/>
      <c r="T474" s="169"/>
      <c r="AT474" s="164" t="s">
        <v>253</v>
      </c>
      <c r="AU474" s="164" t="s">
        <v>113</v>
      </c>
      <c r="AV474" s="13" t="s">
        <v>113</v>
      </c>
      <c r="AW474" s="13" t="s">
        <v>32</v>
      </c>
      <c r="AX474" s="13" t="s">
        <v>76</v>
      </c>
      <c r="AY474" s="164" t="s">
        <v>164</v>
      </c>
    </row>
    <row r="475" spans="2:65" s="12" customFormat="1">
      <c r="B475" s="157"/>
      <c r="D475" s="148" t="s">
        <v>253</v>
      </c>
      <c r="E475" s="158" t="s">
        <v>1</v>
      </c>
      <c r="F475" s="159" t="s">
        <v>468</v>
      </c>
      <c r="H475" s="158" t="s">
        <v>1</v>
      </c>
      <c r="I475" s="160"/>
      <c r="L475" s="157"/>
      <c r="M475" s="161"/>
      <c r="T475" s="162"/>
      <c r="AT475" s="158" t="s">
        <v>253</v>
      </c>
      <c r="AU475" s="158" t="s">
        <v>113</v>
      </c>
      <c r="AV475" s="12" t="s">
        <v>84</v>
      </c>
      <c r="AW475" s="12" t="s">
        <v>32</v>
      </c>
      <c r="AX475" s="12" t="s">
        <v>76</v>
      </c>
      <c r="AY475" s="158" t="s">
        <v>164</v>
      </c>
    </row>
    <row r="476" spans="2:65" s="13" customFormat="1">
      <c r="B476" s="163"/>
      <c r="D476" s="148" t="s">
        <v>253</v>
      </c>
      <c r="E476" s="164" t="s">
        <v>1</v>
      </c>
      <c r="F476" s="165" t="s">
        <v>596</v>
      </c>
      <c r="H476" s="166">
        <v>64.14</v>
      </c>
      <c r="I476" s="167"/>
      <c r="L476" s="163"/>
      <c r="M476" s="168"/>
      <c r="T476" s="169"/>
      <c r="AT476" s="164" t="s">
        <v>253</v>
      </c>
      <c r="AU476" s="164" t="s">
        <v>113</v>
      </c>
      <c r="AV476" s="13" t="s">
        <v>113</v>
      </c>
      <c r="AW476" s="13" t="s">
        <v>32</v>
      </c>
      <c r="AX476" s="13" t="s">
        <v>76</v>
      </c>
      <c r="AY476" s="164" t="s">
        <v>164</v>
      </c>
    </row>
    <row r="477" spans="2:65" s="12" customFormat="1">
      <c r="B477" s="157"/>
      <c r="D477" s="148" t="s">
        <v>253</v>
      </c>
      <c r="E477" s="158" t="s">
        <v>1</v>
      </c>
      <c r="F477" s="159" t="s">
        <v>585</v>
      </c>
      <c r="H477" s="158" t="s">
        <v>1</v>
      </c>
      <c r="I477" s="160"/>
      <c r="L477" s="157"/>
      <c r="M477" s="161"/>
      <c r="T477" s="162"/>
      <c r="AT477" s="158" t="s">
        <v>253</v>
      </c>
      <c r="AU477" s="158" t="s">
        <v>113</v>
      </c>
      <c r="AV477" s="12" t="s">
        <v>84</v>
      </c>
      <c r="AW477" s="12" t="s">
        <v>32</v>
      </c>
      <c r="AX477" s="12" t="s">
        <v>76</v>
      </c>
      <c r="AY477" s="158" t="s">
        <v>164</v>
      </c>
    </row>
    <row r="478" spans="2:65" s="13" customFormat="1">
      <c r="B478" s="163"/>
      <c r="D478" s="148" t="s">
        <v>253</v>
      </c>
      <c r="E478" s="164" t="s">
        <v>1</v>
      </c>
      <c r="F478" s="165" t="s">
        <v>597</v>
      </c>
      <c r="H478" s="166">
        <v>192.42</v>
      </c>
      <c r="I478" s="167"/>
      <c r="L478" s="163"/>
      <c r="M478" s="168"/>
      <c r="T478" s="169"/>
      <c r="AT478" s="164" t="s">
        <v>253</v>
      </c>
      <c r="AU478" s="164" t="s">
        <v>113</v>
      </c>
      <c r="AV478" s="13" t="s">
        <v>113</v>
      </c>
      <c r="AW478" s="13" t="s">
        <v>32</v>
      </c>
      <c r="AX478" s="13" t="s">
        <v>76</v>
      </c>
      <c r="AY478" s="164" t="s">
        <v>164</v>
      </c>
    </row>
    <row r="479" spans="2:65" s="14" customFormat="1">
      <c r="B479" s="170"/>
      <c r="D479" s="148" t="s">
        <v>253</v>
      </c>
      <c r="E479" s="171" t="s">
        <v>1</v>
      </c>
      <c r="F479" s="172" t="s">
        <v>265</v>
      </c>
      <c r="H479" s="173">
        <v>416.90999999999997</v>
      </c>
      <c r="I479" s="174"/>
      <c r="L479" s="170"/>
      <c r="M479" s="175"/>
      <c r="T479" s="176"/>
      <c r="AT479" s="171" t="s">
        <v>253</v>
      </c>
      <c r="AU479" s="171" t="s">
        <v>113</v>
      </c>
      <c r="AV479" s="14" t="s">
        <v>186</v>
      </c>
      <c r="AW479" s="14" t="s">
        <v>32</v>
      </c>
      <c r="AX479" s="14" t="s">
        <v>84</v>
      </c>
      <c r="AY479" s="171" t="s">
        <v>164</v>
      </c>
    </row>
    <row r="480" spans="2:65" s="1" customFormat="1" ht="16.5" customHeight="1">
      <c r="B480" s="31"/>
      <c r="C480" s="135" t="s">
        <v>598</v>
      </c>
      <c r="D480" s="135" t="s">
        <v>167</v>
      </c>
      <c r="E480" s="136" t="s">
        <v>599</v>
      </c>
      <c r="F480" s="137" t="s">
        <v>600</v>
      </c>
      <c r="G480" s="138" t="s">
        <v>250</v>
      </c>
      <c r="H480" s="139">
        <v>416.91</v>
      </c>
      <c r="I480" s="140"/>
      <c r="J480" s="141">
        <f>ROUND(I480*H480,2)</f>
        <v>0</v>
      </c>
      <c r="K480" s="137" t="s">
        <v>251</v>
      </c>
      <c r="L480" s="31"/>
      <c r="M480" s="142" t="s">
        <v>1</v>
      </c>
      <c r="N480" s="143" t="s">
        <v>42</v>
      </c>
      <c r="P480" s="144">
        <f>O480*H480</f>
        <v>0</v>
      </c>
      <c r="Q480" s="144">
        <v>0</v>
      </c>
      <c r="R480" s="144">
        <f>Q480*H480</f>
        <v>0</v>
      </c>
      <c r="S480" s="144">
        <v>0</v>
      </c>
      <c r="T480" s="145">
        <f>S480*H480</f>
        <v>0</v>
      </c>
      <c r="AR480" s="146" t="s">
        <v>186</v>
      </c>
      <c r="AT480" s="146" t="s">
        <v>167</v>
      </c>
      <c r="AU480" s="146" t="s">
        <v>113</v>
      </c>
      <c r="AY480" s="16" t="s">
        <v>164</v>
      </c>
      <c r="BE480" s="147">
        <f>IF(N480="základní",J480,0)</f>
        <v>0</v>
      </c>
      <c r="BF480" s="147">
        <f>IF(N480="snížená",J480,0)</f>
        <v>0</v>
      </c>
      <c r="BG480" s="147">
        <f>IF(N480="zákl. přenesená",J480,0)</f>
        <v>0</v>
      </c>
      <c r="BH480" s="147">
        <f>IF(N480="sníž. přenesená",J480,0)</f>
        <v>0</v>
      </c>
      <c r="BI480" s="147">
        <f>IF(N480="nulová",J480,0)</f>
        <v>0</v>
      </c>
      <c r="BJ480" s="16" t="s">
        <v>113</v>
      </c>
      <c r="BK480" s="147">
        <f>ROUND(I480*H480,2)</f>
        <v>0</v>
      </c>
      <c r="BL480" s="16" t="s">
        <v>186</v>
      </c>
      <c r="BM480" s="146" t="s">
        <v>601</v>
      </c>
    </row>
    <row r="481" spans="2:65" s="12" customFormat="1">
      <c r="B481" s="157"/>
      <c r="D481" s="148" t="s">
        <v>253</v>
      </c>
      <c r="E481" s="158" t="s">
        <v>1</v>
      </c>
      <c r="F481" s="159" t="s">
        <v>582</v>
      </c>
      <c r="H481" s="158" t="s">
        <v>1</v>
      </c>
      <c r="I481" s="160"/>
      <c r="L481" s="157"/>
      <c r="M481" s="161"/>
      <c r="T481" s="162"/>
      <c r="AT481" s="158" t="s">
        <v>253</v>
      </c>
      <c r="AU481" s="158" t="s">
        <v>113</v>
      </c>
      <c r="AV481" s="12" t="s">
        <v>84</v>
      </c>
      <c r="AW481" s="12" t="s">
        <v>32</v>
      </c>
      <c r="AX481" s="12" t="s">
        <v>76</v>
      </c>
      <c r="AY481" s="158" t="s">
        <v>164</v>
      </c>
    </row>
    <row r="482" spans="2:65" s="12" customFormat="1">
      <c r="B482" s="157"/>
      <c r="D482" s="148" t="s">
        <v>253</v>
      </c>
      <c r="E482" s="158" t="s">
        <v>1</v>
      </c>
      <c r="F482" s="159" t="s">
        <v>509</v>
      </c>
      <c r="H482" s="158" t="s">
        <v>1</v>
      </c>
      <c r="I482" s="160"/>
      <c r="L482" s="157"/>
      <c r="M482" s="161"/>
      <c r="T482" s="162"/>
      <c r="AT482" s="158" t="s">
        <v>253</v>
      </c>
      <c r="AU482" s="158" t="s">
        <v>113</v>
      </c>
      <c r="AV482" s="12" t="s">
        <v>84</v>
      </c>
      <c r="AW482" s="12" t="s">
        <v>32</v>
      </c>
      <c r="AX482" s="12" t="s">
        <v>76</v>
      </c>
      <c r="AY482" s="158" t="s">
        <v>164</v>
      </c>
    </row>
    <row r="483" spans="2:65" s="13" customFormat="1">
      <c r="B483" s="163"/>
      <c r="D483" s="148" t="s">
        <v>253</v>
      </c>
      <c r="E483" s="164" t="s">
        <v>1</v>
      </c>
      <c r="F483" s="165" t="s">
        <v>595</v>
      </c>
      <c r="H483" s="166">
        <v>53.45</v>
      </c>
      <c r="I483" s="167"/>
      <c r="L483" s="163"/>
      <c r="M483" s="168"/>
      <c r="T483" s="169"/>
      <c r="AT483" s="164" t="s">
        <v>253</v>
      </c>
      <c r="AU483" s="164" t="s">
        <v>113</v>
      </c>
      <c r="AV483" s="13" t="s">
        <v>113</v>
      </c>
      <c r="AW483" s="13" t="s">
        <v>32</v>
      </c>
      <c r="AX483" s="13" t="s">
        <v>76</v>
      </c>
      <c r="AY483" s="164" t="s">
        <v>164</v>
      </c>
    </row>
    <row r="484" spans="2:65" s="12" customFormat="1">
      <c r="B484" s="157"/>
      <c r="D484" s="148" t="s">
        <v>253</v>
      </c>
      <c r="E484" s="158" t="s">
        <v>1</v>
      </c>
      <c r="F484" s="159" t="s">
        <v>511</v>
      </c>
      <c r="H484" s="158" t="s">
        <v>1</v>
      </c>
      <c r="I484" s="160"/>
      <c r="L484" s="157"/>
      <c r="M484" s="161"/>
      <c r="T484" s="162"/>
      <c r="AT484" s="158" t="s">
        <v>253</v>
      </c>
      <c r="AU484" s="158" t="s">
        <v>113</v>
      </c>
      <c r="AV484" s="12" t="s">
        <v>84</v>
      </c>
      <c r="AW484" s="12" t="s">
        <v>32</v>
      </c>
      <c r="AX484" s="12" t="s">
        <v>76</v>
      </c>
      <c r="AY484" s="158" t="s">
        <v>164</v>
      </c>
    </row>
    <row r="485" spans="2:65" s="13" customFormat="1">
      <c r="B485" s="163"/>
      <c r="D485" s="148" t="s">
        <v>253</v>
      </c>
      <c r="E485" s="164" t="s">
        <v>1</v>
      </c>
      <c r="F485" s="165" t="s">
        <v>595</v>
      </c>
      <c r="H485" s="166">
        <v>53.45</v>
      </c>
      <c r="I485" s="167"/>
      <c r="L485" s="163"/>
      <c r="M485" s="168"/>
      <c r="T485" s="169"/>
      <c r="AT485" s="164" t="s">
        <v>253</v>
      </c>
      <c r="AU485" s="164" t="s">
        <v>113</v>
      </c>
      <c r="AV485" s="13" t="s">
        <v>113</v>
      </c>
      <c r="AW485" s="13" t="s">
        <v>32</v>
      </c>
      <c r="AX485" s="13" t="s">
        <v>76</v>
      </c>
      <c r="AY485" s="164" t="s">
        <v>164</v>
      </c>
    </row>
    <row r="486" spans="2:65" s="12" customFormat="1">
      <c r="B486" s="157"/>
      <c r="D486" s="148" t="s">
        <v>253</v>
      </c>
      <c r="E486" s="158" t="s">
        <v>1</v>
      </c>
      <c r="F486" s="159" t="s">
        <v>519</v>
      </c>
      <c r="H486" s="158" t="s">
        <v>1</v>
      </c>
      <c r="I486" s="160"/>
      <c r="L486" s="157"/>
      <c r="M486" s="161"/>
      <c r="T486" s="162"/>
      <c r="AT486" s="158" t="s">
        <v>253</v>
      </c>
      <c r="AU486" s="158" t="s">
        <v>113</v>
      </c>
      <c r="AV486" s="12" t="s">
        <v>84</v>
      </c>
      <c r="AW486" s="12" t="s">
        <v>32</v>
      </c>
      <c r="AX486" s="12" t="s">
        <v>76</v>
      </c>
      <c r="AY486" s="158" t="s">
        <v>164</v>
      </c>
    </row>
    <row r="487" spans="2:65" s="13" customFormat="1">
      <c r="B487" s="163"/>
      <c r="D487" s="148" t="s">
        <v>253</v>
      </c>
      <c r="E487" s="164" t="s">
        <v>1</v>
      </c>
      <c r="F487" s="165" t="s">
        <v>595</v>
      </c>
      <c r="H487" s="166">
        <v>53.45</v>
      </c>
      <c r="I487" s="167"/>
      <c r="L487" s="163"/>
      <c r="M487" s="168"/>
      <c r="T487" s="169"/>
      <c r="AT487" s="164" t="s">
        <v>253</v>
      </c>
      <c r="AU487" s="164" t="s">
        <v>113</v>
      </c>
      <c r="AV487" s="13" t="s">
        <v>113</v>
      </c>
      <c r="AW487" s="13" t="s">
        <v>32</v>
      </c>
      <c r="AX487" s="13" t="s">
        <v>76</v>
      </c>
      <c r="AY487" s="164" t="s">
        <v>164</v>
      </c>
    </row>
    <row r="488" spans="2:65" s="12" customFormat="1">
      <c r="B488" s="157"/>
      <c r="D488" s="148" t="s">
        <v>253</v>
      </c>
      <c r="E488" s="158" t="s">
        <v>1</v>
      </c>
      <c r="F488" s="159" t="s">
        <v>468</v>
      </c>
      <c r="H488" s="158" t="s">
        <v>1</v>
      </c>
      <c r="I488" s="160"/>
      <c r="L488" s="157"/>
      <c r="M488" s="161"/>
      <c r="T488" s="162"/>
      <c r="AT488" s="158" t="s">
        <v>253</v>
      </c>
      <c r="AU488" s="158" t="s">
        <v>113</v>
      </c>
      <c r="AV488" s="12" t="s">
        <v>84</v>
      </c>
      <c r="AW488" s="12" t="s">
        <v>32</v>
      </c>
      <c r="AX488" s="12" t="s">
        <v>76</v>
      </c>
      <c r="AY488" s="158" t="s">
        <v>164</v>
      </c>
    </row>
    <row r="489" spans="2:65" s="13" customFormat="1">
      <c r="B489" s="163"/>
      <c r="D489" s="148" t="s">
        <v>253</v>
      </c>
      <c r="E489" s="164" t="s">
        <v>1</v>
      </c>
      <c r="F489" s="165" t="s">
        <v>596</v>
      </c>
      <c r="H489" s="166">
        <v>64.14</v>
      </c>
      <c r="I489" s="167"/>
      <c r="L489" s="163"/>
      <c r="M489" s="168"/>
      <c r="T489" s="169"/>
      <c r="AT489" s="164" t="s">
        <v>253</v>
      </c>
      <c r="AU489" s="164" t="s">
        <v>113</v>
      </c>
      <c r="AV489" s="13" t="s">
        <v>113</v>
      </c>
      <c r="AW489" s="13" t="s">
        <v>32</v>
      </c>
      <c r="AX489" s="13" t="s">
        <v>76</v>
      </c>
      <c r="AY489" s="164" t="s">
        <v>164</v>
      </c>
    </row>
    <row r="490" spans="2:65" s="12" customFormat="1">
      <c r="B490" s="157"/>
      <c r="D490" s="148" t="s">
        <v>253</v>
      </c>
      <c r="E490" s="158" t="s">
        <v>1</v>
      </c>
      <c r="F490" s="159" t="s">
        <v>585</v>
      </c>
      <c r="H490" s="158" t="s">
        <v>1</v>
      </c>
      <c r="I490" s="160"/>
      <c r="L490" s="157"/>
      <c r="M490" s="161"/>
      <c r="T490" s="162"/>
      <c r="AT490" s="158" t="s">
        <v>253</v>
      </c>
      <c r="AU490" s="158" t="s">
        <v>113</v>
      </c>
      <c r="AV490" s="12" t="s">
        <v>84</v>
      </c>
      <c r="AW490" s="12" t="s">
        <v>32</v>
      </c>
      <c r="AX490" s="12" t="s">
        <v>76</v>
      </c>
      <c r="AY490" s="158" t="s">
        <v>164</v>
      </c>
    </row>
    <row r="491" spans="2:65" s="13" customFormat="1">
      <c r="B491" s="163"/>
      <c r="D491" s="148" t="s">
        <v>253</v>
      </c>
      <c r="E491" s="164" t="s">
        <v>1</v>
      </c>
      <c r="F491" s="165" t="s">
        <v>597</v>
      </c>
      <c r="H491" s="166">
        <v>192.42</v>
      </c>
      <c r="I491" s="167"/>
      <c r="L491" s="163"/>
      <c r="M491" s="168"/>
      <c r="T491" s="169"/>
      <c r="AT491" s="164" t="s">
        <v>253</v>
      </c>
      <c r="AU491" s="164" t="s">
        <v>113</v>
      </c>
      <c r="AV491" s="13" t="s">
        <v>113</v>
      </c>
      <c r="AW491" s="13" t="s">
        <v>32</v>
      </c>
      <c r="AX491" s="13" t="s">
        <v>76</v>
      </c>
      <c r="AY491" s="164" t="s">
        <v>164</v>
      </c>
    </row>
    <row r="492" spans="2:65" s="14" customFormat="1">
      <c r="B492" s="170"/>
      <c r="D492" s="148" t="s">
        <v>253</v>
      </c>
      <c r="E492" s="171" t="s">
        <v>1</v>
      </c>
      <c r="F492" s="172" t="s">
        <v>265</v>
      </c>
      <c r="H492" s="173">
        <v>416.90999999999997</v>
      </c>
      <c r="I492" s="174"/>
      <c r="L492" s="170"/>
      <c r="M492" s="175"/>
      <c r="T492" s="176"/>
      <c r="AT492" s="171" t="s">
        <v>253</v>
      </c>
      <c r="AU492" s="171" t="s">
        <v>113</v>
      </c>
      <c r="AV492" s="14" t="s">
        <v>186</v>
      </c>
      <c r="AW492" s="14" t="s">
        <v>32</v>
      </c>
      <c r="AX492" s="14" t="s">
        <v>84</v>
      </c>
      <c r="AY492" s="171" t="s">
        <v>164</v>
      </c>
    </row>
    <row r="493" spans="2:65" s="1" customFormat="1" ht="24.2" customHeight="1">
      <c r="B493" s="31"/>
      <c r="C493" s="135" t="s">
        <v>602</v>
      </c>
      <c r="D493" s="135" t="s">
        <v>167</v>
      </c>
      <c r="E493" s="136" t="s">
        <v>603</v>
      </c>
      <c r="F493" s="137" t="s">
        <v>604</v>
      </c>
      <c r="G493" s="138" t="s">
        <v>305</v>
      </c>
      <c r="H493" s="139">
        <v>3.512</v>
      </c>
      <c r="I493" s="140"/>
      <c r="J493" s="141">
        <f>ROUND(I493*H493,2)</f>
        <v>0</v>
      </c>
      <c r="K493" s="137" t="s">
        <v>251</v>
      </c>
      <c r="L493" s="31"/>
      <c r="M493" s="142" t="s">
        <v>1</v>
      </c>
      <c r="N493" s="143" t="s">
        <v>42</v>
      </c>
      <c r="P493" s="144">
        <f>O493*H493</f>
        <v>0</v>
      </c>
      <c r="Q493" s="144">
        <v>1.05291</v>
      </c>
      <c r="R493" s="144">
        <f>Q493*H493</f>
        <v>3.6978199200000001</v>
      </c>
      <c r="S493" s="144">
        <v>0</v>
      </c>
      <c r="T493" s="145">
        <f>S493*H493</f>
        <v>0</v>
      </c>
      <c r="AR493" s="146" t="s">
        <v>186</v>
      </c>
      <c r="AT493" s="146" t="s">
        <v>167</v>
      </c>
      <c r="AU493" s="146" t="s">
        <v>113</v>
      </c>
      <c r="AY493" s="16" t="s">
        <v>164</v>
      </c>
      <c r="BE493" s="147">
        <f>IF(N493="základní",J493,0)</f>
        <v>0</v>
      </c>
      <c r="BF493" s="147">
        <f>IF(N493="snížená",J493,0)</f>
        <v>0</v>
      </c>
      <c r="BG493" s="147">
        <f>IF(N493="zákl. přenesená",J493,0)</f>
        <v>0</v>
      </c>
      <c r="BH493" s="147">
        <f>IF(N493="sníž. přenesená",J493,0)</f>
        <v>0</v>
      </c>
      <c r="BI493" s="147">
        <f>IF(N493="nulová",J493,0)</f>
        <v>0</v>
      </c>
      <c r="BJ493" s="16" t="s">
        <v>113</v>
      </c>
      <c r="BK493" s="147">
        <f>ROUND(I493*H493,2)</f>
        <v>0</v>
      </c>
      <c r="BL493" s="16" t="s">
        <v>186</v>
      </c>
      <c r="BM493" s="146" t="s">
        <v>605</v>
      </c>
    </row>
    <row r="494" spans="2:65" s="12" customFormat="1" ht="22.5">
      <c r="B494" s="157"/>
      <c r="D494" s="148" t="s">
        <v>253</v>
      </c>
      <c r="E494" s="158" t="s">
        <v>1</v>
      </c>
      <c r="F494" s="159" t="s">
        <v>606</v>
      </c>
      <c r="H494" s="158" t="s">
        <v>1</v>
      </c>
      <c r="I494" s="160"/>
      <c r="L494" s="157"/>
      <c r="M494" s="161"/>
      <c r="T494" s="162"/>
      <c r="AT494" s="158" t="s">
        <v>253</v>
      </c>
      <c r="AU494" s="158" t="s">
        <v>113</v>
      </c>
      <c r="AV494" s="12" t="s">
        <v>84</v>
      </c>
      <c r="AW494" s="12" t="s">
        <v>32</v>
      </c>
      <c r="AX494" s="12" t="s">
        <v>76</v>
      </c>
      <c r="AY494" s="158" t="s">
        <v>164</v>
      </c>
    </row>
    <row r="495" spans="2:65" s="12" customFormat="1">
      <c r="B495" s="157"/>
      <c r="D495" s="148" t="s">
        <v>253</v>
      </c>
      <c r="E495" s="158" t="s">
        <v>1</v>
      </c>
      <c r="F495" s="159" t="s">
        <v>509</v>
      </c>
      <c r="H495" s="158" t="s">
        <v>1</v>
      </c>
      <c r="I495" s="160"/>
      <c r="L495" s="157"/>
      <c r="M495" s="161"/>
      <c r="T495" s="162"/>
      <c r="AT495" s="158" t="s">
        <v>253</v>
      </c>
      <c r="AU495" s="158" t="s">
        <v>113</v>
      </c>
      <c r="AV495" s="12" t="s">
        <v>84</v>
      </c>
      <c r="AW495" s="12" t="s">
        <v>32</v>
      </c>
      <c r="AX495" s="12" t="s">
        <v>76</v>
      </c>
      <c r="AY495" s="158" t="s">
        <v>164</v>
      </c>
    </row>
    <row r="496" spans="2:65" s="13" customFormat="1" ht="22.5">
      <c r="B496" s="163"/>
      <c r="D496" s="148" t="s">
        <v>253</v>
      </c>
      <c r="E496" s="164" t="s">
        <v>1</v>
      </c>
      <c r="F496" s="165" t="s">
        <v>607</v>
      </c>
      <c r="H496" s="166">
        <v>0.11600000000000001</v>
      </c>
      <c r="I496" s="167"/>
      <c r="L496" s="163"/>
      <c r="M496" s="168"/>
      <c r="T496" s="169"/>
      <c r="AT496" s="164" t="s">
        <v>253</v>
      </c>
      <c r="AU496" s="164" t="s">
        <v>113</v>
      </c>
      <c r="AV496" s="13" t="s">
        <v>113</v>
      </c>
      <c r="AW496" s="13" t="s">
        <v>32</v>
      </c>
      <c r="AX496" s="13" t="s">
        <v>76</v>
      </c>
      <c r="AY496" s="164" t="s">
        <v>164</v>
      </c>
    </row>
    <row r="497" spans="2:65" s="12" customFormat="1">
      <c r="B497" s="157"/>
      <c r="D497" s="148" t="s">
        <v>253</v>
      </c>
      <c r="E497" s="158" t="s">
        <v>1</v>
      </c>
      <c r="F497" s="159" t="s">
        <v>511</v>
      </c>
      <c r="H497" s="158" t="s">
        <v>1</v>
      </c>
      <c r="I497" s="160"/>
      <c r="L497" s="157"/>
      <c r="M497" s="161"/>
      <c r="T497" s="162"/>
      <c r="AT497" s="158" t="s">
        <v>253</v>
      </c>
      <c r="AU497" s="158" t="s">
        <v>113</v>
      </c>
      <c r="AV497" s="12" t="s">
        <v>84</v>
      </c>
      <c r="AW497" s="12" t="s">
        <v>32</v>
      </c>
      <c r="AX497" s="12" t="s">
        <v>76</v>
      </c>
      <c r="AY497" s="158" t="s">
        <v>164</v>
      </c>
    </row>
    <row r="498" spans="2:65" s="13" customFormat="1" ht="22.5">
      <c r="B498" s="163"/>
      <c r="D498" s="148" t="s">
        <v>253</v>
      </c>
      <c r="E498" s="164" t="s">
        <v>1</v>
      </c>
      <c r="F498" s="165" t="s">
        <v>607</v>
      </c>
      <c r="H498" s="166">
        <v>0.11600000000000001</v>
      </c>
      <c r="I498" s="167"/>
      <c r="L498" s="163"/>
      <c r="M498" s="168"/>
      <c r="T498" s="169"/>
      <c r="AT498" s="164" t="s">
        <v>253</v>
      </c>
      <c r="AU498" s="164" t="s">
        <v>113</v>
      </c>
      <c r="AV498" s="13" t="s">
        <v>113</v>
      </c>
      <c r="AW498" s="13" t="s">
        <v>32</v>
      </c>
      <c r="AX498" s="13" t="s">
        <v>76</v>
      </c>
      <c r="AY498" s="164" t="s">
        <v>164</v>
      </c>
    </row>
    <row r="499" spans="2:65" s="12" customFormat="1">
      <c r="B499" s="157"/>
      <c r="D499" s="148" t="s">
        <v>253</v>
      </c>
      <c r="E499" s="158" t="s">
        <v>1</v>
      </c>
      <c r="F499" s="159" t="s">
        <v>519</v>
      </c>
      <c r="H499" s="158" t="s">
        <v>1</v>
      </c>
      <c r="I499" s="160"/>
      <c r="L499" s="157"/>
      <c r="M499" s="161"/>
      <c r="T499" s="162"/>
      <c r="AT499" s="158" t="s">
        <v>253</v>
      </c>
      <c r="AU499" s="158" t="s">
        <v>113</v>
      </c>
      <c r="AV499" s="12" t="s">
        <v>84</v>
      </c>
      <c r="AW499" s="12" t="s">
        <v>32</v>
      </c>
      <c r="AX499" s="12" t="s">
        <v>76</v>
      </c>
      <c r="AY499" s="158" t="s">
        <v>164</v>
      </c>
    </row>
    <row r="500" spans="2:65" s="13" customFormat="1" ht="22.5">
      <c r="B500" s="163"/>
      <c r="D500" s="148" t="s">
        <v>253</v>
      </c>
      <c r="E500" s="164" t="s">
        <v>1</v>
      </c>
      <c r="F500" s="165" t="s">
        <v>607</v>
      </c>
      <c r="H500" s="166">
        <v>0.11600000000000001</v>
      </c>
      <c r="I500" s="167"/>
      <c r="L500" s="163"/>
      <c r="M500" s="168"/>
      <c r="T500" s="169"/>
      <c r="AT500" s="164" t="s">
        <v>253</v>
      </c>
      <c r="AU500" s="164" t="s">
        <v>113</v>
      </c>
      <c r="AV500" s="13" t="s">
        <v>113</v>
      </c>
      <c r="AW500" s="13" t="s">
        <v>32</v>
      </c>
      <c r="AX500" s="13" t="s">
        <v>76</v>
      </c>
      <c r="AY500" s="164" t="s">
        <v>164</v>
      </c>
    </row>
    <row r="501" spans="2:65" s="12" customFormat="1">
      <c r="B501" s="157"/>
      <c r="D501" s="148" t="s">
        <v>253</v>
      </c>
      <c r="E501" s="158" t="s">
        <v>1</v>
      </c>
      <c r="F501" s="159" t="s">
        <v>468</v>
      </c>
      <c r="H501" s="158" t="s">
        <v>1</v>
      </c>
      <c r="I501" s="160"/>
      <c r="L501" s="157"/>
      <c r="M501" s="161"/>
      <c r="T501" s="162"/>
      <c r="AT501" s="158" t="s">
        <v>253</v>
      </c>
      <c r="AU501" s="158" t="s">
        <v>113</v>
      </c>
      <c r="AV501" s="12" t="s">
        <v>84</v>
      </c>
      <c r="AW501" s="12" t="s">
        <v>32</v>
      </c>
      <c r="AX501" s="12" t="s">
        <v>76</v>
      </c>
      <c r="AY501" s="158" t="s">
        <v>164</v>
      </c>
    </row>
    <row r="502" spans="2:65" s="13" customFormat="1" ht="22.5">
      <c r="B502" s="163"/>
      <c r="D502" s="148" t="s">
        <v>253</v>
      </c>
      <c r="E502" s="164" t="s">
        <v>1</v>
      </c>
      <c r="F502" s="165" t="s">
        <v>608</v>
      </c>
      <c r="H502" s="166">
        <v>5.7000000000000002E-2</v>
      </c>
      <c r="I502" s="167"/>
      <c r="L502" s="163"/>
      <c r="M502" s="168"/>
      <c r="T502" s="169"/>
      <c r="AT502" s="164" t="s">
        <v>253</v>
      </c>
      <c r="AU502" s="164" t="s">
        <v>113</v>
      </c>
      <c r="AV502" s="13" t="s">
        <v>113</v>
      </c>
      <c r="AW502" s="13" t="s">
        <v>32</v>
      </c>
      <c r="AX502" s="13" t="s">
        <v>76</v>
      </c>
      <c r="AY502" s="164" t="s">
        <v>164</v>
      </c>
    </row>
    <row r="503" spans="2:65" s="12" customFormat="1" ht="22.5">
      <c r="B503" s="157"/>
      <c r="D503" s="148" t="s">
        <v>253</v>
      </c>
      <c r="E503" s="158" t="s">
        <v>1</v>
      </c>
      <c r="F503" s="159" t="s">
        <v>609</v>
      </c>
      <c r="H503" s="158" t="s">
        <v>1</v>
      </c>
      <c r="I503" s="160"/>
      <c r="L503" s="157"/>
      <c r="M503" s="161"/>
      <c r="T503" s="162"/>
      <c r="AT503" s="158" t="s">
        <v>253</v>
      </c>
      <c r="AU503" s="158" t="s">
        <v>113</v>
      </c>
      <c r="AV503" s="12" t="s">
        <v>84</v>
      </c>
      <c r="AW503" s="12" t="s">
        <v>32</v>
      </c>
      <c r="AX503" s="12" t="s">
        <v>76</v>
      </c>
      <c r="AY503" s="158" t="s">
        <v>164</v>
      </c>
    </row>
    <row r="504" spans="2:65" s="13" customFormat="1" ht="22.5">
      <c r="B504" s="163"/>
      <c r="D504" s="148" t="s">
        <v>253</v>
      </c>
      <c r="E504" s="164" t="s">
        <v>1</v>
      </c>
      <c r="F504" s="165" t="s">
        <v>610</v>
      </c>
      <c r="H504" s="166">
        <v>3.1070000000000002</v>
      </c>
      <c r="I504" s="167"/>
      <c r="L504" s="163"/>
      <c r="M504" s="168"/>
      <c r="T504" s="169"/>
      <c r="AT504" s="164" t="s">
        <v>253</v>
      </c>
      <c r="AU504" s="164" t="s">
        <v>113</v>
      </c>
      <c r="AV504" s="13" t="s">
        <v>113</v>
      </c>
      <c r="AW504" s="13" t="s">
        <v>32</v>
      </c>
      <c r="AX504" s="13" t="s">
        <v>76</v>
      </c>
      <c r="AY504" s="164" t="s">
        <v>164</v>
      </c>
    </row>
    <row r="505" spans="2:65" s="14" customFormat="1">
      <c r="B505" s="170"/>
      <c r="D505" s="148" t="s">
        <v>253</v>
      </c>
      <c r="E505" s="171" t="s">
        <v>1</v>
      </c>
      <c r="F505" s="172" t="s">
        <v>265</v>
      </c>
      <c r="H505" s="173">
        <v>3.5120000000000005</v>
      </c>
      <c r="I505" s="174"/>
      <c r="L505" s="170"/>
      <c r="M505" s="175"/>
      <c r="T505" s="176"/>
      <c r="AT505" s="171" t="s">
        <v>253</v>
      </c>
      <c r="AU505" s="171" t="s">
        <v>113</v>
      </c>
      <c r="AV505" s="14" t="s">
        <v>186</v>
      </c>
      <c r="AW505" s="14" t="s">
        <v>32</v>
      </c>
      <c r="AX505" s="14" t="s">
        <v>84</v>
      </c>
      <c r="AY505" s="171" t="s">
        <v>164</v>
      </c>
    </row>
    <row r="506" spans="2:65" s="1" customFormat="1" ht="24.2" customHeight="1">
      <c r="B506" s="31"/>
      <c r="C506" s="135" t="s">
        <v>611</v>
      </c>
      <c r="D506" s="135" t="s">
        <v>167</v>
      </c>
      <c r="E506" s="136" t="s">
        <v>612</v>
      </c>
      <c r="F506" s="137" t="s">
        <v>613</v>
      </c>
      <c r="G506" s="138" t="s">
        <v>507</v>
      </c>
      <c r="H506" s="139">
        <v>6</v>
      </c>
      <c r="I506" s="140"/>
      <c r="J506" s="141">
        <f>ROUND(I506*H506,2)</f>
        <v>0</v>
      </c>
      <c r="K506" s="137" t="s">
        <v>1</v>
      </c>
      <c r="L506" s="31"/>
      <c r="M506" s="142" t="s">
        <v>1</v>
      </c>
      <c r="N506" s="143" t="s">
        <v>42</v>
      </c>
      <c r="P506" s="144">
        <f>O506*H506</f>
        <v>0</v>
      </c>
      <c r="Q506" s="144">
        <v>2.5019499999999999</v>
      </c>
      <c r="R506" s="144">
        <f>Q506*H506</f>
        <v>15.011699999999999</v>
      </c>
      <c r="S506" s="144">
        <v>0</v>
      </c>
      <c r="T506" s="145">
        <f>S506*H506</f>
        <v>0</v>
      </c>
      <c r="AR506" s="146" t="s">
        <v>186</v>
      </c>
      <c r="AT506" s="146" t="s">
        <v>167</v>
      </c>
      <c r="AU506" s="146" t="s">
        <v>113</v>
      </c>
      <c r="AY506" s="16" t="s">
        <v>164</v>
      </c>
      <c r="BE506" s="147">
        <f>IF(N506="základní",J506,0)</f>
        <v>0</v>
      </c>
      <c r="BF506" s="147">
        <f>IF(N506="snížená",J506,0)</f>
        <v>0</v>
      </c>
      <c r="BG506" s="147">
        <f>IF(N506="zákl. přenesená",J506,0)</f>
        <v>0</v>
      </c>
      <c r="BH506" s="147">
        <f>IF(N506="sníž. přenesená",J506,0)</f>
        <v>0</v>
      </c>
      <c r="BI506" s="147">
        <f>IF(N506="nulová",J506,0)</f>
        <v>0</v>
      </c>
      <c r="BJ506" s="16" t="s">
        <v>113</v>
      </c>
      <c r="BK506" s="147">
        <f>ROUND(I506*H506,2)</f>
        <v>0</v>
      </c>
      <c r="BL506" s="16" t="s">
        <v>186</v>
      </c>
      <c r="BM506" s="146" t="s">
        <v>614</v>
      </c>
    </row>
    <row r="507" spans="2:65" s="12" customFormat="1">
      <c r="B507" s="157"/>
      <c r="D507" s="148" t="s">
        <v>253</v>
      </c>
      <c r="E507" s="158" t="s">
        <v>1</v>
      </c>
      <c r="F507" s="159" t="s">
        <v>615</v>
      </c>
      <c r="H507" s="158" t="s">
        <v>1</v>
      </c>
      <c r="I507" s="160"/>
      <c r="L507" s="157"/>
      <c r="M507" s="161"/>
      <c r="T507" s="162"/>
      <c r="AT507" s="158" t="s">
        <v>253</v>
      </c>
      <c r="AU507" s="158" t="s">
        <v>113</v>
      </c>
      <c r="AV507" s="12" t="s">
        <v>84</v>
      </c>
      <c r="AW507" s="12" t="s">
        <v>32</v>
      </c>
      <c r="AX507" s="12" t="s">
        <v>76</v>
      </c>
      <c r="AY507" s="158" t="s">
        <v>164</v>
      </c>
    </row>
    <row r="508" spans="2:65" s="13" customFormat="1">
      <c r="B508" s="163"/>
      <c r="D508" s="148" t="s">
        <v>253</v>
      </c>
      <c r="E508" s="164" t="s">
        <v>1</v>
      </c>
      <c r="F508" s="165" t="s">
        <v>194</v>
      </c>
      <c r="H508" s="166">
        <v>6</v>
      </c>
      <c r="I508" s="167"/>
      <c r="L508" s="163"/>
      <c r="M508" s="168"/>
      <c r="T508" s="169"/>
      <c r="AT508" s="164" t="s">
        <v>253</v>
      </c>
      <c r="AU508" s="164" t="s">
        <v>113</v>
      </c>
      <c r="AV508" s="13" t="s">
        <v>113</v>
      </c>
      <c r="AW508" s="13" t="s">
        <v>32</v>
      </c>
      <c r="AX508" s="13" t="s">
        <v>76</v>
      </c>
      <c r="AY508" s="164" t="s">
        <v>164</v>
      </c>
    </row>
    <row r="509" spans="2:65" s="14" customFormat="1">
      <c r="B509" s="170"/>
      <c r="D509" s="148" t="s">
        <v>253</v>
      </c>
      <c r="E509" s="171" t="s">
        <v>1</v>
      </c>
      <c r="F509" s="172" t="s">
        <v>265</v>
      </c>
      <c r="H509" s="173">
        <v>6</v>
      </c>
      <c r="I509" s="174"/>
      <c r="L509" s="170"/>
      <c r="M509" s="175"/>
      <c r="T509" s="176"/>
      <c r="AT509" s="171" t="s">
        <v>253</v>
      </c>
      <c r="AU509" s="171" t="s">
        <v>113</v>
      </c>
      <c r="AV509" s="14" t="s">
        <v>186</v>
      </c>
      <c r="AW509" s="14" t="s">
        <v>32</v>
      </c>
      <c r="AX509" s="14" t="s">
        <v>84</v>
      </c>
      <c r="AY509" s="171" t="s">
        <v>164</v>
      </c>
    </row>
    <row r="510" spans="2:65" s="1" customFormat="1" ht="24.2" customHeight="1">
      <c r="B510" s="31"/>
      <c r="C510" s="135" t="s">
        <v>616</v>
      </c>
      <c r="D510" s="135" t="s">
        <v>167</v>
      </c>
      <c r="E510" s="136" t="s">
        <v>617</v>
      </c>
      <c r="F510" s="137" t="s">
        <v>618</v>
      </c>
      <c r="G510" s="138" t="s">
        <v>507</v>
      </c>
      <c r="H510" s="139">
        <v>1</v>
      </c>
      <c r="I510" s="140"/>
      <c r="J510" s="141">
        <f>ROUND(I510*H510,2)</f>
        <v>0</v>
      </c>
      <c r="K510" s="137" t="s">
        <v>1</v>
      </c>
      <c r="L510" s="31"/>
      <c r="M510" s="142" t="s">
        <v>1</v>
      </c>
      <c r="N510" s="143" t="s">
        <v>42</v>
      </c>
      <c r="P510" s="144">
        <f>O510*H510</f>
        <v>0</v>
      </c>
      <c r="Q510" s="144">
        <v>2.5019499999999999</v>
      </c>
      <c r="R510" s="144">
        <f>Q510*H510</f>
        <v>2.5019499999999999</v>
      </c>
      <c r="S510" s="144">
        <v>0</v>
      </c>
      <c r="T510" s="145">
        <f>S510*H510</f>
        <v>0</v>
      </c>
      <c r="AR510" s="146" t="s">
        <v>186</v>
      </c>
      <c r="AT510" s="146" t="s">
        <v>167</v>
      </c>
      <c r="AU510" s="146" t="s">
        <v>113</v>
      </c>
      <c r="AY510" s="16" t="s">
        <v>164</v>
      </c>
      <c r="BE510" s="147">
        <f>IF(N510="základní",J510,0)</f>
        <v>0</v>
      </c>
      <c r="BF510" s="147">
        <f>IF(N510="snížená",J510,0)</f>
        <v>0</v>
      </c>
      <c r="BG510" s="147">
        <f>IF(N510="zákl. přenesená",J510,0)</f>
        <v>0</v>
      </c>
      <c r="BH510" s="147">
        <f>IF(N510="sníž. přenesená",J510,0)</f>
        <v>0</v>
      </c>
      <c r="BI510" s="147">
        <f>IF(N510="nulová",J510,0)</f>
        <v>0</v>
      </c>
      <c r="BJ510" s="16" t="s">
        <v>113</v>
      </c>
      <c r="BK510" s="147">
        <f>ROUND(I510*H510,2)</f>
        <v>0</v>
      </c>
      <c r="BL510" s="16" t="s">
        <v>186</v>
      </c>
      <c r="BM510" s="146" t="s">
        <v>619</v>
      </c>
    </row>
    <row r="511" spans="2:65" s="11" customFormat="1" ht="22.9" customHeight="1">
      <c r="B511" s="123"/>
      <c r="D511" s="124" t="s">
        <v>75</v>
      </c>
      <c r="E511" s="133" t="s">
        <v>163</v>
      </c>
      <c r="F511" s="133" t="s">
        <v>620</v>
      </c>
      <c r="I511" s="126"/>
      <c r="J511" s="134">
        <f>BK511</f>
        <v>0</v>
      </c>
      <c r="L511" s="123"/>
      <c r="M511" s="128"/>
      <c r="P511" s="129">
        <f>SUM(P512:P547)</f>
        <v>0</v>
      </c>
      <c r="R511" s="129">
        <f>SUM(R512:R547)</f>
        <v>55.750844999999998</v>
      </c>
      <c r="T511" s="130">
        <f>SUM(T512:T547)</f>
        <v>0</v>
      </c>
      <c r="AR511" s="124" t="s">
        <v>84</v>
      </c>
      <c r="AT511" s="131" t="s">
        <v>75</v>
      </c>
      <c r="AU511" s="131" t="s">
        <v>84</v>
      </c>
      <c r="AY511" s="124" t="s">
        <v>164</v>
      </c>
      <c r="BK511" s="132">
        <f>SUM(BK512:BK547)</f>
        <v>0</v>
      </c>
    </row>
    <row r="512" spans="2:65" s="1" customFormat="1" ht="24.2" customHeight="1">
      <c r="B512" s="31"/>
      <c r="C512" s="135" t="s">
        <v>621</v>
      </c>
      <c r="D512" s="135" t="s">
        <v>167</v>
      </c>
      <c r="E512" s="136" t="s">
        <v>622</v>
      </c>
      <c r="F512" s="137" t="s">
        <v>623</v>
      </c>
      <c r="G512" s="138" t="s">
        <v>250</v>
      </c>
      <c r="H512" s="139">
        <v>166.75</v>
      </c>
      <c r="I512" s="140"/>
      <c r="J512" s="141">
        <f>ROUND(I512*H512,2)</f>
        <v>0</v>
      </c>
      <c r="K512" s="137" t="s">
        <v>251</v>
      </c>
      <c r="L512" s="31"/>
      <c r="M512" s="142" t="s">
        <v>1</v>
      </c>
      <c r="N512" s="143" t="s">
        <v>42</v>
      </c>
      <c r="P512" s="144">
        <f>O512*H512</f>
        <v>0</v>
      </c>
      <c r="Q512" s="144">
        <v>0</v>
      </c>
      <c r="R512" s="144">
        <f>Q512*H512</f>
        <v>0</v>
      </c>
      <c r="S512" s="144">
        <v>0</v>
      </c>
      <c r="T512" s="145">
        <f>S512*H512</f>
        <v>0</v>
      </c>
      <c r="AR512" s="146" t="s">
        <v>186</v>
      </c>
      <c r="AT512" s="146" t="s">
        <v>167</v>
      </c>
      <c r="AU512" s="146" t="s">
        <v>113</v>
      </c>
      <c r="AY512" s="16" t="s">
        <v>164</v>
      </c>
      <c r="BE512" s="147">
        <f>IF(N512="základní",J512,0)</f>
        <v>0</v>
      </c>
      <c r="BF512" s="147">
        <f>IF(N512="snížená",J512,0)</f>
        <v>0</v>
      </c>
      <c r="BG512" s="147">
        <f>IF(N512="zákl. přenesená",J512,0)</f>
        <v>0</v>
      </c>
      <c r="BH512" s="147">
        <f>IF(N512="sníž. přenesená",J512,0)</f>
        <v>0</v>
      </c>
      <c r="BI512" s="147">
        <f>IF(N512="nulová",J512,0)</f>
        <v>0</v>
      </c>
      <c r="BJ512" s="16" t="s">
        <v>113</v>
      </c>
      <c r="BK512" s="147">
        <f>ROUND(I512*H512,2)</f>
        <v>0</v>
      </c>
      <c r="BL512" s="16" t="s">
        <v>186</v>
      </c>
      <c r="BM512" s="146" t="s">
        <v>624</v>
      </c>
    </row>
    <row r="513" spans="2:65" s="12" customFormat="1">
      <c r="B513" s="157"/>
      <c r="D513" s="148" t="s">
        <v>253</v>
      </c>
      <c r="E513" s="158" t="s">
        <v>1</v>
      </c>
      <c r="F513" s="159" t="s">
        <v>257</v>
      </c>
      <c r="H513" s="158" t="s">
        <v>1</v>
      </c>
      <c r="I513" s="160"/>
      <c r="L513" s="157"/>
      <c r="M513" s="161"/>
      <c r="T513" s="162"/>
      <c r="AT513" s="158" t="s">
        <v>253</v>
      </c>
      <c r="AU513" s="158" t="s">
        <v>113</v>
      </c>
      <c r="AV513" s="12" t="s">
        <v>84</v>
      </c>
      <c r="AW513" s="12" t="s">
        <v>32</v>
      </c>
      <c r="AX513" s="12" t="s">
        <v>76</v>
      </c>
      <c r="AY513" s="158" t="s">
        <v>164</v>
      </c>
    </row>
    <row r="514" spans="2:65" s="13" customFormat="1">
      <c r="B514" s="163"/>
      <c r="D514" s="148" t="s">
        <v>253</v>
      </c>
      <c r="E514" s="164" t="s">
        <v>1</v>
      </c>
      <c r="F514" s="165" t="s">
        <v>258</v>
      </c>
      <c r="H514" s="166">
        <v>166.75</v>
      </c>
      <c r="I514" s="167"/>
      <c r="L514" s="163"/>
      <c r="M514" s="168"/>
      <c r="T514" s="169"/>
      <c r="AT514" s="164" t="s">
        <v>253</v>
      </c>
      <c r="AU514" s="164" t="s">
        <v>113</v>
      </c>
      <c r="AV514" s="13" t="s">
        <v>113</v>
      </c>
      <c r="AW514" s="13" t="s">
        <v>32</v>
      </c>
      <c r="AX514" s="13" t="s">
        <v>76</v>
      </c>
      <c r="AY514" s="164" t="s">
        <v>164</v>
      </c>
    </row>
    <row r="515" spans="2:65" s="14" customFormat="1">
      <c r="B515" s="170"/>
      <c r="D515" s="148" t="s">
        <v>253</v>
      </c>
      <c r="E515" s="171" t="s">
        <v>1</v>
      </c>
      <c r="F515" s="172" t="s">
        <v>265</v>
      </c>
      <c r="H515" s="173">
        <v>166.75</v>
      </c>
      <c r="I515" s="174"/>
      <c r="L515" s="170"/>
      <c r="M515" s="175"/>
      <c r="T515" s="176"/>
      <c r="AT515" s="171" t="s">
        <v>253</v>
      </c>
      <c r="AU515" s="171" t="s">
        <v>113</v>
      </c>
      <c r="AV515" s="14" t="s">
        <v>186</v>
      </c>
      <c r="AW515" s="14" t="s">
        <v>32</v>
      </c>
      <c r="AX515" s="14" t="s">
        <v>84</v>
      </c>
      <c r="AY515" s="171" t="s">
        <v>164</v>
      </c>
    </row>
    <row r="516" spans="2:65" s="1" customFormat="1" ht="24.2" customHeight="1">
      <c r="B516" s="31"/>
      <c r="C516" s="135" t="s">
        <v>625</v>
      </c>
      <c r="D516" s="135" t="s">
        <v>167</v>
      </c>
      <c r="E516" s="136" t="s">
        <v>626</v>
      </c>
      <c r="F516" s="137" t="s">
        <v>627</v>
      </c>
      <c r="G516" s="138" t="s">
        <v>250</v>
      </c>
      <c r="H516" s="139">
        <v>93</v>
      </c>
      <c r="I516" s="140"/>
      <c r="J516" s="141">
        <f>ROUND(I516*H516,2)</f>
        <v>0</v>
      </c>
      <c r="K516" s="137" t="s">
        <v>251</v>
      </c>
      <c r="L516" s="31"/>
      <c r="M516" s="142" t="s">
        <v>1</v>
      </c>
      <c r="N516" s="143" t="s">
        <v>42</v>
      </c>
      <c r="P516" s="144">
        <f>O516*H516</f>
        <v>0</v>
      </c>
      <c r="Q516" s="144">
        <v>0</v>
      </c>
      <c r="R516" s="144">
        <f>Q516*H516</f>
        <v>0</v>
      </c>
      <c r="S516" s="144">
        <v>0</v>
      </c>
      <c r="T516" s="145">
        <f>S516*H516</f>
        <v>0</v>
      </c>
      <c r="AR516" s="146" t="s">
        <v>186</v>
      </c>
      <c r="AT516" s="146" t="s">
        <v>167</v>
      </c>
      <c r="AU516" s="146" t="s">
        <v>113</v>
      </c>
      <c r="AY516" s="16" t="s">
        <v>164</v>
      </c>
      <c r="BE516" s="147">
        <f>IF(N516="základní",J516,0)</f>
        <v>0</v>
      </c>
      <c r="BF516" s="147">
        <f>IF(N516="snížená",J516,0)</f>
        <v>0</v>
      </c>
      <c r="BG516" s="147">
        <f>IF(N516="zákl. přenesená",J516,0)</f>
        <v>0</v>
      </c>
      <c r="BH516" s="147">
        <f>IF(N516="sníž. přenesená",J516,0)</f>
        <v>0</v>
      </c>
      <c r="BI516" s="147">
        <f>IF(N516="nulová",J516,0)</f>
        <v>0</v>
      </c>
      <c r="BJ516" s="16" t="s">
        <v>113</v>
      </c>
      <c r="BK516" s="147">
        <f>ROUND(I516*H516,2)</f>
        <v>0</v>
      </c>
      <c r="BL516" s="16" t="s">
        <v>186</v>
      </c>
      <c r="BM516" s="146" t="s">
        <v>628</v>
      </c>
    </row>
    <row r="517" spans="2:65" s="12" customFormat="1">
      <c r="B517" s="157"/>
      <c r="D517" s="148" t="s">
        <v>253</v>
      </c>
      <c r="E517" s="158" t="s">
        <v>1</v>
      </c>
      <c r="F517" s="159" t="s">
        <v>259</v>
      </c>
      <c r="H517" s="158" t="s">
        <v>1</v>
      </c>
      <c r="I517" s="160"/>
      <c r="L517" s="157"/>
      <c r="M517" s="161"/>
      <c r="T517" s="162"/>
      <c r="AT517" s="158" t="s">
        <v>253</v>
      </c>
      <c r="AU517" s="158" t="s">
        <v>113</v>
      </c>
      <c r="AV517" s="12" t="s">
        <v>84</v>
      </c>
      <c r="AW517" s="12" t="s">
        <v>32</v>
      </c>
      <c r="AX517" s="12" t="s">
        <v>76</v>
      </c>
      <c r="AY517" s="158" t="s">
        <v>164</v>
      </c>
    </row>
    <row r="518" spans="2:65" s="13" customFormat="1">
      <c r="B518" s="163"/>
      <c r="D518" s="148" t="s">
        <v>253</v>
      </c>
      <c r="E518" s="164" t="s">
        <v>1</v>
      </c>
      <c r="F518" s="165" t="s">
        <v>260</v>
      </c>
      <c r="H518" s="166">
        <v>75</v>
      </c>
      <c r="I518" s="167"/>
      <c r="L518" s="163"/>
      <c r="M518" s="168"/>
      <c r="T518" s="169"/>
      <c r="AT518" s="164" t="s">
        <v>253</v>
      </c>
      <c r="AU518" s="164" t="s">
        <v>113</v>
      </c>
      <c r="AV518" s="13" t="s">
        <v>113</v>
      </c>
      <c r="AW518" s="13" t="s">
        <v>32</v>
      </c>
      <c r="AX518" s="13" t="s">
        <v>76</v>
      </c>
      <c r="AY518" s="164" t="s">
        <v>164</v>
      </c>
    </row>
    <row r="519" spans="2:65" s="12" customFormat="1">
      <c r="B519" s="157"/>
      <c r="D519" s="148" t="s">
        <v>253</v>
      </c>
      <c r="E519" s="158" t="s">
        <v>1</v>
      </c>
      <c r="F519" s="159" t="s">
        <v>261</v>
      </c>
      <c r="H519" s="158" t="s">
        <v>1</v>
      </c>
      <c r="I519" s="160"/>
      <c r="L519" s="157"/>
      <c r="M519" s="161"/>
      <c r="T519" s="162"/>
      <c r="AT519" s="158" t="s">
        <v>253</v>
      </c>
      <c r="AU519" s="158" t="s">
        <v>113</v>
      </c>
      <c r="AV519" s="12" t="s">
        <v>84</v>
      </c>
      <c r="AW519" s="12" t="s">
        <v>32</v>
      </c>
      <c r="AX519" s="12" t="s">
        <v>76</v>
      </c>
      <c r="AY519" s="158" t="s">
        <v>164</v>
      </c>
    </row>
    <row r="520" spans="2:65" s="13" customFormat="1">
      <c r="B520" s="163"/>
      <c r="D520" s="148" t="s">
        <v>253</v>
      </c>
      <c r="E520" s="164" t="s">
        <v>1</v>
      </c>
      <c r="F520" s="165" t="s">
        <v>262</v>
      </c>
      <c r="H520" s="166">
        <v>18</v>
      </c>
      <c r="I520" s="167"/>
      <c r="L520" s="163"/>
      <c r="M520" s="168"/>
      <c r="T520" s="169"/>
      <c r="AT520" s="164" t="s">
        <v>253</v>
      </c>
      <c r="AU520" s="164" t="s">
        <v>113</v>
      </c>
      <c r="AV520" s="13" t="s">
        <v>113</v>
      </c>
      <c r="AW520" s="13" t="s">
        <v>32</v>
      </c>
      <c r="AX520" s="13" t="s">
        <v>76</v>
      </c>
      <c r="AY520" s="164" t="s">
        <v>164</v>
      </c>
    </row>
    <row r="521" spans="2:65" s="14" customFormat="1">
      <c r="B521" s="170"/>
      <c r="D521" s="148" t="s">
        <v>253</v>
      </c>
      <c r="E521" s="171" t="s">
        <v>1</v>
      </c>
      <c r="F521" s="172" t="s">
        <v>265</v>
      </c>
      <c r="H521" s="173">
        <v>93</v>
      </c>
      <c r="I521" s="174"/>
      <c r="L521" s="170"/>
      <c r="M521" s="175"/>
      <c r="T521" s="176"/>
      <c r="AT521" s="171" t="s">
        <v>253</v>
      </c>
      <c r="AU521" s="171" t="s">
        <v>113</v>
      </c>
      <c r="AV521" s="14" t="s">
        <v>186</v>
      </c>
      <c r="AW521" s="14" t="s">
        <v>32</v>
      </c>
      <c r="AX521" s="14" t="s">
        <v>84</v>
      </c>
      <c r="AY521" s="171" t="s">
        <v>164</v>
      </c>
    </row>
    <row r="522" spans="2:65" s="1" customFormat="1" ht="33" customHeight="1">
      <c r="B522" s="31"/>
      <c r="C522" s="135" t="s">
        <v>629</v>
      </c>
      <c r="D522" s="135" t="s">
        <v>167</v>
      </c>
      <c r="E522" s="136" t="s">
        <v>630</v>
      </c>
      <c r="F522" s="137" t="s">
        <v>631</v>
      </c>
      <c r="G522" s="138" t="s">
        <v>250</v>
      </c>
      <c r="H522" s="139">
        <v>166.75</v>
      </c>
      <c r="I522" s="140"/>
      <c r="J522" s="141">
        <f>ROUND(I522*H522,2)</f>
        <v>0</v>
      </c>
      <c r="K522" s="137" t="s">
        <v>251</v>
      </c>
      <c r="L522" s="31"/>
      <c r="M522" s="142" t="s">
        <v>1</v>
      </c>
      <c r="N522" s="143" t="s">
        <v>42</v>
      </c>
      <c r="P522" s="144">
        <f>O522*H522</f>
        <v>0</v>
      </c>
      <c r="Q522" s="144">
        <v>8.9219999999999994E-2</v>
      </c>
      <c r="R522" s="144">
        <f>Q522*H522</f>
        <v>14.877434999999998</v>
      </c>
      <c r="S522" s="144">
        <v>0</v>
      </c>
      <c r="T522" s="145">
        <f>S522*H522</f>
        <v>0</v>
      </c>
      <c r="AR522" s="146" t="s">
        <v>186</v>
      </c>
      <c r="AT522" s="146" t="s">
        <v>167</v>
      </c>
      <c r="AU522" s="146" t="s">
        <v>113</v>
      </c>
      <c r="AY522" s="16" t="s">
        <v>164</v>
      </c>
      <c r="BE522" s="147">
        <f>IF(N522="základní",J522,0)</f>
        <v>0</v>
      </c>
      <c r="BF522" s="147">
        <f>IF(N522="snížená",J522,0)</f>
        <v>0</v>
      </c>
      <c r="BG522" s="147">
        <f>IF(N522="zákl. přenesená",J522,0)</f>
        <v>0</v>
      </c>
      <c r="BH522" s="147">
        <f>IF(N522="sníž. přenesená",J522,0)</f>
        <v>0</v>
      </c>
      <c r="BI522" s="147">
        <f>IF(N522="nulová",J522,0)</f>
        <v>0</v>
      </c>
      <c r="BJ522" s="16" t="s">
        <v>113</v>
      </c>
      <c r="BK522" s="147">
        <f>ROUND(I522*H522,2)</f>
        <v>0</v>
      </c>
      <c r="BL522" s="16" t="s">
        <v>186</v>
      </c>
      <c r="BM522" s="146" t="s">
        <v>632</v>
      </c>
    </row>
    <row r="523" spans="2:65" s="12" customFormat="1">
      <c r="B523" s="157"/>
      <c r="D523" s="148" t="s">
        <v>253</v>
      </c>
      <c r="E523" s="158" t="s">
        <v>1</v>
      </c>
      <c r="F523" s="159" t="s">
        <v>257</v>
      </c>
      <c r="H523" s="158" t="s">
        <v>1</v>
      </c>
      <c r="I523" s="160"/>
      <c r="L523" s="157"/>
      <c r="M523" s="161"/>
      <c r="T523" s="162"/>
      <c r="AT523" s="158" t="s">
        <v>253</v>
      </c>
      <c r="AU523" s="158" t="s">
        <v>113</v>
      </c>
      <c r="AV523" s="12" t="s">
        <v>84</v>
      </c>
      <c r="AW523" s="12" t="s">
        <v>32</v>
      </c>
      <c r="AX523" s="12" t="s">
        <v>76</v>
      </c>
      <c r="AY523" s="158" t="s">
        <v>164</v>
      </c>
    </row>
    <row r="524" spans="2:65" s="13" customFormat="1">
      <c r="B524" s="163"/>
      <c r="D524" s="148" t="s">
        <v>253</v>
      </c>
      <c r="E524" s="164" t="s">
        <v>1</v>
      </c>
      <c r="F524" s="165" t="s">
        <v>258</v>
      </c>
      <c r="H524" s="166">
        <v>166.75</v>
      </c>
      <c r="I524" s="167"/>
      <c r="L524" s="163"/>
      <c r="M524" s="168"/>
      <c r="T524" s="169"/>
      <c r="AT524" s="164" t="s">
        <v>253</v>
      </c>
      <c r="AU524" s="164" t="s">
        <v>113</v>
      </c>
      <c r="AV524" s="13" t="s">
        <v>113</v>
      </c>
      <c r="AW524" s="13" t="s">
        <v>32</v>
      </c>
      <c r="AX524" s="13" t="s">
        <v>76</v>
      </c>
      <c r="AY524" s="164" t="s">
        <v>164</v>
      </c>
    </row>
    <row r="525" spans="2:65" s="14" customFormat="1">
      <c r="B525" s="170"/>
      <c r="D525" s="148" t="s">
        <v>253</v>
      </c>
      <c r="E525" s="171" t="s">
        <v>1</v>
      </c>
      <c r="F525" s="172" t="s">
        <v>265</v>
      </c>
      <c r="H525" s="173">
        <v>166.75</v>
      </c>
      <c r="I525" s="174"/>
      <c r="L525" s="170"/>
      <c r="M525" s="175"/>
      <c r="T525" s="176"/>
      <c r="AT525" s="171" t="s">
        <v>253</v>
      </c>
      <c r="AU525" s="171" t="s">
        <v>113</v>
      </c>
      <c r="AV525" s="14" t="s">
        <v>186</v>
      </c>
      <c r="AW525" s="14" t="s">
        <v>32</v>
      </c>
      <c r="AX525" s="14" t="s">
        <v>84</v>
      </c>
      <c r="AY525" s="171" t="s">
        <v>164</v>
      </c>
    </row>
    <row r="526" spans="2:65" s="1" customFormat="1" ht="24.2" customHeight="1">
      <c r="B526" s="31"/>
      <c r="C526" s="177" t="s">
        <v>633</v>
      </c>
      <c r="D526" s="177" t="s">
        <v>331</v>
      </c>
      <c r="E526" s="178" t="s">
        <v>634</v>
      </c>
      <c r="F526" s="179" t="s">
        <v>635</v>
      </c>
      <c r="G526" s="180" t="s">
        <v>250</v>
      </c>
      <c r="H526" s="181">
        <v>180.09</v>
      </c>
      <c r="I526" s="182"/>
      <c r="J526" s="183">
        <f>ROUND(I526*H526,2)</f>
        <v>0</v>
      </c>
      <c r="K526" s="179" t="s">
        <v>251</v>
      </c>
      <c r="L526" s="184"/>
      <c r="M526" s="185" t="s">
        <v>1</v>
      </c>
      <c r="N526" s="186" t="s">
        <v>42</v>
      </c>
      <c r="P526" s="144">
        <f>O526*H526</f>
        <v>0</v>
      </c>
      <c r="Q526" s="144">
        <v>0.113</v>
      </c>
      <c r="R526" s="144">
        <f>Q526*H526</f>
        <v>20.350170000000002</v>
      </c>
      <c r="S526" s="144">
        <v>0</v>
      </c>
      <c r="T526" s="145">
        <f>S526*H526</f>
        <v>0</v>
      </c>
      <c r="AR526" s="146" t="s">
        <v>203</v>
      </c>
      <c r="AT526" s="146" t="s">
        <v>331</v>
      </c>
      <c r="AU526" s="146" t="s">
        <v>113</v>
      </c>
      <c r="AY526" s="16" t="s">
        <v>164</v>
      </c>
      <c r="BE526" s="147">
        <f>IF(N526="základní",J526,0)</f>
        <v>0</v>
      </c>
      <c r="BF526" s="147">
        <f>IF(N526="snížená",J526,0)</f>
        <v>0</v>
      </c>
      <c r="BG526" s="147">
        <f>IF(N526="zákl. přenesená",J526,0)</f>
        <v>0</v>
      </c>
      <c r="BH526" s="147">
        <f>IF(N526="sníž. přenesená",J526,0)</f>
        <v>0</v>
      </c>
      <c r="BI526" s="147">
        <f>IF(N526="nulová",J526,0)</f>
        <v>0</v>
      </c>
      <c r="BJ526" s="16" t="s">
        <v>113</v>
      </c>
      <c r="BK526" s="147">
        <f>ROUND(I526*H526,2)</f>
        <v>0</v>
      </c>
      <c r="BL526" s="16" t="s">
        <v>186</v>
      </c>
      <c r="BM526" s="146" t="s">
        <v>636</v>
      </c>
    </row>
    <row r="527" spans="2:65" s="1" customFormat="1" ht="19.5">
      <c r="B527" s="31"/>
      <c r="D527" s="148" t="s">
        <v>173</v>
      </c>
      <c r="F527" s="149" t="s">
        <v>637</v>
      </c>
      <c r="I527" s="150"/>
      <c r="L527" s="31"/>
      <c r="M527" s="151"/>
      <c r="T527" s="55"/>
      <c r="AT527" s="16" t="s">
        <v>173</v>
      </c>
      <c r="AU527" s="16" t="s">
        <v>113</v>
      </c>
    </row>
    <row r="528" spans="2:65" s="13" customFormat="1">
      <c r="B528" s="163"/>
      <c r="D528" s="148" t="s">
        <v>253</v>
      </c>
      <c r="E528" s="164" t="s">
        <v>1</v>
      </c>
      <c r="F528" s="165" t="s">
        <v>638</v>
      </c>
      <c r="H528" s="166">
        <v>180.09</v>
      </c>
      <c r="I528" s="167"/>
      <c r="L528" s="163"/>
      <c r="M528" s="168"/>
      <c r="T528" s="169"/>
      <c r="AT528" s="164" t="s">
        <v>253</v>
      </c>
      <c r="AU528" s="164" t="s">
        <v>113</v>
      </c>
      <c r="AV528" s="13" t="s">
        <v>113</v>
      </c>
      <c r="AW528" s="13" t="s">
        <v>32</v>
      </c>
      <c r="AX528" s="13" t="s">
        <v>84</v>
      </c>
      <c r="AY528" s="164" t="s">
        <v>164</v>
      </c>
    </row>
    <row r="529" spans="2:65" s="1" customFormat="1" ht="33" customHeight="1">
      <c r="B529" s="31"/>
      <c r="C529" s="135" t="s">
        <v>639</v>
      </c>
      <c r="D529" s="135" t="s">
        <v>167</v>
      </c>
      <c r="E529" s="136" t="s">
        <v>640</v>
      </c>
      <c r="F529" s="137" t="s">
        <v>641</v>
      </c>
      <c r="G529" s="138" t="s">
        <v>250</v>
      </c>
      <c r="H529" s="139">
        <v>166.75</v>
      </c>
      <c r="I529" s="140"/>
      <c r="J529" s="141">
        <f>ROUND(I529*H529,2)</f>
        <v>0</v>
      </c>
      <c r="K529" s="137" t="s">
        <v>251</v>
      </c>
      <c r="L529" s="31"/>
      <c r="M529" s="142" t="s">
        <v>1</v>
      </c>
      <c r="N529" s="143" t="s">
        <v>42</v>
      </c>
      <c r="P529" s="144">
        <f>O529*H529</f>
        <v>0</v>
      </c>
      <c r="Q529" s="144">
        <v>0</v>
      </c>
      <c r="R529" s="144">
        <f>Q529*H529</f>
        <v>0</v>
      </c>
      <c r="S529" s="144">
        <v>0</v>
      </c>
      <c r="T529" s="145">
        <f>S529*H529</f>
        <v>0</v>
      </c>
      <c r="AR529" s="146" t="s">
        <v>186</v>
      </c>
      <c r="AT529" s="146" t="s">
        <v>167</v>
      </c>
      <c r="AU529" s="146" t="s">
        <v>113</v>
      </c>
      <c r="AY529" s="16" t="s">
        <v>164</v>
      </c>
      <c r="BE529" s="147">
        <f>IF(N529="základní",J529,0)</f>
        <v>0</v>
      </c>
      <c r="BF529" s="147">
        <f>IF(N529="snížená",J529,0)</f>
        <v>0</v>
      </c>
      <c r="BG529" s="147">
        <f>IF(N529="zákl. přenesená",J529,0)</f>
        <v>0</v>
      </c>
      <c r="BH529" s="147">
        <f>IF(N529="sníž. přenesená",J529,0)</f>
        <v>0</v>
      </c>
      <c r="BI529" s="147">
        <f>IF(N529="nulová",J529,0)</f>
        <v>0</v>
      </c>
      <c r="BJ529" s="16" t="s">
        <v>113</v>
      </c>
      <c r="BK529" s="147">
        <f>ROUND(I529*H529,2)</f>
        <v>0</v>
      </c>
      <c r="BL529" s="16" t="s">
        <v>186</v>
      </c>
      <c r="BM529" s="146" t="s">
        <v>642</v>
      </c>
    </row>
    <row r="530" spans="2:65" s="12" customFormat="1">
      <c r="B530" s="157"/>
      <c r="D530" s="148" t="s">
        <v>253</v>
      </c>
      <c r="E530" s="158" t="s">
        <v>1</v>
      </c>
      <c r="F530" s="159" t="s">
        <v>257</v>
      </c>
      <c r="H530" s="158" t="s">
        <v>1</v>
      </c>
      <c r="I530" s="160"/>
      <c r="L530" s="157"/>
      <c r="M530" s="161"/>
      <c r="T530" s="162"/>
      <c r="AT530" s="158" t="s">
        <v>253</v>
      </c>
      <c r="AU530" s="158" t="s">
        <v>113</v>
      </c>
      <c r="AV530" s="12" t="s">
        <v>84</v>
      </c>
      <c r="AW530" s="12" t="s">
        <v>32</v>
      </c>
      <c r="AX530" s="12" t="s">
        <v>76</v>
      </c>
      <c r="AY530" s="158" t="s">
        <v>164</v>
      </c>
    </row>
    <row r="531" spans="2:65" s="13" customFormat="1">
      <c r="B531" s="163"/>
      <c r="D531" s="148" t="s">
        <v>253</v>
      </c>
      <c r="E531" s="164" t="s">
        <v>1</v>
      </c>
      <c r="F531" s="165" t="s">
        <v>258</v>
      </c>
      <c r="H531" s="166">
        <v>166.75</v>
      </c>
      <c r="I531" s="167"/>
      <c r="L531" s="163"/>
      <c r="M531" s="168"/>
      <c r="T531" s="169"/>
      <c r="AT531" s="164" t="s">
        <v>253</v>
      </c>
      <c r="AU531" s="164" t="s">
        <v>113</v>
      </c>
      <c r="AV531" s="13" t="s">
        <v>113</v>
      </c>
      <c r="AW531" s="13" t="s">
        <v>32</v>
      </c>
      <c r="AX531" s="13" t="s">
        <v>76</v>
      </c>
      <c r="AY531" s="164" t="s">
        <v>164</v>
      </c>
    </row>
    <row r="532" spans="2:65" s="14" customFormat="1">
      <c r="B532" s="170"/>
      <c r="D532" s="148" t="s">
        <v>253</v>
      </c>
      <c r="E532" s="171" t="s">
        <v>1</v>
      </c>
      <c r="F532" s="172" t="s">
        <v>265</v>
      </c>
      <c r="H532" s="173">
        <v>166.75</v>
      </c>
      <c r="I532" s="174"/>
      <c r="L532" s="170"/>
      <c r="M532" s="175"/>
      <c r="T532" s="176"/>
      <c r="AT532" s="171" t="s">
        <v>253</v>
      </c>
      <c r="AU532" s="171" t="s">
        <v>113</v>
      </c>
      <c r="AV532" s="14" t="s">
        <v>186</v>
      </c>
      <c r="AW532" s="14" t="s">
        <v>32</v>
      </c>
      <c r="AX532" s="14" t="s">
        <v>84</v>
      </c>
      <c r="AY532" s="171" t="s">
        <v>164</v>
      </c>
    </row>
    <row r="533" spans="2:65" s="1" customFormat="1" ht="24.2" customHeight="1">
      <c r="B533" s="31"/>
      <c r="C533" s="135" t="s">
        <v>643</v>
      </c>
      <c r="D533" s="135" t="s">
        <v>167</v>
      </c>
      <c r="E533" s="136" t="s">
        <v>644</v>
      </c>
      <c r="F533" s="137" t="s">
        <v>645</v>
      </c>
      <c r="G533" s="138" t="s">
        <v>250</v>
      </c>
      <c r="H533" s="139">
        <v>18</v>
      </c>
      <c r="I533" s="140"/>
      <c r="J533" s="141">
        <f>ROUND(I533*H533,2)</f>
        <v>0</v>
      </c>
      <c r="K533" s="137" t="s">
        <v>251</v>
      </c>
      <c r="L533" s="31"/>
      <c r="M533" s="142" t="s">
        <v>1</v>
      </c>
      <c r="N533" s="143" t="s">
        <v>42</v>
      </c>
      <c r="P533" s="144">
        <f>O533*H533</f>
        <v>0</v>
      </c>
      <c r="Q533" s="144">
        <v>0.11162</v>
      </c>
      <c r="R533" s="144">
        <f>Q533*H533</f>
        <v>2.0091600000000001</v>
      </c>
      <c r="S533" s="144">
        <v>0</v>
      </c>
      <c r="T533" s="145">
        <f>S533*H533</f>
        <v>0</v>
      </c>
      <c r="AR533" s="146" t="s">
        <v>186</v>
      </c>
      <c r="AT533" s="146" t="s">
        <v>167</v>
      </c>
      <c r="AU533" s="146" t="s">
        <v>113</v>
      </c>
      <c r="AY533" s="16" t="s">
        <v>164</v>
      </c>
      <c r="BE533" s="147">
        <f>IF(N533="základní",J533,0)</f>
        <v>0</v>
      </c>
      <c r="BF533" s="147">
        <f>IF(N533="snížená",J533,0)</f>
        <v>0</v>
      </c>
      <c r="BG533" s="147">
        <f>IF(N533="zákl. přenesená",J533,0)</f>
        <v>0</v>
      </c>
      <c r="BH533" s="147">
        <f>IF(N533="sníž. přenesená",J533,0)</f>
        <v>0</v>
      </c>
      <c r="BI533" s="147">
        <f>IF(N533="nulová",J533,0)</f>
        <v>0</v>
      </c>
      <c r="BJ533" s="16" t="s">
        <v>113</v>
      </c>
      <c r="BK533" s="147">
        <f>ROUND(I533*H533,2)</f>
        <v>0</v>
      </c>
      <c r="BL533" s="16" t="s">
        <v>186</v>
      </c>
      <c r="BM533" s="146" t="s">
        <v>646</v>
      </c>
    </row>
    <row r="534" spans="2:65" s="12" customFormat="1">
      <c r="B534" s="157"/>
      <c r="D534" s="148" t="s">
        <v>253</v>
      </c>
      <c r="E534" s="158" t="s">
        <v>1</v>
      </c>
      <c r="F534" s="159" t="s">
        <v>261</v>
      </c>
      <c r="H534" s="158" t="s">
        <v>1</v>
      </c>
      <c r="I534" s="160"/>
      <c r="L534" s="157"/>
      <c r="M534" s="161"/>
      <c r="T534" s="162"/>
      <c r="AT534" s="158" t="s">
        <v>253</v>
      </c>
      <c r="AU534" s="158" t="s">
        <v>113</v>
      </c>
      <c r="AV534" s="12" t="s">
        <v>84</v>
      </c>
      <c r="AW534" s="12" t="s">
        <v>32</v>
      </c>
      <c r="AX534" s="12" t="s">
        <v>76</v>
      </c>
      <c r="AY534" s="158" t="s">
        <v>164</v>
      </c>
    </row>
    <row r="535" spans="2:65" s="13" customFormat="1">
      <c r="B535" s="163"/>
      <c r="D535" s="148" t="s">
        <v>253</v>
      </c>
      <c r="E535" s="164" t="s">
        <v>1</v>
      </c>
      <c r="F535" s="165" t="s">
        <v>262</v>
      </c>
      <c r="H535" s="166">
        <v>18</v>
      </c>
      <c r="I535" s="167"/>
      <c r="L535" s="163"/>
      <c r="M535" s="168"/>
      <c r="T535" s="169"/>
      <c r="AT535" s="164" t="s">
        <v>253</v>
      </c>
      <c r="AU535" s="164" t="s">
        <v>113</v>
      </c>
      <c r="AV535" s="13" t="s">
        <v>113</v>
      </c>
      <c r="AW535" s="13" t="s">
        <v>32</v>
      </c>
      <c r="AX535" s="13" t="s">
        <v>76</v>
      </c>
      <c r="AY535" s="164" t="s">
        <v>164</v>
      </c>
    </row>
    <row r="536" spans="2:65" s="14" customFormat="1">
      <c r="B536" s="170"/>
      <c r="D536" s="148" t="s">
        <v>253</v>
      </c>
      <c r="E536" s="171" t="s">
        <v>1</v>
      </c>
      <c r="F536" s="172" t="s">
        <v>265</v>
      </c>
      <c r="H536" s="173">
        <v>18</v>
      </c>
      <c r="I536" s="174"/>
      <c r="L536" s="170"/>
      <c r="M536" s="175"/>
      <c r="T536" s="176"/>
      <c r="AT536" s="171" t="s">
        <v>253</v>
      </c>
      <c r="AU536" s="171" t="s">
        <v>113</v>
      </c>
      <c r="AV536" s="14" t="s">
        <v>186</v>
      </c>
      <c r="AW536" s="14" t="s">
        <v>32</v>
      </c>
      <c r="AX536" s="14" t="s">
        <v>84</v>
      </c>
      <c r="AY536" s="171" t="s">
        <v>164</v>
      </c>
    </row>
    <row r="537" spans="2:65" s="1" customFormat="1" ht="24.2" customHeight="1">
      <c r="B537" s="31"/>
      <c r="C537" s="177" t="s">
        <v>647</v>
      </c>
      <c r="D537" s="177" t="s">
        <v>331</v>
      </c>
      <c r="E537" s="178" t="s">
        <v>648</v>
      </c>
      <c r="F537" s="179" t="s">
        <v>649</v>
      </c>
      <c r="G537" s="180" t="s">
        <v>250</v>
      </c>
      <c r="H537" s="181">
        <v>18.54</v>
      </c>
      <c r="I537" s="182"/>
      <c r="J537" s="183">
        <f>ROUND(I537*H537,2)</f>
        <v>0</v>
      </c>
      <c r="K537" s="179" t="s">
        <v>251</v>
      </c>
      <c r="L537" s="184"/>
      <c r="M537" s="185" t="s">
        <v>1</v>
      </c>
      <c r="N537" s="186" t="s">
        <v>42</v>
      </c>
      <c r="P537" s="144">
        <f>O537*H537</f>
        <v>0</v>
      </c>
      <c r="Q537" s="144">
        <v>0.152</v>
      </c>
      <c r="R537" s="144">
        <f>Q537*H537</f>
        <v>2.8180799999999997</v>
      </c>
      <c r="S537" s="144">
        <v>0</v>
      </c>
      <c r="T537" s="145">
        <f>S537*H537</f>
        <v>0</v>
      </c>
      <c r="AR537" s="146" t="s">
        <v>203</v>
      </c>
      <c r="AT537" s="146" t="s">
        <v>331</v>
      </c>
      <c r="AU537" s="146" t="s">
        <v>113</v>
      </c>
      <c r="AY537" s="16" t="s">
        <v>164</v>
      </c>
      <c r="BE537" s="147">
        <f>IF(N537="základní",J537,0)</f>
        <v>0</v>
      </c>
      <c r="BF537" s="147">
        <f>IF(N537="snížená",J537,0)</f>
        <v>0</v>
      </c>
      <c r="BG537" s="147">
        <f>IF(N537="zákl. přenesená",J537,0)</f>
        <v>0</v>
      </c>
      <c r="BH537" s="147">
        <f>IF(N537="sníž. přenesená",J537,0)</f>
        <v>0</v>
      </c>
      <c r="BI537" s="147">
        <f>IF(N537="nulová",J537,0)</f>
        <v>0</v>
      </c>
      <c r="BJ537" s="16" t="s">
        <v>113</v>
      </c>
      <c r="BK537" s="147">
        <f>ROUND(I537*H537,2)</f>
        <v>0</v>
      </c>
      <c r="BL537" s="16" t="s">
        <v>186</v>
      </c>
      <c r="BM537" s="146" t="s">
        <v>650</v>
      </c>
    </row>
    <row r="538" spans="2:65" s="1" customFormat="1" ht="19.5">
      <c r="B538" s="31"/>
      <c r="D538" s="148" t="s">
        <v>173</v>
      </c>
      <c r="F538" s="149" t="s">
        <v>637</v>
      </c>
      <c r="I538" s="150"/>
      <c r="L538" s="31"/>
      <c r="M538" s="151"/>
      <c r="T538" s="55"/>
      <c r="AT538" s="16" t="s">
        <v>173</v>
      </c>
      <c r="AU538" s="16" t="s">
        <v>113</v>
      </c>
    </row>
    <row r="539" spans="2:65" s="13" customFormat="1">
      <c r="B539" s="163"/>
      <c r="D539" s="148" t="s">
        <v>253</v>
      </c>
      <c r="E539" s="164" t="s">
        <v>1</v>
      </c>
      <c r="F539" s="165" t="s">
        <v>651</v>
      </c>
      <c r="H539" s="166">
        <v>18.54</v>
      </c>
      <c r="I539" s="167"/>
      <c r="L539" s="163"/>
      <c r="M539" s="168"/>
      <c r="T539" s="169"/>
      <c r="AT539" s="164" t="s">
        <v>253</v>
      </c>
      <c r="AU539" s="164" t="s">
        <v>113</v>
      </c>
      <c r="AV539" s="13" t="s">
        <v>113</v>
      </c>
      <c r="AW539" s="13" t="s">
        <v>32</v>
      </c>
      <c r="AX539" s="13" t="s">
        <v>84</v>
      </c>
      <c r="AY539" s="164" t="s">
        <v>164</v>
      </c>
    </row>
    <row r="540" spans="2:65" s="1" customFormat="1" ht="24.2" customHeight="1">
      <c r="B540" s="31"/>
      <c r="C540" s="135" t="s">
        <v>652</v>
      </c>
      <c r="D540" s="135" t="s">
        <v>167</v>
      </c>
      <c r="E540" s="136" t="s">
        <v>653</v>
      </c>
      <c r="F540" s="137" t="s">
        <v>654</v>
      </c>
      <c r="G540" s="138" t="s">
        <v>250</v>
      </c>
      <c r="H540" s="139">
        <v>75</v>
      </c>
      <c r="I540" s="140"/>
      <c r="J540" s="141">
        <f>ROUND(I540*H540,2)</f>
        <v>0</v>
      </c>
      <c r="K540" s="137" t="s">
        <v>251</v>
      </c>
      <c r="L540" s="31"/>
      <c r="M540" s="142" t="s">
        <v>1</v>
      </c>
      <c r="N540" s="143" t="s">
        <v>42</v>
      </c>
      <c r="P540" s="144">
        <f>O540*H540</f>
        <v>0</v>
      </c>
      <c r="Q540" s="144">
        <v>9.8000000000000004E-2</v>
      </c>
      <c r="R540" s="144">
        <f>Q540*H540</f>
        <v>7.3500000000000005</v>
      </c>
      <c r="S540" s="144">
        <v>0</v>
      </c>
      <c r="T540" s="145">
        <f>S540*H540</f>
        <v>0</v>
      </c>
      <c r="AR540" s="146" t="s">
        <v>186</v>
      </c>
      <c r="AT540" s="146" t="s">
        <v>167</v>
      </c>
      <c r="AU540" s="146" t="s">
        <v>113</v>
      </c>
      <c r="AY540" s="16" t="s">
        <v>164</v>
      </c>
      <c r="BE540" s="147">
        <f>IF(N540="základní",J540,0)</f>
        <v>0</v>
      </c>
      <c r="BF540" s="147">
        <f>IF(N540="snížená",J540,0)</f>
        <v>0</v>
      </c>
      <c r="BG540" s="147">
        <f>IF(N540="zákl. přenesená",J540,0)</f>
        <v>0</v>
      </c>
      <c r="BH540" s="147">
        <f>IF(N540="sníž. přenesená",J540,0)</f>
        <v>0</v>
      </c>
      <c r="BI540" s="147">
        <f>IF(N540="nulová",J540,0)</f>
        <v>0</v>
      </c>
      <c r="BJ540" s="16" t="s">
        <v>113</v>
      </c>
      <c r="BK540" s="147">
        <f>ROUND(I540*H540,2)</f>
        <v>0</v>
      </c>
      <c r="BL540" s="16" t="s">
        <v>186</v>
      </c>
      <c r="BM540" s="146" t="s">
        <v>655</v>
      </c>
    </row>
    <row r="541" spans="2:65" s="12" customFormat="1">
      <c r="B541" s="157"/>
      <c r="D541" s="148" t="s">
        <v>253</v>
      </c>
      <c r="E541" s="158" t="s">
        <v>1</v>
      </c>
      <c r="F541" s="159" t="s">
        <v>259</v>
      </c>
      <c r="H541" s="158" t="s">
        <v>1</v>
      </c>
      <c r="I541" s="160"/>
      <c r="L541" s="157"/>
      <c r="M541" s="161"/>
      <c r="T541" s="162"/>
      <c r="AT541" s="158" t="s">
        <v>253</v>
      </c>
      <c r="AU541" s="158" t="s">
        <v>113</v>
      </c>
      <c r="AV541" s="12" t="s">
        <v>84</v>
      </c>
      <c r="AW541" s="12" t="s">
        <v>32</v>
      </c>
      <c r="AX541" s="12" t="s">
        <v>76</v>
      </c>
      <c r="AY541" s="158" t="s">
        <v>164</v>
      </c>
    </row>
    <row r="542" spans="2:65" s="13" customFormat="1">
      <c r="B542" s="163"/>
      <c r="D542" s="148" t="s">
        <v>253</v>
      </c>
      <c r="E542" s="164" t="s">
        <v>1</v>
      </c>
      <c r="F542" s="165" t="s">
        <v>260</v>
      </c>
      <c r="H542" s="166">
        <v>75</v>
      </c>
      <c r="I542" s="167"/>
      <c r="L542" s="163"/>
      <c r="M542" s="168"/>
      <c r="T542" s="169"/>
      <c r="AT542" s="164" t="s">
        <v>253</v>
      </c>
      <c r="AU542" s="164" t="s">
        <v>113</v>
      </c>
      <c r="AV542" s="13" t="s">
        <v>113</v>
      </c>
      <c r="AW542" s="13" t="s">
        <v>32</v>
      </c>
      <c r="AX542" s="13" t="s">
        <v>76</v>
      </c>
      <c r="AY542" s="164" t="s">
        <v>164</v>
      </c>
    </row>
    <row r="543" spans="2:65" s="14" customFormat="1">
      <c r="B543" s="170"/>
      <c r="D543" s="148" t="s">
        <v>253</v>
      </c>
      <c r="E543" s="171" t="s">
        <v>1</v>
      </c>
      <c r="F543" s="172" t="s">
        <v>265</v>
      </c>
      <c r="H543" s="173">
        <v>75</v>
      </c>
      <c r="I543" s="174"/>
      <c r="L543" s="170"/>
      <c r="M543" s="175"/>
      <c r="T543" s="176"/>
      <c r="AT543" s="171" t="s">
        <v>253</v>
      </c>
      <c r="AU543" s="171" t="s">
        <v>113</v>
      </c>
      <c r="AV543" s="14" t="s">
        <v>186</v>
      </c>
      <c r="AW543" s="14" t="s">
        <v>32</v>
      </c>
      <c r="AX543" s="14" t="s">
        <v>84</v>
      </c>
      <c r="AY543" s="171" t="s">
        <v>164</v>
      </c>
    </row>
    <row r="544" spans="2:65" s="1" customFormat="1" ht="24.2" customHeight="1">
      <c r="B544" s="31"/>
      <c r="C544" s="177" t="s">
        <v>656</v>
      </c>
      <c r="D544" s="177" t="s">
        <v>331</v>
      </c>
      <c r="E544" s="178" t="s">
        <v>657</v>
      </c>
      <c r="F544" s="179" t="s">
        <v>658</v>
      </c>
      <c r="G544" s="180" t="s">
        <v>250</v>
      </c>
      <c r="H544" s="181">
        <v>77.25</v>
      </c>
      <c r="I544" s="182"/>
      <c r="J544" s="183">
        <f>ROUND(I544*H544,2)</f>
        <v>0</v>
      </c>
      <c r="K544" s="179" t="s">
        <v>251</v>
      </c>
      <c r="L544" s="184"/>
      <c r="M544" s="185" t="s">
        <v>1</v>
      </c>
      <c r="N544" s="186" t="s">
        <v>42</v>
      </c>
      <c r="P544" s="144">
        <f>O544*H544</f>
        <v>0</v>
      </c>
      <c r="Q544" s="144">
        <v>0.108</v>
      </c>
      <c r="R544" s="144">
        <f>Q544*H544</f>
        <v>8.343</v>
      </c>
      <c r="S544" s="144">
        <v>0</v>
      </c>
      <c r="T544" s="145">
        <f>S544*H544</f>
        <v>0</v>
      </c>
      <c r="AR544" s="146" t="s">
        <v>203</v>
      </c>
      <c r="AT544" s="146" t="s">
        <v>331</v>
      </c>
      <c r="AU544" s="146" t="s">
        <v>113</v>
      </c>
      <c r="AY544" s="16" t="s">
        <v>164</v>
      </c>
      <c r="BE544" s="147">
        <f>IF(N544="základní",J544,0)</f>
        <v>0</v>
      </c>
      <c r="BF544" s="147">
        <f>IF(N544="snížená",J544,0)</f>
        <v>0</v>
      </c>
      <c r="BG544" s="147">
        <f>IF(N544="zákl. přenesená",J544,0)</f>
        <v>0</v>
      </c>
      <c r="BH544" s="147">
        <f>IF(N544="sníž. přenesená",J544,0)</f>
        <v>0</v>
      </c>
      <c r="BI544" s="147">
        <f>IF(N544="nulová",J544,0)</f>
        <v>0</v>
      </c>
      <c r="BJ544" s="16" t="s">
        <v>113</v>
      </c>
      <c r="BK544" s="147">
        <f>ROUND(I544*H544,2)</f>
        <v>0</v>
      </c>
      <c r="BL544" s="16" t="s">
        <v>186</v>
      </c>
      <c r="BM544" s="146" t="s">
        <v>659</v>
      </c>
    </row>
    <row r="545" spans="2:65" s="13" customFormat="1">
      <c r="B545" s="163"/>
      <c r="D545" s="148" t="s">
        <v>253</v>
      </c>
      <c r="E545" s="164" t="s">
        <v>1</v>
      </c>
      <c r="F545" s="165" t="s">
        <v>660</v>
      </c>
      <c r="H545" s="166">
        <v>77.25</v>
      </c>
      <c r="I545" s="167"/>
      <c r="L545" s="163"/>
      <c r="M545" s="168"/>
      <c r="T545" s="169"/>
      <c r="AT545" s="164" t="s">
        <v>253</v>
      </c>
      <c r="AU545" s="164" t="s">
        <v>113</v>
      </c>
      <c r="AV545" s="13" t="s">
        <v>113</v>
      </c>
      <c r="AW545" s="13" t="s">
        <v>32</v>
      </c>
      <c r="AX545" s="13" t="s">
        <v>84</v>
      </c>
      <c r="AY545" s="164" t="s">
        <v>164</v>
      </c>
    </row>
    <row r="546" spans="2:65" s="1" customFormat="1" ht="24.2" customHeight="1">
      <c r="B546" s="31"/>
      <c r="C546" s="135" t="s">
        <v>661</v>
      </c>
      <c r="D546" s="135" t="s">
        <v>167</v>
      </c>
      <c r="E546" s="136" t="s">
        <v>662</v>
      </c>
      <c r="F546" s="137" t="s">
        <v>663</v>
      </c>
      <c r="G546" s="138" t="s">
        <v>507</v>
      </c>
      <c r="H546" s="139">
        <v>3</v>
      </c>
      <c r="I546" s="140"/>
      <c r="J546" s="141">
        <f>ROUND(I546*H546,2)</f>
        <v>0</v>
      </c>
      <c r="K546" s="137" t="s">
        <v>1</v>
      </c>
      <c r="L546" s="31"/>
      <c r="M546" s="142" t="s">
        <v>1</v>
      </c>
      <c r="N546" s="143" t="s">
        <v>42</v>
      </c>
      <c r="P546" s="144">
        <f>O546*H546</f>
        <v>0</v>
      </c>
      <c r="Q546" s="144">
        <v>5.0000000000000001E-4</v>
      </c>
      <c r="R546" s="144">
        <f>Q546*H546</f>
        <v>1.5E-3</v>
      </c>
      <c r="S546" s="144">
        <v>0</v>
      </c>
      <c r="T546" s="145">
        <f>S546*H546</f>
        <v>0</v>
      </c>
      <c r="AR546" s="146" t="s">
        <v>186</v>
      </c>
      <c r="AT546" s="146" t="s">
        <v>167</v>
      </c>
      <c r="AU546" s="146" t="s">
        <v>113</v>
      </c>
      <c r="AY546" s="16" t="s">
        <v>164</v>
      </c>
      <c r="BE546" s="147">
        <f>IF(N546="základní",J546,0)</f>
        <v>0</v>
      </c>
      <c r="BF546" s="147">
        <f>IF(N546="snížená",J546,0)</f>
        <v>0</v>
      </c>
      <c r="BG546" s="147">
        <f>IF(N546="zákl. přenesená",J546,0)</f>
        <v>0</v>
      </c>
      <c r="BH546" s="147">
        <f>IF(N546="sníž. přenesená",J546,0)</f>
        <v>0</v>
      </c>
      <c r="BI546" s="147">
        <f>IF(N546="nulová",J546,0)</f>
        <v>0</v>
      </c>
      <c r="BJ546" s="16" t="s">
        <v>113</v>
      </c>
      <c r="BK546" s="147">
        <f>ROUND(I546*H546,2)</f>
        <v>0</v>
      </c>
      <c r="BL546" s="16" t="s">
        <v>186</v>
      </c>
      <c r="BM546" s="146" t="s">
        <v>664</v>
      </c>
    </row>
    <row r="547" spans="2:65" s="1" customFormat="1" ht="21.75" customHeight="1">
      <c r="B547" s="31"/>
      <c r="C547" s="135" t="s">
        <v>665</v>
      </c>
      <c r="D547" s="135" t="s">
        <v>167</v>
      </c>
      <c r="E547" s="136" t="s">
        <v>666</v>
      </c>
      <c r="F547" s="137" t="s">
        <v>667</v>
      </c>
      <c r="G547" s="138" t="s">
        <v>507</v>
      </c>
      <c r="H547" s="139">
        <v>3</v>
      </c>
      <c r="I547" s="140"/>
      <c r="J547" s="141">
        <f>ROUND(I547*H547,2)</f>
        <v>0</v>
      </c>
      <c r="K547" s="137" t="s">
        <v>1</v>
      </c>
      <c r="L547" s="31"/>
      <c r="M547" s="142" t="s">
        <v>1</v>
      </c>
      <c r="N547" s="143" t="s">
        <v>42</v>
      </c>
      <c r="P547" s="144">
        <f>O547*H547</f>
        <v>0</v>
      </c>
      <c r="Q547" s="144">
        <v>5.0000000000000001E-4</v>
      </c>
      <c r="R547" s="144">
        <f>Q547*H547</f>
        <v>1.5E-3</v>
      </c>
      <c r="S547" s="144">
        <v>0</v>
      </c>
      <c r="T547" s="145">
        <f>S547*H547</f>
        <v>0</v>
      </c>
      <c r="AR547" s="146" t="s">
        <v>186</v>
      </c>
      <c r="AT547" s="146" t="s">
        <v>167</v>
      </c>
      <c r="AU547" s="146" t="s">
        <v>113</v>
      </c>
      <c r="AY547" s="16" t="s">
        <v>164</v>
      </c>
      <c r="BE547" s="147">
        <f>IF(N547="základní",J547,0)</f>
        <v>0</v>
      </c>
      <c r="BF547" s="147">
        <f>IF(N547="snížená",J547,0)</f>
        <v>0</v>
      </c>
      <c r="BG547" s="147">
        <f>IF(N547="zákl. přenesená",J547,0)</f>
        <v>0</v>
      </c>
      <c r="BH547" s="147">
        <f>IF(N547="sníž. přenesená",J547,0)</f>
        <v>0</v>
      </c>
      <c r="BI547" s="147">
        <f>IF(N547="nulová",J547,0)</f>
        <v>0</v>
      </c>
      <c r="BJ547" s="16" t="s">
        <v>113</v>
      </c>
      <c r="BK547" s="147">
        <f>ROUND(I547*H547,2)</f>
        <v>0</v>
      </c>
      <c r="BL547" s="16" t="s">
        <v>186</v>
      </c>
      <c r="BM547" s="146" t="s">
        <v>668</v>
      </c>
    </row>
    <row r="548" spans="2:65" s="11" customFormat="1" ht="22.9" customHeight="1">
      <c r="B548" s="123"/>
      <c r="D548" s="124" t="s">
        <v>75</v>
      </c>
      <c r="E548" s="133" t="s">
        <v>194</v>
      </c>
      <c r="F548" s="133" t="s">
        <v>669</v>
      </c>
      <c r="I548" s="126"/>
      <c r="J548" s="134">
        <f>BK548</f>
        <v>0</v>
      </c>
      <c r="L548" s="123"/>
      <c r="M548" s="128"/>
      <c r="P548" s="129">
        <f>SUM(P549:P1107)</f>
        <v>0</v>
      </c>
      <c r="R548" s="129">
        <f>SUM(R549:R1107)</f>
        <v>346.46278417000002</v>
      </c>
      <c r="T548" s="130">
        <f>SUM(T549:T1107)</f>
        <v>6.7326400000000007E-3</v>
      </c>
      <c r="AR548" s="124" t="s">
        <v>84</v>
      </c>
      <c r="AT548" s="131" t="s">
        <v>75</v>
      </c>
      <c r="AU548" s="131" t="s">
        <v>84</v>
      </c>
      <c r="AY548" s="124" t="s">
        <v>164</v>
      </c>
      <c r="BK548" s="132">
        <f>SUM(BK549:BK1107)</f>
        <v>0</v>
      </c>
    </row>
    <row r="549" spans="2:65" s="1" customFormat="1" ht="24.2" customHeight="1">
      <c r="B549" s="31"/>
      <c r="C549" s="135" t="s">
        <v>670</v>
      </c>
      <c r="D549" s="135" t="s">
        <v>167</v>
      </c>
      <c r="E549" s="136" t="s">
        <v>671</v>
      </c>
      <c r="F549" s="137" t="s">
        <v>672</v>
      </c>
      <c r="G549" s="138" t="s">
        <v>250</v>
      </c>
      <c r="H549" s="139">
        <v>26.04</v>
      </c>
      <c r="I549" s="140"/>
      <c r="J549" s="141">
        <f>ROUND(I549*H549,2)</f>
        <v>0</v>
      </c>
      <c r="K549" s="137" t="s">
        <v>251</v>
      </c>
      <c r="L549" s="31"/>
      <c r="M549" s="142" t="s">
        <v>1</v>
      </c>
      <c r="N549" s="143" t="s">
        <v>42</v>
      </c>
      <c r="P549" s="144">
        <f>O549*H549</f>
        <v>0</v>
      </c>
      <c r="Q549" s="144">
        <v>1.103E-2</v>
      </c>
      <c r="R549" s="144">
        <f>Q549*H549</f>
        <v>0.28722120000000001</v>
      </c>
      <c r="S549" s="144">
        <v>0</v>
      </c>
      <c r="T549" s="145">
        <f>S549*H549</f>
        <v>0</v>
      </c>
      <c r="AR549" s="146" t="s">
        <v>186</v>
      </c>
      <c r="AT549" s="146" t="s">
        <v>167</v>
      </c>
      <c r="AU549" s="146" t="s">
        <v>113</v>
      </c>
      <c r="AY549" s="16" t="s">
        <v>164</v>
      </c>
      <c r="BE549" s="147">
        <f>IF(N549="základní",J549,0)</f>
        <v>0</v>
      </c>
      <c r="BF549" s="147">
        <f>IF(N549="snížená",J549,0)</f>
        <v>0</v>
      </c>
      <c r="BG549" s="147">
        <f>IF(N549="zákl. přenesená",J549,0)</f>
        <v>0</v>
      </c>
      <c r="BH549" s="147">
        <f>IF(N549="sníž. přenesená",J549,0)</f>
        <v>0</v>
      </c>
      <c r="BI549" s="147">
        <f>IF(N549="nulová",J549,0)</f>
        <v>0</v>
      </c>
      <c r="BJ549" s="16" t="s">
        <v>113</v>
      </c>
      <c r="BK549" s="147">
        <f>ROUND(I549*H549,2)</f>
        <v>0</v>
      </c>
      <c r="BL549" s="16" t="s">
        <v>186</v>
      </c>
      <c r="BM549" s="146" t="s">
        <v>673</v>
      </c>
    </row>
    <row r="550" spans="2:65" s="12" customFormat="1">
      <c r="B550" s="157"/>
      <c r="D550" s="148" t="s">
        <v>253</v>
      </c>
      <c r="E550" s="158" t="s">
        <v>1</v>
      </c>
      <c r="F550" s="159" t="s">
        <v>615</v>
      </c>
      <c r="H550" s="158" t="s">
        <v>1</v>
      </c>
      <c r="I550" s="160"/>
      <c r="L550" s="157"/>
      <c r="M550" s="161"/>
      <c r="T550" s="162"/>
      <c r="AT550" s="158" t="s">
        <v>253</v>
      </c>
      <c r="AU550" s="158" t="s">
        <v>113</v>
      </c>
      <c r="AV550" s="12" t="s">
        <v>84</v>
      </c>
      <c r="AW550" s="12" t="s">
        <v>32</v>
      </c>
      <c r="AX550" s="12" t="s">
        <v>76</v>
      </c>
      <c r="AY550" s="158" t="s">
        <v>164</v>
      </c>
    </row>
    <row r="551" spans="2:65" s="13" customFormat="1">
      <c r="B551" s="163"/>
      <c r="D551" s="148" t="s">
        <v>253</v>
      </c>
      <c r="E551" s="164" t="s">
        <v>1</v>
      </c>
      <c r="F551" s="165" t="s">
        <v>674</v>
      </c>
      <c r="H551" s="166">
        <v>9.1</v>
      </c>
      <c r="I551" s="167"/>
      <c r="L551" s="163"/>
      <c r="M551" s="168"/>
      <c r="T551" s="169"/>
      <c r="AT551" s="164" t="s">
        <v>253</v>
      </c>
      <c r="AU551" s="164" t="s">
        <v>113</v>
      </c>
      <c r="AV551" s="13" t="s">
        <v>113</v>
      </c>
      <c r="AW551" s="13" t="s">
        <v>32</v>
      </c>
      <c r="AX551" s="13" t="s">
        <v>76</v>
      </c>
      <c r="AY551" s="164" t="s">
        <v>164</v>
      </c>
    </row>
    <row r="552" spans="2:65" s="13" customFormat="1">
      <c r="B552" s="163"/>
      <c r="D552" s="148" t="s">
        <v>253</v>
      </c>
      <c r="E552" s="164" t="s">
        <v>1</v>
      </c>
      <c r="F552" s="165" t="s">
        <v>674</v>
      </c>
      <c r="H552" s="166">
        <v>9.1</v>
      </c>
      <c r="I552" s="167"/>
      <c r="L552" s="163"/>
      <c r="M552" s="168"/>
      <c r="T552" s="169"/>
      <c r="AT552" s="164" t="s">
        <v>253</v>
      </c>
      <c r="AU552" s="164" t="s">
        <v>113</v>
      </c>
      <c r="AV552" s="13" t="s">
        <v>113</v>
      </c>
      <c r="AW552" s="13" t="s">
        <v>32</v>
      </c>
      <c r="AX552" s="13" t="s">
        <v>76</v>
      </c>
      <c r="AY552" s="164" t="s">
        <v>164</v>
      </c>
    </row>
    <row r="553" spans="2:65" s="13" customFormat="1">
      <c r="B553" s="163"/>
      <c r="D553" s="148" t="s">
        <v>253</v>
      </c>
      <c r="E553" s="164" t="s">
        <v>1</v>
      </c>
      <c r="F553" s="165" t="s">
        <v>675</v>
      </c>
      <c r="H553" s="166">
        <v>7.84</v>
      </c>
      <c r="I553" s="167"/>
      <c r="L553" s="163"/>
      <c r="M553" s="168"/>
      <c r="T553" s="169"/>
      <c r="AT553" s="164" t="s">
        <v>253</v>
      </c>
      <c r="AU553" s="164" t="s">
        <v>113</v>
      </c>
      <c r="AV553" s="13" t="s">
        <v>113</v>
      </c>
      <c r="AW553" s="13" t="s">
        <v>32</v>
      </c>
      <c r="AX553" s="13" t="s">
        <v>76</v>
      </c>
      <c r="AY553" s="164" t="s">
        <v>164</v>
      </c>
    </row>
    <row r="554" spans="2:65" s="14" customFormat="1">
      <c r="B554" s="170"/>
      <c r="D554" s="148" t="s">
        <v>253</v>
      </c>
      <c r="E554" s="171" t="s">
        <v>1</v>
      </c>
      <c r="F554" s="172" t="s">
        <v>265</v>
      </c>
      <c r="H554" s="173">
        <v>26.04</v>
      </c>
      <c r="I554" s="174"/>
      <c r="L554" s="170"/>
      <c r="M554" s="175"/>
      <c r="T554" s="176"/>
      <c r="AT554" s="171" t="s">
        <v>253</v>
      </c>
      <c r="AU554" s="171" t="s">
        <v>113</v>
      </c>
      <c r="AV554" s="14" t="s">
        <v>186</v>
      </c>
      <c r="AW554" s="14" t="s">
        <v>32</v>
      </c>
      <c r="AX554" s="14" t="s">
        <v>84</v>
      </c>
      <c r="AY554" s="171" t="s">
        <v>164</v>
      </c>
    </row>
    <row r="555" spans="2:65" s="1" customFormat="1" ht="24.2" customHeight="1">
      <c r="B555" s="31"/>
      <c r="C555" s="135" t="s">
        <v>676</v>
      </c>
      <c r="D555" s="135" t="s">
        <v>167</v>
      </c>
      <c r="E555" s="136" t="s">
        <v>677</v>
      </c>
      <c r="F555" s="137" t="s">
        <v>678</v>
      </c>
      <c r="G555" s="138" t="s">
        <v>250</v>
      </c>
      <c r="H555" s="139">
        <v>3077.3879999999999</v>
      </c>
      <c r="I555" s="140"/>
      <c r="J555" s="141">
        <f>ROUND(I555*H555,2)</f>
        <v>0</v>
      </c>
      <c r="K555" s="137" t="s">
        <v>251</v>
      </c>
      <c r="L555" s="31"/>
      <c r="M555" s="142" t="s">
        <v>1</v>
      </c>
      <c r="N555" s="143" t="s">
        <v>42</v>
      </c>
      <c r="P555" s="144">
        <f>O555*H555</f>
        <v>0</v>
      </c>
      <c r="Q555" s="144">
        <v>2.5999999999999998E-4</v>
      </c>
      <c r="R555" s="144">
        <f>Q555*H555</f>
        <v>0.80012087999999992</v>
      </c>
      <c r="S555" s="144">
        <v>0</v>
      </c>
      <c r="T555" s="145">
        <f>S555*H555</f>
        <v>0</v>
      </c>
      <c r="AR555" s="146" t="s">
        <v>186</v>
      </c>
      <c r="AT555" s="146" t="s">
        <v>167</v>
      </c>
      <c r="AU555" s="146" t="s">
        <v>113</v>
      </c>
      <c r="AY555" s="16" t="s">
        <v>164</v>
      </c>
      <c r="BE555" s="147">
        <f>IF(N555="základní",J555,0)</f>
        <v>0</v>
      </c>
      <c r="BF555" s="147">
        <f>IF(N555="snížená",J555,0)</f>
        <v>0</v>
      </c>
      <c r="BG555" s="147">
        <f>IF(N555="zákl. přenesená",J555,0)</f>
        <v>0</v>
      </c>
      <c r="BH555" s="147">
        <f>IF(N555="sníž. přenesená",J555,0)</f>
        <v>0</v>
      </c>
      <c r="BI555" s="147">
        <f>IF(N555="nulová",J555,0)</f>
        <v>0</v>
      </c>
      <c r="BJ555" s="16" t="s">
        <v>113</v>
      </c>
      <c r="BK555" s="147">
        <f>ROUND(I555*H555,2)</f>
        <v>0</v>
      </c>
      <c r="BL555" s="16" t="s">
        <v>186</v>
      </c>
      <c r="BM555" s="146" t="s">
        <v>679</v>
      </c>
    </row>
    <row r="556" spans="2:65" s="12" customFormat="1">
      <c r="B556" s="157"/>
      <c r="D556" s="148" t="s">
        <v>253</v>
      </c>
      <c r="E556" s="158" t="s">
        <v>1</v>
      </c>
      <c r="F556" s="159" t="s">
        <v>454</v>
      </c>
      <c r="H556" s="158" t="s">
        <v>1</v>
      </c>
      <c r="I556" s="160"/>
      <c r="L556" s="157"/>
      <c r="M556" s="161"/>
      <c r="T556" s="162"/>
      <c r="AT556" s="158" t="s">
        <v>253</v>
      </c>
      <c r="AU556" s="158" t="s">
        <v>113</v>
      </c>
      <c r="AV556" s="12" t="s">
        <v>84</v>
      </c>
      <c r="AW556" s="12" t="s">
        <v>32</v>
      </c>
      <c r="AX556" s="12" t="s">
        <v>76</v>
      </c>
      <c r="AY556" s="158" t="s">
        <v>164</v>
      </c>
    </row>
    <row r="557" spans="2:65" s="13" customFormat="1">
      <c r="B557" s="163"/>
      <c r="D557" s="148" t="s">
        <v>253</v>
      </c>
      <c r="E557" s="164" t="s">
        <v>1</v>
      </c>
      <c r="F557" s="165" t="s">
        <v>474</v>
      </c>
      <c r="H557" s="166">
        <v>366.08</v>
      </c>
      <c r="I557" s="167"/>
      <c r="L557" s="163"/>
      <c r="M557" s="168"/>
      <c r="T557" s="169"/>
      <c r="AT557" s="164" t="s">
        <v>253</v>
      </c>
      <c r="AU557" s="164" t="s">
        <v>113</v>
      </c>
      <c r="AV557" s="13" t="s">
        <v>113</v>
      </c>
      <c r="AW557" s="13" t="s">
        <v>32</v>
      </c>
      <c r="AX557" s="13" t="s">
        <v>76</v>
      </c>
      <c r="AY557" s="164" t="s">
        <v>164</v>
      </c>
    </row>
    <row r="558" spans="2:65" s="12" customFormat="1">
      <c r="B558" s="157"/>
      <c r="D558" s="148" t="s">
        <v>253</v>
      </c>
      <c r="E558" s="158" t="s">
        <v>1</v>
      </c>
      <c r="F558" s="159" t="s">
        <v>462</v>
      </c>
      <c r="H558" s="158" t="s">
        <v>1</v>
      </c>
      <c r="I558" s="160"/>
      <c r="L558" s="157"/>
      <c r="M558" s="161"/>
      <c r="T558" s="162"/>
      <c r="AT558" s="158" t="s">
        <v>253</v>
      </c>
      <c r="AU558" s="158" t="s">
        <v>113</v>
      </c>
      <c r="AV558" s="12" t="s">
        <v>84</v>
      </c>
      <c r="AW558" s="12" t="s">
        <v>32</v>
      </c>
      <c r="AX558" s="12" t="s">
        <v>76</v>
      </c>
      <c r="AY558" s="158" t="s">
        <v>164</v>
      </c>
    </row>
    <row r="559" spans="2:65" s="13" customFormat="1">
      <c r="B559" s="163"/>
      <c r="D559" s="148" t="s">
        <v>253</v>
      </c>
      <c r="E559" s="164" t="s">
        <v>1</v>
      </c>
      <c r="F559" s="165" t="s">
        <v>474</v>
      </c>
      <c r="H559" s="166">
        <v>366.08</v>
      </c>
      <c r="I559" s="167"/>
      <c r="L559" s="163"/>
      <c r="M559" s="168"/>
      <c r="T559" s="169"/>
      <c r="AT559" s="164" t="s">
        <v>253</v>
      </c>
      <c r="AU559" s="164" t="s">
        <v>113</v>
      </c>
      <c r="AV559" s="13" t="s">
        <v>113</v>
      </c>
      <c r="AW559" s="13" t="s">
        <v>32</v>
      </c>
      <c r="AX559" s="13" t="s">
        <v>76</v>
      </c>
      <c r="AY559" s="164" t="s">
        <v>164</v>
      </c>
    </row>
    <row r="560" spans="2:65" s="12" customFormat="1">
      <c r="B560" s="157"/>
      <c r="D560" s="148" t="s">
        <v>253</v>
      </c>
      <c r="E560" s="158" t="s">
        <v>1</v>
      </c>
      <c r="F560" s="159" t="s">
        <v>467</v>
      </c>
      <c r="H560" s="158" t="s">
        <v>1</v>
      </c>
      <c r="I560" s="160"/>
      <c r="L560" s="157"/>
      <c r="M560" s="161"/>
      <c r="T560" s="162"/>
      <c r="AT560" s="158" t="s">
        <v>253</v>
      </c>
      <c r="AU560" s="158" t="s">
        <v>113</v>
      </c>
      <c r="AV560" s="12" t="s">
        <v>84</v>
      </c>
      <c r="AW560" s="12" t="s">
        <v>32</v>
      </c>
      <c r="AX560" s="12" t="s">
        <v>76</v>
      </c>
      <c r="AY560" s="158" t="s">
        <v>164</v>
      </c>
    </row>
    <row r="561" spans="2:51" s="13" customFormat="1">
      <c r="B561" s="163"/>
      <c r="D561" s="148" t="s">
        <v>253</v>
      </c>
      <c r="E561" s="164" t="s">
        <v>1</v>
      </c>
      <c r="F561" s="165" t="s">
        <v>474</v>
      </c>
      <c r="H561" s="166">
        <v>366.08</v>
      </c>
      <c r="I561" s="167"/>
      <c r="L561" s="163"/>
      <c r="M561" s="168"/>
      <c r="T561" s="169"/>
      <c r="AT561" s="164" t="s">
        <v>253</v>
      </c>
      <c r="AU561" s="164" t="s">
        <v>113</v>
      </c>
      <c r="AV561" s="13" t="s">
        <v>113</v>
      </c>
      <c r="AW561" s="13" t="s">
        <v>32</v>
      </c>
      <c r="AX561" s="13" t="s">
        <v>76</v>
      </c>
      <c r="AY561" s="164" t="s">
        <v>164</v>
      </c>
    </row>
    <row r="562" spans="2:51" s="12" customFormat="1">
      <c r="B562" s="157"/>
      <c r="D562" s="148" t="s">
        <v>253</v>
      </c>
      <c r="E562" s="158" t="s">
        <v>1</v>
      </c>
      <c r="F562" s="159" t="s">
        <v>475</v>
      </c>
      <c r="H562" s="158" t="s">
        <v>1</v>
      </c>
      <c r="I562" s="160"/>
      <c r="L562" s="157"/>
      <c r="M562" s="161"/>
      <c r="T562" s="162"/>
      <c r="AT562" s="158" t="s">
        <v>253</v>
      </c>
      <c r="AU562" s="158" t="s">
        <v>113</v>
      </c>
      <c r="AV562" s="12" t="s">
        <v>84</v>
      </c>
      <c r="AW562" s="12" t="s">
        <v>32</v>
      </c>
      <c r="AX562" s="12" t="s">
        <v>76</v>
      </c>
      <c r="AY562" s="158" t="s">
        <v>164</v>
      </c>
    </row>
    <row r="563" spans="2:51" s="13" customFormat="1">
      <c r="B563" s="163"/>
      <c r="D563" s="148" t="s">
        <v>253</v>
      </c>
      <c r="E563" s="164" t="s">
        <v>1</v>
      </c>
      <c r="F563" s="165" t="s">
        <v>476</v>
      </c>
      <c r="H563" s="166">
        <v>-336.63200000000001</v>
      </c>
      <c r="I563" s="167"/>
      <c r="L563" s="163"/>
      <c r="M563" s="168"/>
      <c r="T563" s="169"/>
      <c r="AT563" s="164" t="s">
        <v>253</v>
      </c>
      <c r="AU563" s="164" t="s">
        <v>113</v>
      </c>
      <c r="AV563" s="13" t="s">
        <v>113</v>
      </c>
      <c r="AW563" s="13" t="s">
        <v>32</v>
      </c>
      <c r="AX563" s="13" t="s">
        <v>76</v>
      </c>
      <c r="AY563" s="164" t="s">
        <v>164</v>
      </c>
    </row>
    <row r="564" spans="2:51" s="12" customFormat="1">
      <c r="B564" s="157"/>
      <c r="D564" s="148" t="s">
        <v>253</v>
      </c>
      <c r="E564" s="158" t="s">
        <v>1</v>
      </c>
      <c r="F564" s="159" t="s">
        <v>453</v>
      </c>
      <c r="H564" s="158" t="s">
        <v>1</v>
      </c>
      <c r="I564" s="160"/>
      <c r="L564" s="157"/>
      <c r="M564" s="161"/>
      <c r="T564" s="162"/>
      <c r="AT564" s="158" t="s">
        <v>253</v>
      </c>
      <c r="AU564" s="158" t="s">
        <v>113</v>
      </c>
      <c r="AV564" s="12" t="s">
        <v>84</v>
      </c>
      <c r="AW564" s="12" t="s">
        <v>32</v>
      </c>
      <c r="AX564" s="12" t="s">
        <v>76</v>
      </c>
      <c r="AY564" s="158" t="s">
        <v>164</v>
      </c>
    </row>
    <row r="565" spans="2:51" s="12" customFormat="1">
      <c r="B565" s="157"/>
      <c r="D565" s="148" t="s">
        <v>253</v>
      </c>
      <c r="E565" s="158" t="s">
        <v>1</v>
      </c>
      <c r="F565" s="159" t="s">
        <v>454</v>
      </c>
      <c r="H565" s="158" t="s">
        <v>1</v>
      </c>
      <c r="I565" s="160"/>
      <c r="L565" s="157"/>
      <c r="M565" s="161"/>
      <c r="T565" s="162"/>
      <c r="AT565" s="158" t="s">
        <v>253</v>
      </c>
      <c r="AU565" s="158" t="s">
        <v>113</v>
      </c>
      <c r="AV565" s="12" t="s">
        <v>84</v>
      </c>
      <c r="AW565" s="12" t="s">
        <v>32</v>
      </c>
      <c r="AX565" s="12" t="s">
        <v>76</v>
      </c>
      <c r="AY565" s="158" t="s">
        <v>164</v>
      </c>
    </row>
    <row r="566" spans="2:51" s="13" customFormat="1" ht="22.5">
      <c r="B566" s="163"/>
      <c r="D566" s="148" t="s">
        <v>253</v>
      </c>
      <c r="E566" s="164" t="s">
        <v>1</v>
      </c>
      <c r="F566" s="165" t="s">
        <v>680</v>
      </c>
      <c r="H566" s="166">
        <v>860.73</v>
      </c>
      <c r="I566" s="167"/>
      <c r="L566" s="163"/>
      <c r="M566" s="168"/>
      <c r="T566" s="169"/>
      <c r="AT566" s="164" t="s">
        <v>253</v>
      </c>
      <c r="AU566" s="164" t="s">
        <v>113</v>
      </c>
      <c r="AV566" s="13" t="s">
        <v>113</v>
      </c>
      <c r="AW566" s="13" t="s">
        <v>32</v>
      </c>
      <c r="AX566" s="13" t="s">
        <v>76</v>
      </c>
      <c r="AY566" s="164" t="s">
        <v>164</v>
      </c>
    </row>
    <row r="567" spans="2:51" s="13" customFormat="1">
      <c r="B567" s="163"/>
      <c r="D567" s="148" t="s">
        <v>253</v>
      </c>
      <c r="E567" s="164" t="s">
        <v>1</v>
      </c>
      <c r="F567" s="165" t="s">
        <v>681</v>
      </c>
      <c r="H567" s="166">
        <v>-43.34</v>
      </c>
      <c r="I567" s="167"/>
      <c r="L567" s="163"/>
      <c r="M567" s="168"/>
      <c r="T567" s="169"/>
      <c r="AT567" s="164" t="s">
        <v>253</v>
      </c>
      <c r="AU567" s="164" t="s">
        <v>113</v>
      </c>
      <c r="AV567" s="13" t="s">
        <v>113</v>
      </c>
      <c r="AW567" s="13" t="s">
        <v>32</v>
      </c>
      <c r="AX567" s="13" t="s">
        <v>76</v>
      </c>
      <c r="AY567" s="164" t="s">
        <v>164</v>
      </c>
    </row>
    <row r="568" spans="2:51" s="13" customFormat="1">
      <c r="B568" s="163"/>
      <c r="D568" s="148" t="s">
        <v>253</v>
      </c>
      <c r="E568" s="164" t="s">
        <v>1</v>
      </c>
      <c r="F568" s="165" t="s">
        <v>682</v>
      </c>
      <c r="H568" s="166">
        <v>-9.4559999999999995</v>
      </c>
      <c r="I568" s="167"/>
      <c r="L568" s="163"/>
      <c r="M568" s="168"/>
      <c r="T568" s="169"/>
      <c r="AT568" s="164" t="s">
        <v>253</v>
      </c>
      <c r="AU568" s="164" t="s">
        <v>113</v>
      </c>
      <c r="AV568" s="13" t="s">
        <v>113</v>
      </c>
      <c r="AW568" s="13" t="s">
        <v>32</v>
      </c>
      <c r="AX568" s="13" t="s">
        <v>76</v>
      </c>
      <c r="AY568" s="164" t="s">
        <v>164</v>
      </c>
    </row>
    <row r="569" spans="2:51" s="13" customFormat="1">
      <c r="B569" s="163"/>
      <c r="D569" s="148" t="s">
        <v>253</v>
      </c>
      <c r="E569" s="164" t="s">
        <v>1</v>
      </c>
      <c r="F569" s="165" t="s">
        <v>683</v>
      </c>
      <c r="H569" s="166">
        <v>-8.82</v>
      </c>
      <c r="I569" s="167"/>
      <c r="L569" s="163"/>
      <c r="M569" s="168"/>
      <c r="T569" s="169"/>
      <c r="AT569" s="164" t="s">
        <v>253</v>
      </c>
      <c r="AU569" s="164" t="s">
        <v>113</v>
      </c>
      <c r="AV569" s="13" t="s">
        <v>113</v>
      </c>
      <c r="AW569" s="13" t="s">
        <v>32</v>
      </c>
      <c r="AX569" s="13" t="s">
        <v>76</v>
      </c>
      <c r="AY569" s="164" t="s">
        <v>164</v>
      </c>
    </row>
    <row r="570" spans="2:51" s="13" customFormat="1">
      <c r="B570" s="163"/>
      <c r="D570" s="148" t="s">
        <v>253</v>
      </c>
      <c r="E570" s="164" t="s">
        <v>1</v>
      </c>
      <c r="F570" s="165" t="s">
        <v>684</v>
      </c>
      <c r="H570" s="166">
        <v>-3</v>
      </c>
      <c r="I570" s="167"/>
      <c r="L570" s="163"/>
      <c r="M570" s="168"/>
      <c r="T570" s="169"/>
      <c r="AT570" s="164" t="s">
        <v>253</v>
      </c>
      <c r="AU570" s="164" t="s">
        <v>113</v>
      </c>
      <c r="AV570" s="13" t="s">
        <v>113</v>
      </c>
      <c r="AW570" s="13" t="s">
        <v>32</v>
      </c>
      <c r="AX570" s="13" t="s">
        <v>76</v>
      </c>
      <c r="AY570" s="164" t="s">
        <v>164</v>
      </c>
    </row>
    <row r="571" spans="2:51" s="13" customFormat="1">
      <c r="B571" s="163"/>
      <c r="D571" s="148" t="s">
        <v>253</v>
      </c>
      <c r="E571" s="164" t="s">
        <v>1</v>
      </c>
      <c r="F571" s="165" t="s">
        <v>685</v>
      </c>
      <c r="H571" s="166">
        <v>-7.0919999999999996</v>
      </c>
      <c r="I571" s="167"/>
      <c r="L571" s="163"/>
      <c r="M571" s="168"/>
      <c r="T571" s="169"/>
      <c r="AT571" s="164" t="s">
        <v>253</v>
      </c>
      <c r="AU571" s="164" t="s">
        <v>113</v>
      </c>
      <c r="AV571" s="13" t="s">
        <v>113</v>
      </c>
      <c r="AW571" s="13" t="s">
        <v>32</v>
      </c>
      <c r="AX571" s="13" t="s">
        <v>76</v>
      </c>
      <c r="AY571" s="164" t="s">
        <v>164</v>
      </c>
    </row>
    <row r="572" spans="2:51" s="13" customFormat="1">
      <c r="B572" s="163"/>
      <c r="D572" s="148" t="s">
        <v>253</v>
      </c>
      <c r="E572" s="164" t="s">
        <v>1</v>
      </c>
      <c r="F572" s="165" t="s">
        <v>686</v>
      </c>
      <c r="H572" s="166">
        <v>-10.08</v>
      </c>
      <c r="I572" s="167"/>
      <c r="L572" s="163"/>
      <c r="M572" s="168"/>
      <c r="T572" s="169"/>
      <c r="AT572" s="164" t="s">
        <v>253</v>
      </c>
      <c r="AU572" s="164" t="s">
        <v>113</v>
      </c>
      <c r="AV572" s="13" t="s">
        <v>113</v>
      </c>
      <c r="AW572" s="13" t="s">
        <v>32</v>
      </c>
      <c r="AX572" s="13" t="s">
        <v>76</v>
      </c>
      <c r="AY572" s="164" t="s">
        <v>164</v>
      </c>
    </row>
    <row r="573" spans="2:51" s="12" customFormat="1">
      <c r="B573" s="157"/>
      <c r="D573" s="148" t="s">
        <v>253</v>
      </c>
      <c r="E573" s="158" t="s">
        <v>1</v>
      </c>
      <c r="F573" s="159" t="s">
        <v>462</v>
      </c>
      <c r="H573" s="158" t="s">
        <v>1</v>
      </c>
      <c r="I573" s="160"/>
      <c r="L573" s="157"/>
      <c r="M573" s="161"/>
      <c r="T573" s="162"/>
      <c r="AT573" s="158" t="s">
        <v>253</v>
      </c>
      <c r="AU573" s="158" t="s">
        <v>113</v>
      </c>
      <c r="AV573" s="12" t="s">
        <v>84</v>
      </c>
      <c r="AW573" s="12" t="s">
        <v>32</v>
      </c>
      <c r="AX573" s="12" t="s">
        <v>76</v>
      </c>
      <c r="AY573" s="158" t="s">
        <v>164</v>
      </c>
    </row>
    <row r="574" spans="2:51" s="13" customFormat="1" ht="22.5">
      <c r="B574" s="163"/>
      <c r="D574" s="148" t="s">
        <v>253</v>
      </c>
      <c r="E574" s="164" t="s">
        <v>1</v>
      </c>
      <c r="F574" s="165" t="s">
        <v>687</v>
      </c>
      <c r="H574" s="166">
        <v>827.64499999999998</v>
      </c>
      <c r="I574" s="167"/>
      <c r="L574" s="163"/>
      <c r="M574" s="168"/>
      <c r="T574" s="169"/>
      <c r="AT574" s="164" t="s">
        <v>253</v>
      </c>
      <c r="AU574" s="164" t="s">
        <v>113</v>
      </c>
      <c r="AV574" s="13" t="s">
        <v>113</v>
      </c>
      <c r="AW574" s="13" t="s">
        <v>32</v>
      </c>
      <c r="AX574" s="13" t="s">
        <v>76</v>
      </c>
      <c r="AY574" s="164" t="s">
        <v>164</v>
      </c>
    </row>
    <row r="575" spans="2:51" s="13" customFormat="1">
      <c r="B575" s="163"/>
      <c r="D575" s="148" t="s">
        <v>253</v>
      </c>
      <c r="E575" s="164" t="s">
        <v>1</v>
      </c>
      <c r="F575" s="165" t="s">
        <v>688</v>
      </c>
      <c r="H575" s="166">
        <v>-47.673999999999999</v>
      </c>
      <c r="I575" s="167"/>
      <c r="L575" s="163"/>
      <c r="M575" s="168"/>
      <c r="T575" s="169"/>
      <c r="AT575" s="164" t="s">
        <v>253</v>
      </c>
      <c r="AU575" s="164" t="s">
        <v>113</v>
      </c>
      <c r="AV575" s="13" t="s">
        <v>113</v>
      </c>
      <c r="AW575" s="13" t="s">
        <v>32</v>
      </c>
      <c r="AX575" s="13" t="s">
        <v>76</v>
      </c>
      <c r="AY575" s="164" t="s">
        <v>164</v>
      </c>
    </row>
    <row r="576" spans="2:51" s="13" customFormat="1">
      <c r="B576" s="163"/>
      <c r="D576" s="148" t="s">
        <v>253</v>
      </c>
      <c r="E576" s="164" t="s">
        <v>1</v>
      </c>
      <c r="F576" s="165" t="s">
        <v>689</v>
      </c>
      <c r="H576" s="166">
        <v>-8.4</v>
      </c>
      <c r="I576" s="167"/>
      <c r="L576" s="163"/>
      <c r="M576" s="168"/>
      <c r="T576" s="169"/>
      <c r="AT576" s="164" t="s">
        <v>253</v>
      </c>
      <c r="AU576" s="164" t="s">
        <v>113</v>
      </c>
      <c r="AV576" s="13" t="s">
        <v>113</v>
      </c>
      <c r="AW576" s="13" t="s">
        <v>32</v>
      </c>
      <c r="AX576" s="13" t="s">
        <v>76</v>
      </c>
      <c r="AY576" s="164" t="s">
        <v>164</v>
      </c>
    </row>
    <row r="577" spans="2:65" s="13" customFormat="1">
      <c r="B577" s="163"/>
      <c r="D577" s="148" t="s">
        <v>253</v>
      </c>
      <c r="E577" s="164" t="s">
        <v>1</v>
      </c>
      <c r="F577" s="165" t="s">
        <v>460</v>
      </c>
      <c r="H577" s="166">
        <v>-3.5459999999999998</v>
      </c>
      <c r="I577" s="167"/>
      <c r="L577" s="163"/>
      <c r="M577" s="168"/>
      <c r="T577" s="169"/>
      <c r="AT577" s="164" t="s">
        <v>253</v>
      </c>
      <c r="AU577" s="164" t="s">
        <v>113</v>
      </c>
      <c r="AV577" s="13" t="s">
        <v>113</v>
      </c>
      <c r="AW577" s="13" t="s">
        <v>32</v>
      </c>
      <c r="AX577" s="13" t="s">
        <v>76</v>
      </c>
      <c r="AY577" s="164" t="s">
        <v>164</v>
      </c>
    </row>
    <row r="578" spans="2:65" s="12" customFormat="1">
      <c r="B578" s="157"/>
      <c r="D578" s="148" t="s">
        <v>253</v>
      </c>
      <c r="E578" s="158" t="s">
        <v>1</v>
      </c>
      <c r="F578" s="159" t="s">
        <v>467</v>
      </c>
      <c r="H578" s="158" t="s">
        <v>1</v>
      </c>
      <c r="I578" s="160"/>
      <c r="L578" s="157"/>
      <c r="M578" s="161"/>
      <c r="T578" s="162"/>
      <c r="AT578" s="158" t="s">
        <v>253</v>
      </c>
      <c r="AU578" s="158" t="s">
        <v>113</v>
      </c>
      <c r="AV578" s="12" t="s">
        <v>84</v>
      </c>
      <c r="AW578" s="12" t="s">
        <v>32</v>
      </c>
      <c r="AX578" s="12" t="s">
        <v>76</v>
      </c>
      <c r="AY578" s="158" t="s">
        <v>164</v>
      </c>
    </row>
    <row r="579" spans="2:65" s="13" customFormat="1" ht="22.5">
      <c r="B579" s="163"/>
      <c r="D579" s="148" t="s">
        <v>253</v>
      </c>
      <c r="E579" s="164" t="s">
        <v>1</v>
      </c>
      <c r="F579" s="165" t="s">
        <v>687</v>
      </c>
      <c r="H579" s="166">
        <v>827.64499999999998</v>
      </c>
      <c r="I579" s="167"/>
      <c r="L579" s="163"/>
      <c r="M579" s="168"/>
      <c r="T579" s="169"/>
      <c r="AT579" s="164" t="s">
        <v>253</v>
      </c>
      <c r="AU579" s="164" t="s">
        <v>113</v>
      </c>
      <c r="AV579" s="13" t="s">
        <v>113</v>
      </c>
      <c r="AW579" s="13" t="s">
        <v>32</v>
      </c>
      <c r="AX579" s="13" t="s">
        <v>76</v>
      </c>
      <c r="AY579" s="164" t="s">
        <v>164</v>
      </c>
    </row>
    <row r="580" spans="2:65" s="13" customFormat="1">
      <c r="B580" s="163"/>
      <c r="D580" s="148" t="s">
        <v>253</v>
      </c>
      <c r="E580" s="164" t="s">
        <v>1</v>
      </c>
      <c r="F580" s="165" t="s">
        <v>681</v>
      </c>
      <c r="H580" s="166">
        <v>-43.34</v>
      </c>
      <c r="I580" s="167"/>
      <c r="L580" s="163"/>
      <c r="M580" s="168"/>
      <c r="T580" s="169"/>
      <c r="AT580" s="164" t="s">
        <v>253</v>
      </c>
      <c r="AU580" s="164" t="s">
        <v>113</v>
      </c>
      <c r="AV580" s="13" t="s">
        <v>113</v>
      </c>
      <c r="AW580" s="13" t="s">
        <v>32</v>
      </c>
      <c r="AX580" s="13" t="s">
        <v>76</v>
      </c>
      <c r="AY580" s="164" t="s">
        <v>164</v>
      </c>
    </row>
    <row r="581" spans="2:65" s="13" customFormat="1">
      <c r="B581" s="163"/>
      <c r="D581" s="148" t="s">
        <v>253</v>
      </c>
      <c r="E581" s="164" t="s">
        <v>1</v>
      </c>
      <c r="F581" s="165" t="s">
        <v>689</v>
      </c>
      <c r="H581" s="166">
        <v>-8.4</v>
      </c>
      <c r="I581" s="167"/>
      <c r="L581" s="163"/>
      <c r="M581" s="168"/>
      <c r="T581" s="169"/>
      <c r="AT581" s="164" t="s">
        <v>253</v>
      </c>
      <c r="AU581" s="164" t="s">
        <v>113</v>
      </c>
      <c r="AV581" s="13" t="s">
        <v>113</v>
      </c>
      <c r="AW581" s="13" t="s">
        <v>32</v>
      </c>
      <c r="AX581" s="13" t="s">
        <v>76</v>
      </c>
      <c r="AY581" s="164" t="s">
        <v>164</v>
      </c>
    </row>
    <row r="582" spans="2:65" s="13" customFormat="1">
      <c r="B582" s="163"/>
      <c r="D582" s="148" t="s">
        <v>253</v>
      </c>
      <c r="E582" s="164" t="s">
        <v>1</v>
      </c>
      <c r="F582" s="165" t="s">
        <v>685</v>
      </c>
      <c r="H582" s="166">
        <v>-7.0919999999999996</v>
      </c>
      <c r="I582" s="167"/>
      <c r="L582" s="163"/>
      <c r="M582" s="168"/>
      <c r="T582" s="169"/>
      <c r="AT582" s="164" t="s">
        <v>253</v>
      </c>
      <c r="AU582" s="164" t="s">
        <v>113</v>
      </c>
      <c r="AV582" s="13" t="s">
        <v>113</v>
      </c>
      <c r="AW582" s="13" t="s">
        <v>32</v>
      </c>
      <c r="AX582" s="13" t="s">
        <v>76</v>
      </c>
      <c r="AY582" s="164" t="s">
        <v>164</v>
      </c>
    </row>
    <row r="583" spans="2:65" s="14" customFormat="1">
      <c r="B583" s="170"/>
      <c r="D583" s="148" t="s">
        <v>253</v>
      </c>
      <c r="E583" s="171" t="s">
        <v>1</v>
      </c>
      <c r="F583" s="172" t="s">
        <v>265</v>
      </c>
      <c r="H583" s="173">
        <v>3077.3879999999999</v>
      </c>
      <c r="I583" s="174"/>
      <c r="L583" s="170"/>
      <c r="M583" s="175"/>
      <c r="T583" s="176"/>
      <c r="AT583" s="171" t="s">
        <v>253</v>
      </c>
      <c r="AU583" s="171" t="s">
        <v>113</v>
      </c>
      <c r="AV583" s="14" t="s">
        <v>186</v>
      </c>
      <c r="AW583" s="14" t="s">
        <v>32</v>
      </c>
      <c r="AX583" s="14" t="s">
        <v>84</v>
      </c>
      <c r="AY583" s="171" t="s">
        <v>164</v>
      </c>
    </row>
    <row r="584" spans="2:65" s="1" customFormat="1" ht="24.2" customHeight="1">
      <c r="B584" s="31"/>
      <c r="C584" s="135" t="s">
        <v>690</v>
      </c>
      <c r="D584" s="135" t="s">
        <v>167</v>
      </c>
      <c r="E584" s="136" t="s">
        <v>691</v>
      </c>
      <c r="F584" s="137" t="s">
        <v>692</v>
      </c>
      <c r="G584" s="138" t="s">
        <v>250</v>
      </c>
      <c r="H584" s="139">
        <v>3077.3879999999999</v>
      </c>
      <c r="I584" s="140"/>
      <c r="J584" s="141">
        <f>ROUND(I584*H584,2)</f>
        <v>0</v>
      </c>
      <c r="K584" s="137" t="s">
        <v>251</v>
      </c>
      <c r="L584" s="31"/>
      <c r="M584" s="142" t="s">
        <v>1</v>
      </c>
      <c r="N584" s="143" t="s">
        <v>42</v>
      </c>
      <c r="P584" s="144">
        <f>O584*H584</f>
        <v>0</v>
      </c>
      <c r="Q584" s="144">
        <v>1.3650000000000001E-2</v>
      </c>
      <c r="R584" s="144">
        <f>Q584*H584</f>
        <v>42.006346200000003</v>
      </c>
      <c r="S584" s="144">
        <v>0</v>
      </c>
      <c r="T584" s="145">
        <f>S584*H584</f>
        <v>0</v>
      </c>
      <c r="AR584" s="146" t="s">
        <v>186</v>
      </c>
      <c r="AT584" s="146" t="s">
        <v>167</v>
      </c>
      <c r="AU584" s="146" t="s">
        <v>113</v>
      </c>
      <c r="AY584" s="16" t="s">
        <v>164</v>
      </c>
      <c r="BE584" s="147">
        <f>IF(N584="základní",J584,0)</f>
        <v>0</v>
      </c>
      <c r="BF584" s="147">
        <f>IF(N584="snížená",J584,0)</f>
        <v>0</v>
      </c>
      <c r="BG584" s="147">
        <f>IF(N584="zákl. přenesená",J584,0)</f>
        <v>0</v>
      </c>
      <c r="BH584" s="147">
        <f>IF(N584="sníž. přenesená",J584,0)</f>
        <v>0</v>
      </c>
      <c r="BI584" s="147">
        <f>IF(N584="nulová",J584,0)</f>
        <v>0</v>
      </c>
      <c r="BJ584" s="16" t="s">
        <v>113</v>
      </c>
      <c r="BK584" s="147">
        <f>ROUND(I584*H584,2)</f>
        <v>0</v>
      </c>
      <c r="BL584" s="16" t="s">
        <v>186</v>
      </c>
      <c r="BM584" s="146" t="s">
        <v>693</v>
      </c>
    </row>
    <row r="585" spans="2:65" s="12" customFormat="1">
      <c r="B585" s="157"/>
      <c r="D585" s="148" t="s">
        <v>253</v>
      </c>
      <c r="E585" s="158" t="s">
        <v>1</v>
      </c>
      <c r="F585" s="159" t="s">
        <v>454</v>
      </c>
      <c r="H585" s="158" t="s">
        <v>1</v>
      </c>
      <c r="I585" s="160"/>
      <c r="L585" s="157"/>
      <c r="M585" s="161"/>
      <c r="T585" s="162"/>
      <c r="AT585" s="158" t="s">
        <v>253</v>
      </c>
      <c r="AU585" s="158" t="s">
        <v>113</v>
      </c>
      <c r="AV585" s="12" t="s">
        <v>84</v>
      </c>
      <c r="AW585" s="12" t="s">
        <v>32</v>
      </c>
      <c r="AX585" s="12" t="s">
        <v>76</v>
      </c>
      <c r="AY585" s="158" t="s">
        <v>164</v>
      </c>
    </row>
    <row r="586" spans="2:65" s="13" customFormat="1">
      <c r="B586" s="163"/>
      <c r="D586" s="148" t="s">
        <v>253</v>
      </c>
      <c r="E586" s="164" t="s">
        <v>1</v>
      </c>
      <c r="F586" s="165" t="s">
        <v>474</v>
      </c>
      <c r="H586" s="166">
        <v>366.08</v>
      </c>
      <c r="I586" s="167"/>
      <c r="L586" s="163"/>
      <c r="M586" s="168"/>
      <c r="T586" s="169"/>
      <c r="AT586" s="164" t="s">
        <v>253</v>
      </c>
      <c r="AU586" s="164" t="s">
        <v>113</v>
      </c>
      <c r="AV586" s="13" t="s">
        <v>113</v>
      </c>
      <c r="AW586" s="13" t="s">
        <v>32</v>
      </c>
      <c r="AX586" s="13" t="s">
        <v>76</v>
      </c>
      <c r="AY586" s="164" t="s">
        <v>164</v>
      </c>
    </row>
    <row r="587" spans="2:65" s="12" customFormat="1">
      <c r="B587" s="157"/>
      <c r="D587" s="148" t="s">
        <v>253</v>
      </c>
      <c r="E587" s="158" t="s">
        <v>1</v>
      </c>
      <c r="F587" s="159" t="s">
        <v>462</v>
      </c>
      <c r="H587" s="158" t="s">
        <v>1</v>
      </c>
      <c r="I587" s="160"/>
      <c r="L587" s="157"/>
      <c r="M587" s="161"/>
      <c r="T587" s="162"/>
      <c r="AT587" s="158" t="s">
        <v>253</v>
      </c>
      <c r="AU587" s="158" t="s">
        <v>113</v>
      </c>
      <c r="AV587" s="12" t="s">
        <v>84</v>
      </c>
      <c r="AW587" s="12" t="s">
        <v>32</v>
      </c>
      <c r="AX587" s="12" t="s">
        <v>76</v>
      </c>
      <c r="AY587" s="158" t="s">
        <v>164</v>
      </c>
    </row>
    <row r="588" spans="2:65" s="13" customFormat="1">
      <c r="B588" s="163"/>
      <c r="D588" s="148" t="s">
        <v>253</v>
      </c>
      <c r="E588" s="164" t="s">
        <v>1</v>
      </c>
      <c r="F588" s="165" t="s">
        <v>474</v>
      </c>
      <c r="H588" s="166">
        <v>366.08</v>
      </c>
      <c r="I588" s="167"/>
      <c r="L588" s="163"/>
      <c r="M588" s="168"/>
      <c r="T588" s="169"/>
      <c r="AT588" s="164" t="s">
        <v>253</v>
      </c>
      <c r="AU588" s="164" t="s">
        <v>113</v>
      </c>
      <c r="AV588" s="13" t="s">
        <v>113</v>
      </c>
      <c r="AW588" s="13" t="s">
        <v>32</v>
      </c>
      <c r="AX588" s="13" t="s">
        <v>76</v>
      </c>
      <c r="AY588" s="164" t="s">
        <v>164</v>
      </c>
    </row>
    <row r="589" spans="2:65" s="12" customFormat="1">
      <c r="B589" s="157"/>
      <c r="D589" s="148" t="s">
        <v>253</v>
      </c>
      <c r="E589" s="158" t="s">
        <v>1</v>
      </c>
      <c r="F589" s="159" t="s">
        <v>467</v>
      </c>
      <c r="H589" s="158" t="s">
        <v>1</v>
      </c>
      <c r="I589" s="160"/>
      <c r="L589" s="157"/>
      <c r="M589" s="161"/>
      <c r="T589" s="162"/>
      <c r="AT589" s="158" t="s">
        <v>253</v>
      </c>
      <c r="AU589" s="158" t="s">
        <v>113</v>
      </c>
      <c r="AV589" s="12" t="s">
        <v>84</v>
      </c>
      <c r="AW589" s="12" t="s">
        <v>32</v>
      </c>
      <c r="AX589" s="12" t="s">
        <v>76</v>
      </c>
      <c r="AY589" s="158" t="s">
        <v>164</v>
      </c>
    </row>
    <row r="590" spans="2:65" s="13" customFormat="1">
      <c r="B590" s="163"/>
      <c r="D590" s="148" t="s">
        <v>253</v>
      </c>
      <c r="E590" s="164" t="s">
        <v>1</v>
      </c>
      <c r="F590" s="165" t="s">
        <v>474</v>
      </c>
      <c r="H590" s="166">
        <v>366.08</v>
      </c>
      <c r="I590" s="167"/>
      <c r="L590" s="163"/>
      <c r="M590" s="168"/>
      <c r="T590" s="169"/>
      <c r="AT590" s="164" t="s">
        <v>253</v>
      </c>
      <c r="AU590" s="164" t="s">
        <v>113</v>
      </c>
      <c r="AV590" s="13" t="s">
        <v>113</v>
      </c>
      <c r="AW590" s="13" t="s">
        <v>32</v>
      </c>
      <c r="AX590" s="13" t="s">
        <v>76</v>
      </c>
      <c r="AY590" s="164" t="s">
        <v>164</v>
      </c>
    </row>
    <row r="591" spans="2:65" s="12" customFormat="1">
      <c r="B591" s="157"/>
      <c r="D591" s="148" t="s">
        <v>253</v>
      </c>
      <c r="E591" s="158" t="s">
        <v>1</v>
      </c>
      <c r="F591" s="159" t="s">
        <v>475</v>
      </c>
      <c r="H591" s="158" t="s">
        <v>1</v>
      </c>
      <c r="I591" s="160"/>
      <c r="L591" s="157"/>
      <c r="M591" s="161"/>
      <c r="T591" s="162"/>
      <c r="AT591" s="158" t="s">
        <v>253</v>
      </c>
      <c r="AU591" s="158" t="s">
        <v>113</v>
      </c>
      <c r="AV591" s="12" t="s">
        <v>84</v>
      </c>
      <c r="AW591" s="12" t="s">
        <v>32</v>
      </c>
      <c r="AX591" s="12" t="s">
        <v>76</v>
      </c>
      <c r="AY591" s="158" t="s">
        <v>164</v>
      </c>
    </row>
    <row r="592" spans="2:65" s="13" customFormat="1">
      <c r="B592" s="163"/>
      <c r="D592" s="148" t="s">
        <v>253</v>
      </c>
      <c r="E592" s="164" t="s">
        <v>1</v>
      </c>
      <c r="F592" s="165" t="s">
        <v>476</v>
      </c>
      <c r="H592" s="166">
        <v>-336.63200000000001</v>
      </c>
      <c r="I592" s="167"/>
      <c r="L592" s="163"/>
      <c r="M592" s="168"/>
      <c r="T592" s="169"/>
      <c r="AT592" s="164" t="s">
        <v>253</v>
      </c>
      <c r="AU592" s="164" t="s">
        <v>113</v>
      </c>
      <c r="AV592" s="13" t="s">
        <v>113</v>
      </c>
      <c r="AW592" s="13" t="s">
        <v>32</v>
      </c>
      <c r="AX592" s="13" t="s">
        <v>76</v>
      </c>
      <c r="AY592" s="164" t="s">
        <v>164</v>
      </c>
    </row>
    <row r="593" spans="2:51" s="12" customFormat="1">
      <c r="B593" s="157"/>
      <c r="D593" s="148" t="s">
        <v>253</v>
      </c>
      <c r="E593" s="158" t="s">
        <v>1</v>
      </c>
      <c r="F593" s="159" t="s">
        <v>453</v>
      </c>
      <c r="H593" s="158" t="s">
        <v>1</v>
      </c>
      <c r="I593" s="160"/>
      <c r="L593" s="157"/>
      <c r="M593" s="161"/>
      <c r="T593" s="162"/>
      <c r="AT593" s="158" t="s">
        <v>253</v>
      </c>
      <c r="AU593" s="158" t="s">
        <v>113</v>
      </c>
      <c r="AV593" s="12" t="s">
        <v>84</v>
      </c>
      <c r="AW593" s="12" t="s">
        <v>32</v>
      </c>
      <c r="AX593" s="12" t="s">
        <v>76</v>
      </c>
      <c r="AY593" s="158" t="s">
        <v>164</v>
      </c>
    </row>
    <row r="594" spans="2:51" s="12" customFormat="1">
      <c r="B594" s="157"/>
      <c r="D594" s="148" t="s">
        <v>253</v>
      </c>
      <c r="E594" s="158" t="s">
        <v>1</v>
      </c>
      <c r="F594" s="159" t="s">
        <v>454</v>
      </c>
      <c r="H594" s="158" t="s">
        <v>1</v>
      </c>
      <c r="I594" s="160"/>
      <c r="L594" s="157"/>
      <c r="M594" s="161"/>
      <c r="T594" s="162"/>
      <c r="AT594" s="158" t="s">
        <v>253</v>
      </c>
      <c r="AU594" s="158" t="s">
        <v>113</v>
      </c>
      <c r="AV594" s="12" t="s">
        <v>84</v>
      </c>
      <c r="AW594" s="12" t="s">
        <v>32</v>
      </c>
      <c r="AX594" s="12" t="s">
        <v>76</v>
      </c>
      <c r="AY594" s="158" t="s">
        <v>164</v>
      </c>
    </row>
    <row r="595" spans="2:51" s="13" customFormat="1" ht="22.5">
      <c r="B595" s="163"/>
      <c r="D595" s="148" t="s">
        <v>253</v>
      </c>
      <c r="E595" s="164" t="s">
        <v>1</v>
      </c>
      <c r="F595" s="165" t="s">
        <v>680</v>
      </c>
      <c r="H595" s="166">
        <v>860.73</v>
      </c>
      <c r="I595" s="167"/>
      <c r="L595" s="163"/>
      <c r="M595" s="168"/>
      <c r="T595" s="169"/>
      <c r="AT595" s="164" t="s">
        <v>253</v>
      </c>
      <c r="AU595" s="164" t="s">
        <v>113</v>
      </c>
      <c r="AV595" s="13" t="s">
        <v>113</v>
      </c>
      <c r="AW595" s="13" t="s">
        <v>32</v>
      </c>
      <c r="AX595" s="13" t="s">
        <v>76</v>
      </c>
      <c r="AY595" s="164" t="s">
        <v>164</v>
      </c>
    </row>
    <row r="596" spans="2:51" s="13" customFormat="1">
      <c r="B596" s="163"/>
      <c r="D596" s="148" t="s">
        <v>253</v>
      </c>
      <c r="E596" s="164" t="s">
        <v>1</v>
      </c>
      <c r="F596" s="165" t="s">
        <v>681</v>
      </c>
      <c r="H596" s="166">
        <v>-43.34</v>
      </c>
      <c r="I596" s="167"/>
      <c r="L596" s="163"/>
      <c r="M596" s="168"/>
      <c r="T596" s="169"/>
      <c r="AT596" s="164" t="s">
        <v>253</v>
      </c>
      <c r="AU596" s="164" t="s">
        <v>113</v>
      </c>
      <c r="AV596" s="13" t="s">
        <v>113</v>
      </c>
      <c r="AW596" s="13" t="s">
        <v>32</v>
      </c>
      <c r="AX596" s="13" t="s">
        <v>76</v>
      </c>
      <c r="AY596" s="164" t="s">
        <v>164</v>
      </c>
    </row>
    <row r="597" spans="2:51" s="13" customFormat="1">
      <c r="B597" s="163"/>
      <c r="D597" s="148" t="s">
        <v>253</v>
      </c>
      <c r="E597" s="164" t="s">
        <v>1</v>
      </c>
      <c r="F597" s="165" t="s">
        <v>682</v>
      </c>
      <c r="H597" s="166">
        <v>-9.4559999999999995</v>
      </c>
      <c r="I597" s="167"/>
      <c r="L597" s="163"/>
      <c r="M597" s="168"/>
      <c r="T597" s="169"/>
      <c r="AT597" s="164" t="s">
        <v>253</v>
      </c>
      <c r="AU597" s="164" t="s">
        <v>113</v>
      </c>
      <c r="AV597" s="13" t="s">
        <v>113</v>
      </c>
      <c r="AW597" s="13" t="s">
        <v>32</v>
      </c>
      <c r="AX597" s="13" t="s">
        <v>76</v>
      </c>
      <c r="AY597" s="164" t="s">
        <v>164</v>
      </c>
    </row>
    <row r="598" spans="2:51" s="13" customFormat="1">
      <c r="B598" s="163"/>
      <c r="D598" s="148" t="s">
        <v>253</v>
      </c>
      <c r="E598" s="164" t="s">
        <v>1</v>
      </c>
      <c r="F598" s="165" t="s">
        <v>683</v>
      </c>
      <c r="H598" s="166">
        <v>-8.82</v>
      </c>
      <c r="I598" s="167"/>
      <c r="L598" s="163"/>
      <c r="M598" s="168"/>
      <c r="T598" s="169"/>
      <c r="AT598" s="164" t="s">
        <v>253</v>
      </c>
      <c r="AU598" s="164" t="s">
        <v>113</v>
      </c>
      <c r="AV598" s="13" t="s">
        <v>113</v>
      </c>
      <c r="AW598" s="13" t="s">
        <v>32</v>
      </c>
      <c r="AX598" s="13" t="s">
        <v>76</v>
      </c>
      <c r="AY598" s="164" t="s">
        <v>164</v>
      </c>
    </row>
    <row r="599" spans="2:51" s="13" customFormat="1">
      <c r="B599" s="163"/>
      <c r="D599" s="148" t="s">
        <v>253</v>
      </c>
      <c r="E599" s="164" t="s">
        <v>1</v>
      </c>
      <c r="F599" s="165" t="s">
        <v>684</v>
      </c>
      <c r="H599" s="166">
        <v>-3</v>
      </c>
      <c r="I599" s="167"/>
      <c r="L599" s="163"/>
      <c r="M599" s="168"/>
      <c r="T599" s="169"/>
      <c r="AT599" s="164" t="s">
        <v>253</v>
      </c>
      <c r="AU599" s="164" t="s">
        <v>113</v>
      </c>
      <c r="AV599" s="13" t="s">
        <v>113</v>
      </c>
      <c r="AW599" s="13" t="s">
        <v>32</v>
      </c>
      <c r="AX599" s="13" t="s">
        <v>76</v>
      </c>
      <c r="AY599" s="164" t="s">
        <v>164</v>
      </c>
    </row>
    <row r="600" spans="2:51" s="13" customFormat="1">
      <c r="B600" s="163"/>
      <c r="D600" s="148" t="s">
        <v>253</v>
      </c>
      <c r="E600" s="164" t="s">
        <v>1</v>
      </c>
      <c r="F600" s="165" t="s">
        <v>685</v>
      </c>
      <c r="H600" s="166">
        <v>-7.0919999999999996</v>
      </c>
      <c r="I600" s="167"/>
      <c r="L600" s="163"/>
      <c r="M600" s="168"/>
      <c r="T600" s="169"/>
      <c r="AT600" s="164" t="s">
        <v>253</v>
      </c>
      <c r="AU600" s="164" t="s">
        <v>113</v>
      </c>
      <c r="AV600" s="13" t="s">
        <v>113</v>
      </c>
      <c r="AW600" s="13" t="s">
        <v>32</v>
      </c>
      <c r="AX600" s="13" t="s">
        <v>76</v>
      </c>
      <c r="AY600" s="164" t="s">
        <v>164</v>
      </c>
    </row>
    <row r="601" spans="2:51" s="13" customFormat="1">
      <c r="B601" s="163"/>
      <c r="D601" s="148" t="s">
        <v>253</v>
      </c>
      <c r="E601" s="164" t="s">
        <v>1</v>
      </c>
      <c r="F601" s="165" t="s">
        <v>686</v>
      </c>
      <c r="H601" s="166">
        <v>-10.08</v>
      </c>
      <c r="I601" s="167"/>
      <c r="L601" s="163"/>
      <c r="M601" s="168"/>
      <c r="T601" s="169"/>
      <c r="AT601" s="164" t="s">
        <v>253</v>
      </c>
      <c r="AU601" s="164" t="s">
        <v>113</v>
      </c>
      <c r="AV601" s="13" t="s">
        <v>113</v>
      </c>
      <c r="AW601" s="13" t="s">
        <v>32</v>
      </c>
      <c r="AX601" s="13" t="s">
        <v>76</v>
      </c>
      <c r="AY601" s="164" t="s">
        <v>164</v>
      </c>
    </row>
    <row r="602" spans="2:51" s="12" customFormat="1">
      <c r="B602" s="157"/>
      <c r="D602" s="148" t="s">
        <v>253</v>
      </c>
      <c r="E602" s="158" t="s">
        <v>1</v>
      </c>
      <c r="F602" s="159" t="s">
        <v>462</v>
      </c>
      <c r="H602" s="158" t="s">
        <v>1</v>
      </c>
      <c r="I602" s="160"/>
      <c r="L602" s="157"/>
      <c r="M602" s="161"/>
      <c r="T602" s="162"/>
      <c r="AT602" s="158" t="s">
        <v>253</v>
      </c>
      <c r="AU602" s="158" t="s">
        <v>113</v>
      </c>
      <c r="AV602" s="12" t="s">
        <v>84</v>
      </c>
      <c r="AW602" s="12" t="s">
        <v>32</v>
      </c>
      <c r="AX602" s="12" t="s">
        <v>76</v>
      </c>
      <c r="AY602" s="158" t="s">
        <v>164</v>
      </c>
    </row>
    <row r="603" spans="2:51" s="13" customFormat="1" ht="22.5">
      <c r="B603" s="163"/>
      <c r="D603" s="148" t="s">
        <v>253</v>
      </c>
      <c r="E603" s="164" t="s">
        <v>1</v>
      </c>
      <c r="F603" s="165" t="s">
        <v>687</v>
      </c>
      <c r="H603" s="166">
        <v>827.64499999999998</v>
      </c>
      <c r="I603" s="167"/>
      <c r="L603" s="163"/>
      <c r="M603" s="168"/>
      <c r="T603" s="169"/>
      <c r="AT603" s="164" t="s">
        <v>253</v>
      </c>
      <c r="AU603" s="164" t="s">
        <v>113</v>
      </c>
      <c r="AV603" s="13" t="s">
        <v>113</v>
      </c>
      <c r="AW603" s="13" t="s">
        <v>32</v>
      </c>
      <c r="AX603" s="13" t="s">
        <v>76</v>
      </c>
      <c r="AY603" s="164" t="s">
        <v>164</v>
      </c>
    </row>
    <row r="604" spans="2:51" s="13" customFormat="1">
      <c r="B604" s="163"/>
      <c r="D604" s="148" t="s">
        <v>253</v>
      </c>
      <c r="E604" s="164" t="s">
        <v>1</v>
      </c>
      <c r="F604" s="165" t="s">
        <v>688</v>
      </c>
      <c r="H604" s="166">
        <v>-47.673999999999999</v>
      </c>
      <c r="I604" s="167"/>
      <c r="L604" s="163"/>
      <c r="M604" s="168"/>
      <c r="T604" s="169"/>
      <c r="AT604" s="164" t="s">
        <v>253</v>
      </c>
      <c r="AU604" s="164" t="s">
        <v>113</v>
      </c>
      <c r="AV604" s="13" t="s">
        <v>113</v>
      </c>
      <c r="AW604" s="13" t="s">
        <v>32</v>
      </c>
      <c r="AX604" s="13" t="s">
        <v>76</v>
      </c>
      <c r="AY604" s="164" t="s">
        <v>164</v>
      </c>
    </row>
    <row r="605" spans="2:51" s="13" customFormat="1">
      <c r="B605" s="163"/>
      <c r="D605" s="148" t="s">
        <v>253</v>
      </c>
      <c r="E605" s="164" t="s">
        <v>1</v>
      </c>
      <c r="F605" s="165" t="s">
        <v>689</v>
      </c>
      <c r="H605" s="166">
        <v>-8.4</v>
      </c>
      <c r="I605" s="167"/>
      <c r="L605" s="163"/>
      <c r="M605" s="168"/>
      <c r="T605" s="169"/>
      <c r="AT605" s="164" t="s">
        <v>253</v>
      </c>
      <c r="AU605" s="164" t="s">
        <v>113</v>
      </c>
      <c r="AV605" s="13" t="s">
        <v>113</v>
      </c>
      <c r="AW605" s="13" t="s">
        <v>32</v>
      </c>
      <c r="AX605" s="13" t="s">
        <v>76</v>
      </c>
      <c r="AY605" s="164" t="s">
        <v>164</v>
      </c>
    </row>
    <row r="606" spans="2:51" s="13" customFormat="1">
      <c r="B606" s="163"/>
      <c r="D606" s="148" t="s">
        <v>253</v>
      </c>
      <c r="E606" s="164" t="s">
        <v>1</v>
      </c>
      <c r="F606" s="165" t="s">
        <v>460</v>
      </c>
      <c r="H606" s="166">
        <v>-3.5459999999999998</v>
      </c>
      <c r="I606" s="167"/>
      <c r="L606" s="163"/>
      <c r="M606" s="168"/>
      <c r="T606" s="169"/>
      <c r="AT606" s="164" t="s">
        <v>253</v>
      </c>
      <c r="AU606" s="164" t="s">
        <v>113</v>
      </c>
      <c r="AV606" s="13" t="s">
        <v>113</v>
      </c>
      <c r="AW606" s="13" t="s">
        <v>32</v>
      </c>
      <c r="AX606" s="13" t="s">
        <v>76</v>
      </c>
      <c r="AY606" s="164" t="s">
        <v>164</v>
      </c>
    </row>
    <row r="607" spans="2:51" s="12" customFormat="1">
      <c r="B607" s="157"/>
      <c r="D607" s="148" t="s">
        <v>253</v>
      </c>
      <c r="E607" s="158" t="s">
        <v>1</v>
      </c>
      <c r="F607" s="159" t="s">
        <v>467</v>
      </c>
      <c r="H607" s="158" t="s">
        <v>1</v>
      </c>
      <c r="I607" s="160"/>
      <c r="L607" s="157"/>
      <c r="M607" s="161"/>
      <c r="T607" s="162"/>
      <c r="AT607" s="158" t="s">
        <v>253</v>
      </c>
      <c r="AU607" s="158" t="s">
        <v>113</v>
      </c>
      <c r="AV607" s="12" t="s">
        <v>84</v>
      </c>
      <c r="AW607" s="12" t="s">
        <v>32</v>
      </c>
      <c r="AX607" s="12" t="s">
        <v>76</v>
      </c>
      <c r="AY607" s="158" t="s">
        <v>164</v>
      </c>
    </row>
    <row r="608" spans="2:51" s="13" customFormat="1" ht="22.5">
      <c r="B608" s="163"/>
      <c r="D608" s="148" t="s">
        <v>253</v>
      </c>
      <c r="E608" s="164" t="s">
        <v>1</v>
      </c>
      <c r="F608" s="165" t="s">
        <v>687</v>
      </c>
      <c r="H608" s="166">
        <v>827.64499999999998</v>
      </c>
      <c r="I608" s="167"/>
      <c r="L608" s="163"/>
      <c r="M608" s="168"/>
      <c r="T608" s="169"/>
      <c r="AT608" s="164" t="s">
        <v>253</v>
      </c>
      <c r="AU608" s="164" t="s">
        <v>113</v>
      </c>
      <c r="AV608" s="13" t="s">
        <v>113</v>
      </c>
      <c r="AW608" s="13" t="s">
        <v>32</v>
      </c>
      <c r="AX608" s="13" t="s">
        <v>76</v>
      </c>
      <c r="AY608" s="164" t="s">
        <v>164</v>
      </c>
    </row>
    <row r="609" spans="2:65" s="13" customFormat="1">
      <c r="B609" s="163"/>
      <c r="D609" s="148" t="s">
        <v>253</v>
      </c>
      <c r="E609" s="164" t="s">
        <v>1</v>
      </c>
      <c r="F609" s="165" t="s">
        <v>681</v>
      </c>
      <c r="H609" s="166">
        <v>-43.34</v>
      </c>
      <c r="I609" s="167"/>
      <c r="L609" s="163"/>
      <c r="M609" s="168"/>
      <c r="T609" s="169"/>
      <c r="AT609" s="164" t="s">
        <v>253</v>
      </c>
      <c r="AU609" s="164" t="s">
        <v>113</v>
      </c>
      <c r="AV609" s="13" t="s">
        <v>113</v>
      </c>
      <c r="AW609" s="13" t="s">
        <v>32</v>
      </c>
      <c r="AX609" s="13" t="s">
        <v>76</v>
      </c>
      <c r="AY609" s="164" t="s">
        <v>164</v>
      </c>
    </row>
    <row r="610" spans="2:65" s="13" customFormat="1">
      <c r="B610" s="163"/>
      <c r="D610" s="148" t="s">
        <v>253</v>
      </c>
      <c r="E610" s="164" t="s">
        <v>1</v>
      </c>
      <c r="F610" s="165" t="s">
        <v>689</v>
      </c>
      <c r="H610" s="166">
        <v>-8.4</v>
      </c>
      <c r="I610" s="167"/>
      <c r="L610" s="163"/>
      <c r="M610" s="168"/>
      <c r="T610" s="169"/>
      <c r="AT610" s="164" t="s">
        <v>253</v>
      </c>
      <c r="AU610" s="164" t="s">
        <v>113</v>
      </c>
      <c r="AV610" s="13" t="s">
        <v>113</v>
      </c>
      <c r="AW610" s="13" t="s">
        <v>32</v>
      </c>
      <c r="AX610" s="13" t="s">
        <v>76</v>
      </c>
      <c r="AY610" s="164" t="s">
        <v>164</v>
      </c>
    </row>
    <row r="611" spans="2:65" s="13" customFormat="1">
      <c r="B611" s="163"/>
      <c r="D611" s="148" t="s">
        <v>253</v>
      </c>
      <c r="E611" s="164" t="s">
        <v>1</v>
      </c>
      <c r="F611" s="165" t="s">
        <v>685</v>
      </c>
      <c r="H611" s="166">
        <v>-7.0919999999999996</v>
      </c>
      <c r="I611" s="167"/>
      <c r="L611" s="163"/>
      <c r="M611" s="168"/>
      <c r="T611" s="169"/>
      <c r="AT611" s="164" t="s">
        <v>253</v>
      </c>
      <c r="AU611" s="164" t="s">
        <v>113</v>
      </c>
      <c r="AV611" s="13" t="s">
        <v>113</v>
      </c>
      <c r="AW611" s="13" t="s">
        <v>32</v>
      </c>
      <c r="AX611" s="13" t="s">
        <v>76</v>
      </c>
      <c r="AY611" s="164" t="s">
        <v>164</v>
      </c>
    </row>
    <row r="612" spans="2:65" s="14" customFormat="1">
      <c r="B612" s="170"/>
      <c r="D612" s="148" t="s">
        <v>253</v>
      </c>
      <c r="E612" s="171" t="s">
        <v>1</v>
      </c>
      <c r="F612" s="172" t="s">
        <v>265</v>
      </c>
      <c r="H612" s="173">
        <v>3077.3879999999999</v>
      </c>
      <c r="I612" s="174"/>
      <c r="L612" s="170"/>
      <c r="M612" s="175"/>
      <c r="T612" s="176"/>
      <c r="AT612" s="171" t="s">
        <v>253</v>
      </c>
      <c r="AU612" s="171" t="s">
        <v>113</v>
      </c>
      <c r="AV612" s="14" t="s">
        <v>186</v>
      </c>
      <c r="AW612" s="14" t="s">
        <v>32</v>
      </c>
      <c r="AX612" s="14" t="s">
        <v>84</v>
      </c>
      <c r="AY612" s="171" t="s">
        <v>164</v>
      </c>
    </row>
    <row r="613" spans="2:65" s="1" customFormat="1" ht="24.2" customHeight="1">
      <c r="B613" s="31"/>
      <c r="C613" s="135" t="s">
        <v>694</v>
      </c>
      <c r="D613" s="135" t="s">
        <v>167</v>
      </c>
      <c r="E613" s="136" t="s">
        <v>695</v>
      </c>
      <c r="F613" s="137" t="s">
        <v>696</v>
      </c>
      <c r="G613" s="138" t="s">
        <v>250</v>
      </c>
      <c r="H613" s="139">
        <v>3077.3879999999999</v>
      </c>
      <c r="I613" s="140"/>
      <c r="J613" s="141">
        <f>ROUND(I613*H613,2)</f>
        <v>0</v>
      </c>
      <c r="K613" s="137" t="s">
        <v>251</v>
      </c>
      <c r="L613" s="31"/>
      <c r="M613" s="142" t="s">
        <v>1</v>
      </c>
      <c r="N613" s="143" t="s">
        <v>42</v>
      </c>
      <c r="P613" s="144">
        <f>O613*H613</f>
        <v>0</v>
      </c>
      <c r="Q613" s="144">
        <v>1.103E-2</v>
      </c>
      <c r="R613" s="144">
        <f>Q613*H613</f>
        <v>33.943589639999999</v>
      </c>
      <c r="S613" s="144">
        <v>0</v>
      </c>
      <c r="T613" s="145">
        <f>S613*H613</f>
        <v>0</v>
      </c>
      <c r="AR613" s="146" t="s">
        <v>186</v>
      </c>
      <c r="AT613" s="146" t="s">
        <v>167</v>
      </c>
      <c r="AU613" s="146" t="s">
        <v>113</v>
      </c>
      <c r="AY613" s="16" t="s">
        <v>164</v>
      </c>
      <c r="BE613" s="147">
        <f>IF(N613="základní",J613,0)</f>
        <v>0</v>
      </c>
      <c r="BF613" s="147">
        <f>IF(N613="snížená",J613,0)</f>
        <v>0</v>
      </c>
      <c r="BG613" s="147">
        <f>IF(N613="zákl. přenesená",J613,0)</f>
        <v>0</v>
      </c>
      <c r="BH613" s="147">
        <f>IF(N613="sníž. přenesená",J613,0)</f>
        <v>0</v>
      </c>
      <c r="BI613" s="147">
        <f>IF(N613="nulová",J613,0)</f>
        <v>0</v>
      </c>
      <c r="BJ613" s="16" t="s">
        <v>113</v>
      </c>
      <c r="BK613" s="147">
        <f>ROUND(I613*H613,2)</f>
        <v>0</v>
      </c>
      <c r="BL613" s="16" t="s">
        <v>186</v>
      </c>
      <c r="BM613" s="146" t="s">
        <v>697</v>
      </c>
    </row>
    <row r="614" spans="2:65" s="12" customFormat="1">
      <c r="B614" s="157"/>
      <c r="D614" s="148" t="s">
        <v>253</v>
      </c>
      <c r="E614" s="158" t="s">
        <v>1</v>
      </c>
      <c r="F614" s="159" t="s">
        <v>454</v>
      </c>
      <c r="H614" s="158" t="s">
        <v>1</v>
      </c>
      <c r="I614" s="160"/>
      <c r="L614" s="157"/>
      <c r="M614" s="161"/>
      <c r="T614" s="162"/>
      <c r="AT614" s="158" t="s">
        <v>253</v>
      </c>
      <c r="AU614" s="158" t="s">
        <v>113</v>
      </c>
      <c r="AV614" s="12" t="s">
        <v>84</v>
      </c>
      <c r="AW614" s="12" t="s">
        <v>32</v>
      </c>
      <c r="AX614" s="12" t="s">
        <v>76</v>
      </c>
      <c r="AY614" s="158" t="s">
        <v>164</v>
      </c>
    </row>
    <row r="615" spans="2:65" s="13" customFormat="1">
      <c r="B615" s="163"/>
      <c r="D615" s="148" t="s">
        <v>253</v>
      </c>
      <c r="E615" s="164" t="s">
        <v>1</v>
      </c>
      <c r="F615" s="165" t="s">
        <v>474</v>
      </c>
      <c r="H615" s="166">
        <v>366.08</v>
      </c>
      <c r="I615" s="167"/>
      <c r="L615" s="163"/>
      <c r="M615" s="168"/>
      <c r="T615" s="169"/>
      <c r="AT615" s="164" t="s">
        <v>253</v>
      </c>
      <c r="AU615" s="164" t="s">
        <v>113</v>
      </c>
      <c r="AV615" s="13" t="s">
        <v>113</v>
      </c>
      <c r="AW615" s="13" t="s">
        <v>32</v>
      </c>
      <c r="AX615" s="13" t="s">
        <v>76</v>
      </c>
      <c r="AY615" s="164" t="s">
        <v>164</v>
      </c>
    </row>
    <row r="616" spans="2:65" s="12" customFormat="1">
      <c r="B616" s="157"/>
      <c r="D616" s="148" t="s">
        <v>253</v>
      </c>
      <c r="E616" s="158" t="s">
        <v>1</v>
      </c>
      <c r="F616" s="159" t="s">
        <v>462</v>
      </c>
      <c r="H616" s="158" t="s">
        <v>1</v>
      </c>
      <c r="I616" s="160"/>
      <c r="L616" s="157"/>
      <c r="M616" s="161"/>
      <c r="T616" s="162"/>
      <c r="AT616" s="158" t="s">
        <v>253</v>
      </c>
      <c r="AU616" s="158" t="s">
        <v>113</v>
      </c>
      <c r="AV616" s="12" t="s">
        <v>84</v>
      </c>
      <c r="AW616" s="12" t="s">
        <v>32</v>
      </c>
      <c r="AX616" s="12" t="s">
        <v>76</v>
      </c>
      <c r="AY616" s="158" t="s">
        <v>164</v>
      </c>
    </row>
    <row r="617" spans="2:65" s="13" customFormat="1">
      <c r="B617" s="163"/>
      <c r="D617" s="148" t="s">
        <v>253</v>
      </c>
      <c r="E617" s="164" t="s">
        <v>1</v>
      </c>
      <c r="F617" s="165" t="s">
        <v>474</v>
      </c>
      <c r="H617" s="166">
        <v>366.08</v>
      </c>
      <c r="I617" s="167"/>
      <c r="L617" s="163"/>
      <c r="M617" s="168"/>
      <c r="T617" s="169"/>
      <c r="AT617" s="164" t="s">
        <v>253</v>
      </c>
      <c r="AU617" s="164" t="s">
        <v>113</v>
      </c>
      <c r="AV617" s="13" t="s">
        <v>113</v>
      </c>
      <c r="AW617" s="13" t="s">
        <v>32</v>
      </c>
      <c r="AX617" s="13" t="s">
        <v>76</v>
      </c>
      <c r="AY617" s="164" t="s">
        <v>164</v>
      </c>
    </row>
    <row r="618" spans="2:65" s="12" customFormat="1">
      <c r="B618" s="157"/>
      <c r="D618" s="148" t="s">
        <v>253</v>
      </c>
      <c r="E618" s="158" t="s">
        <v>1</v>
      </c>
      <c r="F618" s="159" t="s">
        <v>467</v>
      </c>
      <c r="H618" s="158" t="s">
        <v>1</v>
      </c>
      <c r="I618" s="160"/>
      <c r="L618" s="157"/>
      <c r="M618" s="161"/>
      <c r="T618" s="162"/>
      <c r="AT618" s="158" t="s">
        <v>253</v>
      </c>
      <c r="AU618" s="158" t="s">
        <v>113</v>
      </c>
      <c r="AV618" s="12" t="s">
        <v>84</v>
      </c>
      <c r="AW618" s="12" t="s">
        <v>32</v>
      </c>
      <c r="AX618" s="12" t="s">
        <v>76</v>
      </c>
      <c r="AY618" s="158" t="s">
        <v>164</v>
      </c>
    </row>
    <row r="619" spans="2:65" s="13" customFormat="1">
      <c r="B619" s="163"/>
      <c r="D619" s="148" t="s">
        <v>253</v>
      </c>
      <c r="E619" s="164" t="s">
        <v>1</v>
      </c>
      <c r="F619" s="165" t="s">
        <v>474</v>
      </c>
      <c r="H619" s="166">
        <v>366.08</v>
      </c>
      <c r="I619" s="167"/>
      <c r="L619" s="163"/>
      <c r="M619" s="168"/>
      <c r="T619" s="169"/>
      <c r="AT619" s="164" t="s">
        <v>253</v>
      </c>
      <c r="AU619" s="164" t="s">
        <v>113</v>
      </c>
      <c r="AV619" s="13" t="s">
        <v>113</v>
      </c>
      <c r="AW619" s="13" t="s">
        <v>32</v>
      </c>
      <c r="AX619" s="13" t="s">
        <v>76</v>
      </c>
      <c r="AY619" s="164" t="s">
        <v>164</v>
      </c>
    </row>
    <row r="620" spans="2:65" s="12" customFormat="1">
      <c r="B620" s="157"/>
      <c r="D620" s="148" t="s">
        <v>253</v>
      </c>
      <c r="E620" s="158" t="s">
        <v>1</v>
      </c>
      <c r="F620" s="159" t="s">
        <v>475</v>
      </c>
      <c r="H620" s="158" t="s">
        <v>1</v>
      </c>
      <c r="I620" s="160"/>
      <c r="L620" s="157"/>
      <c r="M620" s="161"/>
      <c r="T620" s="162"/>
      <c r="AT620" s="158" t="s">
        <v>253</v>
      </c>
      <c r="AU620" s="158" t="s">
        <v>113</v>
      </c>
      <c r="AV620" s="12" t="s">
        <v>84</v>
      </c>
      <c r="AW620" s="12" t="s">
        <v>32</v>
      </c>
      <c r="AX620" s="12" t="s">
        <v>76</v>
      </c>
      <c r="AY620" s="158" t="s">
        <v>164</v>
      </c>
    </row>
    <row r="621" spans="2:65" s="13" customFormat="1">
      <c r="B621" s="163"/>
      <c r="D621" s="148" t="s">
        <v>253</v>
      </c>
      <c r="E621" s="164" t="s">
        <v>1</v>
      </c>
      <c r="F621" s="165" t="s">
        <v>476</v>
      </c>
      <c r="H621" s="166">
        <v>-336.63200000000001</v>
      </c>
      <c r="I621" s="167"/>
      <c r="L621" s="163"/>
      <c r="M621" s="168"/>
      <c r="T621" s="169"/>
      <c r="AT621" s="164" t="s">
        <v>253</v>
      </c>
      <c r="AU621" s="164" t="s">
        <v>113</v>
      </c>
      <c r="AV621" s="13" t="s">
        <v>113</v>
      </c>
      <c r="AW621" s="13" t="s">
        <v>32</v>
      </c>
      <c r="AX621" s="13" t="s">
        <v>76</v>
      </c>
      <c r="AY621" s="164" t="s">
        <v>164</v>
      </c>
    </row>
    <row r="622" spans="2:65" s="12" customFormat="1">
      <c r="B622" s="157"/>
      <c r="D622" s="148" t="s">
        <v>253</v>
      </c>
      <c r="E622" s="158" t="s">
        <v>1</v>
      </c>
      <c r="F622" s="159" t="s">
        <v>453</v>
      </c>
      <c r="H622" s="158" t="s">
        <v>1</v>
      </c>
      <c r="I622" s="160"/>
      <c r="L622" s="157"/>
      <c r="M622" s="161"/>
      <c r="T622" s="162"/>
      <c r="AT622" s="158" t="s">
        <v>253</v>
      </c>
      <c r="AU622" s="158" t="s">
        <v>113</v>
      </c>
      <c r="AV622" s="12" t="s">
        <v>84</v>
      </c>
      <c r="AW622" s="12" t="s">
        <v>32</v>
      </c>
      <c r="AX622" s="12" t="s">
        <v>76</v>
      </c>
      <c r="AY622" s="158" t="s">
        <v>164</v>
      </c>
    </row>
    <row r="623" spans="2:65" s="12" customFormat="1">
      <c r="B623" s="157"/>
      <c r="D623" s="148" t="s">
        <v>253</v>
      </c>
      <c r="E623" s="158" t="s">
        <v>1</v>
      </c>
      <c r="F623" s="159" t="s">
        <v>454</v>
      </c>
      <c r="H623" s="158" t="s">
        <v>1</v>
      </c>
      <c r="I623" s="160"/>
      <c r="L623" s="157"/>
      <c r="M623" s="161"/>
      <c r="T623" s="162"/>
      <c r="AT623" s="158" t="s">
        <v>253</v>
      </c>
      <c r="AU623" s="158" t="s">
        <v>113</v>
      </c>
      <c r="AV623" s="12" t="s">
        <v>84</v>
      </c>
      <c r="AW623" s="12" t="s">
        <v>32</v>
      </c>
      <c r="AX623" s="12" t="s">
        <v>76</v>
      </c>
      <c r="AY623" s="158" t="s">
        <v>164</v>
      </c>
    </row>
    <row r="624" spans="2:65" s="13" customFormat="1" ht="22.5">
      <c r="B624" s="163"/>
      <c r="D624" s="148" t="s">
        <v>253</v>
      </c>
      <c r="E624" s="164" t="s">
        <v>1</v>
      </c>
      <c r="F624" s="165" t="s">
        <v>680</v>
      </c>
      <c r="H624" s="166">
        <v>860.73</v>
      </c>
      <c r="I624" s="167"/>
      <c r="L624" s="163"/>
      <c r="M624" s="168"/>
      <c r="T624" s="169"/>
      <c r="AT624" s="164" t="s">
        <v>253</v>
      </c>
      <c r="AU624" s="164" t="s">
        <v>113</v>
      </c>
      <c r="AV624" s="13" t="s">
        <v>113</v>
      </c>
      <c r="AW624" s="13" t="s">
        <v>32</v>
      </c>
      <c r="AX624" s="13" t="s">
        <v>76</v>
      </c>
      <c r="AY624" s="164" t="s">
        <v>164</v>
      </c>
    </row>
    <row r="625" spans="2:51" s="13" customFormat="1">
      <c r="B625" s="163"/>
      <c r="D625" s="148" t="s">
        <v>253</v>
      </c>
      <c r="E625" s="164" t="s">
        <v>1</v>
      </c>
      <c r="F625" s="165" t="s">
        <v>681</v>
      </c>
      <c r="H625" s="166">
        <v>-43.34</v>
      </c>
      <c r="I625" s="167"/>
      <c r="L625" s="163"/>
      <c r="M625" s="168"/>
      <c r="T625" s="169"/>
      <c r="AT625" s="164" t="s">
        <v>253</v>
      </c>
      <c r="AU625" s="164" t="s">
        <v>113</v>
      </c>
      <c r="AV625" s="13" t="s">
        <v>113</v>
      </c>
      <c r="AW625" s="13" t="s">
        <v>32</v>
      </c>
      <c r="AX625" s="13" t="s">
        <v>76</v>
      </c>
      <c r="AY625" s="164" t="s">
        <v>164</v>
      </c>
    </row>
    <row r="626" spans="2:51" s="13" customFormat="1">
      <c r="B626" s="163"/>
      <c r="D626" s="148" t="s">
        <v>253</v>
      </c>
      <c r="E626" s="164" t="s">
        <v>1</v>
      </c>
      <c r="F626" s="165" t="s">
        <v>682</v>
      </c>
      <c r="H626" s="166">
        <v>-9.4559999999999995</v>
      </c>
      <c r="I626" s="167"/>
      <c r="L626" s="163"/>
      <c r="M626" s="168"/>
      <c r="T626" s="169"/>
      <c r="AT626" s="164" t="s">
        <v>253</v>
      </c>
      <c r="AU626" s="164" t="s">
        <v>113</v>
      </c>
      <c r="AV626" s="13" t="s">
        <v>113</v>
      </c>
      <c r="AW626" s="13" t="s">
        <v>32</v>
      </c>
      <c r="AX626" s="13" t="s">
        <v>76</v>
      </c>
      <c r="AY626" s="164" t="s">
        <v>164</v>
      </c>
    </row>
    <row r="627" spans="2:51" s="13" customFormat="1">
      <c r="B627" s="163"/>
      <c r="D627" s="148" t="s">
        <v>253</v>
      </c>
      <c r="E627" s="164" t="s">
        <v>1</v>
      </c>
      <c r="F627" s="165" t="s">
        <v>683</v>
      </c>
      <c r="H627" s="166">
        <v>-8.82</v>
      </c>
      <c r="I627" s="167"/>
      <c r="L627" s="163"/>
      <c r="M627" s="168"/>
      <c r="T627" s="169"/>
      <c r="AT627" s="164" t="s">
        <v>253</v>
      </c>
      <c r="AU627" s="164" t="s">
        <v>113</v>
      </c>
      <c r="AV627" s="13" t="s">
        <v>113</v>
      </c>
      <c r="AW627" s="13" t="s">
        <v>32</v>
      </c>
      <c r="AX627" s="13" t="s">
        <v>76</v>
      </c>
      <c r="AY627" s="164" t="s">
        <v>164</v>
      </c>
    </row>
    <row r="628" spans="2:51" s="13" customFormat="1">
      <c r="B628" s="163"/>
      <c r="D628" s="148" t="s">
        <v>253</v>
      </c>
      <c r="E628" s="164" t="s">
        <v>1</v>
      </c>
      <c r="F628" s="165" t="s">
        <v>684</v>
      </c>
      <c r="H628" s="166">
        <v>-3</v>
      </c>
      <c r="I628" s="167"/>
      <c r="L628" s="163"/>
      <c r="M628" s="168"/>
      <c r="T628" s="169"/>
      <c r="AT628" s="164" t="s">
        <v>253</v>
      </c>
      <c r="AU628" s="164" t="s">
        <v>113</v>
      </c>
      <c r="AV628" s="13" t="s">
        <v>113</v>
      </c>
      <c r="AW628" s="13" t="s">
        <v>32</v>
      </c>
      <c r="AX628" s="13" t="s">
        <v>76</v>
      </c>
      <c r="AY628" s="164" t="s">
        <v>164</v>
      </c>
    </row>
    <row r="629" spans="2:51" s="13" customFormat="1">
      <c r="B629" s="163"/>
      <c r="D629" s="148" t="s">
        <v>253</v>
      </c>
      <c r="E629" s="164" t="s">
        <v>1</v>
      </c>
      <c r="F629" s="165" t="s">
        <v>685</v>
      </c>
      <c r="H629" s="166">
        <v>-7.0919999999999996</v>
      </c>
      <c r="I629" s="167"/>
      <c r="L629" s="163"/>
      <c r="M629" s="168"/>
      <c r="T629" s="169"/>
      <c r="AT629" s="164" t="s">
        <v>253</v>
      </c>
      <c r="AU629" s="164" t="s">
        <v>113</v>
      </c>
      <c r="AV629" s="13" t="s">
        <v>113</v>
      </c>
      <c r="AW629" s="13" t="s">
        <v>32</v>
      </c>
      <c r="AX629" s="13" t="s">
        <v>76</v>
      </c>
      <c r="AY629" s="164" t="s">
        <v>164</v>
      </c>
    </row>
    <row r="630" spans="2:51" s="13" customFormat="1">
      <c r="B630" s="163"/>
      <c r="D630" s="148" t="s">
        <v>253</v>
      </c>
      <c r="E630" s="164" t="s">
        <v>1</v>
      </c>
      <c r="F630" s="165" t="s">
        <v>686</v>
      </c>
      <c r="H630" s="166">
        <v>-10.08</v>
      </c>
      <c r="I630" s="167"/>
      <c r="L630" s="163"/>
      <c r="M630" s="168"/>
      <c r="T630" s="169"/>
      <c r="AT630" s="164" t="s">
        <v>253</v>
      </c>
      <c r="AU630" s="164" t="s">
        <v>113</v>
      </c>
      <c r="AV630" s="13" t="s">
        <v>113</v>
      </c>
      <c r="AW630" s="13" t="s">
        <v>32</v>
      </c>
      <c r="AX630" s="13" t="s">
        <v>76</v>
      </c>
      <c r="AY630" s="164" t="s">
        <v>164</v>
      </c>
    </row>
    <row r="631" spans="2:51" s="12" customFormat="1">
      <c r="B631" s="157"/>
      <c r="D631" s="148" t="s">
        <v>253</v>
      </c>
      <c r="E631" s="158" t="s">
        <v>1</v>
      </c>
      <c r="F631" s="159" t="s">
        <v>462</v>
      </c>
      <c r="H631" s="158" t="s">
        <v>1</v>
      </c>
      <c r="I631" s="160"/>
      <c r="L631" s="157"/>
      <c r="M631" s="161"/>
      <c r="T631" s="162"/>
      <c r="AT631" s="158" t="s">
        <v>253</v>
      </c>
      <c r="AU631" s="158" t="s">
        <v>113</v>
      </c>
      <c r="AV631" s="12" t="s">
        <v>84</v>
      </c>
      <c r="AW631" s="12" t="s">
        <v>32</v>
      </c>
      <c r="AX631" s="12" t="s">
        <v>76</v>
      </c>
      <c r="AY631" s="158" t="s">
        <v>164</v>
      </c>
    </row>
    <row r="632" spans="2:51" s="13" customFormat="1" ht="22.5">
      <c r="B632" s="163"/>
      <c r="D632" s="148" t="s">
        <v>253</v>
      </c>
      <c r="E632" s="164" t="s">
        <v>1</v>
      </c>
      <c r="F632" s="165" t="s">
        <v>687</v>
      </c>
      <c r="H632" s="166">
        <v>827.64499999999998</v>
      </c>
      <c r="I632" s="167"/>
      <c r="L632" s="163"/>
      <c r="M632" s="168"/>
      <c r="T632" s="169"/>
      <c r="AT632" s="164" t="s">
        <v>253</v>
      </c>
      <c r="AU632" s="164" t="s">
        <v>113</v>
      </c>
      <c r="AV632" s="13" t="s">
        <v>113</v>
      </c>
      <c r="AW632" s="13" t="s">
        <v>32</v>
      </c>
      <c r="AX632" s="13" t="s">
        <v>76</v>
      </c>
      <c r="AY632" s="164" t="s">
        <v>164</v>
      </c>
    </row>
    <row r="633" spans="2:51" s="13" customFormat="1">
      <c r="B633" s="163"/>
      <c r="D633" s="148" t="s">
        <v>253</v>
      </c>
      <c r="E633" s="164" t="s">
        <v>1</v>
      </c>
      <c r="F633" s="165" t="s">
        <v>688</v>
      </c>
      <c r="H633" s="166">
        <v>-47.673999999999999</v>
      </c>
      <c r="I633" s="167"/>
      <c r="L633" s="163"/>
      <c r="M633" s="168"/>
      <c r="T633" s="169"/>
      <c r="AT633" s="164" t="s">
        <v>253</v>
      </c>
      <c r="AU633" s="164" t="s">
        <v>113</v>
      </c>
      <c r="AV633" s="13" t="s">
        <v>113</v>
      </c>
      <c r="AW633" s="13" t="s">
        <v>32</v>
      </c>
      <c r="AX633" s="13" t="s">
        <v>76</v>
      </c>
      <c r="AY633" s="164" t="s">
        <v>164</v>
      </c>
    </row>
    <row r="634" spans="2:51" s="13" customFormat="1">
      <c r="B634" s="163"/>
      <c r="D634" s="148" t="s">
        <v>253</v>
      </c>
      <c r="E634" s="164" t="s">
        <v>1</v>
      </c>
      <c r="F634" s="165" t="s">
        <v>689</v>
      </c>
      <c r="H634" s="166">
        <v>-8.4</v>
      </c>
      <c r="I634" s="167"/>
      <c r="L634" s="163"/>
      <c r="M634" s="168"/>
      <c r="T634" s="169"/>
      <c r="AT634" s="164" t="s">
        <v>253</v>
      </c>
      <c r="AU634" s="164" t="s">
        <v>113</v>
      </c>
      <c r="AV634" s="13" t="s">
        <v>113</v>
      </c>
      <c r="AW634" s="13" t="s">
        <v>32</v>
      </c>
      <c r="AX634" s="13" t="s">
        <v>76</v>
      </c>
      <c r="AY634" s="164" t="s">
        <v>164</v>
      </c>
    </row>
    <row r="635" spans="2:51" s="13" customFormat="1">
      <c r="B635" s="163"/>
      <c r="D635" s="148" t="s">
        <v>253</v>
      </c>
      <c r="E635" s="164" t="s">
        <v>1</v>
      </c>
      <c r="F635" s="165" t="s">
        <v>460</v>
      </c>
      <c r="H635" s="166">
        <v>-3.5459999999999998</v>
      </c>
      <c r="I635" s="167"/>
      <c r="L635" s="163"/>
      <c r="M635" s="168"/>
      <c r="T635" s="169"/>
      <c r="AT635" s="164" t="s">
        <v>253</v>
      </c>
      <c r="AU635" s="164" t="s">
        <v>113</v>
      </c>
      <c r="AV635" s="13" t="s">
        <v>113</v>
      </c>
      <c r="AW635" s="13" t="s">
        <v>32</v>
      </c>
      <c r="AX635" s="13" t="s">
        <v>76</v>
      </c>
      <c r="AY635" s="164" t="s">
        <v>164</v>
      </c>
    </row>
    <row r="636" spans="2:51" s="12" customFormat="1">
      <c r="B636" s="157"/>
      <c r="D636" s="148" t="s">
        <v>253</v>
      </c>
      <c r="E636" s="158" t="s">
        <v>1</v>
      </c>
      <c r="F636" s="159" t="s">
        <v>467</v>
      </c>
      <c r="H636" s="158" t="s">
        <v>1</v>
      </c>
      <c r="I636" s="160"/>
      <c r="L636" s="157"/>
      <c r="M636" s="161"/>
      <c r="T636" s="162"/>
      <c r="AT636" s="158" t="s">
        <v>253</v>
      </c>
      <c r="AU636" s="158" t="s">
        <v>113</v>
      </c>
      <c r="AV636" s="12" t="s">
        <v>84</v>
      </c>
      <c r="AW636" s="12" t="s">
        <v>32</v>
      </c>
      <c r="AX636" s="12" t="s">
        <v>76</v>
      </c>
      <c r="AY636" s="158" t="s">
        <v>164</v>
      </c>
    </row>
    <row r="637" spans="2:51" s="13" customFormat="1" ht="22.5">
      <c r="B637" s="163"/>
      <c r="D637" s="148" t="s">
        <v>253</v>
      </c>
      <c r="E637" s="164" t="s">
        <v>1</v>
      </c>
      <c r="F637" s="165" t="s">
        <v>687</v>
      </c>
      <c r="H637" s="166">
        <v>827.64499999999998</v>
      </c>
      <c r="I637" s="167"/>
      <c r="L637" s="163"/>
      <c r="M637" s="168"/>
      <c r="T637" s="169"/>
      <c r="AT637" s="164" t="s">
        <v>253</v>
      </c>
      <c r="AU637" s="164" t="s">
        <v>113</v>
      </c>
      <c r="AV637" s="13" t="s">
        <v>113</v>
      </c>
      <c r="AW637" s="13" t="s">
        <v>32</v>
      </c>
      <c r="AX637" s="13" t="s">
        <v>76</v>
      </c>
      <c r="AY637" s="164" t="s">
        <v>164</v>
      </c>
    </row>
    <row r="638" spans="2:51" s="13" customFormat="1">
      <c r="B638" s="163"/>
      <c r="D638" s="148" t="s">
        <v>253</v>
      </c>
      <c r="E638" s="164" t="s">
        <v>1</v>
      </c>
      <c r="F638" s="165" t="s">
        <v>681</v>
      </c>
      <c r="H638" s="166">
        <v>-43.34</v>
      </c>
      <c r="I638" s="167"/>
      <c r="L638" s="163"/>
      <c r="M638" s="168"/>
      <c r="T638" s="169"/>
      <c r="AT638" s="164" t="s">
        <v>253</v>
      </c>
      <c r="AU638" s="164" t="s">
        <v>113</v>
      </c>
      <c r="AV638" s="13" t="s">
        <v>113</v>
      </c>
      <c r="AW638" s="13" t="s">
        <v>32</v>
      </c>
      <c r="AX638" s="13" t="s">
        <v>76</v>
      </c>
      <c r="AY638" s="164" t="s">
        <v>164</v>
      </c>
    </row>
    <row r="639" spans="2:51" s="13" customFormat="1">
      <c r="B639" s="163"/>
      <c r="D639" s="148" t="s">
        <v>253</v>
      </c>
      <c r="E639" s="164" t="s">
        <v>1</v>
      </c>
      <c r="F639" s="165" t="s">
        <v>689</v>
      </c>
      <c r="H639" s="166">
        <v>-8.4</v>
      </c>
      <c r="I639" s="167"/>
      <c r="L639" s="163"/>
      <c r="M639" s="168"/>
      <c r="T639" s="169"/>
      <c r="AT639" s="164" t="s">
        <v>253</v>
      </c>
      <c r="AU639" s="164" t="s">
        <v>113</v>
      </c>
      <c r="AV639" s="13" t="s">
        <v>113</v>
      </c>
      <c r="AW639" s="13" t="s">
        <v>32</v>
      </c>
      <c r="AX639" s="13" t="s">
        <v>76</v>
      </c>
      <c r="AY639" s="164" t="s">
        <v>164</v>
      </c>
    </row>
    <row r="640" spans="2:51" s="13" customFormat="1">
      <c r="B640" s="163"/>
      <c r="D640" s="148" t="s">
        <v>253</v>
      </c>
      <c r="E640" s="164" t="s">
        <v>1</v>
      </c>
      <c r="F640" s="165" t="s">
        <v>685</v>
      </c>
      <c r="H640" s="166">
        <v>-7.0919999999999996</v>
      </c>
      <c r="I640" s="167"/>
      <c r="L640" s="163"/>
      <c r="M640" s="168"/>
      <c r="T640" s="169"/>
      <c r="AT640" s="164" t="s">
        <v>253</v>
      </c>
      <c r="AU640" s="164" t="s">
        <v>113</v>
      </c>
      <c r="AV640" s="13" t="s">
        <v>113</v>
      </c>
      <c r="AW640" s="13" t="s">
        <v>32</v>
      </c>
      <c r="AX640" s="13" t="s">
        <v>76</v>
      </c>
      <c r="AY640" s="164" t="s">
        <v>164</v>
      </c>
    </row>
    <row r="641" spans="2:65" s="14" customFormat="1">
      <c r="B641" s="170"/>
      <c r="D641" s="148" t="s">
        <v>253</v>
      </c>
      <c r="E641" s="171" t="s">
        <v>1</v>
      </c>
      <c r="F641" s="172" t="s">
        <v>265</v>
      </c>
      <c r="H641" s="173">
        <v>3077.3879999999999</v>
      </c>
      <c r="I641" s="174"/>
      <c r="L641" s="170"/>
      <c r="M641" s="175"/>
      <c r="T641" s="176"/>
      <c r="AT641" s="171" t="s">
        <v>253</v>
      </c>
      <c r="AU641" s="171" t="s">
        <v>113</v>
      </c>
      <c r="AV641" s="14" t="s">
        <v>186</v>
      </c>
      <c r="AW641" s="14" t="s">
        <v>32</v>
      </c>
      <c r="AX641" s="14" t="s">
        <v>84</v>
      </c>
      <c r="AY641" s="171" t="s">
        <v>164</v>
      </c>
    </row>
    <row r="642" spans="2:65" s="1" customFormat="1" ht="24.2" customHeight="1">
      <c r="B642" s="31"/>
      <c r="C642" s="135" t="s">
        <v>698</v>
      </c>
      <c r="D642" s="135" t="s">
        <v>167</v>
      </c>
      <c r="E642" s="136" t="s">
        <v>699</v>
      </c>
      <c r="F642" s="137" t="s">
        <v>700</v>
      </c>
      <c r="G642" s="138" t="s">
        <v>250</v>
      </c>
      <c r="H642" s="139">
        <v>87.927999999999997</v>
      </c>
      <c r="I642" s="140"/>
      <c r="J642" s="141">
        <f>ROUND(I642*H642,2)</f>
        <v>0</v>
      </c>
      <c r="K642" s="137" t="s">
        <v>251</v>
      </c>
      <c r="L642" s="31"/>
      <c r="M642" s="142" t="s">
        <v>1</v>
      </c>
      <c r="N642" s="143" t="s">
        <v>42</v>
      </c>
      <c r="P642" s="144">
        <f>O642*H642</f>
        <v>0</v>
      </c>
      <c r="Q642" s="144">
        <v>2.5999999999999998E-4</v>
      </c>
      <c r="R642" s="144">
        <f>Q642*H642</f>
        <v>2.2861279999999998E-2</v>
      </c>
      <c r="S642" s="144">
        <v>0</v>
      </c>
      <c r="T642" s="145">
        <f>S642*H642</f>
        <v>0</v>
      </c>
      <c r="AR642" s="146" t="s">
        <v>186</v>
      </c>
      <c r="AT642" s="146" t="s">
        <v>167</v>
      </c>
      <c r="AU642" s="146" t="s">
        <v>113</v>
      </c>
      <c r="AY642" s="16" t="s">
        <v>164</v>
      </c>
      <c r="BE642" s="147">
        <f>IF(N642="základní",J642,0)</f>
        <v>0</v>
      </c>
      <c r="BF642" s="147">
        <f>IF(N642="snížená",J642,0)</f>
        <v>0</v>
      </c>
      <c r="BG642" s="147">
        <f>IF(N642="zákl. přenesená",J642,0)</f>
        <v>0</v>
      </c>
      <c r="BH642" s="147">
        <f>IF(N642="sníž. přenesená",J642,0)</f>
        <v>0</v>
      </c>
      <c r="BI642" s="147">
        <f>IF(N642="nulová",J642,0)</f>
        <v>0</v>
      </c>
      <c r="BJ642" s="16" t="s">
        <v>113</v>
      </c>
      <c r="BK642" s="147">
        <f>ROUND(I642*H642,2)</f>
        <v>0</v>
      </c>
      <c r="BL642" s="16" t="s">
        <v>186</v>
      </c>
      <c r="BM642" s="146" t="s">
        <v>701</v>
      </c>
    </row>
    <row r="643" spans="2:65" s="12" customFormat="1">
      <c r="B643" s="157"/>
      <c r="D643" s="148" t="s">
        <v>253</v>
      </c>
      <c r="E643" s="158" t="s">
        <v>1</v>
      </c>
      <c r="F643" s="159" t="s">
        <v>702</v>
      </c>
      <c r="H643" s="158" t="s">
        <v>1</v>
      </c>
      <c r="I643" s="160"/>
      <c r="L643" s="157"/>
      <c r="M643" s="161"/>
      <c r="T643" s="162"/>
      <c r="AT643" s="158" t="s">
        <v>253</v>
      </c>
      <c r="AU643" s="158" t="s">
        <v>113</v>
      </c>
      <c r="AV643" s="12" t="s">
        <v>84</v>
      </c>
      <c r="AW643" s="12" t="s">
        <v>32</v>
      </c>
      <c r="AX643" s="12" t="s">
        <v>76</v>
      </c>
      <c r="AY643" s="158" t="s">
        <v>164</v>
      </c>
    </row>
    <row r="644" spans="2:65" s="12" customFormat="1">
      <c r="B644" s="157"/>
      <c r="D644" s="148" t="s">
        <v>253</v>
      </c>
      <c r="E644" s="158" t="s">
        <v>1</v>
      </c>
      <c r="F644" s="159" t="s">
        <v>495</v>
      </c>
      <c r="H644" s="158" t="s">
        <v>1</v>
      </c>
      <c r="I644" s="160"/>
      <c r="L644" s="157"/>
      <c r="M644" s="161"/>
      <c r="T644" s="162"/>
      <c r="AT644" s="158" t="s">
        <v>253</v>
      </c>
      <c r="AU644" s="158" t="s">
        <v>113</v>
      </c>
      <c r="AV644" s="12" t="s">
        <v>84</v>
      </c>
      <c r="AW644" s="12" t="s">
        <v>32</v>
      </c>
      <c r="AX644" s="12" t="s">
        <v>76</v>
      </c>
      <c r="AY644" s="158" t="s">
        <v>164</v>
      </c>
    </row>
    <row r="645" spans="2:65" s="12" customFormat="1">
      <c r="B645" s="157"/>
      <c r="D645" s="148" t="s">
        <v>253</v>
      </c>
      <c r="E645" s="158" t="s">
        <v>1</v>
      </c>
      <c r="F645" s="159" t="s">
        <v>496</v>
      </c>
      <c r="H645" s="158" t="s">
        <v>1</v>
      </c>
      <c r="I645" s="160"/>
      <c r="L645" s="157"/>
      <c r="M645" s="161"/>
      <c r="T645" s="162"/>
      <c r="AT645" s="158" t="s">
        <v>253</v>
      </c>
      <c r="AU645" s="158" t="s">
        <v>113</v>
      </c>
      <c r="AV645" s="12" t="s">
        <v>84</v>
      </c>
      <c r="AW645" s="12" t="s">
        <v>32</v>
      </c>
      <c r="AX645" s="12" t="s">
        <v>76</v>
      </c>
      <c r="AY645" s="158" t="s">
        <v>164</v>
      </c>
    </row>
    <row r="646" spans="2:65" s="13" customFormat="1">
      <c r="B646" s="163"/>
      <c r="D646" s="148" t="s">
        <v>253</v>
      </c>
      <c r="E646" s="164" t="s">
        <v>1</v>
      </c>
      <c r="F646" s="165" t="s">
        <v>703</v>
      </c>
      <c r="H646" s="166">
        <v>2.64</v>
      </c>
      <c r="I646" s="167"/>
      <c r="L646" s="163"/>
      <c r="M646" s="168"/>
      <c r="T646" s="169"/>
      <c r="AT646" s="164" t="s">
        <v>253</v>
      </c>
      <c r="AU646" s="164" t="s">
        <v>113</v>
      </c>
      <c r="AV646" s="13" t="s">
        <v>113</v>
      </c>
      <c r="AW646" s="13" t="s">
        <v>32</v>
      </c>
      <c r="AX646" s="13" t="s">
        <v>76</v>
      </c>
      <c r="AY646" s="164" t="s">
        <v>164</v>
      </c>
    </row>
    <row r="647" spans="2:65" s="13" customFormat="1">
      <c r="B647" s="163"/>
      <c r="D647" s="148" t="s">
        <v>253</v>
      </c>
      <c r="E647" s="164" t="s">
        <v>1</v>
      </c>
      <c r="F647" s="165" t="s">
        <v>704</v>
      </c>
      <c r="H647" s="166">
        <v>2.6080000000000001</v>
      </c>
      <c r="I647" s="167"/>
      <c r="L647" s="163"/>
      <c r="M647" s="168"/>
      <c r="T647" s="169"/>
      <c r="AT647" s="164" t="s">
        <v>253</v>
      </c>
      <c r="AU647" s="164" t="s">
        <v>113</v>
      </c>
      <c r="AV647" s="13" t="s">
        <v>113</v>
      </c>
      <c r="AW647" s="13" t="s">
        <v>32</v>
      </c>
      <c r="AX647" s="13" t="s">
        <v>76</v>
      </c>
      <c r="AY647" s="164" t="s">
        <v>164</v>
      </c>
    </row>
    <row r="648" spans="2:65" s="12" customFormat="1">
      <c r="B648" s="157"/>
      <c r="D648" s="148" t="s">
        <v>253</v>
      </c>
      <c r="E648" s="158" t="s">
        <v>1</v>
      </c>
      <c r="F648" s="159" t="s">
        <v>499</v>
      </c>
      <c r="H648" s="158" t="s">
        <v>1</v>
      </c>
      <c r="I648" s="160"/>
      <c r="L648" s="157"/>
      <c r="M648" s="161"/>
      <c r="T648" s="162"/>
      <c r="AT648" s="158" t="s">
        <v>253</v>
      </c>
      <c r="AU648" s="158" t="s">
        <v>113</v>
      </c>
      <c r="AV648" s="12" t="s">
        <v>84</v>
      </c>
      <c r="AW648" s="12" t="s">
        <v>32</v>
      </c>
      <c r="AX648" s="12" t="s">
        <v>76</v>
      </c>
      <c r="AY648" s="158" t="s">
        <v>164</v>
      </c>
    </row>
    <row r="649" spans="2:65" s="13" customFormat="1">
      <c r="B649" s="163"/>
      <c r="D649" s="148" t="s">
        <v>253</v>
      </c>
      <c r="E649" s="164" t="s">
        <v>1</v>
      </c>
      <c r="F649" s="165" t="s">
        <v>705</v>
      </c>
      <c r="H649" s="166">
        <v>12.16</v>
      </c>
      <c r="I649" s="167"/>
      <c r="L649" s="163"/>
      <c r="M649" s="168"/>
      <c r="T649" s="169"/>
      <c r="AT649" s="164" t="s">
        <v>253</v>
      </c>
      <c r="AU649" s="164" t="s">
        <v>113</v>
      </c>
      <c r="AV649" s="13" t="s">
        <v>113</v>
      </c>
      <c r="AW649" s="13" t="s">
        <v>32</v>
      </c>
      <c r="AX649" s="13" t="s">
        <v>76</v>
      </c>
      <c r="AY649" s="164" t="s">
        <v>164</v>
      </c>
    </row>
    <row r="650" spans="2:65" s="13" customFormat="1">
      <c r="B650" s="163"/>
      <c r="D650" s="148" t="s">
        <v>253</v>
      </c>
      <c r="E650" s="164" t="s">
        <v>1</v>
      </c>
      <c r="F650" s="165" t="s">
        <v>706</v>
      </c>
      <c r="H650" s="166">
        <v>34</v>
      </c>
      <c r="I650" s="167"/>
      <c r="L650" s="163"/>
      <c r="M650" s="168"/>
      <c r="T650" s="169"/>
      <c r="AT650" s="164" t="s">
        <v>253</v>
      </c>
      <c r="AU650" s="164" t="s">
        <v>113</v>
      </c>
      <c r="AV650" s="13" t="s">
        <v>113</v>
      </c>
      <c r="AW650" s="13" t="s">
        <v>32</v>
      </c>
      <c r="AX650" s="13" t="s">
        <v>76</v>
      </c>
      <c r="AY650" s="164" t="s">
        <v>164</v>
      </c>
    </row>
    <row r="651" spans="2:65" s="13" customFormat="1">
      <c r="B651" s="163"/>
      <c r="D651" s="148" t="s">
        <v>253</v>
      </c>
      <c r="E651" s="164" t="s">
        <v>1</v>
      </c>
      <c r="F651" s="165" t="s">
        <v>707</v>
      </c>
      <c r="H651" s="166">
        <v>4.5999999999999996</v>
      </c>
      <c r="I651" s="167"/>
      <c r="L651" s="163"/>
      <c r="M651" s="168"/>
      <c r="T651" s="169"/>
      <c r="AT651" s="164" t="s">
        <v>253</v>
      </c>
      <c r="AU651" s="164" t="s">
        <v>113</v>
      </c>
      <c r="AV651" s="13" t="s">
        <v>113</v>
      </c>
      <c r="AW651" s="13" t="s">
        <v>32</v>
      </c>
      <c r="AX651" s="13" t="s">
        <v>76</v>
      </c>
      <c r="AY651" s="164" t="s">
        <v>164</v>
      </c>
    </row>
    <row r="652" spans="2:65" s="13" customFormat="1">
      <c r="B652" s="163"/>
      <c r="D652" s="148" t="s">
        <v>253</v>
      </c>
      <c r="E652" s="164" t="s">
        <v>1</v>
      </c>
      <c r="F652" s="165" t="s">
        <v>708</v>
      </c>
      <c r="H652" s="166">
        <v>6</v>
      </c>
      <c r="I652" s="167"/>
      <c r="L652" s="163"/>
      <c r="M652" s="168"/>
      <c r="T652" s="169"/>
      <c r="AT652" s="164" t="s">
        <v>253</v>
      </c>
      <c r="AU652" s="164" t="s">
        <v>113</v>
      </c>
      <c r="AV652" s="13" t="s">
        <v>113</v>
      </c>
      <c r="AW652" s="13" t="s">
        <v>32</v>
      </c>
      <c r="AX652" s="13" t="s">
        <v>76</v>
      </c>
      <c r="AY652" s="164" t="s">
        <v>164</v>
      </c>
    </row>
    <row r="653" spans="2:65" s="13" customFormat="1">
      <c r="B653" s="163"/>
      <c r="D653" s="148" t="s">
        <v>253</v>
      </c>
      <c r="E653" s="164" t="s">
        <v>1</v>
      </c>
      <c r="F653" s="165" t="s">
        <v>709</v>
      </c>
      <c r="H653" s="166">
        <v>0.48</v>
      </c>
      <c r="I653" s="167"/>
      <c r="L653" s="163"/>
      <c r="M653" s="168"/>
      <c r="T653" s="169"/>
      <c r="AT653" s="164" t="s">
        <v>253</v>
      </c>
      <c r="AU653" s="164" t="s">
        <v>113</v>
      </c>
      <c r="AV653" s="13" t="s">
        <v>113</v>
      </c>
      <c r="AW653" s="13" t="s">
        <v>32</v>
      </c>
      <c r="AX653" s="13" t="s">
        <v>76</v>
      </c>
      <c r="AY653" s="164" t="s">
        <v>164</v>
      </c>
    </row>
    <row r="654" spans="2:65" s="13" customFormat="1">
      <c r="B654" s="163"/>
      <c r="D654" s="148" t="s">
        <v>253</v>
      </c>
      <c r="E654" s="164" t="s">
        <v>1</v>
      </c>
      <c r="F654" s="165" t="s">
        <v>710</v>
      </c>
      <c r="H654" s="166">
        <v>13.44</v>
      </c>
      <c r="I654" s="167"/>
      <c r="L654" s="163"/>
      <c r="M654" s="168"/>
      <c r="T654" s="169"/>
      <c r="AT654" s="164" t="s">
        <v>253</v>
      </c>
      <c r="AU654" s="164" t="s">
        <v>113</v>
      </c>
      <c r="AV654" s="13" t="s">
        <v>113</v>
      </c>
      <c r="AW654" s="13" t="s">
        <v>32</v>
      </c>
      <c r="AX654" s="13" t="s">
        <v>76</v>
      </c>
      <c r="AY654" s="164" t="s">
        <v>164</v>
      </c>
    </row>
    <row r="655" spans="2:65" s="13" customFormat="1">
      <c r="B655" s="163"/>
      <c r="D655" s="148" t="s">
        <v>253</v>
      </c>
      <c r="E655" s="164" t="s">
        <v>1</v>
      </c>
      <c r="F655" s="165" t="s">
        <v>711</v>
      </c>
      <c r="H655" s="166">
        <v>2.12</v>
      </c>
      <c r="I655" s="167"/>
      <c r="L655" s="163"/>
      <c r="M655" s="168"/>
      <c r="T655" s="169"/>
      <c r="AT655" s="164" t="s">
        <v>253</v>
      </c>
      <c r="AU655" s="164" t="s">
        <v>113</v>
      </c>
      <c r="AV655" s="13" t="s">
        <v>113</v>
      </c>
      <c r="AW655" s="13" t="s">
        <v>32</v>
      </c>
      <c r="AX655" s="13" t="s">
        <v>76</v>
      </c>
      <c r="AY655" s="164" t="s">
        <v>164</v>
      </c>
    </row>
    <row r="656" spans="2:65" s="13" customFormat="1">
      <c r="B656" s="163"/>
      <c r="D656" s="148" t="s">
        <v>253</v>
      </c>
      <c r="E656" s="164" t="s">
        <v>1</v>
      </c>
      <c r="F656" s="165" t="s">
        <v>712</v>
      </c>
      <c r="H656" s="166">
        <v>9.24</v>
      </c>
      <c r="I656" s="167"/>
      <c r="L656" s="163"/>
      <c r="M656" s="168"/>
      <c r="T656" s="169"/>
      <c r="AT656" s="164" t="s">
        <v>253</v>
      </c>
      <c r="AU656" s="164" t="s">
        <v>113</v>
      </c>
      <c r="AV656" s="13" t="s">
        <v>113</v>
      </c>
      <c r="AW656" s="13" t="s">
        <v>32</v>
      </c>
      <c r="AX656" s="13" t="s">
        <v>76</v>
      </c>
      <c r="AY656" s="164" t="s">
        <v>164</v>
      </c>
    </row>
    <row r="657" spans="2:65" s="13" customFormat="1">
      <c r="B657" s="163"/>
      <c r="D657" s="148" t="s">
        <v>253</v>
      </c>
      <c r="E657" s="164" t="s">
        <v>1</v>
      </c>
      <c r="F657" s="165" t="s">
        <v>713</v>
      </c>
      <c r="H657" s="166">
        <v>0.64</v>
      </c>
      <c r="I657" s="167"/>
      <c r="L657" s="163"/>
      <c r="M657" s="168"/>
      <c r="T657" s="169"/>
      <c r="AT657" s="164" t="s">
        <v>253</v>
      </c>
      <c r="AU657" s="164" t="s">
        <v>113</v>
      </c>
      <c r="AV657" s="13" t="s">
        <v>113</v>
      </c>
      <c r="AW657" s="13" t="s">
        <v>32</v>
      </c>
      <c r="AX657" s="13" t="s">
        <v>76</v>
      </c>
      <c r="AY657" s="164" t="s">
        <v>164</v>
      </c>
    </row>
    <row r="658" spans="2:65" s="14" customFormat="1">
      <c r="B658" s="170"/>
      <c r="D658" s="148" t="s">
        <v>253</v>
      </c>
      <c r="E658" s="171" t="s">
        <v>1</v>
      </c>
      <c r="F658" s="172" t="s">
        <v>265</v>
      </c>
      <c r="H658" s="173">
        <v>87.927999999999997</v>
      </c>
      <c r="I658" s="174"/>
      <c r="L658" s="170"/>
      <c r="M658" s="175"/>
      <c r="T658" s="176"/>
      <c r="AT658" s="171" t="s">
        <v>253</v>
      </c>
      <c r="AU658" s="171" t="s">
        <v>113</v>
      </c>
      <c r="AV658" s="14" t="s">
        <v>186</v>
      </c>
      <c r="AW658" s="14" t="s">
        <v>32</v>
      </c>
      <c r="AX658" s="14" t="s">
        <v>84</v>
      </c>
      <c r="AY658" s="171" t="s">
        <v>164</v>
      </c>
    </row>
    <row r="659" spans="2:65" s="1" customFormat="1" ht="33" customHeight="1">
      <c r="B659" s="31"/>
      <c r="C659" s="135" t="s">
        <v>714</v>
      </c>
      <c r="D659" s="135" t="s">
        <v>167</v>
      </c>
      <c r="E659" s="136" t="s">
        <v>715</v>
      </c>
      <c r="F659" s="137" t="s">
        <v>716</v>
      </c>
      <c r="G659" s="138" t="s">
        <v>250</v>
      </c>
      <c r="H659" s="139">
        <v>87.927999999999997</v>
      </c>
      <c r="I659" s="140"/>
      <c r="J659" s="141">
        <f>ROUND(I659*H659,2)</f>
        <v>0</v>
      </c>
      <c r="K659" s="137" t="s">
        <v>251</v>
      </c>
      <c r="L659" s="31"/>
      <c r="M659" s="142" t="s">
        <v>1</v>
      </c>
      <c r="N659" s="143" t="s">
        <v>42</v>
      </c>
      <c r="P659" s="144">
        <f>O659*H659</f>
        <v>0</v>
      </c>
      <c r="Q659" s="144">
        <v>1.3650000000000001E-2</v>
      </c>
      <c r="R659" s="144">
        <f>Q659*H659</f>
        <v>1.2002172</v>
      </c>
      <c r="S659" s="144">
        <v>0</v>
      </c>
      <c r="T659" s="145">
        <f>S659*H659</f>
        <v>0</v>
      </c>
      <c r="AR659" s="146" t="s">
        <v>186</v>
      </c>
      <c r="AT659" s="146" t="s">
        <v>167</v>
      </c>
      <c r="AU659" s="146" t="s">
        <v>113</v>
      </c>
      <c r="AY659" s="16" t="s">
        <v>164</v>
      </c>
      <c r="BE659" s="147">
        <f>IF(N659="základní",J659,0)</f>
        <v>0</v>
      </c>
      <c r="BF659" s="147">
        <f>IF(N659="snížená",J659,0)</f>
        <v>0</v>
      </c>
      <c r="BG659" s="147">
        <f>IF(N659="zákl. přenesená",J659,0)</f>
        <v>0</v>
      </c>
      <c r="BH659" s="147">
        <f>IF(N659="sníž. přenesená",J659,0)</f>
        <v>0</v>
      </c>
      <c r="BI659" s="147">
        <f>IF(N659="nulová",J659,0)</f>
        <v>0</v>
      </c>
      <c r="BJ659" s="16" t="s">
        <v>113</v>
      </c>
      <c r="BK659" s="147">
        <f>ROUND(I659*H659,2)</f>
        <v>0</v>
      </c>
      <c r="BL659" s="16" t="s">
        <v>186</v>
      </c>
      <c r="BM659" s="146" t="s">
        <v>717</v>
      </c>
    </row>
    <row r="660" spans="2:65" s="12" customFormat="1">
      <c r="B660" s="157"/>
      <c r="D660" s="148" t="s">
        <v>253</v>
      </c>
      <c r="E660" s="158" t="s">
        <v>1</v>
      </c>
      <c r="F660" s="159" t="s">
        <v>702</v>
      </c>
      <c r="H660" s="158" t="s">
        <v>1</v>
      </c>
      <c r="I660" s="160"/>
      <c r="L660" s="157"/>
      <c r="M660" s="161"/>
      <c r="T660" s="162"/>
      <c r="AT660" s="158" t="s">
        <v>253</v>
      </c>
      <c r="AU660" s="158" t="s">
        <v>113</v>
      </c>
      <c r="AV660" s="12" t="s">
        <v>84</v>
      </c>
      <c r="AW660" s="12" t="s">
        <v>32</v>
      </c>
      <c r="AX660" s="12" t="s">
        <v>76</v>
      </c>
      <c r="AY660" s="158" t="s">
        <v>164</v>
      </c>
    </row>
    <row r="661" spans="2:65" s="12" customFormat="1">
      <c r="B661" s="157"/>
      <c r="D661" s="148" t="s">
        <v>253</v>
      </c>
      <c r="E661" s="158" t="s">
        <v>1</v>
      </c>
      <c r="F661" s="159" t="s">
        <v>495</v>
      </c>
      <c r="H661" s="158" t="s">
        <v>1</v>
      </c>
      <c r="I661" s="160"/>
      <c r="L661" s="157"/>
      <c r="M661" s="161"/>
      <c r="T661" s="162"/>
      <c r="AT661" s="158" t="s">
        <v>253</v>
      </c>
      <c r="AU661" s="158" t="s">
        <v>113</v>
      </c>
      <c r="AV661" s="12" t="s">
        <v>84</v>
      </c>
      <c r="AW661" s="12" t="s">
        <v>32</v>
      </c>
      <c r="AX661" s="12" t="s">
        <v>76</v>
      </c>
      <c r="AY661" s="158" t="s">
        <v>164</v>
      </c>
    </row>
    <row r="662" spans="2:65" s="12" customFormat="1">
      <c r="B662" s="157"/>
      <c r="D662" s="148" t="s">
        <v>253</v>
      </c>
      <c r="E662" s="158" t="s">
        <v>1</v>
      </c>
      <c r="F662" s="159" t="s">
        <v>496</v>
      </c>
      <c r="H662" s="158" t="s">
        <v>1</v>
      </c>
      <c r="I662" s="160"/>
      <c r="L662" s="157"/>
      <c r="M662" s="161"/>
      <c r="T662" s="162"/>
      <c r="AT662" s="158" t="s">
        <v>253</v>
      </c>
      <c r="AU662" s="158" t="s">
        <v>113</v>
      </c>
      <c r="AV662" s="12" t="s">
        <v>84</v>
      </c>
      <c r="AW662" s="12" t="s">
        <v>32</v>
      </c>
      <c r="AX662" s="12" t="s">
        <v>76</v>
      </c>
      <c r="AY662" s="158" t="s">
        <v>164</v>
      </c>
    </row>
    <row r="663" spans="2:65" s="13" customFormat="1">
      <c r="B663" s="163"/>
      <c r="D663" s="148" t="s">
        <v>253</v>
      </c>
      <c r="E663" s="164" t="s">
        <v>1</v>
      </c>
      <c r="F663" s="165" t="s">
        <v>703</v>
      </c>
      <c r="H663" s="166">
        <v>2.64</v>
      </c>
      <c r="I663" s="167"/>
      <c r="L663" s="163"/>
      <c r="M663" s="168"/>
      <c r="T663" s="169"/>
      <c r="AT663" s="164" t="s">
        <v>253</v>
      </c>
      <c r="AU663" s="164" t="s">
        <v>113</v>
      </c>
      <c r="AV663" s="13" t="s">
        <v>113</v>
      </c>
      <c r="AW663" s="13" t="s">
        <v>32</v>
      </c>
      <c r="AX663" s="13" t="s">
        <v>76</v>
      </c>
      <c r="AY663" s="164" t="s">
        <v>164</v>
      </c>
    </row>
    <row r="664" spans="2:65" s="13" customFormat="1">
      <c r="B664" s="163"/>
      <c r="D664" s="148" t="s">
        <v>253</v>
      </c>
      <c r="E664" s="164" t="s">
        <v>1</v>
      </c>
      <c r="F664" s="165" t="s">
        <v>704</v>
      </c>
      <c r="H664" s="166">
        <v>2.6080000000000001</v>
      </c>
      <c r="I664" s="167"/>
      <c r="L664" s="163"/>
      <c r="M664" s="168"/>
      <c r="T664" s="169"/>
      <c r="AT664" s="164" t="s">
        <v>253</v>
      </c>
      <c r="AU664" s="164" t="s">
        <v>113</v>
      </c>
      <c r="AV664" s="13" t="s">
        <v>113</v>
      </c>
      <c r="AW664" s="13" t="s">
        <v>32</v>
      </c>
      <c r="AX664" s="13" t="s">
        <v>76</v>
      </c>
      <c r="AY664" s="164" t="s">
        <v>164</v>
      </c>
    </row>
    <row r="665" spans="2:65" s="12" customFormat="1">
      <c r="B665" s="157"/>
      <c r="D665" s="148" t="s">
        <v>253</v>
      </c>
      <c r="E665" s="158" t="s">
        <v>1</v>
      </c>
      <c r="F665" s="159" t="s">
        <v>499</v>
      </c>
      <c r="H665" s="158" t="s">
        <v>1</v>
      </c>
      <c r="I665" s="160"/>
      <c r="L665" s="157"/>
      <c r="M665" s="161"/>
      <c r="T665" s="162"/>
      <c r="AT665" s="158" t="s">
        <v>253</v>
      </c>
      <c r="AU665" s="158" t="s">
        <v>113</v>
      </c>
      <c r="AV665" s="12" t="s">
        <v>84</v>
      </c>
      <c r="AW665" s="12" t="s">
        <v>32</v>
      </c>
      <c r="AX665" s="12" t="s">
        <v>76</v>
      </c>
      <c r="AY665" s="158" t="s">
        <v>164</v>
      </c>
    </row>
    <row r="666" spans="2:65" s="13" customFormat="1">
      <c r="B666" s="163"/>
      <c r="D666" s="148" t="s">
        <v>253</v>
      </c>
      <c r="E666" s="164" t="s">
        <v>1</v>
      </c>
      <c r="F666" s="165" t="s">
        <v>705</v>
      </c>
      <c r="H666" s="166">
        <v>12.16</v>
      </c>
      <c r="I666" s="167"/>
      <c r="L666" s="163"/>
      <c r="M666" s="168"/>
      <c r="T666" s="169"/>
      <c r="AT666" s="164" t="s">
        <v>253</v>
      </c>
      <c r="AU666" s="164" t="s">
        <v>113</v>
      </c>
      <c r="AV666" s="13" t="s">
        <v>113</v>
      </c>
      <c r="AW666" s="13" t="s">
        <v>32</v>
      </c>
      <c r="AX666" s="13" t="s">
        <v>76</v>
      </c>
      <c r="AY666" s="164" t="s">
        <v>164</v>
      </c>
    </row>
    <row r="667" spans="2:65" s="13" customFormat="1">
      <c r="B667" s="163"/>
      <c r="D667" s="148" t="s">
        <v>253</v>
      </c>
      <c r="E667" s="164" t="s">
        <v>1</v>
      </c>
      <c r="F667" s="165" t="s">
        <v>706</v>
      </c>
      <c r="H667" s="166">
        <v>34</v>
      </c>
      <c r="I667" s="167"/>
      <c r="L667" s="163"/>
      <c r="M667" s="168"/>
      <c r="T667" s="169"/>
      <c r="AT667" s="164" t="s">
        <v>253</v>
      </c>
      <c r="AU667" s="164" t="s">
        <v>113</v>
      </c>
      <c r="AV667" s="13" t="s">
        <v>113</v>
      </c>
      <c r="AW667" s="13" t="s">
        <v>32</v>
      </c>
      <c r="AX667" s="13" t="s">
        <v>76</v>
      </c>
      <c r="AY667" s="164" t="s">
        <v>164</v>
      </c>
    </row>
    <row r="668" spans="2:65" s="13" customFormat="1">
      <c r="B668" s="163"/>
      <c r="D668" s="148" t="s">
        <v>253</v>
      </c>
      <c r="E668" s="164" t="s">
        <v>1</v>
      </c>
      <c r="F668" s="165" t="s">
        <v>707</v>
      </c>
      <c r="H668" s="166">
        <v>4.5999999999999996</v>
      </c>
      <c r="I668" s="167"/>
      <c r="L668" s="163"/>
      <c r="M668" s="168"/>
      <c r="T668" s="169"/>
      <c r="AT668" s="164" t="s">
        <v>253</v>
      </c>
      <c r="AU668" s="164" t="s">
        <v>113</v>
      </c>
      <c r="AV668" s="13" t="s">
        <v>113</v>
      </c>
      <c r="AW668" s="13" t="s">
        <v>32</v>
      </c>
      <c r="AX668" s="13" t="s">
        <v>76</v>
      </c>
      <c r="AY668" s="164" t="s">
        <v>164</v>
      </c>
    </row>
    <row r="669" spans="2:65" s="13" customFormat="1">
      <c r="B669" s="163"/>
      <c r="D669" s="148" t="s">
        <v>253</v>
      </c>
      <c r="E669" s="164" t="s">
        <v>1</v>
      </c>
      <c r="F669" s="165" t="s">
        <v>708</v>
      </c>
      <c r="H669" s="166">
        <v>6</v>
      </c>
      <c r="I669" s="167"/>
      <c r="L669" s="163"/>
      <c r="M669" s="168"/>
      <c r="T669" s="169"/>
      <c r="AT669" s="164" t="s">
        <v>253</v>
      </c>
      <c r="AU669" s="164" t="s">
        <v>113</v>
      </c>
      <c r="AV669" s="13" t="s">
        <v>113</v>
      </c>
      <c r="AW669" s="13" t="s">
        <v>32</v>
      </c>
      <c r="AX669" s="13" t="s">
        <v>76</v>
      </c>
      <c r="AY669" s="164" t="s">
        <v>164</v>
      </c>
    </row>
    <row r="670" spans="2:65" s="13" customFormat="1">
      <c r="B670" s="163"/>
      <c r="D670" s="148" t="s">
        <v>253</v>
      </c>
      <c r="E670" s="164" t="s">
        <v>1</v>
      </c>
      <c r="F670" s="165" t="s">
        <v>709</v>
      </c>
      <c r="H670" s="166">
        <v>0.48</v>
      </c>
      <c r="I670" s="167"/>
      <c r="L670" s="163"/>
      <c r="M670" s="168"/>
      <c r="T670" s="169"/>
      <c r="AT670" s="164" t="s">
        <v>253</v>
      </c>
      <c r="AU670" s="164" t="s">
        <v>113</v>
      </c>
      <c r="AV670" s="13" t="s">
        <v>113</v>
      </c>
      <c r="AW670" s="13" t="s">
        <v>32</v>
      </c>
      <c r="AX670" s="13" t="s">
        <v>76</v>
      </c>
      <c r="AY670" s="164" t="s">
        <v>164</v>
      </c>
    </row>
    <row r="671" spans="2:65" s="13" customFormat="1">
      <c r="B671" s="163"/>
      <c r="D671" s="148" t="s">
        <v>253</v>
      </c>
      <c r="E671" s="164" t="s">
        <v>1</v>
      </c>
      <c r="F671" s="165" t="s">
        <v>710</v>
      </c>
      <c r="H671" s="166">
        <v>13.44</v>
      </c>
      <c r="I671" s="167"/>
      <c r="L671" s="163"/>
      <c r="M671" s="168"/>
      <c r="T671" s="169"/>
      <c r="AT671" s="164" t="s">
        <v>253</v>
      </c>
      <c r="AU671" s="164" t="s">
        <v>113</v>
      </c>
      <c r="AV671" s="13" t="s">
        <v>113</v>
      </c>
      <c r="AW671" s="13" t="s">
        <v>32</v>
      </c>
      <c r="AX671" s="13" t="s">
        <v>76</v>
      </c>
      <c r="AY671" s="164" t="s">
        <v>164</v>
      </c>
    </row>
    <row r="672" spans="2:65" s="13" customFormat="1">
      <c r="B672" s="163"/>
      <c r="D672" s="148" t="s">
        <v>253</v>
      </c>
      <c r="E672" s="164" t="s">
        <v>1</v>
      </c>
      <c r="F672" s="165" t="s">
        <v>711</v>
      </c>
      <c r="H672" s="166">
        <v>2.12</v>
      </c>
      <c r="I672" s="167"/>
      <c r="L672" s="163"/>
      <c r="M672" s="168"/>
      <c r="T672" s="169"/>
      <c r="AT672" s="164" t="s">
        <v>253</v>
      </c>
      <c r="AU672" s="164" t="s">
        <v>113</v>
      </c>
      <c r="AV672" s="13" t="s">
        <v>113</v>
      </c>
      <c r="AW672" s="13" t="s">
        <v>32</v>
      </c>
      <c r="AX672" s="13" t="s">
        <v>76</v>
      </c>
      <c r="AY672" s="164" t="s">
        <v>164</v>
      </c>
    </row>
    <row r="673" spans="2:65" s="13" customFormat="1">
      <c r="B673" s="163"/>
      <c r="D673" s="148" t="s">
        <v>253</v>
      </c>
      <c r="E673" s="164" t="s">
        <v>1</v>
      </c>
      <c r="F673" s="165" t="s">
        <v>712</v>
      </c>
      <c r="H673" s="166">
        <v>9.24</v>
      </c>
      <c r="I673" s="167"/>
      <c r="L673" s="163"/>
      <c r="M673" s="168"/>
      <c r="T673" s="169"/>
      <c r="AT673" s="164" t="s">
        <v>253</v>
      </c>
      <c r="AU673" s="164" t="s">
        <v>113</v>
      </c>
      <c r="AV673" s="13" t="s">
        <v>113</v>
      </c>
      <c r="AW673" s="13" t="s">
        <v>32</v>
      </c>
      <c r="AX673" s="13" t="s">
        <v>76</v>
      </c>
      <c r="AY673" s="164" t="s">
        <v>164</v>
      </c>
    </row>
    <row r="674" spans="2:65" s="13" customFormat="1">
      <c r="B674" s="163"/>
      <c r="D674" s="148" t="s">
        <v>253</v>
      </c>
      <c r="E674" s="164" t="s">
        <v>1</v>
      </c>
      <c r="F674" s="165" t="s">
        <v>713</v>
      </c>
      <c r="H674" s="166">
        <v>0.64</v>
      </c>
      <c r="I674" s="167"/>
      <c r="L674" s="163"/>
      <c r="M674" s="168"/>
      <c r="T674" s="169"/>
      <c r="AT674" s="164" t="s">
        <v>253</v>
      </c>
      <c r="AU674" s="164" t="s">
        <v>113</v>
      </c>
      <c r="AV674" s="13" t="s">
        <v>113</v>
      </c>
      <c r="AW674" s="13" t="s">
        <v>32</v>
      </c>
      <c r="AX674" s="13" t="s">
        <v>76</v>
      </c>
      <c r="AY674" s="164" t="s">
        <v>164</v>
      </c>
    </row>
    <row r="675" spans="2:65" s="14" customFormat="1">
      <c r="B675" s="170"/>
      <c r="D675" s="148" t="s">
        <v>253</v>
      </c>
      <c r="E675" s="171" t="s">
        <v>1</v>
      </c>
      <c r="F675" s="172" t="s">
        <v>265</v>
      </c>
      <c r="H675" s="173">
        <v>87.927999999999997</v>
      </c>
      <c r="I675" s="174"/>
      <c r="L675" s="170"/>
      <c r="M675" s="175"/>
      <c r="T675" s="176"/>
      <c r="AT675" s="171" t="s">
        <v>253</v>
      </c>
      <c r="AU675" s="171" t="s">
        <v>113</v>
      </c>
      <c r="AV675" s="14" t="s">
        <v>186</v>
      </c>
      <c r="AW675" s="14" t="s">
        <v>32</v>
      </c>
      <c r="AX675" s="14" t="s">
        <v>84</v>
      </c>
      <c r="AY675" s="171" t="s">
        <v>164</v>
      </c>
    </row>
    <row r="676" spans="2:65" s="1" customFormat="1" ht="37.9" customHeight="1">
      <c r="B676" s="31"/>
      <c r="C676" s="135" t="s">
        <v>718</v>
      </c>
      <c r="D676" s="135" t="s">
        <v>167</v>
      </c>
      <c r="E676" s="136" t="s">
        <v>719</v>
      </c>
      <c r="F676" s="137" t="s">
        <v>720</v>
      </c>
      <c r="G676" s="138" t="s">
        <v>250</v>
      </c>
      <c r="H676" s="139">
        <v>87.927999999999997</v>
      </c>
      <c r="I676" s="140"/>
      <c r="J676" s="141">
        <f>ROUND(I676*H676,2)</f>
        <v>0</v>
      </c>
      <c r="K676" s="137" t="s">
        <v>251</v>
      </c>
      <c r="L676" s="31"/>
      <c r="M676" s="142" t="s">
        <v>1</v>
      </c>
      <c r="N676" s="143" t="s">
        <v>42</v>
      </c>
      <c r="P676" s="144">
        <f>O676*H676</f>
        <v>0</v>
      </c>
      <c r="Q676" s="144">
        <v>1.103E-2</v>
      </c>
      <c r="R676" s="144">
        <f>Q676*H676</f>
        <v>0.96984583999999996</v>
      </c>
      <c r="S676" s="144">
        <v>0</v>
      </c>
      <c r="T676" s="145">
        <f>S676*H676</f>
        <v>0</v>
      </c>
      <c r="AR676" s="146" t="s">
        <v>186</v>
      </c>
      <c r="AT676" s="146" t="s">
        <v>167</v>
      </c>
      <c r="AU676" s="146" t="s">
        <v>113</v>
      </c>
      <c r="AY676" s="16" t="s">
        <v>164</v>
      </c>
      <c r="BE676" s="147">
        <f>IF(N676="základní",J676,0)</f>
        <v>0</v>
      </c>
      <c r="BF676" s="147">
        <f>IF(N676="snížená",J676,0)</f>
        <v>0</v>
      </c>
      <c r="BG676" s="147">
        <f>IF(N676="zákl. přenesená",J676,0)</f>
        <v>0</v>
      </c>
      <c r="BH676" s="147">
        <f>IF(N676="sníž. přenesená",J676,0)</f>
        <v>0</v>
      </c>
      <c r="BI676" s="147">
        <f>IF(N676="nulová",J676,0)</f>
        <v>0</v>
      </c>
      <c r="BJ676" s="16" t="s">
        <v>113</v>
      </c>
      <c r="BK676" s="147">
        <f>ROUND(I676*H676,2)</f>
        <v>0</v>
      </c>
      <c r="BL676" s="16" t="s">
        <v>186</v>
      </c>
      <c r="BM676" s="146" t="s">
        <v>721</v>
      </c>
    </row>
    <row r="677" spans="2:65" s="12" customFormat="1">
      <c r="B677" s="157"/>
      <c r="D677" s="148" t="s">
        <v>253</v>
      </c>
      <c r="E677" s="158" t="s">
        <v>1</v>
      </c>
      <c r="F677" s="159" t="s">
        <v>702</v>
      </c>
      <c r="H677" s="158" t="s">
        <v>1</v>
      </c>
      <c r="I677" s="160"/>
      <c r="L677" s="157"/>
      <c r="M677" s="161"/>
      <c r="T677" s="162"/>
      <c r="AT677" s="158" t="s">
        <v>253</v>
      </c>
      <c r="AU677" s="158" t="s">
        <v>113</v>
      </c>
      <c r="AV677" s="12" t="s">
        <v>84</v>
      </c>
      <c r="AW677" s="12" t="s">
        <v>32</v>
      </c>
      <c r="AX677" s="12" t="s">
        <v>76</v>
      </c>
      <c r="AY677" s="158" t="s">
        <v>164</v>
      </c>
    </row>
    <row r="678" spans="2:65" s="12" customFormat="1">
      <c r="B678" s="157"/>
      <c r="D678" s="148" t="s">
        <v>253</v>
      </c>
      <c r="E678" s="158" t="s">
        <v>1</v>
      </c>
      <c r="F678" s="159" t="s">
        <v>495</v>
      </c>
      <c r="H678" s="158" t="s">
        <v>1</v>
      </c>
      <c r="I678" s="160"/>
      <c r="L678" s="157"/>
      <c r="M678" s="161"/>
      <c r="T678" s="162"/>
      <c r="AT678" s="158" t="s">
        <v>253</v>
      </c>
      <c r="AU678" s="158" t="s">
        <v>113</v>
      </c>
      <c r="AV678" s="12" t="s">
        <v>84</v>
      </c>
      <c r="AW678" s="12" t="s">
        <v>32</v>
      </c>
      <c r="AX678" s="12" t="s">
        <v>76</v>
      </c>
      <c r="AY678" s="158" t="s">
        <v>164</v>
      </c>
    </row>
    <row r="679" spans="2:65" s="12" customFormat="1">
      <c r="B679" s="157"/>
      <c r="D679" s="148" t="s">
        <v>253</v>
      </c>
      <c r="E679" s="158" t="s">
        <v>1</v>
      </c>
      <c r="F679" s="159" t="s">
        <v>496</v>
      </c>
      <c r="H679" s="158" t="s">
        <v>1</v>
      </c>
      <c r="I679" s="160"/>
      <c r="L679" s="157"/>
      <c r="M679" s="161"/>
      <c r="T679" s="162"/>
      <c r="AT679" s="158" t="s">
        <v>253</v>
      </c>
      <c r="AU679" s="158" t="s">
        <v>113</v>
      </c>
      <c r="AV679" s="12" t="s">
        <v>84</v>
      </c>
      <c r="AW679" s="12" t="s">
        <v>32</v>
      </c>
      <c r="AX679" s="12" t="s">
        <v>76</v>
      </c>
      <c r="AY679" s="158" t="s">
        <v>164</v>
      </c>
    </row>
    <row r="680" spans="2:65" s="13" customFormat="1">
      <c r="B680" s="163"/>
      <c r="D680" s="148" t="s">
        <v>253</v>
      </c>
      <c r="E680" s="164" t="s">
        <v>1</v>
      </c>
      <c r="F680" s="165" t="s">
        <v>703</v>
      </c>
      <c r="H680" s="166">
        <v>2.64</v>
      </c>
      <c r="I680" s="167"/>
      <c r="L680" s="163"/>
      <c r="M680" s="168"/>
      <c r="T680" s="169"/>
      <c r="AT680" s="164" t="s">
        <v>253</v>
      </c>
      <c r="AU680" s="164" t="s">
        <v>113</v>
      </c>
      <c r="AV680" s="13" t="s">
        <v>113</v>
      </c>
      <c r="AW680" s="13" t="s">
        <v>32</v>
      </c>
      <c r="AX680" s="13" t="s">
        <v>76</v>
      </c>
      <c r="AY680" s="164" t="s">
        <v>164</v>
      </c>
    </row>
    <row r="681" spans="2:65" s="13" customFormat="1">
      <c r="B681" s="163"/>
      <c r="D681" s="148" t="s">
        <v>253</v>
      </c>
      <c r="E681" s="164" t="s">
        <v>1</v>
      </c>
      <c r="F681" s="165" t="s">
        <v>704</v>
      </c>
      <c r="H681" s="166">
        <v>2.6080000000000001</v>
      </c>
      <c r="I681" s="167"/>
      <c r="L681" s="163"/>
      <c r="M681" s="168"/>
      <c r="T681" s="169"/>
      <c r="AT681" s="164" t="s">
        <v>253</v>
      </c>
      <c r="AU681" s="164" t="s">
        <v>113</v>
      </c>
      <c r="AV681" s="13" t="s">
        <v>113</v>
      </c>
      <c r="AW681" s="13" t="s">
        <v>32</v>
      </c>
      <c r="AX681" s="13" t="s">
        <v>76</v>
      </c>
      <c r="AY681" s="164" t="s">
        <v>164</v>
      </c>
    </row>
    <row r="682" spans="2:65" s="12" customFormat="1">
      <c r="B682" s="157"/>
      <c r="D682" s="148" t="s">
        <v>253</v>
      </c>
      <c r="E682" s="158" t="s">
        <v>1</v>
      </c>
      <c r="F682" s="159" t="s">
        <v>499</v>
      </c>
      <c r="H682" s="158" t="s">
        <v>1</v>
      </c>
      <c r="I682" s="160"/>
      <c r="L682" s="157"/>
      <c r="M682" s="161"/>
      <c r="T682" s="162"/>
      <c r="AT682" s="158" t="s">
        <v>253</v>
      </c>
      <c r="AU682" s="158" t="s">
        <v>113</v>
      </c>
      <c r="AV682" s="12" t="s">
        <v>84</v>
      </c>
      <c r="AW682" s="12" t="s">
        <v>32</v>
      </c>
      <c r="AX682" s="12" t="s">
        <v>76</v>
      </c>
      <c r="AY682" s="158" t="s">
        <v>164</v>
      </c>
    </row>
    <row r="683" spans="2:65" s="13" customFormat="1">
      <c r="B683" s="163"/>
      <c r="D683" s="148" t="s">
        <v>253</v>
      </c>
      <c r="E683" s="164" t="s">
        <v>1</v>
      </c>
      <c r="F683" s="165" t="s">
        <v>705</v>
      </c>
      <c r="H683" s="166">
        <v>12.16</v>
      </c>
      <c r="I683" s="167"/>
      <c r="L683" s="163"/>
      <c r="M683" s="168"/>
      <c r="T683" s="169"/>
      <c r="AT683" s="164" t="s">
        <v>253</v>
      </c>
      <c r="AU683" s="164" t="s">
        <v>113</v>
      </c>
      <c r="AV683" s="13" t="s">
        <v>113</v>
      </c>
      <c r="AW683" s="13" t="s">
        <v>32</v>
      </c>
      <c r="AX683" s="13" t="s">
        <v>76</v>
      </c>
      <c r="AY683" s="164" t="s">
        <v>164</v>
      </c>
    </row>
    <row r="684" spans="2:65" s="13" customFormat="1">
      <c r="B684" s="163"/>
      <c r="D684" s="148" t="s">
        <v>253</v>
      </c>
      <c r="E684" s="164" t="s">
        <v>1</v>
      </c>
      <c r="F684" s="165" t="s">
        <v>706</v>
      </c>
      <c r="H684" s="166">
        <v>34</v>
      </c>
      <c r="I684" s="167"/>
      <c r="L684" s="163"/>
      <c r="M684" s="168"/>
      <c r="T684" s="169"/>
      <c r="AT684" s="164" t="s">
        <v>253</v>
      </c>
      <c r="AU684" s="164" t="s">
        <v>113</v>
      </c>
      <c r="AV684" s="13" t="s">
        <v>113</v>
      </c>
      <c r="AW684" s="13" t="s">
        <v>32</v>
      </c>
      <c r="AX684" s="13" t="s">
        <v>76</v>
      </c>
      <c r="AY684" s="164" t="s">
        <v>164</v>
      </c>
    </row>
    <row r="685" spans="2:65" s="13" customFormat="1">
      <c r="B685" s="163"/>
      <c r="D685" s="148" t="s">
        <v>253</v>
      </c>
      <c r="E685" s="164" t="s">
        <v>1</v>
      </c>
      <c r="F685" s="165" t="s">
        <v>707</v>
      </c>
      <c r="H685" s="166">
        <v>4.5999999999999996</v>
      </c>
      <c r="I685" s="167"/>
      <c r="L685" s="163"/>
      <c r="M685" s="168"/>
      <c r="T685" s="169"/>
      <c r="AT685" s="164" t="s">
        <v>253</v>
      </c>
      <c r="AU685" s="164" t="s">
        <v>113</v>
      </c>
      <c r="AV685" s="13" t="s">
        <v>113</v>
      </c>
      <c r="AW685" s="13" t="s">
        <v>32</v>
      </c>
      <c r="AX685" s="13" t="s">
        <v>76</v>
      </c>
      <c r="AY685" s="164" t="s">
        <v>164</v>
      </c>
    </row>
    <row r="686" spans="2:65" s="13" customFormat="1">
      <c r="B686" s="163"/>
      <c r="D686" s="148" t="s">
        <v>253</v>
      </c>
      <c r="E686" s="164" t="s">
        <v>1</v>
      </c>
      <c r="F686" s="165" t="s">
        <v>708</v>
      </c>
      <c r="H686" s="166">
        <v>6</v>
      </c>
      <c r="I686" s="167"/>
      <c r="L686" s="163"/>
      <c r="M686" s="168"/>
      <c r="T686" s="169"/>
      <c r="AT686" s="164" t="s">
        <v>253</v>
      </c>
      <c r="AU686" s="164" t="s">
        <v>113</v>
      </c>
      <c r="AV686" s="13" t="s">
        <v>113</v>
      </c>
      <c r="AW686" s="13" t="s">
        <v>32</v>
      </c>
      <c r="AX686" s="13" t="s">
        <v>76</v>
      </c>
      <c r="AY686" s="164" t="s">
        <v>164</v>
      </c>
    </row>
    <row r="687" spans="2:65" s="13" customFormat="1">
      <c r="B687" s="163"/>
      <c r="D687" s="148" t="s">
        <v>253</v>
      </c>
      <c r="E687" s="164" t="s">
        <v>1</v>
      </c>
      <c r="F687" s="165" t="s">
        <v>709</v>
      </c>
      <c r="H687" s="166">
        <v>0.48</v>
      </c>
      <c r="I687" s="167"/>
      <c r="L687" s="163"/>
      <c r="M687" s="168"/>
      <c r="T687" s="169"/>
      <c r="AT687" s="164" t="s">
        <v>253</v>
      </c>
      <c r="AU687" s="164" t="s">
        <v>113</v>
      </c>
      <c r="AV687" s="13" t="s">
        <v>113</v>
      </c>
      <c r="AW687" s="13" t="s">
        <v>32</v>
      </c>
      <c r="AX687" s="13" t="s">
        <v>76</v>
      </c>
      <c r="AY687" s="164" t="s">
        <v>164</v>
      </c>
    </row>
    <row r="688" spans="2:65" s="13" customFormat="1">
      <c r="B688" s="163"/>
      <c r="D688" s="148" t="s">
        <v>253</v>
      </c>
      <c r="E688" s="164" t="s">
        <v>1</v>
      </c>
      <c r="F688" s="165" t="s">
        <v>710</v>
      </c>
      <c r="H688" s="166">
        <v>13.44</v>
      </c>
      <c r="I688" s="167"/>
      <c r="L688" s="163"/>
      <c r="M688" s="168"/>
      <c r="T688" s="169"/>
      <c r="AT688" s="164" t="s">
        <v>253</v>
      </c>
      <c r="AU688" s="164" t="s">
        <v>113</v>
      </c>
      <c r="AV688" s="13" t="s">
        <v>113</v>
      </c>
      <c r="AW688" s="13" t="s">
        <v>32</v>
      </c>
      <c r="AX688" s="13" t="s">
        <v>76</v>
      </c>
      <c r="AY688" s="164" t="s">
        <v>164</v>
      </c>
    </row>
    <row r="689" spans="2:65" s="13" customFormat="1">
      <c r="B689" s="163"/>
      <c r="D689" s="148" t="s">
        <v>253</v>
      </c>
      <c r="E689" s="164" t="s">
        <v>1</v>
      </c>
      <c r="F689" s="165" t="s">
        <v>711</v>
      </c>
      <c r="H689" s="166">
        <v>2.12</v>
      </c>
      <c r="I689" s="167"/>
      <c r="L689" s="163"/>
      <c r="M689" s="168"/>
      <c r="T689" s="169"/>
      <c r="AT689" s="164" t="s">
        <v>253</v>
      </c>
      <c r="AU689" s="164" t="s">
        <v>113</v>
      </c>
      <c r="AV689" s="13" t="s">
        <v>113</v>
      </c>
      <c r="AW689" s="13" t="s">
        <v>32</v>
      </c>
      <c r="AX689" s="13" t="s">
        <v>76</v>
      </c>
      <c r="AY689" s="164" t="s">
        <v>164</v>
      </c>
    </row>
    <row r="690" spans="2:65" s="13" customFormat="1">
      <c r="B690" s="163"/>
      <c r="D690" s="148" t="s">
        <v>253</v>
      </c>
      <c r="E690" s="164" t="s">
        <v>1</v>
      </c>
      <c r="F690" s="165" t="s">
        <v>712</v>
      </c>
      <c r="H690" s="166">
        <v>9.24</v>
      </c>
      <c r="I690" s="167"/>
      <c r="L690" s="163"/>
      <c r="M690" s="168"/>
      <c r="T690" s="169"/>
      <c r="AT690" s="164" t="s">
        <v>253</v>
      </c>
      <c r="AU690" s="164" t="s">
        <v>113</v>
      </c>
      <c r="AV690" s="13" t="s">
        <v>113</v>
      </c>
      <c r="AW690" s="13" t="s">
        <v>32</v>
      </c>
      <c r="AX690" s="13" t="s">
        <v>76</v>
      </c>
      <c r="AY690" s="164" t="s">
        <v>164</v>
      </c>
    </row>
    <row r="691" spans="2:65" s="13" customFormat="1">
      <c r="B691" s="163"/>
      <c r="D691" s="148" t="s">
        <v>253</v>
      </c>
      <c r="E691" s="164" t="s">
        <v>1</v>
      </c>
      <c r="F691" s="165" t="s">
        <v>713</v>
      </c>
      <c r="H691" s="166">
        <v>0.64</v>
      </c>
      <c r="I691" s="167"/>
      <c r="L691" s="163"/>
      <c r="M691" s="168"/>
      <c r="T691" s="169"/>
      <c r="AT691" s="164" t="s">
        <v>253</v>
      </c>
      <c r="AU691" s="164" t="s">
        <v>113</v>
      </c>
      <c r="AV691" s="13" t="s">
        <v>113</v>
      </c>
      <c r="AW691" s="13" t="s">
        <v>32</v>
      </c>
      <c r="AX691" s="13" t="s">
        <v>76</v>
      </c>
      <c r="AY691" s="164" t="s">
        <v>164</v>
      </c>
    </row>
    <row r="692" spans="2:65" s="14" customFormat="1">
      <c r="B692" s="170"/>
      <c r="D692" s="148" t="s">
        <v>253</v>
      </c>
      <c r="E692" s="171" t="s">
        <v>1</v>
      </c>
      <c r="F692" s="172" t="s">
        <v>265</v>
      </c>
      <c r="H692" s="173">
        <v>87.927999999999997</v>
      </c>
      <c r="I692" s="174"/>
      <c r="L692" s="170"/>
      <c r="M692" s="175"/>
      <c r="T692" s="176"/>
      <c r="AT692" s="171" t="s">
        <v>253</v>
      </c>
      <c r="AU692" s="171" t="s">
        <v>113</v>
      </c>
      <c r="AV692" s="14" t="s">
        <v>186</v>
      </c>
      <c r="AW692" s="14" t="s">
        <v>32</v>
      </c>
      <c r="AX692" s="14" t="s">
        <v>84</v>
      </c>
      <c r="AY692" s="171" t="s">
        <v>164</v>
      </c>
    </row>
    <row r="693" spans="2:65" s="1" customFormat="1" ht="24.2" customHeight="1">
      <c r="B693" s="31"/>
      <c r="C693" s="135" t="s">
        <v>722</v>
      </c>
      <c r="D693" s="135" t="s">
        <v>167</v>
      </c>
      <c r="E693" s="136" t="s">
        <v>723</v>
      </c>
      <c r="F693" s="137" t="s">
        <v>724</v>
      </c>
      <c r="G693" s="138" t="s">
        <v>250</v>
      </c>
      <c r="H693" s="139">
        <v>86.111999999999995</v>
      </c>
      <c r="I693" s="140"/>
      <c r="J693" s="141">
        <f>ROUND(I693*H693,2)</f>
        <v>0</v>
      </c>
      <c r="K693" s="137" t="s">
        <v>251</v>
      </c>
      <c r="L693" s="31"/>
      <c r="M693" s="142" t="s">
        <v>1</v>
      </c>
      <c r="N693" s="143" t="s">
        <v>42</v>
      </c>
      <c r="P693" s="144">
        <f>O693*H693</f>
        <v>0</v>
      </c>
      <c r="Q693" s="144">
        <v>1.3999999999999999E-4</v>
      </c>
      <c r="R693" s="144">
        <f>Q693*H693</f>
        <v>1.2055679999999997E-2</v>
      </c>
      <c r="S693" s="144">
        <v>0</v>
      </c>
      <c r="T693" s="145">
        <f>S693*H693</f>
        <v>0</v>
      </c>
      <c r="AR693" s="146" t="s">
        <v>186</v>
      </c>
      <c r="AT693" s="146" t="s">
        <v>167</v>
      </c>
      <c r="AU693" s="146" t="s">
        <v>113</v>
      </c>
      <c r="AY693" s="16" t="s">
        <v>164</v>
      </c>
      <c r="BE693" s="147">
        <f>IF(N693="základní",J693,0)</f>
        <v>0</v>
      </c>
      <c r="BF693" s="147">
        <f>IF(N693="snížená",J693,0)</f>
        <v>0</v>
      </c>
      <c r="BG693" s="147">
        <f>IF(N693="zákl. přenesená",J693,0)</f>
        <v>0</v>
      </c>
      <c r="BH693" s="147">
        <f>IF(N693="sníž. přenesená",J693,0)</f>
        <v>0</v>
      </c>
      <c r="BI693" s="147">
        <f>IF(N693="nulová",J693,0)</f>
        <v>0</v>
      </c>
      <c r="BJ693" s="16" t="s">
        <v>113</v>
      </c>
      <c r="BK693" s="147">
        <f>ROUND(I693*H693,2)</f>
        <v>0</v>
      </c>
      <c r="BL693" s="16" t="s">
        <v>186</v>
      </c>
      <c r="BM693" s="146" t="s">
        <v>725</v>
      </c>
    </row>
    <row r="694" spans="2:65" s="12" customFormat="1">
      <c r="B694" s="157"/>
      <c r="D694" s="148" t="s">
        <v>253</v>
      </c>
      <c r="E694" s="158" t="s">
        <v>1</v>
      </c>
      <c r="F694" s="159" t="s">
        <v>726</v>
      </c>
      <c r="H694" s="158" t="s">
        <v>1</v>
      </c>
      <c r="I694" s="160"/>
      <c r="L694" s="157"/>
      <c r="M694" s="161"/>
      <c r="T694" s="162"/>
      <c r="AT694" s="158" t="s">
        <v>253</v>
      </c>
      <c r="AU694" s="158" t="s">
        <v>113</v>
      </c>
      <c r="AV694" s="12" t="s">
        <v>84</v>
      </c>
      <c r="AW694" s="12" t="s">
        <v>32</v>
      </c>
      <c r="AX694" s="12" t="s">
        <v>76</v>
      </c>
      <c r="AY694" s="158" t="s">
        <v>164</v>
      </c>
    </row>
    <row r="695" spans="2:65" s="13" customFormat="1">
      <c r="B695" s="163"/>
      <c r="D695" s="148" t="s">
        <v>253</v>
      </c>
      <c r="E695" s="164" t="s">
        <v>1</v>
      </c>
      <c r="F695" s="165" t="s">
        <v>727</v>
      </c>
      <c r="H695" s="166">
        <v>26.91</v>
      </c>
      <c r="I695" s="167"/>
      <c r="L695" s="163"/>
      <c r="M695" s="168"/>
      <c r="T695" s="169"/>
      <c r="AT695" s="164" t="s">
        <v>253</v>
      </c>
      <c r="AU695" s="164" t="s">
        <v>113</v>
      </c>
      <c r="AV695" s="13" t="s">
        <v>113</v>
      </c>
      <c r="AW695" s="13" t="s">
        <v>32</v>
      </c>
      <c r="AX695" s="13" t="s">
        <v>76</v>
      </c>
      <c r="AY695" s="164" t="s">
        <v>164</v>
      </c>
    </row>
    <row r="696" spans="2:65" s="13" customFormat="1">
      <c r="B696" s="163"/>
      <c r="D696" s="148" t="s">
        <v>253</v>
      </c>
      <c r="E696" s="164" t="s">
        <v>1</v>
      </c>
      <c r="F696" s="165" t="s">
        <v>728</v>
      </c>
      <c r="H696" s="166">
        <v>59.201999999999998</v>
      </c>
      <c r="I696" s="167"/>
      <c r="L696" s="163"/>
      <c r="M696" s="168"/>
      <c r="T696" s="169"/>
      <c r="AT696" s="164" t="s">
        <v>253</v>
      </c>
      <c r="AU696" s="164" t="s">
        <v>113</v>
      </c>
      <c r="AV696" s="13" t="s">
        <v>113</v>
      </c>
      <c r="AW696" s="13" t="s">
        <v>32</v>
      </c>
      <c r="AX696" s="13" t="s">
        <v>76</v>
      </c>
      <c r="AY696" s="164" t="s">
        <v>164</v>
      </c>
    </row>
    <row r="697" spans="2:65" s="14" customFormat="1">
      <c r="B697" s="170"/>
      <c r="D697" s="148" t="s">
        <v>253</v>
      </c>
      <c r="E697" s="171" t="s">
        <v>1</v>
      </c>
      <c r="F697" s="172" t="s">
        <v>265</v>
      </c>
      <c r="H697" s="173">
        <v>86.111999999999995</v>
      </c>
      <c r="I697" s="174"/>
      <c r="L697" s="170"/>
      <c r="M697" s="175"/>
      <c r="T697" s="176"/>
      <c r="AT697" s="171" t="s">
        <v>253</v>
      </c>
      <c r="AU697" s="171" t="s">
        <v>113</v>
      </c>
      <c r="AV697" s="14" t="s">
        <v>186</v>
      </c>
      <c r="AW697" s="14" t="s">
        <v>32</v>
      </c>
      <c r="AX697" s="14" t="s">
        <v>84</v>
      </c>
      <c r="AY697" s="171" t="s">
        <v>164</v>
      </c>
    </row>
    <row r="698" spans="2:65" s="1" customFormat="1" ht="44.25" customHeight="1">
      <c r="B698" s="31"/>
      <c r="C698" s="135" t="s">
        <v>729</v>
      </c>
      <c r="D698" s="135" t="s">
        <v>167</v>
      </c>
      <c r="E698" s="136" t="s">
        <v>730</v>
      </c>
      <c r="F698" s="137" t="s">
        <v>731</v>
      </c>
      <c r="G698" s="138" t="s">
        <v>250</v>
      </c>
      <c r="H698" s="139">
        <v>78.623999999999995</v>
      </c>
      <c r="I698" s="140"/>
      <c r="J698" s="141">
        <f>ROUND(I698*H698,2)</f>
        <v>0</v>
      </c>
      <c r="K698" s="137" t="s">
        <v>251</v>
      </c>
      <c r="L698" s="31"/>
      <c r="M698" s="142" t="s">
        <v>1</v>
      </c>
      <c r="N698" s="143" t="s">
        <v>42</v>
      </c>
      <c r="P698" s="144">
        <f>O698*H698</f>
        <v>0</v>
      </c>
      <c r="Q698" s="144">
        <v>8.6E-3</v>
      </c>
      <c r="R698" s="144">
        <f>Q698*H698</f>
        <v>0.67616639999999995</v>
      </c>
      <c r="S698" s="144">
        <v>0</v>
      </c>
      <c r="T698" s="145">
        <f>S698*H698</f>
        <v>0</v>
      </c>
      <c r="AR698" s="146" t="s">
        <v>186</v>
      </c>
      <c r="AT698" s="146" t="s">
        <v>167</v>
      </c>
      <c r="AU698" s="146" t="s">
        <v>113</v>
      </c>
      <c r="AY698" s="16" t="s">
        <v>164</v>
      </c>
      <c r="BE698" s="147">
        <f>IF(N698="základní",J698,0)</f>
        <v>0</v>
      </c>
      <c r="BF698" s="147">
        <f>IF(N698="snížená",J698,0)</f>
        <v>0</v>
      </c>
      <c r="BG698" s="147">
        <f>IF(N698="zákl. přenesená",J698,0)</f>
        <v>0</v>
      </c>
      <c r="BH698" s="147">
        <f>IF(N698="sníž. přenesená",J698,0)</f>
        <v>0</v>
      </c>
      <c r="BI698" s="147">
        <f>IF(N698="nulová",J698,0)</f>
        <v>0</v>
      </c>
      <c r="BJ698" s="16" t="s">
        <v>113</v>
      </c>
      <c r="BK698" s="147">
        <f>ROUND(I698*H698,2)</f>
        <v>0</v>
      </c>
      <c r="BL698" s="16" t="s">
        <v>186</v>
      </c>
      <c r="BM698" s="146" t="s">
        <v>732</v>
      </c>
    </row>
    <row r="699" spans="2:65" s="12" customFormat="1">
      <c r="B699" s="157"/>
      <c r="D699" s="148" t="s">
        <v>253</v>
      </c>
      <c r="E699" s="158" t="s">
        <v>1</v>
      </c>
      <c r="F699" s="159" t="s">
        <v>733</v>
      </c>
      <c r="H699" s="158" t="s">
        <v>1</v>
      </c>
      <c r="I699" s="160"/>
      <c r="L699" s="157"/>
      <c r="M699" s="161"/>
      <c r="T699" s="162"/>
      <c r="AT699" s="158" t="s">
        <v>253</v>
      </c>
      <c r="AU699" s="158" t="s">
        <v>113</v>
      </c>
      <c r="AV699" s="12" t="s">
        <v>84</v>
      </c>
      <c r="AW699" s="12" t="s">
        <v>32</v>
      </c>
      <c r="AX699" s="12" t="s">
        <v>76</v>
      </c>
      <c r="AY699" s="158" t="s">
        <v>164</v>
      </c>
    </row>
    <row r="700" spans="2:65" s="13" customFormat="1">
      <c r="B700" s="163"/>
      <c r="D700" s="148" t="s">
        <v>253</v>
      </c>
      <c r="E700" s="164" t="s">
        <v>1</v>
      </c>
      <c r="F700" s="165" t="s">
        <v>734</v>
      </c>
      <c r="H700" s="166">
        <v>24.57</v>
      </c>
      <c r="I700" s="167"/>
      <c r="L700" s="163"/>
      <c r="M700" s="168"/>
      <c r="T700" s="169"/>
      <c r="AT700" s="164" t="s">
        <v>253</v>
      </c>
      <c r="AU700" s="164" t="s">
        <v>113</v>
      </c>
      <c r="AV700" s="13" t="s">
        <v>113</v>
      </c>
      <c r="AW700" s="13" t="s">
        <v>32</v>
      </c>
      <c r="AX700" s="13" t="s">
        <v>76</v>
      </c>
      <c r="AY700" s="164" t="s">
        <v>164</v>
      </c>
    </row>
    <row r="701" spans="2:65" s="13" customFormat="1">
      <c r="B701" s="163"/>
      <c r="D701" s="148" t="s">
        <v>253</v>
      </c>
      <c r="E701" s="164" t="s">
        <v>1</v>
      </c>
      <c r="F701" s="165" t="s">
        <v>735</v>
      </c>
      <c r="H701" s="166">
        <v>54.054000000000002</v>
      </c>
      <c r="I701" s="167"/>
      <c r="L701" s="163"/>
      <c r="M701" s="168"/>
      <c r="T701" s="169"/>
      <c r="AT701" s="164" t="s">
        <v>253</v>
      </c>
      <c r="AU701" s="164" t="s">
        <v>113</v>
      </c>
      <c r="AV701" s="13" t="s">
        <v>113</v>
      </c>
      <c r="AW701" s="13" t="s">
        <v>32</v>
      </c>
      <c r="AX701" s="13" t="s">
        <v>76</v>
      </c>
      <c r="AY701" s="164" t="s">
        <v>164</v>
      </c>
    </row>
    <row r="702" spans="2:65" s="14" customFormat="1">
      <c r="B702" s="170"/>
      <c r="D702" s="148" t="s">
        <v>253</v>
      </c>
      <c r="E702" s="171" t="s">
        <v>1</v>
      </c>
      <c r="F702" s="172" t="s">
        <v>265</v>
      </c>
      <c r="H702" s="173">
        <v>78.623999999999995</v>
      </c>
      <c r="I702" s="174"/>
      <c r="L702" s="170"/>
      <c r="M702" s="175"/>
      <c r="T702" s="176"/>
      <c r="AT702" s="171" t="s">
        <v>253</v>
      </c>
      <c r="AU702" s="171" t="s">
        <v>113</v>
      </c>
      <c r="AV702" s="14" t="s">
        <v>186</v>
      </c>
      <c r="AW702" s="14" t="s">
        <v>32</v>
      </c>
      <c r="AX702" s="14" t="s">
        <v>84</v>
      </c>
      <c r="AY702" s="171" t="s">
        <v>164</v>
      </c>
    </row>
    <row r="703" spans="2:65" s="1" customFormat="1" ht="24.2" customHeight="1">
      <c r="B703" s="31"/>
      <c r="C703" s="177" t="s">
        <v>736</v>
      </c>
      <c r="D703" s="177" t="s">
        <v>331</v>
      </c>
      <c r="E703" s="178" t="s">
        <v>737</v>
      </c>
      <c r="F703" s="179" t="s">
        <v>738</v>
      </c>
      <c r="G703" s="180" t="s">
        <v>250</v>
      </c>
      <c r="H703" s="181">
        <v>82.555000000000007</v>
      </c>
      <c r="I703" s="182"/>
      <c r="J703" s="183">
        <f>ROUND(I703*H703,2)</f>
        <v>0</v>
      </c>
      <c r="K703" s="179" t="s">
        <v>251</v>
      </c>
      <c r="L703" s="184"/>
      <c r="M703" s="185" t="s">
        <v>1</v>
      </c>
      <c r="N703" s="186" t="s">
        <v>42</v>
      </c>
      <c r="P703" s="144">
        <f>O703*H703</f>
        <v>0</v>
      </c>
      <c r="Q703" s="144">
        <v>3.0000000000000001E-3</v>
      </c>
      <c r="R703" s="144">
        <f>Q703*H703</f>
        <v>0.24766500000000002</v>
      </c>
      <c r="S703" s="144">
        <v>0</v>
      </c>
      <c r="T703" s="145">
        <f>S703*H703</f>
        <v>0</v>
      </c>
      <c r="AR703" s="146" t="s">
        <v>203</v>
      </c>
      <c r="AT703" s="146" t="s">
        <v>331</v>
      </c>
      <c r="AU703" s="146" t="s">
        <v>113</v>
      </c>
      <c r="AY703" s="16" t="s">
        <v>164</v>
      </c>
      <c r="BE703" s="147">
        <f>IF(N703="základní",J703,0)</f>
        <v>0</v>
      </c>
      <c r="BF703" s="147">
        <f>IF(N703="snížená",J703,0)</f>
        <v>0</v>
      </c>
      <c r="BG703" s="147">
        <f>IF(N703="zákl. přenesená",J703,0)</f>
        <v>0</v>
      </c>
      <c r="BH703" s="147">
        <f>IF(N703="sníž. přenesená",J703,0)</f>
        <v>0</v>
      </c>
      <c r="BI703" s="147">
        <f>IF(N703="nulová",J703,0)</f>
        <v>0</v>
      </c>
      <c r="BJ703" s="16" t="s">
        <v>113</v>
      </c>
      <c r="BK703" s="147">
        <f>ROUND(I703*H703,2)</f>
        <v>0</v>
      </c>
      <c r="BL703" s="16" t="s">
        <v>186</v>
      </c>
      <c r="BM703" s="146" t="s">
        <v>739</v>
      </c>
    </row>
    <row r="704" spans="2:65" s="13" customFormat="1">
      <c r="B704" s="163"/>
      <c r="D704" s="148" t="s">
        <v>253</v>
      </c>
      <c r="F704" s="165" t="s">
        <v>740</v>
      </c>
      <c r="H704" s="166">
        <v>82.555000000000007</v>
      </c>
      <c r="I704" s="167"/>
      <c r="L704" s="163"/>
      <c r="M704" s="168"/>
      <c r="T704" s="169"/>
      <c r="AT704" s="164" t="s">
        <v>253</v>
      </c>
      <c r="AU704" s="164" t="s">
        <v>113</v>
      </c>
      <c r="AV704" s="13" t="s">
        <v>113</v>
      </c>
      <c r="AW704" s="13" t="s">
        <v>4</v>
      </c>
      <c r="AX704" s="13" t="s">
        <v>84</v>
      </c>
      <c r="AY704" s="164" t="s">
        <v>164</v>
      </c>
    </row>
    <row r="705" spans="2:65" s="1" customFormat="1" ht="24.2" customHeight="1">
      <c r="B705" s="31"/>
      <c r="C705" s="135" t="s">
        <v>741</v>
      </c>
      <c r="D705" s="135" t="s">
        <v>167</v>
      </c>
      <c r="E705" s="136" t="s">
        <v>742</v>
      </c>
      <c r="F705" s="137" t="s">
        <v>743</v>
      </c>
      <c r="G705" s="138" t="s">
        <v>250</v>
      </c>
      <c r="H705" s="139">
        <v>86.111999999999995</v>
      </c>
      <c r="I705" s="140"/>
      <c r="J705" s="141">
        <f>ROUND(I705*H705,2)</f>
        <v>0</v>
      </c>
      <c r="K705" s="137" t="s">
        <v>251</v>
      </c>
      <c r="L705" s="31"/>
      <c r="M705" s="142" t="s">
        <v>1</v>
      </c>
      <c r="N705" s="143" t="s">
        <v>42</v>
      </c>
      <c r="P705" s="144">
        <f>O705*H705</f>
        <v>0</v>
      </c>
      <c r="Q705" s="144">
        <v>3.3600000000000001E-3</v>
      </c>
      <c r="R705" s="144">
        <f>Q705*H705</f>
        <v>0.28933631999999998</v>
      </c>
      <c r="S705" s="144">
        <v>0</v>
      </c>
      <c r="T705" s="145">
        <f>S705*H705</f>
        <v>0</v>
      </c>
      <c r="AR705" s="146" t="s">
        <v>186</v>
      </c>
      <c r="AT705" s="146" t="s">
        <v>167</v>
      </c>
      <c r="AU705" s="146" t="s">
        <v>113</v>
      </c>
      <c r="AY705" s="16" t="s">
        <v>164</v>
      </c>
      <c r="BE705" s="147">
        <f>IF(N705="základní",J705,0)</f>
        <v>0</v>
      </c>
      <c r="BF705" s="147">
        <f>IF(N705="snížená",J705,0)</f>
        <v>0</v>
      </c>
      <c r="BG705" s="147">
        <f>IF(N705="zákl. přenesená",J705,0)</f>
        <v>0</v>
      </c>
      <c r="BH705" s="147">
        <f>IF(N705="sníž. přenesená",J705,0)</f>
        <v>0</v>
      </c>
      <c r="BI705" s="147">
        <f>IF(N705="nulová",J705,0)</f>
        <v>0</v>
      </c>
      <c r="BJ705" s="16" t="s">
        <v>113</v>
      </c>
      <c r="BK705" s="147">
        <f>ROUND(I705*H705,2)</f>
        <v>0</v>
      </c>
      <c r="BL705" s="16" t="s">
        <v>186</v>
      </c>
      <c r="BM705" s="146" t="s">
        <v>744</v>
      </c>
    </row>
    <row r="706" spans="2:65" s="12" customFormat="1">
      <c r="B706" s="157"/>
      <c r="D706" s="148" t="s">
        <v>253</v>
      </c>
      <c r="E706" s="158" t="s">
        <v>1</v>
      </c>
      <c r="F706" s="159" t="s">
        <v>726</v>
      </c>
      <c r="H706" s="158" t="s">
        <v>1</v>
      </c>
      <c r="I706" s="160"/>
      <c r="L706" s="157"/>
      <c r="M706" s="161"/>
      <c r="T706" s="162"/>
      <c r="AT706" s="158" t="s">
        <v>253</v>
      </c>
      <c r="AU706" s="158" t="s">
        <v>113</v>
      </c>
      <c r="AV706" s="12" t="s">
        <v>84</v>
      </c>
      <c r="AW706" s="12" t="s">
        <v>32</v>
      </c>
      <c r="AX706" s="12" t="s">
        <v>76</v>
      </c>
      <c r="AY706" s="158" t="s">
        <v>164</v>
      </c>
    </row>
    <row r="707" spans="2:65" s="13" customFormat="1">
      <c r="B707" s="163"/>
      <c r="D707" s="148" t="s">
        <v>253</v>
      </c>
      <c r="E707" s="164" t="s">
        <v>1</v>
      </c>
      <c r="F707" s="165" t="s">
        <v>727</v>
      </c>
      <c r="H707" s="166">
        <v>26.91</v>
      </c>
      <c r="I707" s="167"/>
      <c r="L707" s="163"/>
      <c r="M707" s="168"/>
      <c r="T707" s="169"/>
      <c r="AT707" s="164" t="s">
        <v>253</v>
      </c>
      <c r="AU707" s="164" t="s">
        <v>113</v>
      </c>
      <c r="AV707" s="13" t="s">
        <v>113</v>
      </c>
      <c r="AW707" s="13" t="s">
        <v>32</v>
      </c>
      <c r="AX707" s="13" t="s">
        <v>76</v>
      </c>
      <c r="AY707" s="164" t="s">
        <v>164</v>
      </c>
    </row>
    <row r="708" spans="2:65" s="13" customFormat="1">
      <c r="B708" s="163"/>
      <c r="D708" s="148" t="s">
        <v>253</v>
      </c>
      <c r="E708" s="164" t="s">
        <v>1</v>
      </c>
      <c r="F708" s="165" t="s">
        <v>728</v>
      </c>
      <c r="H708" s="166">
        <v>59.201999999999998</v>
      </c>
      <c r="I708" s="167"/>
      <c r="L708" s="163"/>
      <c r="M708" s="168"/>
      <c r="T708" s="169"/>
      <c r="AT708" s="164" t="s">
        <v>253</v>
      </c>
      <c r="AU708" s="164" t="s">
        <v>113</v>
      </c>
      <c r="AV708" s="13" t="s">
        <v>113</v>
      </c>
      <c r="AW708" s="13" t="s">
        <v>32</v>
      </c>
      <c r="AX708" s="13" t="s">
        <v>76</v>
      </c>
      <c r="AY708" s="164" t="s">
        <v>164</v>
      </c>
    </row>
    <row r="709" spans="2:65" s="14" customFormat="1">
      <c r="B709" s="170"/>
      <c r="D709" s="148" t="s">
        <v>253</v>
      </c>
      <c r="E709" s="171" t="s">
        <v>1</v>
      </c>
      <c r="F709" s="172" t="s">
        <v>265</v>
      </c>
      <c r="H709" s="173">
        <v>86.111999999999995</v>
      </c>
      <c r="I709" s="174"/>
      <c r="L709" s="170"/>
      <c r="M709" s="175"/>
      <c r="T709" s="176"/>
      <c r="AT709" s="171" t="s">
        <v>253</v>
      </c>
      <c r="AU709" s="171" t="s">
        <v>113</v>
      </c>
      <c r="AV709" s="14" t="s">
        <v>186</v>
      </c>
      <c r="AW709" s="14" t="s">
        <v>32</v>
      </c>
      <c r="AX709" s="14" t="s">
        <v>84</v>
      </c>
      <c r="AY709" s="171" t="s">
        <v>164</v>
      </c>
    </row>
    <row r="710" spans="2:65" s="1" customFormat="1" ht="16.5" customHeight="1">
      <c r="B710" s="31"/>
      <c r="C710" s="135" t="s">
        <v>745</v>
      </c>
      <c r="D710" s="135" t="s">
        <v>167</v>
      </c>
      <c r="E710" s="136" t="s">
        <v>746</v>
      </c>
      <c r="F710" s="137" t="s">
        <v>747</v>
      </c>
      <c r="G710" s="138" t="s">
        <v>250</v>
      </c>
      <c r="H710" s="139">
        <v>967.58199999999999</v>
      </c>
      <c r="I710" s="140"/>
      <c r="J710" s="141">
        <f>ROUND(I710*H710,2)</f>
        <v>0</v>
      </c>
      <c r="K710" s="137" t="s">
        <v>251</v>
      </c>
      <c r="L710" s="31"/>
      <c r="M710" s="142" t="s">
        <v>1</v>
      </c>
      <c r="N710" s="143" t="s">
        <v>42</v>
      </c>
      <c r="P710" s="144">
        <f>O710*H710</f>
        <v>0</v>
      </c>
      <c r="Q710" s="144">
        <v>2.5999999999999998E-4</v>
      </c>
      <c r="R710" s="144">
        <f>Q710*H710</f>
        <v>0.25157131999999999</v>
      </c>
      <c r="S710" s="144">
        <v>0</v>
      </c>
      <c r="T710" s="145">
        <f>S710*H710</f>
        <v>0</v>
      </c>
      <c r="AR710" s="146" t="s">
        <v>186</v>
      </c>
      <c r="AT710" s="146" t="s">
        <v>167</v>
      </c>
      <c r="AU710" s="146" t="s">
        <v>113</v>
      </c>
      <c r="AY710" s="16" t="s">
        <v>164</v>
      </c>
      <c r="BE710" s="147">
        <f>IF(N710="základní",J710,0)</f>
        <v>0</v>
      </c>
      <c r="BF710" s="147">
        <f>IF(N710="snížená",J710,0)</f>
        <v>0</v>
      </c>
      <c r="BG710" s="147">
        <f>IF(N710="zákl. přenesená",J710,0)</f>
        <v>0</v>
      </c>
      <c r="BH710" s="147">
        <f>IF(N710="sníž. přenesená",J710,0)</f>
        <v>0</v>
      </c>
      <c r="BI710" s="147">
        <f>IF(N710="nulová",J710,0)</f>
        <v>0</v>
      </c>
      <c r="BJ710" s="16" t="s">
        <v>113</v>
      </c>
      <c r="BK710" s="147">
        <f>ROUND(I710*H710,2)</f>
        <v>0</v>
      </c>
      <c r="BL710" s="16" t="s">
        <v>186</v>
      </c>
      <c r="BM710" s="146" t="s">
        <v>748</v>
      </c>
    </row>
    <row r="711" spans="2:65" s="12" customFormat="1">
      <c r="B711" s="157"/>
      <c r="D711" s="148" t="s">
        <v>253</v>
      </c>
      <c r="E711" s="158" t="s">
        <v>1</v>
      </c>
      <c r="F711" s="159" t="s">
        <v>749</v>
      </c>
      <c r="H711" s="158" t="s">
        <v>1</v>
      </c>
      <c r="I711" s="160"/>
      <c r="L711" s="157"/>
      <c r="M711" s="161"/>
      <c r="T711" s="162"/>
      <c r="AT711" s="158" t="s">
        <v>253</v>
      </c>
      <c r="AU711" s="158" t="s">
        <v>113</v>
      </c>
      <c r="AV711" s="12" t="s">
        <v>84</v>
      </c>
      <c r="AW711" s="12" t="s">
        <v>32</v>
      </c>
      <c r="AX711" s="12" t="s">
        <v>76</v>
      </c>
      <c r="AY711" s="158" t="s">
        <v>164</v>
      </c>
    </row>
    <row r="712" spans="2:65" s="13" customFormat="1">
      <c r="B712" s="163"/>
      <c r="D712" s="148" t="s">
        <v>253</v>
      </c>
      <c r="E712" s="164" t="s">
        <v>1</v>
      </c>
      <c r="F712" s="165" t="s">
        <v>750</v>
      </c>
      <c r="H712" s="166">
        <v>349.60199999999998</v>
      </c>
      <c r="I712" s="167"/>
      <c r="L712" s="163"/>
      <c r="M712" s="168"/>
      <c r="T712" s="169"/>
      <c r="AT712" s="164" t="s">
        <v>253</v>
      </c>
      <c r="AU712" s="164" t="s">
        <v>113</v>
      </c>
      <c r="AV712" s="13" t="s">
        <v>113</v>
      </c>
      <c r="AW712" s="13" t="s">
        <v>32</v>
      </c>
      <c r="AX712" s="13" t="s">
        <v>76</v>
      </c>
      <c r="AY712" s="164" t="s">
        <v>164</v>
      </c>
    </row>
    <row r="713" spans="2:65" s="12" customFormat="1">
      <c r="B713" s="157"/>
      <c r="D713" s="148" t="s">
        <v>253</v>
      </c>
      <c r="E713" s="158" t="s">
        <v>1</v>
      </c>
      <c r="F713" s="159" t="s">
        <v>511</v>
      </c>
      <c r="H713" s="158" t="s">
        <v>1</v>
      </c>
      <c r="I713" s="160"/>
      <c r="L713" s="157"/>
      <c r="M713" s="161"/>
      <c r="T713" s="162"/>
      <c r="AT713" s="158" t="s">
        <v>253</v>
      </c>
      <c r="AU713" s="158" t="s">
        <v>113</v>
      </c>
      <c r="AV713" s="12" t="s">
        <v>84</v>
      </c>
      <c r="AW713" s="12" t="s">
        <v>32</v>
      </c>
      <c r="AX713" s="12" t="s">
        <v>76</v>
      </c>
      <c r="AY713" s="158" t="s">
        <v>164</v>
      </c>
    </row>
    <row r="714" spans="2:65" s="13" customFormat="1">
      <c r="B714" s="163"/>
      <c r="D714" s="148" t="s">
        <v>253</v>
      </c>
      <c r="E714" s="164" t="s">
        <v>1</v>
      </c>
      <c r="F714" s="165" t="s">
        <v>751</v>
      </c>
      <c r="H714" s="166">
        <v>376.08699999999999</v>
      </c>
      <c r="I714" s="167"/>
      <c r="L714" s="163"/>
      <c r="M714" s="168"/>
      <c r="T714" s="169"/>
      <c r="AT714" s="164" t="s">
        <v>253</v>
      </c>
      <c r="AU714" s="164" t="s">
        <v>113</v>
      </c>
      <c r="AV714" s="13" t="s">
        <v>113</v>
      </c>
      <c r="AW714" s="13" t="s">
        <v>32</v>
      </c>
      <c r="AX714" s="13" t="s">
        <v>76</v>
      </c>
      <c r="AY714" s="164" t="s">
        <v>164</v>
      </c>
    </row>
    <row r="715" spans="2:65" s="12" customFormat="1">
      <c r="B715" s="157"/>
      <c r="D715" s="148" t="s">
        <v>253</v>
      </c>
      <c r="E715" s="158" t="s">
        <v>1</v>
      </c>
      <c r="F715" s="159" t="s">
        <v>752</v>
      </c>
      <c r="H715" s="158" t="s">
        <v>1</v>
      </c>
      <c r="I715" s="160"/>
      <c r="L715" s="157"/>
      <c r="M715" s="161"/>
      <c r="T715" s="162"/>
      <c r="AT715" s="158" t="s">
        <v>253</v>
      </c>
      <c r="AU715" s="158" t="s">
        <v>113</v>
      </c>
      <c r="AV715" s="12" t="s">
        <v>84</v>
      </c>
      <c r="AW715" s="12" t="s">
        <v>32</v>
      </c>
      <c r="AX715" s="12" t="s">
        <v>76</v>
      </c>
      <c r="AY715" s="158" t="s">
        <v>164</v>
      </c>
    </row>
    <row r="716" spans="2:65" s="13" customFormat="1">
      <c r="B716" s="163"/>
      <c r="D716" s="148" t="s">
        <v>253</v>
      </c>
      <c r="E716" s="164" t="s">
        <v>1</v>
      </c>
      <c r="F716" s="165" t="s">
        <v>753</v>
      </c>
      <c r="H716" s="166">
        <v>344.30500000000001</v>
      </c>
      <c r="I716" s="167"/>
      <c r="L716" s="163"/>
      <c r="M716" s="168"/>
      <c r="T716" s="169"/>
      <c r="AT716" s="164" t="s">
        <v>253</v>
      </c>
      <c r="AU716" s="164" t="s">
        <v>113</v>
      </c>
      <c r="AV716" s="13" t="s">
        <v>113</v>
      </c>
      <c r="AW716" s="13" t="s">
        <v>32</v>
      </c>
      <c r="AX716" s="13" t="s">
        <v>76</v>
      </c>
      <c r="AY716" s="164" t="s">
        <v>164</v>
      </c>
    </row>
    <row r="717" spans="2:65" s="12" customFormat="1">
      <c r="B717" s="157"/>
      <c r="D717" s="148" t="s">
        <v>253</v>
      </c>
      <c r="E717" s="158" t="s">
        <v>1</v>
      </c>
      <c r="F717" s="159" t="s">
        <v>754</v>
      </c>
      <c r="H717" s="158" t="s">
        <v>1</v>
      </c>
      <c r="I717" s="160"/>
      <c r="L717" s="157"/>
      <c r="M717" s="161"/>
      <c r="T717" s="162"/>
      <c r="AT717" s="158" t="s">
        <v>253</v>
      </c>
      <c r="AU717" s="158" t="s">
        <v>113</v>
      </c>
      <c r="AV717" s="12" t="s">
        <v>84</v>
      </c>
      <c r="AW717" s="12" t="s">
        <v>32</v>
      </c>
      <c r="AX717" s="12" t="s">
        <v>76</v>
      </c>
      <c r="AY717" s="158" t="s">
        <v>164</v>
      </c>
    </row>
    <row r="718" spans="2:65" s="13" customFormat="1">
      <c r="B718" s="163"/>
      <c r="D718" s="148" t="s">
        <v>253</v>
      </c>
      <c r="E718" s="164" t="s">
        <v>1</v>
      </c>
      <c r="F718" s="165" t="s">
        <v>755</v>
      </c>
      <c r="H718" s="166">
        <v>105.94</v>
      </c>
      <c r="I718" s="167"/>
      <c r="L718" s="163"/>
      <c r="M718" s="168"/>
      <c r="T718" s="169"/>
      <c r="AT718" s="164" t="s">
        <v>253</v>
      </c>
      <c r="AU718" s="164" t="s">
        <v>113</v>
      </c>
      <c r="AV718" s="13" t="s">
        <v>113</v>
      </c>
      <c r="AW718" s="13" t="s">
        <v>32</v>
      </c>
      <c r="AX718" s="13" t="s">
        <v>76</v>
      </c>
      <c r="AY718" s="164" t="s">
        <v>164</v>
      </c>
    </row>
    <row r="719" spans="2:65" s="12" customFormat="1">
      <c r="B719" s="157"/>
      <c r="D719" s="148" t="s">
        <v>253</v>
      </c>
      <c r="E719" s="158" t="s">
        <v>1</v>
      </c>
      <c r="F719" s="159" t="s">
        <v>475</v>
      </c>
      <c r="H719" s="158" t="s">
        <v>1</v>
      </c>
      <c r="I719" s="160"/>
      <c r="L719" s="157"/>
      <c r="M719" s="161"/>
      <c r="T719" s="162"/>
      <c r="AT719" s="158" t="s">
        <v>253</v>
      </c>
      <c r="AU719" s="158" t="s">
        <v>113</v>
      </c>
      <c r="AV719" s="12" t="s">
        <v>84</v>
      </c>
      <c r="AW719" s="12" t="s">
        <v>32</v>
      </c>
      <c r="AX719" s="12" t="s">
        <v>76</v>
      </c>
      <c r="AY719" s="158" t="s">
        <v>164</v>
      </c>
    </row>
    <row r="720" spans="2:65" s="13" customFormat="1">
      <c r="B720" s="163"/>
      <c r="D720" s="148" t="s">
        <v>253</v>
      </c>
      <c r="E720" s="164" t="s">
        <v>1</v>
      </c>
      <c r="F720" s="165" t="s">
        <v>476</v>
      </c>
      <c r="H720" s="166">
        <v>-336.63200000000001</v>
      </c>
      <c r="I720" s="167"/>
      <c r="L720" s="163"/>
      <c r="M720" s="168"/>
      <c r="T720" s="169"/>
      <c r="AT720" s="164" t="s">
        <v>253</v>
      </c>
      <c r="AU720" s="164" t="s">
        <v>113</v>
      </c>
      <c r="AV720" s="13" t="s">
        <v>113</v>
      </c>
      <c r="AW720" s="13" t="s">
        <v>32</v>
      </c>
      <c r="AX720" s="13" t="s">
        <v>76</v>
      </c>
      <c r="AY720" s="164" t="s">
        <v>164</v>
      </c>
    </row>
    <row r="721" spans="2:65" s="12" customFormat="1">
      <c r="B721" s="157"/>
      <c r="D721" s="148" t="s">
        <v>253</v>
      </c>
      <c r="E721" s="158" t="s">
        <v>1</v>
      </c>
      <c r="F721" s="159" t="s">
        <v>756</v>
      </c>
      <c r="H721" s="158" t="s">
        <v>1</v>
      </c>
      <c r="I721" s="160"/>
      <c r="L721" s="157"/>
      <c r="M721" s="161"/>
      <c r="T721" s="162"/>
      <c r="AT721" s="158" t="s">
        <v>253</v>
      </c>
      <c r="AU721" s="158" t="s">
        <v>113</v>
      </c>
      <c r="AV721" s="12" t="s">
        <v>84</v>
      </c>
      <c r="AW721" s="12" t="s">
        <v>32</v>
      </c>
      <c r="AX721" s="12" t="s">
        <v>76</v>
      </c>
      <c r="AY721" s="158" t="s">
        <v>164</v>
      </c>
    </row>
    <row r="722" spans="2:65" s="13" customFormat="1">
      <c r="B722" s="163"/>
      <c r="D722" s="148" t="s">
        <v>253</v>
      </c>
      <c r="E722" s="164" t="s">
        <v>1</v>
      </c>
      <c r="F722" s="165" t="s">
        <v>757</v>
      </c>
      <c r="H722" s="166">
        <v>128.28</v>
      </c>
      <c r="I722" s="167"/>
      <c r="L722" s="163"/>
      <c r="M722" s="168"/>
      <c r="T722" s="169"/>
      <c r="AT722" s="164" t="s">
        <v>253</v>
      </c>
      <c r="AU722" s="164" t="s">
        <v>113</v>
      </c>
      <c r="AV722" s="13" t="s">
        <v>113</v>
      </c>
      <c r="AW722" s="13" t="s">
        <v>32</v>
      </c>
      <c r="AX722" s="13" t="s">
        <v>76</v>
      </c>
      <c r="AY722" s="164" t="s">
        <v>164</v>
      </c>
    </row>
    <row r="723" spans="2:65" s="14" customFormat="1">
      <c r="B723" s="170"/>
      <c r="D723" s="148" t="s">
        <v>253</v>
      </c>
      <c r="E723" s="171" t="s">
        <v>1</v>
      </c>
      <c r="F723" s="172" t="s">
        <v>265</v>
      </c>
      <c r="H723" s="173">
        <v>967.58199999999988</v>
      </c>
      <c r="I723" s="174"/>
      <c r="L723" s="170"/>
      <c r="M723" s="175"/>
      <c r="T723" s="176"/>
      <c r="AT723" s="171" t="s">
        <v>253</v>
      </c>
      <c r="AU723" s="171" t="s">
        <v>113</v>
      </c>
      <c r="AV723" s="14" t="s">
        <v>186</v>
      </c>
      <c r="AW723" s="14" t="s">
        <v>32</v>
      </c>
      <c r="AX723" s="14" t="s">
        <v>84</v>
      </c>
      <c r="AY723" s="171" t="s">
        <v>164</v>
      </c>
    </row>
    <row r="724" spans="2:65" s="1" customFormat="1" ht="21.75" customHeight="1">
      <c r="B724" s="31"/>
      <c r="C724" s="135" t="s">
        <v>260</v>
      </c>
      <c r="D724" s="135" t="s">
        <v>167</v>
      </c>
      <c r="E724" s="136" t="s">
        <v>758</v>
      </c>
      <c r="F724" s="137" t="s">
        <v>759</v>
      </c>
      <c r="G724" s="138" t="s">
        <v>250</v>
      </c>
      <c r="H724" s="139">
        <v>967.58199999999999</v>
      </c>
      <c r="I724" s="140"/>
      <c r="J724" s="141">
        <f>ROUND(I724*H724,2)</f>
        <v>0</v>
      </c>
      <c r="K724" s="137" t="s">
        <v>251</v>
      </c>
      <c r="L724" s="31"/>
      <c r="M724" s="142" t="s">
        <v>1</v>
      </c>
      <c r="N724" s="143" t="s">
        <v>42</v>
      </c>
      <c r="P724" s="144">
        <f>O724*H724</f>
        <v>0</v>
      </c>
      <c r="Q724" s="144">
        <v>4.3800000000000002E-3</v>
      </c>
      <c r="R724" s="144">
        <f>Q724*H724</f>
        <v>4.2380091599999998</v>
      </c>
      <c r="S724" s="144">
        <v>0</v>
      </c>
      <c r="T724" s="145">
        <f>S724*H724</f>
        <v>0</v>
      </c>
      <c r="AR724" s="146" t="s">
        <v>186</v>
      </c>
      <c r="AT724" s="146" t="s">
        <v>167</v>
      </c>
      <c r="AU724" s="146" t="s">
        <v>113</v>
      </c>
      <c r="AY724" s="16" t="s">
        <v>164</v>
      </c>
      <c r="BE724" s="147">
        <f>IF(N724="základní",J724,0)</f>
        <v>0</v>
      </c>
      <c r="BF724" s="147">
        <f>IF(N724="snížená",J724,0)</f>
        <v>0</v>
      </c>
      <c r="BG724" s="147">
        <f>IF(N724="zákl. přenesená",J724,0)</f>
        <v>0</v>
      </c>
      <c r="BH724" s="147">
        <f>IF(N724="sníž. přenesená",J724,0)</f>
        <v>0</v>
      </c>
      <c r="BI724" s="147">
        <f>IF(N724="nulová",J724,0)</f>
        <v>0</v>
      </c>
      <c r="BJ724" s="16" t="s">
        <v>113</v>
      </c>
      <c r="BK724" s="147">
        <f>ROUND(I724*H724,2)</f>
        <v>0</v>
      </c>
      <c r="BL724" s="16" t="s">
        <v>186</v>
      </c>
      <c r="BM724" s="146" t="s">
        <v>760</v>
      </c>
    </row>
    <row r="725" spans="2:65" s="12" customFormat="1">
      <c r="B725" s="157"/>
      <c r="D725" s="148" t="s">
        <v>253</v>
      </c>
      <c r="E725" s="158" t="s">
        <v>1</v>
      </c>
      <c r="F725" s="159" t="s">
        <v>749</v>
      </c>
      <c r="H725" s="158" t="s">
        <v>1</v>
      </c>
      <c r="I725" s="160"/>
      <c r="L725" s="157"/>
      <c r="M725" s="161"/>
      <c r="T725" s="162"/>
      <c r="AT725" s="158" t="s">
        <v>253</v>
      </c>
      <c r="AU725" s="158" t="s">
        <v>113</v>
      </c>
      <c r="AV725" s="12" t="s">
        <v>84</v>
      </c>
      <c r="AW725" s="12" t="s">
        <v>32</v>
      </c>
      <c r="AX725" s="12" t="s">
        <v>76</v>
      </c>
      <c r="AY725" s="158" t="s">
        <v>164</v>
      </c>
    </row>
    <row r="726" spans="2:65" s="13" customFormat="1">
      <c r="B726" s="163"/>
      <c r="D726" s="148" t="s">
        <v>253</v>
      </c>
      <c r="E726" s="164" t="s">
        <v>1</v>
      </c>
      <c r="F726" s="165" t="s">
        <v>750</v>
      </c>
      <c r="H726" s="166">
        <v>349.60199999999998</v>
      </c>
      <c r="I726" s="167"/>
      <c r="L726" s="163"/>
      <c r="M726" s="168"/>
      <c r="T726" s="169"/>
      <c r="AT726" s="164" t="s">
        <v>253</v>
      </c>
      <c r="AU726" s="164" t="s">
        <v>113</v>
      </c>
      <c r="AV726" s="13" t="s">
        <v>113</v>
      </c>
      <c r="AW726" s="13" t="s">
        <v>32</v>
      </c>
      <c r="AX726" s="13" t="s">
        <v>76</v>
      </c>
      <c r="AY726" s="164" t="s">
        <v>164</v>
      </c>
    </row>
    <row r="727" spans="2:65" s="12" customFormat="1">
      <c r="B727" s="157"/>
      <c r="D727" s="148" t="s">
        <v>253</v>
      </c>
      <c r="E727" s="158" t="s">
        <v>1</v>
      </c>
      <c r="F727" s="159" t="s">
        <v>511</v>
      </c>
      <c r="H727" s="158" t="s">
        <v>1</v>
      </c>
      <c r="I727" s="160"/>
      <c r="L727" s="157"/>
      <c r="M727" s="161"/>
      <c r="T727" s="162"/>
      <c r="AT727" s="158" t="s">
        <v>253</v>
      </c>
      <c r="AU727" s="158" t="s">
        <v>113</v>
      </c>
      <c r="AV727" s="12" t="s">
        <v>84</v>
      </c>
      <c r="AW727" s="12" t="s">
        <v>32</v>
      </c>
      <c r="AX727" s="12" t="s">
        <v>76</v>
      </c>
      <c r="AY727" s="158" t="s">
        <v>164</v>
      </c>
    </row>
    <row r="728" spans="2:65" s="13" customFormat="1">
      <c r="B728" s="163"/>
      <c r="D728" s="148" t="s">
        <v>253</v>
      </c>
      <c r="E728" s="164" t="s">
        <v>1</v>
      </c>
      <c r="F728" s="165" t="s">
        <v>751</v>
      </c>
      <c r="H728" s="166">
        <v>376.08699999999999</v>
      </c>
      <c r="I728" s="167"/>
      <c r="L728" s="163"/>
      <c r="M728" s="168"/>
      <c r="T728" s="169"/>
      <c r="AT728" s="164" t="s">
        <v>253</v>
      </c>
      <c r="AU728" s="164" t="s">
        <v>113</v>
      </c>
      <c r="AV728" s="13" t="s">
        <v>113</v>
      </c>
      <c r="AW728" s="13" t="s">
        <v>32</v>
      </c>
      <c r="AX728" s="13" t="s">
        <v>76</v>
      </c>
      <c r="AY728" s="164" t="s">
        <v>164</v>
      </c>
    </row>
    <row r="729" spans="2:65" s="12" customFormat="1">
      <c r="B729" s="157"/>
      <c r="D729" s="148" t="s">
        <v>253</v>
      </c>
      <c r="E729" s="158" t="s">
        <v>1</v>
      </c>
      <c r="F729" s="159" t="s">
        <v>752</v>
      </c>
      <c r="H729" s="158" t="s">
        <v>1</v>
      </c>
      <c r="I729" s="160"/>
      <c r="L729" s="157"/>
      <c r="M729" s="161"/>
      <c r="T729" s="162"/>
      <c r="AT729" s="158" t="s">
        <v>253</v>
      </c>
      <c r="AU729" s="158" t="s">
        <v>113</v>
      </c>
      <c r="AV729" s="12" t="s">
        <v>84</v>
      </c>
      <c r="AW729" s="12" t="s">
        <v>32</v>
      </c>
      <c r="AX729" s="12" t="s">
        <v>76</v>
      </c>
      <c r="AY729" s="158" t="s">
        <v>164</v>
      </c>
    </row>
    <row r="730" spans="2:65" s="13" customFormat="1">
      <c r="B730" s="163"/>
      <c r="D730" s="148" t="s">
        <v>253</v>
      </c>
      <c r="E730" s="164" t="s">
        <v>1</v>
      </c>
      <c r="F730" s="165" t="s">
        <v>753</v>
      </c>
      <c r="H730" s="166">
        <v>344.30500000000001</v>
      </c>
      <c r="I730" s="167"/>
      <c r="L730" s="163"/>
      <c r="M730" s="168"/>
      <c r="T730" s="169"/>
      <c r="AT730" s="164" t="s">
        <v>253</v>
      </c>
      <c r="AU730" s="164" t="s">
        <v>113</v>
      </c>
      <c r="AV730" s="13" t="s">
        <v>113</v>
      </c>
      <c r="AW730" s="13" t="s">
        <v>32</v>
      </c>
      <c r="AX730" s="13" t="s">
        <v>76</v>
      </c>
      <c r="AY730" s="164" t="s">
        <v>164</v>
      </c>
    </row>
    <row r="731" spans="2:65" s="12" customFormat="1">
      <c r="B731" s="157"/>
      <c r="D731" s="148" t="s">
        <v>253</v>
      </c>
      <c r="E731" s="158" t="s">
        <v>1</v>
      </c>
      <c r="F731" s="159" t="s">
        <v>754</v>
      </c>
      <c r="H731" s="158" t="s">
        <v>1</v>
      </c>
      <c r="I731" s="160"/>
      <c r="L731" s="157"/>
      <c r="M731" s="161"/>
      <c r="T731" s="162"/>
      <c r="AT731" s="158" t="s">
        <v>253</v>
      </c>
      <c r="AU731" s="158" t="s">
        <v>113</v>
      </c>
      <c r="AV731" s="12" t="s">
        <v>84</v>
      </c>
      <c r="AW731" s="12" t="s">
        <v>32</v>
      </c>
      <c r="AX731" s="12" t="s">
        <v>76</v>
      </c>
      <c r="AY731" s="158" t="s">
        <v>164</v>
      </c>
    </row>
    <row r="732" spans="2:65" s="13" customFormat="1">
      <c r="B732" s="163"/>
      <c r="D732" s="148" t="s">
        <v>253</v>
      </c>
      <c r="E732" s="164" t="s">
        <v>1</v>
      </c>
      <c r="F732" s="165" t="s">
        <v>755</v>
      </c>
      <c r="H732" s="166">
        <v>105.94</v>
      </c>
      <c r="I732" s="167"/>
      <c r="L732" s="163"/>
      <c r="M732" s="168"/>
      <c r="T732" s="169"/>
      <c r="AT732" s="164" t="s">
        <v>253</v>
      </c>
      <c r="AU732" s="164" t="s">
        <v>113</v>
      </c>
      <c r="AV732" s="13" t="s">
        <v>113</v>
      </c>
      <c r="AW732" s="13" t="s">
        <v>32</v>
      </c>
      <c r="AX732" s="13" t="s">
        <v>76</v>
      </c>
      <c r="AY732" s="164" t="s">
        <v>164</v>
      </c>
    </row>
    <row r="733" spans="2:65" s="12" customFormat="1">
      <c r="B733" s="157"/>
      <c r="D733" s="148" t="s">
        <v>253</v>
      </c>
      <c r="E733" s="158" t="s">
        <v>1</v>
      </c>
      <c r="F733" s="159" t="s">
        <v>475</v>
      </c>
      <c r="H733" s="158" t="s">
        <v>1</v>
      </c>
      <c r="I733" s="160"/>
      <c r="L733" s="157"/>
      <c r="M733" s="161"/>
      <c r="T733" s="162"/>
      <c r="AT733" s="158" t="s">
        <v>253</v>
      </c>
      <c r="AU733" s="158" t="s">
        <v>113</v>
      </c>
      <c r="AV733" s="12" t="s">
        <v>84</v>
      </c>
      <c r="AW733" s="12" t="s">
        <v>32</v>
      </c>
      <c r="AX733" s="12" t="s">
        <v>76</v>
      </c>
      <c r="AY733" s="158" t="s">
        <v>164</v>
      </c>
    </row>
    <row r="734" spans="2:65" s="13" customFormat="1">
      <c r="B734" s="163"/>
      <c r="D734" s="148" t="s">
        <v>253</v>
      </c>
      <c r="E734" s="164" t="s">
        <v>1</v>
      </c>
      <c r="F734" s="165" t="s">
        <v>476</v>
      </c>
      <c r="H734" s="166">
        <v>-336.63200000000001</v>
      </c>
      <c r="I734" s="167"/>
      <c r="L734" s="163"/>
      <c r="M734" s="168"/>
      <c r="T734" s="169"/>
      <c r="AT734" s="164" t="s">
        <v>253</v>
      </c>
      <c r="AU734" s="164" t="s">
        <v>113</v>
      </c>
      <c r="AV734" s="13" t="s">
        <v>113</v>
      </c>
      <c r="AW734" s="13" t="s">
        <v>32</v>
      </c>
      <c r="AX734" s="13" t="s">
        <v>76</v>
      </c>
      <c r="AY734" s="164" t="s">
        <v>164</v>
      </c>
    </row>
    <row r="735" spans="2:65" s="12" customFormat="1">
      <c r="B735" s="157"/>
      <c r="D735" s="148" t="s">
        <v>253</v>
      </c>
      <c r="E735" s="158" t="s">
        <v>1</v>
      </c>
      <c r="F735" s="159" t="s">
        <v>756</v>
      </c>
      <c r="H735" s="158" t="s">
        <v>1</v>
      </c>
      <c r="I735" s="160"/>
      <c r="L735" s="157"/>
      <c r="M735" s="161"/>
      <c r="T735" s="162"/>
      <c r="AT735" s="158" t="s">
        <v>253</v>
      </c>
      <c r="AU735" s="158" t="s">
        <v>113</v>
      </c>
      <c r="AV735" s="12" t="s">
        <v>84</v>
      </c>
      <c r="AW735" s="12" t="s">
        <v>32</v>
      </c>
      <c r="AX735" s="12" t="s">
        <v>76</v>
      </c>
      <c r="AY735" s="158" t="s">
        <v>164</v>
      </c>
    </row>
    <row r="736" spans="2:65" s="13" customFormat="1">
      <c r="B736" s="163"/>
      <c r="D736" s="148" t="s">
        <v>253</v>
      </c>
      <c r="E736" s="164" t="s">
        <v>1</v>
      </c>
      <c r="F736" s="165" t="s">
        <v>757</v>
      </c>
      <c r="H736" s="166">
        <v>128.28</v>
      </c>
      <c r="I736" s="167"/>
      <c r="L736" s="163"/>
      <c r="M736" s="168"/>
      <c r="T736" s="169"/>
      <c r="AT736" s="164" t="s">
        <v>253</v>
      </c>
      <c r="AU736" s="164" t="s">
        <v>113</v>
      </c>
      <c r="AV736" s="13" t="s">
        <v>113</v>
      </c>
      <c r="AW736" s="13" t="s">
        <v>32</v>
      </c>
      <c r="AX736" s="13" t="s">
        <v>76</v>
      </c>
      <c r="AY736" s="164" t="s">
        <v>164</v>
      </c>
    </row>
    <row r="737" spans="2:65" s="14" customFormat="1">
      <c r="B737" s="170"/>
      <c r="D737" s="148" t="s">
        <v>253</v>
      </c>
      <c r="E737" s="171" t="s">
        <v>1</v>
      </c>
      <c r="F737" s="172" t="s">
        <v>265</v>
      </c>
      <c r="H737" s="173">
        <v>967.58199999999988</v>
      </c>
      <c r="I737" s="174"/>
      <c r="L737" s="170"/>
      <c r="M737" s="175"/>
      <c r="T737" s="176"/>
      <c r="AT737" s="171" t="s">
        <v>253</v>
      </c>
      <c r="AU737" s="171" t="s">
        <v>113</v>
      </c>
      <c r="AV737" s="14" t="s">
        <v>186</v>
      </c>
      <c r="AW737" s="14" t="s">
        <v>32</v>
      </c>
      <c r="AX737" s="14" t="s">
        <v>84</v>
      </c>
      <c r="AY737" s="171" t="s">
        <v>164</v>
      </c>
    </row>
    <row r="738" spans="2:65" s="1" customFormat="1" ht="24.2" customHeight="1">
      <c r="B738" s="31"/>
      <c r="C738" s="135" t="s">
        <v>761</v>
      </c>
      <c r="D738" s="135" t="s">
        <v>167</v>
      </c>
      <c r="E738" s="136" t="s">
        <v>762</v>
      </c>
      <c r="F738" s="137" t="s">
        <v>763</v>
      </c>
      <c r="G738" s="138" t="s">
        <v>442</v>
      </c>
      <c r="H738" s="139">
        <v>456.64</v>
      </c>
      <c r="I738" s="140"/>
      <c r="J738" s="141">
        <f>ROUND(I738*H738,2)</f>
        <v>0</v>
      </c>
      <c r="K738" s="137" t="s">
        <v>251</v>
      </c>
      <c r="L738" s="31"/>
      <c r="M738" s="142" t="s">
        <v>1</v>
      </c>
      <c r="N738" s="143" t="s">
        <v>42</v>
      </c>
      <c r="P738" s="144">
        <f>O738*H738</f>
        <v>0</v>
      </c>
      <c r="Q738" s="144">
        <v>0</v>
      </c>
      <c r="R738" s="144">
        <f>Q738*H738</f>
        <v>0</v>
      </c>
      <c r="S738" s="144">
        <v>0</v>
      </c>
      <c r="T738" s="145">
        <f>S738*H738</f>
        <v>0</v>
      </c>
      <c r="AR738" s="146" t="s">
        <v>186</v>
      </c>
      <c r="AT738" s="146" t="s">
        <v>167</v>
      </c>
      <c r="AU738" s="146" t="s">
        <v>113</v>
      </c>
      <c r="AY738" s="16" t="s">
        <v>164</v>
      </c>
      <c r="BE738" s="147">
        <f>IF(N738="základní",J738,0)</f>
        <v>0</v>
      </c>
      <c r="BF738" s="147">
        <f>IF(N738="snížená",J738,0)</f>
        <v>0</v>
      </c>
      <c r="BG738" s="147">
        <f>IF(N738="zákl. přenesená",J738,0)</f>
        <v>0</v>
      </c>
      <c r="BH738" s="147">
        <f>IF(N738="sníž. přenesená",J738,0)</f>
        <v>0</v>
      </c>
      <c r="BI738" s="147">
        <f>IF(N738="nulová",J738,0)</f>
        <v>0</v>
      </c>
      <c r="BJ738" s="16" t="s">
        <v>113</v>
      </c>
      <c r="BK738" s="147">
        <f>ROUND(I738*H738,2)</f>
        <v>0</v>
      </c>
      <c r="BL738" s="16" t="s">
        <v>186</v>
      </c>
      <c r="BM738" s="146" t="s">
        <v>764</v>
      </c>
    </row>
    <row r="739" spans="2:65" s="12" customFormat="1">
      <c r="B739" s="157"/>
      <c r="D739" s="148" t="s">
        <v>253</v>
      </c>
      <c r="E739" s="158" t="s">
        <v>1</v>
      </c>
      <c r="F739" s="159" t="s">
        <v>765</v>
      </c>
      <c r="H739" s="158" t="s">
        <v>1</v>
      </c>
      <c r="I739" s="160"/>
      <c r="L739" s="157"/>
      <c r="M739" s="161"/>
      <c r="T739" s="162"/>
      <c r="AT739" s="158" t="s">
        <v>253</v>
      </c>
      <c r="AU739" s="158" t="s">
        <v>113</v>
      </c>
      <c r="AV739" s="12" t="s">
        <v>84</v>
      </c>
      <c r="AW739" s="12" t="s">
        <v>32</v>
      </c>
      <c r="AX739" s="12" t="s">
        <v>76</v>
      </c>
      <c r="AY739" s="158" t="s">
        <v>164</v>
      </c>
    </row>
    <row r="740" spans="2:65" s="12" customFormat="1">
      <c r="B740" s="157"/>
      <c r="D740" s="148" t="s">
        <v>253</v>
      </c>
      <c r="E740" s="158" t="s">
        <v>1</v>
      </c>
      <c r="F740" s="159" t="s">
        <v>495</v>
      </c>
      <c r="H740" s="158" t="s">
        <v>1</v>
      </c>
      <c r="I740" s="160"/>
      <c r="L740" s="157"/>
      <c r="M740" s="161"/>
      <c r="T740" s="162"/>
      <c r="AT740" s="158" t="s">
        <v>253</v>
      </c>
      <c r="AU740" s="158" t="s">
        <v>113</v>
      </c>
      <c r="AV740" s="12" t="s">
        <v>84</v>
      </c>
      <c r="AW740" s="12" t="s">
        <v>32</v>
      </c>
      <c r="AX740" s="12" t="s">
        <v>76</v>
      </c>
      <c r="AY740" s="158" t="s">
        <v>164</v>
      </c>
    </row>
    <row r="741" spans="2:65" s="12" customFormat="1">
      <c r="B741" s="157"/>
      <c r="D741" s="148" t="s">
        <v>253</v>
      </c>
      <c r="E741" s="158" t="s">
        <v>1</v>
      </c>
      <c r="F741" s="159" t="s">
        <v>496</v>
      </c>
      <c r="H741" s="158" t="s">
        <v>1</v>
      </c>
      <c r="I741" s="160"/>
      <c r="L741" s="157"/>
      <c r="M741" s="161"/>
      <c r="T741" s="162"/>
      <c r="AT741" s="158" t="s">
        <v>253</v>
      </c>
      <c r="AU741" s="158" t="s">
        <v>113</v>
      </c>
      <c r="AV741" s="12" t="s">
        <v>84</v>
      </c>
      <c r="AW741" s="12" t="s">
        <v>32</v>
      </c>
      <c r="AX741" s="12" t="s">
        <v>76</v>
      </c>
      <c r="AY741" s="158" t="s">
        <v>164</v>
      </c>
    </row>
    <row r="742" spans="2:65" s="13" customFormat="1">
      <c r="B742" s="163"/>
      <c r="D742" s="148" t="s">
        <v>253</v>
      </c>
      <c r="E742" s="164" t="s">
        <v>1</v>
      </c>
      <c r="F742" s="165" t="s">
        <v>766</v>
      </c>
      <c r="H742" s="166">
        <v>13.2</v>
      </c>
      <c r="I742" s="167"/>
      <c r="L742" s="163"/>
      <c r="M742" s="168"/>
      <c r="T742" s="169"/>
      <c r="AT742" s="164" t="s">
        <v>253</v>
      </c>
      <c r="AU742" s="164" t="s">
        <v>113</v>
      </c>
      <c r="AV742" s="13" t="s">
        <v>113</v>
      </c>
      <c r="AW742" s="13" t="s">
        <v>32</v>
      </c>
      <c r="AX742" s="13" t="s">
        <v>76</v>
      </c>
      <c r="AY742" s="164" t="s">
        <v>164</v>
      </c>
    </row>
    <row r="743" spans="2:65" s="13" customFormat="1">
      <c r="B743" s="163"/>
      <c r="D743" s="148" t="s">
        <v>253</v>
      </c>
      <c r="E743" s="164" t="s">
        <v>1</v>
      </c>
      <c r="F743" s="165" t="s">
        <v>767</v>
      </c>
      <c r="H743" s="166">
        <v>13.04</v>
      </c>
      <c r="I743" s="167"/>
      <c r="L743" s="163"/>
      <c r="M743" s="168"/>
      <c r="T743" s="169"/>
      <c r="AT743" s="164" t="s">
        <v>253</v>
      </c>
      <c r="AU743" s="164" t="s">
        <v>113</v>
      </c>
      <c r="AV743" s="13" t="s">
        <v>113</v>
      </c>
      <c r="AW743" s="13" t="s">
        <v>32</v>
      </c>
      <c r="AX743" s="13" t="s">
        <v>76</v>
      </c>
      <c r="AY743" s="164" t="s">
        <v>164</v>
      </c>
    </row>
    <row r="744" spans="2:65" s="12" customFormat="1">
      <c r="B744" s="157"/>
      <c r="D744" s="148" t="s">
        <v>253</v>
      </c>
      <c r="E744" s="158" t="s">
        <v>1</v>
      </c>
      <c r="F744" s="159" t="s">
        <v>499</v>
      </c>
      <c r="H744" s="158" t="s">
        <v>1</v>
      </c>
      <c r="I744" s="160"/>
      <c r="L744" s="157"/>
      <c r="M744" s="161"/>
      <c r="T744" s="162"/>
      <c r="AT744" s="158" t="s">
        <v>253</v>
      </c>
      <c r="AU744" s="158" t="s">
        <v>113</v>
      </c>
      <c r="AV744" s="12" t="s">
        <v>84</v>
      </c>
      <c r="AW744" s="12" t="s">
        <v>32</v>
      </c>
      <c r="AX744" s="12" t="s">
        <v>76</v>
      </c>
      <c r="AY744" s="158" t="s">
        <v>164</v>
      </c>
    </row>
    <row r="745" spans="2:65" s="13" customFormat="1">
      <c r="B745" s="163"/>
      <c r="D745" s="148" t="s">
        <v>253</v>
      </c>
      <c r="E745" s="164" t="s">
        <v>1</v>
      </c>
      <c r="F745" s="165" t="s">
        <v>768</v>
      </c>
      <c r="H745" s="166">
        <v>60.8</v>
      </c>
      <c r="I745" s="167"/>
      <c r="L745" s="163"/>
      <c r="M745" s="168"/>
      <c r="T745" s="169"/>
      <c r="AT745" s="164" t="s">
        <v>253</v>
      </c>
      <c r="AU745" s="164" t="s">
        <v>113</v>
      </c>
      <c r="AV745" s="13" t="s">
        <v>113</v>
      </c>
      <c r="AW745" s="13" t="s">
        <v>32</v>
      </c>
      <c r="AX745" s="13" t="s">
        <v>76</v>
      </c>
      <c r="AY745" s="164" t="s">
        <v>164</v>
      </c>
    </row>
    <row r="746" spans="2:65" s="13" customFormat="1">
      <c r="B746" s="163"/>
      <c r="D746" s="148" t="s">
        <v>253</v>
      </c>
      <c r="E746" s="164" t="s">
        <v>1</v>
      </c>
      <c r="F746" s="165" t="s">
        <v>769</v>
      </c>
      <c r="H746" s="166">
        <v>170</v>
      </c>
      <c r="I746" s="167"/>
      <c r="L746" s="163"/>
      <c r="M746" s="168"/>
      <c r="T746" s="169"/>
      <c r="AT746" s="164" t="s">
        <v>253</v>
      </c>
      <c r="AU746" s="164" t="s">
        <v>113</v>
      </c>
      <c r="AV746" s="13" t="s">
        <v>113</v>
      </c>
      <c r="AW746" s="13" t="s">
        <v>32</v>
      </c>
      <c r="AX746" s="13" t="s">
        <v>76</v>
      </c>
      <c r="AY746" s="164" t="s">
        <v>164</v>
      </c>
    </row>
    <row r="747" spans="2:65" s="13" customFormat="1">
      <c r="B747" s="163"/>
      <c r="D747" s="148" t="s">
        <v>253</v>
      </c>
      <c r="E747" s="164" t="s">
        <v>1</v>
      </c>
      <c r="F747" s="165" t="s">
        <v>770</v>
      </c>
      <c r="H747" s="166">
        <v>23</v>
      </c>
      <c r="I747" s="167"/>
      <c r="L747" s="163"/>
      <c r="M747" s="168"/>
      <c r="T747" s="169"/>
      <c r="AT747" s="164" t="s">
        <v>253</v>
      </c>
      <c r="AU747" s="164" t="s">
        <v>113</v>
      </c>
      <c r="AV747" s="13" t="s">
        <v>113</v>
      </c>
      <c r="AW747" s="13" t="s">
        <v>32</v>
      </c>
      <c r="AX747" s="13" t="s">
        <v>76</v>
      </c>
      <c r="AY747" s="164" t="s">
        <v>164</v>
      </c>
    </row>
    <row r="748" spans="2:65" s="13" customFormat="1">
      <c r="B748" s="163"/>
      <c r="D748" s="148" t="s">
        <v>253</v>
      </c>
      <c r="E748" s="164" t="s">
        <v>1</v>
      </c>
      <c r="F748" s="165" t="s">
        <v>771</v>
      </c>
      <c r="H748" s="166">
        <v>30</v>
      </c>
      <c r="I748" s="167"/>
      <c r="L748" s="163"/>
      <c r="M748" s="168"/>
      <c r="T748" s="169"/>
      <c r="AT748" s="164" t="s">
        <v>253</v>
      </c>
      <c r="AU748" s="164" t="s">
        <v>113</v>
      </c>
      <c r="AV748" s="13" t="s">
        <v>113</v>
      </c>
      <c r="AW748" s="13" t="s">
        <v>32</v>
      </c>
      <c r="AX748" s="13" t="s">
        <v>76</v>
      </c>
      <c r="AY748" s="164" t="s">
        <v>164</v>
      </c>
    </row>
    <row r="749" spans="2:65" s="13" customFormat="1">
      <c r="B749" s="163"/>
      <c r="D749" s="148" t="s">
        <v>253</v>
      </c>
      <c r="E749" s="164" t="s">
        <v>1</v>
      </c>
      <c r="F749" s="165" t="s">
        <v>772</v>
      </c>
      <c r="H749" s="166">
        <v>2.4</v>
      </c>
      <c r="I749" s="167"/>
      <c r="L749" s="163"/>
      <c r="M749" s="168"/>
      <c r="T749" s="169"/>
      <c r="AT749" s="164" t="s">
        <v>253</v>
      </c>
      <c r="AU749" s="164" t="s">
        <v>113</v>
      </c>
      <c r="AV749" s="13" t="s">
        <v>113</v>
      </c>
      <c r="AW749" s="13" t="s">
        <v>32</v>
      </c>
      <c r="AX749" s="13" t="s">
        <v>76</v>
      </c>
      <c r="AY749" s="164" t="s">
        <v>164</v>
      </c>
    </row>
    <row r="750" spans="2:65" s="13" customFormat="1">
      <c r="B750" s="163"/>
      <c r="D750" s="148" t="s">
        <v>253</v>
      </c>
      <c r="E750" s="164" t="s">
        <v>1</v>
      </c>
      <c r="F750" s="165" t="s">
        <v>773</v>
      </c>
      <c r="H750" s="166">
        <v>67.2</v>
      </c>
      <c r="I750" s="167"/>
      <c r="L750" s="163"/>
      <c r="M750" s="168"/>
      <c r="T750" s="169"/>
      <c r="AT750" s="164" t="s">
        <v>253</v>
      </c>
      <c r="AU750" s="164" t="s">
        <v>113</v>
      </c>
      <c r="AV750" s="13" t="s">
        <v>113</v>
      </c>
      <c r="AW750" s="13" t="s">
        <v>32</v>
      </c>
      <c r="AX750" s="13" t="s">
        <v>76</v>
      </c>
      <c r="AY750" s="164" t="s">
        <v>164</v>
      </c>
    </row>
    <row r="751" spans="2:65" s="13" customFormat="1">
      <c r="B751" s="163"/>
      <c r="D751" s="148" t="s">
        <v>253</v>
      </c>
      <c r="E751" s="164" t="s">
        <v>1</v>
      </c>
      <c r="F751" s="165" t="s">
        <v>774</v>
      </c>
      <c r="H751" s="166">
        <v>10.6</v>
      </c>
      <c r="I751" s="167"/>
      <c r="L751" s="163"/>
      <c r="M751" s="168"/>
      <c r="T751" s="169"/>
      <c r="AT751" s="164" t="s">
        <v>253</v>
      </c>
      <c r="AU751" s="164" t="s">
        <v>113</v>
      </c>
      <c r="AV751" s="13" t="s">
        <v>113</v>
      </c>
      <c r="AW751" s="13" t="s">
        <v>32</v>
      </c>
      <c r="AX751" s="13" t="s">
        <v>76</v>
      </c>
      <c r="AY751" s="164" t="s">
        <v>164</v>
      </c>
    </row>
    <row r="752" spans="2:65" s="13" customFormat="1">
      <c r="B752" s="163"/>
      <c r="D752" s="148" t="s">
        <v>253</v>
      </c>
      <c r="E752" s="164" t="s">
        <v>1</v>
      </c>
      <c r="F752" s="165" t="s">
        <v>775</v>
      </c>
      <c r="H752" s="166">
        <v>46.2</v>
      </c>
      <c r="I752" s="167"/>
      <c r="L752" s="163"/>
      <c r="M752" s="168"/>
      <c r="T752" s="169"/>
      <c r="AT752" s="164" t="s">
        <v>253</v>
      </c>
      <c r="AU752" s="164" t="s">
        <v>113</v>
      </c>
      <c r="AV752" s="13" t="s">
        <v>113</v>
      </c>
      <c r="AW752" s="13" t="s">
        <v>32</v>
      </c>
      <c r="AX752" s="13" t="s">
        <v>76</v>
      </c>
      <c r="AY752" s="164" t="s">
        <v>164</v>
      </c>
    </row>
    <row r="753" spans="2:65" s="13" customFormat="1">
      <c r="B753" s="163"/>
      <c r="D753" s="148" t="s">
        <v>253</v>
      </c>
      <c r="E753" s="164" t="s">
        <v>1</v>
      </c>
      <c r="F753" s="165" t="s">
        <v>776</v>
      </c>
      <c r="H753" s="166">
        <v>3.2</v>
      </c>
      <c r="I753" s="167"/>
      <c r="L753" s="163"/>
      <c r="M753" s="168"/>
      <c r="T753" s="169"/>
      <c r="AT753" s="164" t="s">
        <v>253</v>
      </c>
      <c r="AU753" s="164" t="s">
        <v>113</v>
      </c>
      <c r="AV753" s="13" t="s">
        <v>113</v>
      </c>
      <c r="AW753" s="13" t="s">
        <v>32</v>
      </c>
      <c r="AX753" s="13" t="s">
        <v>76</v>
      </c>
      <c r="AY753" s="164" t="s">
        <v>164</v>
      </c>
    </row>
    <row r="754" spans="2:65" s="12" customFormat="1">
      <c r="B754" s="157"/>
      <c r="D754" s="148" t="s">
        <v>253</v>
      </c>
      <c r="E754" s="158" t="s">
        <v>1</v>
      </c>
      <c r="F754" s="159" t="s">
        <v>777</v>
      </c>
      <c r="H754" s="158" t="s">
        <v>1</v>
      </c>
      <c r="I754" s="160"/>
      <c r="L754" s="157"/>
      <c r="M754" s="161"/>
      <c r="T754" s="162"/>
      <c r="AT754" s="158" t="s">
        <v>253</v>
      </c>
      <c r="AU754" s="158" t="s">
        <v>113</v>
      </c>
      <c r="AV754" s="12" t="s">
        <v>84</v>
      </c>
      <c r="AW754" s="12" t="s">
        <v>32</v>
      </c>
      <c r="AX754" s="12" t="s">
        <v>76</v>
      </c>
      <c r="AY754" s="158" t="s">
        <v>164</v>
      </c>
    </row>
    <row r="755" spans="2:65" s="13" customFormat="1">
      <c r="B755" s="163"/>
      <c r="D755" s="148" t="s">
        <v>253</v>
      </c>
      <c r="E755" s="164" t="s">
        <v>1</v>
      </c>
      <c r="F755" s="165" t="s">
        <v>778</v>
      </c>
      <c r="H755" s="166">
        <v>17</v>
      </c>
      <c r="I755" s="167"/>
      <c r="L755" s="163"/>
      <c r="M755" s="168"/>
      <c r="T755" s="169"/>
      <c r="AT755" s="164" t="s">
        <v>253</v>
      </c>
      <c r="AU755" s="164" t="s">
        <v>113</v>
      </c>
      <c r="AV755" s="13" t="s">
        <v>113</v>
      </c>
      <c r="AW755" s="13" t="s">
        <v>32</v>
      </c>
      <c r="AX755" s="13" t="s">
        <v>76</v>
      </c>
      <c r="AY755" s="164" t="s">
        <v>164</v>
      </c>
    </row>
    <row r="756" spans="2:65" s="14" customFormat="1">
      <c r="B756" s="170"/>
      <c r="D756" s="148" t="s">
        <v>253</v>
      </c>
      <c r="E756" s="171" t="s">
        <v>1</v>
      </c>
      <c r="F756" s="172" t="s">
        <v>265</v>
      </c>
      <c r="H756" s="173">
        <v>456.63999999999993</v>
      </c>
      <c r="I756" s="174"/>
      <c r="L756" s="170"/>
      <c r="M756" s="175"/>
      <c r="T756" s="176"/>
      <c r="AT756" s="171" t="s">
        <v>253</v>
      </c>
      <c r="AU756" s="171" t="s">
        <v>113</v>
      </c>
      <c r="AV756" s="14" t="s">
        <v>186</v>
      </c>
      <c r="AW756" s="14" t="s">
        <v>32</v>
      </c>
      <c r="AX756" s="14" t="s">
        <v>84</v>
      </c>
      <c r="AY756" s="171" t="s">
        <v>164</v>
      </c>
    </row>
    <row r="757" spans="2:65" s="1" customFormat="1" ht="24.2" customHeight="1">
      <c r="B757" s="31"/>
      <c r="C757" s="177" t="s">
        <v>779</v>
      </c>
      <c r="D757" s="177" t="s">
        <v>331</v>
      </c>
      <c r="E757" s="178" t="s">
        <v>780</v>
      </c>
      <c r="F757" s="179" t="s">
        <v>781</v>
      </c>
      <c r="G757" s="180" t="s">
        <v>442</v>
      </c>
      <c r="H757" s="181">
        <v>479.47199999999998</v>
      </c>
      <c r="I757" s="182"/>
      <c r="J757" s="183">
        <f>ROUND(I757*H757,2)</f>
        <v>0</v>
      </c>
      <c r="K757" s="179" t="s">
        <v>251</v>
      </c>
      <c r="L757" s="184"/>
      <c r="M757" s="185" t="s">
        <v>1</v>
      </c>
      <c r="N757" s="186" t="s">
        <v>42</v>
      </c>
      <c r="P757" s="144">
        <f>O757*H757</f>
        <v>0</v>
      </c>
      <c r="Q757" s="144">
        <v>1E-4</v>
      </c>
      <c r="R757" s="144">
        <f>Q757*H757</f>
        <v>4.7947200000000002E-2</v>
      </c>
      <c r="S757" s="144">
        <v>0</v>
      </c>
      <c r="T757" s="145">
        <f>S757*H757</f>
        <v>0</v>
      </c>
      <c r="AR757" s="146" t="s">
        <v>203</v>
      </c>
      <c r="AT757" s="146" t="s">
        <v>331</v>
      </c>
      <c r="AU757" s="146" t="s">
        <v>113</v>
      </c>
      <c r="AY757" s="16" t="s">
        <v>164</v>
      </c>
      <c r="BE757" s="147">
        <f>IF(N757="základní",J757,0)</f>
        <v>0</v>
      </c>
      <c r="BF757" s="147">
        <f>IF(N757="snížená",J757,0)</f>
        <v>0</v>
      </c>
      <c r="BG757" s="147">
        <f>IF(N757="zákl. přenesená",J757,0)</f>
        <v>0</v>
      </c>
      <c r="BH757" s="147">
        <f>IF(N757="sníž. přenesená",J757,0)</f>
        <v>0</v>
      </c>
      <c r="BI757" s="147">
        <f>IF(N757="nulová",J757,0)</f>
        <v>0</v>
      </c>
      <c r="BJ757" s="16" t="s">
        <v>113</v>
      </c>
      <c r="BK757" s="147">
        <f>ROUND(I757*H757,2)</f>
        <v>0</v>
      </c>
      <c r="BL757" s="16" t="s">
        <v>186</v>
      </c>
      <c r="BM757" s="146" t="s">
        <v>782</v>
      </c>
    </row>
    <row r="758" spans="2:65" s="13" customFormat="1">
      <c r="B758" s="163"/>
      <c r="D758" s="148" t="s">
        <v>253</v>
      </c>
      <c r="E758" s="164" t="s">
        <v>1</v>
      </c>
      <c r="F758" s="165" t="s">
        <v>783</v>
      </c>
      <c r="H758" s="166">
        <v>479.47199999999998</v>
      </c>
      <c r="I758" s="167"/>
      <c r="L758" s="163"/>
      <c r="M758" s="168"/>
      <c r="T758" s="169"/>
      <c r="AT758" s="164" t="s">
        <v>253</v>
      </c>
      <c r="AU758" s="164" t="s">
        <v>113</v>
      </c>
      <c r="AV758" s="13" t="s">
        <v>113</v>
      </c>
      <c r="AW758" s="13" t="s">
        <v>32</v>
      </c>
      <c r="AX758" s="13" t="s">
        <v>84</v>
      </c>
      <c r="AY758" s="164" t="s">
        <v>164</v>
      </c>
    </row>
    <row r="759" spans="2:65" s="1" customFormat="1" ht="24.2" customHeight="1">
      <c r="B759" s="31"/>
      <c r="C759" s="135" t="s">
        <v>784</v>
      </c>
      <c r="D759" s="135" t="s">
        <v>167</v>
      </c>
      <c r="E759" s="136" t="s">
        <v>785</v>
      </c>
      <c r="F759" s="137" t="s">
        <v>786</v>
      </c>
      <c r="G759" s="138" t="s">
        <v>250</v>
      </c>
      <c r="H759" s="139">
        <v>967.58199999999999</v>
      </c>
      <c r="I759" s="140"/>
      <c r="J759" s="141">
        <f>ROUND(I759*H759,2)</f>
        <v>0</v>
      </c>
      <c r="K759" s="137" t="s">
        <v>251</v>
      </c>
      <c r="L759" s="31"/>
      <c r="M759" s="142" t="s">
        <v>1</v>
      </c>
      <c r="N759" s="143" t="s">
        <v>42</v>
      </c>
      <c r="P759" s="144">
        <f>O759*H759</f>
        <v>0</v>
      </c>
      <c r="Q759" s="144">
        <v>1.3999999999999999E-4</v>
      </c>
      <c r="R759" s="144">
        <f>Q759*H759</f>
        <v>0.13546148</v>
      </c>
      <c r="S759" s="144">
        <v>0</v>
      </c>
      <c r="T759" s="145">
        <f>S759*H759</f>
        <v>0</v>
      </c>
      <c r="AR759" s="146" t="s">
        <v>186</v>
      </c>
      <c r="AT759" s="146" t="s">
        <v>167</v>
      </c>
      <c r="AU759" s="146" t="s">
        <v>113</v>
      </c>
      <c r="AY759" s="16" t="s">
        <v>164</v>
      </c>
      <c r="BE759" s="147">
        <f>IF(N759="základní",J759,0)</f>
        <v>0</v>
      </c>
      <c r="BF759" s="147">
        <f>IF(N759="snížená",J759,0)</f>
        <v>0</v>
      </c>
      <c r="BG759" s="147">
        <f>IF(N759="zákl. přenesená",J759,0)</f>
        <v>0</v>
      </c>
      <c r="BH759" s="147">
        <f>IF(N759="sníž. přenesená",J759,0)</f>
        <v>0</v>
      </c>
      <c r="BI759" s="147">
        <f>IF(N759="nulová",J759,0)</f>
        <v>0</v>
      </c>
      <c r="BJ759" s="16" t="s">
        <v>113</v>
      </c>
      <c r="BK759" s="147">
        <f>ROUND(I759*H759,2)</f>
        <v>0</v>
      </c>
      <c r="BL759" s="16" t="s">
        <v>186</v>
      </c>
      <c r="BM759" s="146" t="s">
        <v>787</v>
      </c>
    </row>
    <row r="760" spans="2:65" s="12" customFormat="1">
      <c r="B760" s="157"/>
      <c r="D760" s="148" t="s">
        <v>253</v>
      </c>
      <c r="E760" s="158" t="s">
        <v>1</v>
      </c>
      <c r="F760" s="159" t="s">
        <v>749</v>
      </c>
      <c r="H760" s="158" t="s">
        <v>1</v>
      </c>
      <c r="I760" s="160"/>
      <c r="L760" s="157"/>
      <c r="M760" s="161"/>
      <c r="T760" s="162"/>
      <c r="AT760" s="158" t="s">
        <v>253</v>
      </c>
      <c r="AU760" s="158" t="s">
        <v>113</v>
      </c>
      <c r="AV760" s="12" t="s">
        <v>84</v>
      </c>
      <c r="AW760" s="12" t="s">
        <v>32</v>
      </c>
      <c r="AX760" s="12" t="s">
        <v>76</v>
      </c>
      <c r="AY760" s="158" t="s">
        <v>164</v>
      </c>
    </row>
    <row r="761" spans="2:65" s="13" customFormat="1">
      <c r="B761" s="163"/>
      <c r="D761" s="148" t="s">
        <v>253</v>
      </c>
      <c r="E761" s="164" t="s">
        <v>1</v>
      </c>
      <c r="F761" s="165" t="s">
        <v>750</v>
      </c>
      <c r="H761" s="166">
        <v>349.60199999999998</v>
      </c>
      <c r="I761" s="167"/>
      <c r="L761" s="163"/>
      <c r="M761" s="168"/>
      <c r="T761" s="169"/>
      <c r="AT761" s="164" t="s">
        <v>253</v>
      </c>
      <c r="AU761" s="164" t="s">
        <v>113</v>
      </c>
      <c r="AV761" s="13" t="s">
        <v>113</v>
      </c>
      <c r="AW761" s="13" t="s">
        <v>32</v>
      </c>
      <c r="AX761" s="13" t="s">
        <v>76</v>
      </c>
      <c r="AY761" s="164" t="s">
        <v>164</v>
      </c>
    </row>
    <row r="762" spans="2:65" s="12" customFormat="1">
      <c r="B762" s="157"/>
      <c r="D762" s="148" t="s">
        <v>253</v>
      </c>
      <c r="E762" s="158" t="s">
        <v>1</v>
      </c>
      <c r="F762" s="159" t="s">
        <v>511</v>
      </c>
      <c r="H762" s="158" t="s">
        <v>1</v>
      </c>
      <c r="I762" s="160"/>
      <c r="L762" s="157"/>
      <c r="M762" s="161"/>
      <c r="T762" s="162"/>
      <c r="AT762" s="158" t="s">
        <v>253</v>
      </c>
      <c r="AU762" s="158" t="s">
        <v>113</v>
      </c>
      <c r="AV762" s="12" t="s">
        <v>84</v>
      </c>
      <c r="AW762" s="12" t="s">
        <v>32</v>
      </c>
      <c r="AX762" s="12" t="s">
        <v>76</v>
      </c>
      <c r="AY762" s="158" t="s">
        <v>164</v>
      </c>
    </row>
    <row r="763" spans="2:65" s="13" customFormat="1">
      <c r="B763" s="163"/>
      <c r="D763" s="148" t="s">
        <v>253</v>
      </c>
      <c r="E763" s="164" t="s">
        <v>1</v>
      </c>
      <c r="F763" s="165" t="s">
        <v>751</v>
      </c>
      <c r="H763" s="166">
        <v>376.08699999999999</v>
      </c>
      <c r="I763" s="167"/>
      <c r="L763" s="163"/>
      <c r="M763" s="168"/>
      <c r="T763" s="169"/>
      <c r="AT763" s="164" t="s">
        <v>253</v>
      </c>
      <c r="AU763" s="164" t="s">
        <v>113</v>
      </c>
      <c r="AV763" s="13" t="s">
        <v>113</v>
      </c>
      <c r="AW763" s="13" t="s">
        <v>32</v>
      </c>
      <c r="AX763" s="13" t="s">
        <v>76</v>
      </c>
      <c r="AY763" s="164" t="s">
        <v>164</v>
      </c>
    </row>
    <row r="764" spans="2:65" s="12" customFormat="1">
      <c r="B764" s="157"/>
      <c r="D764" s="148" t="s">
        <v>253</v>
      </c>
      <c r="E764" s="158" t="s">
        <v>1</v>
      </c>
      <c r="F764" s="159" t="s">
        <v>752</v>
      </c>
      <c r="H764" s="158" t="s">
        <v>1</v>
      </c>
      <c r="I764" s="160"/>
      <c r="L764" s="157"/>
      <c r="M764" s="161"/>
      <c r="T764" s="162"/>
      <c r="AT764" s="158" t="s">
        <v>253</v>
      </c>
      <c r="AU764" s="158" t="s">
        <v>113</v>
      </c>
      <c r="AV764" s="12" t="s">
        <v>84</v>
      </c>
      <c r="AW764" s="12" t="s">
        <v>32</v>
      </c>
      <c r="AX764" s="12" t="s">
        <v>76</v>
      </c>
      <c r="AY764" s="158" t="s">
        <v>164</v>
      </c>
    </row>
    <row r="765" spans="2:65" s="13" customFormat="1">
      <c r="B765" s="163"/>
      <c r="D765" s="148" t="s">
        <v>253</v>
      </c>
      <c r="E765" s="164" t="s">
        <v>1</v>
      </c>
      <c r="F765" s="165" t="s">
        <v>753</v>
      </c>
      <c r="H765" s="166">
        <v>344.30500000000001</v>
      </c>
      <c r="I765" s="167"/>
      <c r="L765" s="163"/>
      <c r="M765" s="168"/>
      <c r="T765" s="169"/>
      <c r="AT765" s="164" t="s">
        <v>253</v>
      </c>
      <c r="AU765" s="164" t="s">
        <v>113</v>
      </c>
      <c r="AV765" s="13" t="s">
        <v>113</v>
      </c>
      <c r="AW765" s="13" t="s">
        <v>32</v>
      </c>
      <c r="AX765" s="13" t="s">
        <v>76</v>
      </c>
      <c r="AY765" s="164" t="s">
        <v>164</v>
      </c>
    </row>
    <row r="766" spans="2:65" s="12" customFormat="1">
      <c r="B766" s="157"/>
      <c r="D766" s="148" t="s">
        <v>253</v>
      </c>
      <c r="E766" s="158" t="s">
        <v>1</v>
      </c>
      <c r="F766" s="159" t="s">
        <v>754</v>
      </c>
      <c r="H766" s="158" t="s">
        <v>1</v>
      </c>
      <c r="I766" s="160"/>
      <c r="L766" s="157"/>
      <c r="M766" s="161"/>
      <c r="T766" s="162"/>
      <c r="AT766" s="158" t="s">
        <v>253</v>
      </c>
      <c r="AU766" s="158" t="s">
        <v>113</v>
      </c>
      <c r="AV766" s="12" t="s">
        <v>84</v>
      </c>
      <c r="AW766" s="12" t="s">
        <v>32</v>
      </c>
      <c r="AX766" s="12" t="s">
        <v>76</v>
      </c>
      <c r="AY766" s="158" t="s">
        <v>164</v>
      </c>
    </row>
    <row r="767" spans="2:65" s="13" customFormat="1">
      <c r="B767" s="163"/>
      <c r="D767" s="148" t="s">
        <v>253</v>
      </c>
      <c r="E767" s="164" t="s">
        <v>1</v>
      </c>
      <c r="F767" s="165" t="s">
        <v>755</v>
      </c>
      <c r="H767" s="166">
        <v>105.94</v>
      </c>
      <c r="I767" s="167"/>
      <c r="L767" s="163"/>
      <c r="M767" s="168"/>
      <c r="T767" s="169"/>
      <c r="AT767" s="164" t="s">
        <v>253</v>
      </c>
      <c r="AU767" s="164" t="s">
        <v>113</v>
      </c>
      <c r="AV767" s="13" t="s">
        <v>113</v>
      </c>
      <c r="AW767" s="13" t="s">
        <v>32</v>
      </c>
      <c r="AX767" s="13" t="s">
        <v>76</v>
      </c>
      <c r="AY767" s="164" t="s">
        <v>164</v>
      </c>
    </row>
    <row r="768" spans="2:65" s="12" customFormat="1">
      <c r="B768" s="157"/>
      <c r="D768" s="148" t="s">
        <v>253</v>
      </c>
      <c r="E768" s="158" t="s">
        <v>1</v>
      </c>
      <c r="F768" s="159" t="s">
        <v>475</v>
      </c>
      <c r="H768" s="158" t="s">
        <v>1</v>
      </c>
      <c r="I768" s="160"/>
      <c r="L768" s="157"/>
      <c r="M768" s="161"/>
      <c r="T768" s="162"/>
      <c r="AT768" s="158" t="s">
        <v>253</v>
      </c>
      <c r="AU768" s="158" t="s">
        <v>113</v>
      </c>
      <c r="AV768" s="12" t="s">
        <v>84</v>
      </c>
      <c r="AW768" s="12" t="s">
        <v>32</v>
      </c>
      <c r="AX768" s="12" t="s">
        <v>76</v>
      </c>
      <c r="AY768" s="158" t="s">
        <v>164</v>
      </c>
    </row>
    <row r="769" spans="2:65" s="13" customFormat="1">
      <c r="B769" s="163"/>
      <c r="D769" s="148" t="s">
        <v>253</v>
      </c>
      <c r="E769" s="164" t="s">
        <v>1</v>
      </c>
      <c r="F769" s="165" t="s">
        <v>476</v>
      </c>
      <c r="H769" s="166">
        <v>-336.63200000000001</v>
      </c>
      <c r="I769" s="167"/>
      <c r="L769" s="163"/>
      <c r="M769" s="168"/>
      <c r="T769" s="169"/>
      <c r="AT769" s="164" t="s">
        <v>253</v>
      </c>
      <c r="AU769" s="164" t="s">
        <v>113</v>
      </c>
      <c r="AV769" s="13" t="s">
        <v>113</v>
      </c>
      <c r="AW769" s="13" t="s">
        <v>32</v>
      </c>
      <c r="AX769" s="13" t="s">
        <v>76</v>
      </c>
      <c r="AY769" s="164" t="s">
        <v>164</v>
      </c>
    </row>
    <row r="770" spans="2:65" s="12" customFormat="1">
      <c r="B770" s="157"/>
      <c r="D770" s="148" t="s">
        <v>253</v>
      </c>
      <c r="E770" s="158" t="s">
        <v>1</v>
      </c>
      <c r="F770" s="159" t="s">
        <v>756</v>
      </c>
      <c r="H770" s="158" t="s">
        <v>1</v>
      </c>
      <c r="I770" s="160"/>
      <c r="L770" s="157"/>
      <c r="M770" s="161"/>
      <c r="T770" s="162"/>
      <c r="AT770" s="158" t="s">
        <v>253</v>
      </c>
      <c r="AU770" s="158" t="s">
        <v>113</v>
      </c>
      <c r="AV770" s="12" t="s">
        <v>84</v>
      </c>
      <c r="AW770" s="12" t="s">
        <v>32</v>
      </c>
      <c r="AX770" s="12" t="s">
        <v>76</v>
      </c>
      <c r="AY770" s="158" t="s">
        <v>164</v>
      </c>
    </row>
    <row r="771" spans="2:65" s="13" customFormat="1">
      <c r="B771" s="163"/>
      <c r="D771" s="148" t="s">
        <v>253</v>
      </c>
      <c r="E771" s="164" t="s">
        <v>1</v>
      </c>
      <c r="F771" s="165" t="s">
        <v>757</v>
      </c>
      <c r="H771" s="166">
        <v>128.28</v>
      </c>
      <c r="I771" s="167"/>
      <c r="L771" s="163"/>
      <c r="M771" s="168"/>
      <c r="T771" s="169"/>
      <c r="AT771" s="164" t="s">
        <v>253</v>
      </c>
      <c r="AU771" s="164" t="s">
        <v>113</v>
      </c>
      <c r="AV771" s="13" t="s">
        <v>113</v>
      </c>
      <c r="AW771" s="13" t="s">
        <v>32</v>
      </c>
      <c r="AX771" s="13" t="s">
        <v>76</v>
      </c>
      <c r="AY771" s="164" t="s">
        <v>164</v>
      </c>
    </row>
    <row r="772" spans="2:65" s="14" customFormat="1">
      <c r="B772" s="170"/>
      <c r="D772" s="148" t="s">
        <v>253</v>
      </c>
      <c r="E772" s="171" t="s">
        <v>1</v>
      </c>
      <c r="F772" s="172" t="s">
        <v>265</v>
      </c>
      <c r="H772" s="173">
        <v>967.58199999999988</v>
      </c>
      <c r="I772" s="174"/>
      <c r="L772" s="170"/>
      <c r="M772" s="175"/>
      <c r="T772" s="176"/>
      <c r="AT772" s="171" t="s">
        <v>253</v>
      </c>
      <c r="AU772" s="171" t="s">
        <v>113</v>
      </c>
      <c r="AV772" s="14" t="s">
        <v>186</v>
      </c>
      <c r="AW772" s="14" t="s">
        <v>32</v>
      </c>
      <c r="AX772" s="14" t="s">
        <v>84</v>
      </c>
      <c r="AY772" s="171" t="s">
        <v>164</v>
      </c>
    </row>
    <row r="773" spans="2:65" s="1" customFormat="1" ht="44.25" customHeight="1">
      <c r="B773" s="31"/>
      <c r="C773" s="135" t="s">
        <v>788</v>
      </c>
      <c r="D773" s="135" t="s">
        <v>167</v>
      </c>
      <c r="E773" s="136" t="s">
        <v>789</v>
      </c>
      <c r="F773" s="137" t="s">
        <v>790</v>
      </c>
      <c r="G773" s="138" t="s">
        <v>250</v>
      </c>
      <c r="H773" s="139">
        <v>36</v>
      </c>
      <c r="I773" s="140"/>
      <c r="J773" s="141">
        <f>ROUND(I773*H773,2)</f>
        <v>0</v>
      </c>
      <c r="K773" s="137" t="s">
        <v>251</v>
      </c>
      <c r="L773" s="31"/>
      <c r="M773" s="142" t="s">
        <v>1</v>
      </c>
      <c r="N773" s="143" t="s">
        <v>42</v>
      </c>
      <c r="P773" s="144">
        <f>O773*H773</f>
        <v>0</v>
      </c>
      <c r="Q773" s="144">
        <v>8.3499999999999998E-3</v>
      </c>
      <c r="R773" s="144">
        <f>Q773*H773</f>
        <v>0.30059999999999998</v>
      </c>
      <c r="S773" s="144">
        <v>0</v>
      </c>
      <c r="T773" s="145">
        <f>S773*H773</f>
        <v>0</v>
      </c>
      <c r="AR773" s="146" t="s">
        <v>186</v>
      </c>
      <c r="AT773" s="146" t="s">
        <v>167</v>
      </c>
      <c r="AU773" s="146" t="s">
        <v>113</v>
      </c>
      <c r="AY773" s="16" t="s">
        <v>164</v>
      </c>
      <c r="BE773" s="147">
        <f>IF(N773="základní",J773,0)</f>
        <v>0</v>
      </c>
      <c r="BF773" s="147">
        <f>IF(N773="snížená",J773,0)</f>
        <v>0</v>
      </c>
      <c r="BG773" s="147">
        <f>IF(N773="zákl. přenesená",J773,0)</f>
        <v>0</v>
      </c>
      <c r="BH773" s="147">
        <f>IF(N773="sníž. přenesená",J773,0)</f>
        <v>0</v>
      </c>
      <c r="BI773" s="147">
        <f>IF(N773="nulová",J773,0)</f>
        <v>0</v>
      </c>
      <c r="BJ773" s="16" t="s">
        <v>113</v>
      </c>
      <c r="BK773" s="147">
        <f>ROUND(I773*H773,2)</f>
        <v>0</v>
      </c>
      <c r="BL773" s="16" t="s">
        <v>186</v>
      </c>
      <c r="BM773" s="146" t="s">
        <v>791</v>
      </c>
    </row>
    <row r="774" spans="2:65" s="12" customFormat="1">
      <c r="B774" s="157"/>
      <c r="D774" s="148" t="s">
        <v>253</v>
      </c>
      <c r="E774" s="158" t="s">
        <v>1</v>
      </c>
      <c r="F774" s="159" t="s">
        <v>733</v>
      </c>
      <c r="H774" s="158" t="s">
        <v>1</v>
      </c>
      <c r="I774" s="160"/>
      <c r="L774" s="157"/>
      <c r="M774" s="161"/>
      <c r="T774" s="162"/>
      <c r="AT774" s="158" t="s">
        <v>253</v>
      </c>
      <c r="AU774" s="158" t="s">
        <v>113</v>
      </c>
      <c r="AV774" s="12" t="s">
        <v>84</v>
      </c>
      <c r="AW774" s="12" t="s">
        <v>32</v>
      </c>
      <c r="AX774" s="12" t="s">
        <v>76</v>
      </c>
      <c r="AY774" s="158" t="s">
        <v>164</v>
      </c>
    </row>
    <row r="775" spans="2:65" s="13" customFormat="1">
      <c r="B775" s="163"/>
      <c r="D775" s="148" t="s">
        <v>253</v>
      </c>
      <c r="E775" s="164" t="s">
        <v>1</v>
      </c>
      <c r="F775" s="165" t="s">
        <v>792</v>
      </c>
      <c r="H775" s="166">
        <v>10.08</v>
      </c>
      <c r="I775" s="167"/>
      <c r="L775" s="163"/>
      <c r="M775" s="168"/>
      <c r="T775" s="169"/>
      <c r="AT775" s="164" t="s">
        <v>253</v>
      </c>
      <c r="AU775" s="164" t="s">
        <v>113</v>
      </c>
      <c r="AV775" s="13" t="s">
        <v>113</v>
      </c>
      <c r="AW775" s="13" t="s">
        <v>32</v>
      </c>
      <c r="AX775" s="13" t="s">
        <v>76</v>
      </c>
      <c r="AY775" s="164" t="s">
        <v>164</v>
      </c>
    </row>
    <row r="776" spans="2:65" s="13" customFormat="1">
      <c r="B776" s="163"/>
      <c r="D776" s="148" t="s">
        <v>253</v>
      </c>
      <c r="E776" s="164" t="s">
        <v>1</v>
      </c>
      <c r="F776" s="165" t="s">
        <v>793</v>
      </c>
      <c r="H776" s="166">
        <v>25.92</v>
      </c>
      <c r="I776" s="167"/>
      <c r="L776" s="163"/>
      <c r="M776" s="168"/>
      <c r="T776" s="169"/>
      <c r="AT776" s="164" t="s">
        <v>253</v>
      </c>
      <c r="AU776" s="164" t="s">
        <v>113</v>
      </c>
      <c r="AV776" s="13" t="s">
        <v>113</v>
      </c>
      <c r="AW776" s="13" t="s">
        <v>32</v>
      </c>
      <c r="AX776" s="13" t="s">
        <v>76</v>
      </c>
      <c r="AY776" s="164" t="s">
        <v>164</v>
      </c>
    </row>
    <row r="777" spans="2:65" s="14" customFormat="1">
      <c r="B777" s="170"/>
      <c r="D777" s="148" t="s">
        <v>253</v>
      </c>
      <c r="E777" s="171" t="s">
        <v>1</v>
      </c>
      <c r="F777" s="172" t="s">
        <v>265</v>
      </c>
      <c r="H777" s="173">
        <v>36</v>
      </c>
      <c r="I777" s="174"/>
      <c r="L777" s="170"/>
      <c r="M777" s="175"/>
      <c r="T777" s="176"/>
      <c r="AT777" s="171" t="s">
        <v>253</v>
      </c>
      <c r="AU777" s="171" t="s">
        <v>113</v>
      </c>
      <c r="AV777" s="14" t="s">
        <v>186</v>
      </c>
      <c r="AW777" s="14" t="s">
        <v>32</v>
      </c>
      <c r="AX777" s="14" t="s">
        <v>84</v>
      </c>
      <c r="AY777" s="171" t="s">
        <v>164</v>
      </c>
    </row>
    <row r="778" spans="2:65" s="1" customFormat="1" ht="24.2" customHeight="1">
      <c r="B778" s="31"/>
      <c r="C778" s="177" t="s">
        <v>794</v>
      </c>
      <c r="D778" s="177" t="s">
        <v>331</v>
      </c>
      <c r="E778" s="178" t="s">
        <v>795</v>
      </c>
      <c r="F778" s="179" t="s">
        <v>796</v>
      </c>
      <c r="G778" s="180" t="s">
        <v>250</v>
      </c>
      <c r="H778" s="181">
        <v>37.799999999999997</v>
      </c>
      <c r="I778" s="182"/>
      <c r="J778" s="183">
        <f>ROUND(I778*H778,2)</f>
        <v>0</v>
      </c>
      <c r="K778" s="179" t="s">
        <v>251</v>
      </c>
      <c r="L778" s="184"/>
      <c r="M778" s="185" t="s">
        <v>1</v>
      </c>
      <c r="N778" s="186" t="s">
        <v>42</v>
      </c>
      <c r="P778" s="144">
        <f>O778*H778</f>
        <v>0</v>
      </c>
      <c r="Q778" s="144">
        <v>2.3999999999999998E-3</v>
      </c>
      <c r="R778" s="144">
        <f>Q778*H778</f>
        <v>9.0719999999999981E-2</v>
      </c>
      <c r="S778" s="144">
        <v>0</v>
      </c>
      <c r="T778" s="145">
        <f>S778*H778</f>
        <v>0</v>
      </c>
      <c r="AR778" s="146" t="s">
        <v>203</v>
      </c>
      <c r="AT778" s="146" t="s">
        <v>331</v>
      </c>
      <c r="AU778" s="146" t="s">
        <v>113</v>
      </c>
      <c r="AY778" s="16" t="s">
        <v>164</v>
      </c>
      <c r="BE778" s="147">
        <f>IF(N778="základní",J778,0)</f>
        <v>0</v>
      </c>
      <c r="BF778" s="147">
        <f>IF(N778="snížená",J778,0)</f>
        <v>0</v>
      </c>
      <c r="BG778" s="147">
        <f>IF(N778="zákl. přenesená",J778,0)</f>
        <v>0</v>
      </c>
      <c r="BH778" s="147">
        <f>IF(N778="sníž. přenesená",J778,0)</f>
        <v>0</v>
      </c>
      <c r="BI778" s="147">
        <f>IF(N778="nulová",J778,0)</f>
        <v>0</v>
      </c>
      <c r="BJ778" s="16" t="s">
        <v>113</v>
      </c>
      <c r="BK778" s="147">
        <f>ROUND(I778*H778,2)</f>
        <v>0</v>
      </c>
      <c r="BL778" s="16" t="s">
        <v>186</v>
      </c>
      <c r="BM778" s="146" t="s">
        <v>797</v>
      </c>
    </row>
    <row r="779" spans="2:65" s="13" customFormat="1">
      <c r="B779" s="163"/>
      <c r="D779" s="148" t="s">
        <v>253</v>
      </c>
      <c r="E779" s="164" t="s">
        <v>1</v>
      </c>
      <c r="F779" s="165" t="s">
        <v>798</v>
      </c>
      <c r="H779" s="166">
        <v>37.799999999999997</v>
      </c>
      <c r="I779" s="167"/>
      <c r="L779" s="163"/>
      <c r="M779" s="168"/>
      <c r="T779" s="169"/>
      <c r="AT779" s="164" t="s">
        <v>253</v>
      </c>
      <c r="AU779" s="164" t="s">
        <v>113</v>
      </c>
      <c r="AV779" s="13" t="s">
        <v>113</v>
      </c>
      <c r="AW779" s="13" t="s">
        <v>32</v>
      </c>
      <c r="AX779" s="13" t="s">
        <v>84</v>
      </c>
      <c r="AY779" s="164" t="s">
        <v>164</v>
      </c>
    </row>
    <row r="780" spans="2:65" s="1" customFormat="1" ht="37.9" customHeight="1">
      <c r="B780" s="31"/>
      <c r="C780" s="135" t="s">
        <v>799</v>
      </c>
      <c r="D780" s="135" t="s">
        <v>167</v>
      </c>
      <c r="E780" s="136" t="s">
        <v>800</v>
      </c>
      <c r="F780" s="137" t="s">
        <v>801</v>
      </c>
      <c r="G780" s="138" t="s">
        <v>250</v>
      </c>
      <c r="H780" s="139">
        <v>839.30200000000002</v>
      </c>
      <c r="I780" s="140"/>
      <c r="J780" s="141">
        <f>ROUND(I780*H780,2)</f>
        <v>0</v>
      </c>
      <c r="K780" s="137" t="s">
        <v>251</v>
      </c>
      <c r="L780" s="31"/>
      <c r="M780" s="142" t="s">
        <v>1</v>
      </c>
      <c r="N780" s="143" t="s">
        <v>42</v>
      </c>
      <c r="P780" s="144">
        <f>O780*H780</f>
        <v>0</v>
      </c>
      <c r="Q780" s="144">
        <v>8.9099999999999995E-3</v>
      </c>
      <c r="R780" s="144">
        <f>Q780*H780</f>
        <v>7.4781808199999995</v>
      </c>
      <c r="S780" s="144">
        <v>0</v>
      </c>
      <c r="T780" s="145">
        <f>S780*H780</f>
        <v>0</v>
      </c>
      <c r="AR780" s="146" t="s">
        <v>186</v>
      </c>
      <c r="AT780" s="146" t="s">
        <v>167</v>
      </c>
      <c r="AU780" s="146" t="s">
        <v>113</v>
      </c>
      <c r="AY780" s="16" t="s">
        <v>164</v>
      </c>
      <c r="BE780" s="147">
        <f>IF(N780="základní",J780,0)</f>
        <v>0</v>
      </c>
      <c r="BF780" s="147">
        <f>IF(N780="snížená",J780,0)</f>
        <v>0</v>
      </c>
      <c r="BG780" s="147">
        <f>IF(N780="zákl. přenesená",J780,0)</f>
        <v>0</v>
      </c>
      <c r="BH780" s="147">
        <f>IF(N780="sníž. přenesená",J780,0)</f>
        <v>0</v>
      </c>
      <c r="BI780" s="147">
        <f>IF(N780="nulová",J780,0)</f>
        <v>0</v>
      </c>
      <c r="BJ780" s="16" t="s">
        <v>113</v>
      </c>
      <c r="BK780" s="147">
        <f>ROUND(I780*H780,2)</f>
        <v>0</v>
      </c>
      <c r="BL780" s="16" t="s">
        <v>186</v>
      </c>
      <c r="BM780" s="146" t="s">
        <v>802</v>
      </c>
    </row>
    <row r="781" spans="2:65" s="12" customFormat="1">
      <c r="B781" s="157"/>
      <c r="D781" s="148" t="s">
        <v>253</v>
      </c>
      <c r="E781" s="158" t="s">
        <v>1</v>
      </c>
      <c r="F781" s="159" t="s">
        <v>749</v>
      </c>
      <c r="H781" s="158" t="s">
        <v>1</v>
      </c>
      <c r="I781" s="160"/>
      <c r="L781" s="157"/>
      <c r="M781" s="161"/>
      <c r="T781" s="162"/>
      <c r="AT781" s="158" t="s">
        <v>253</v>
      </c>
      <c r="AU781" s="158" t="s">
        <v>113</v>
      </c>
      <c r="AV781" s="12" t="s">
        <v>84</v>
      </c>
      <c r="AW781" s="12" t="s">
        <v>32</v>
      </c>
      <c r="AX781" s="12" t="s">
        <v>76</v>
      </c>
      <c r="AY781" s="158" t="s">
        <v>164</v>
      </c>
    </row>
    <row r="782" spans="2:65" s="13" customFormat="1">
      <c r="B782" s="163"/>
      <c r="D782" s="148" t="s">
        <v>253</v>
      </c>
      <c r="E782" s="164" t="s">
        <v>1</v>
      </c>
      <c r="F782" s="165" t="s">
        <v>750</v>
      </c>
      <c r="H782" s="166">
        <v>349.60199999999998</v>
      </c>
      <c r="I782" s="167"/>
      <c r="L782" s="163"/>
      <c r="M782" s="168"/>
      <c r="T782" s="169"/>
      <c r="AT782" s="164" t="s">
        <v>253</v>
      </c>
      <c r="AU782" s="164" t="s">
        <v>113</v>
      </c>
      <c r="AV782" s="13" t="s">
        <v>113</v>
      </c>
      <c r="AW782" s="13" t="s">
        <v>32</v>
      </c>
      <c r="AX782" s="13" t="s">
        <v>76</v>
      </c>
      <c r="AY782" s="164" t="s">
        <v>164</v>
      </c>
    </row>
    <row r="783" spans="2:65" s="12" customFormat="1">
      <c r="B783" s="157"/>
      <c r="D783" s="148" t="s">
        <v>253</v>
      </c>
      <c r="E783" s="158" t="s">
        <v>1</v>
      </c>
      <c r="F783" s="159" t="s">
        <v>511</v>
      </c>
      <c r="H783" s="158" t="s">
        <v>1</v>
      </c>
      <c r="I783" s="160"/>
      <c r="L783" s="157"/>
      <c r="M783" s="161"/>
      <c r="T783" s="162"/>
      <c r="AT783" s="158" t="s">
        <v>253</v>
      </c>
      <c r="AU783" s="158" t="s">
        <v>113</v>
      </c>
      <c r="AV783" s="12" t="s">
        <v>84</v>
      </c>
      <c r="AW783" s="12" t="s">
        <v>32</v>
      </c>
      <c r="AX783" s="12" t="s">
        <v>76</v>
      </c>
      <c r="AY783" s="158" t="s">
        <v>164</v>
      </c>
    </row>
    <row r="784" spans="2:65" s="13" customFormat="1">
      <c r="B784" s="163"/>
      <c r="D784" s="148" t="s">
        <v>253</v>
      </c>
      <c r="E784" s="164" t="s">
        <v>1</v>
      </c>
      <c r="F784" s="165" t="s">
        <v>751</v>
      </c>
      <c r="H784" s="166">
        <v>376.08699999999999</v>
      </c>
      <c r="I784" s="167"/>
      <c r="L784" s="163"/>
      <c r="M784" s="168"/>
      <c r="T784" s="169"/>
      <c r="AT784" s="164" t="s">
        <v>253</v>
      </c>
      <c r="AU784" s="164" t="s">
        <v>113</v>
      </c>
      <c r="AV784" s="13" t="s">
        <v>113</v>
      </c>
      <c r="AW784" s="13" t="s">
        <v>32</v>
      </c>
      <c r="AX784" s="13" t="s">
        <v>76</v>
      </c>
      <c r="AY784" s="164" t="s">
        <v>164</v>
      </c>
    </row>
    <row r="785" spans="2:65" s="12" customFormat="1">
      <c r="B785" s="157"/>
      <c r="D785" s="148" t="s">
        <v>253</v>
      </c>
      <c r="E785" s="158" t="s">
        <v>1</v>
      </c>
      <c r="F785" s="159" t="s">
        <v>752</v>
      </c>
      <c r="H785" s="158" t="s">
        <v>1</v>
      </c>
      <c r="I785" s="160"/>
      <c r="L785" s="157"/>
      <c r="M785" s="161"/>
      <c r="T785" s="162"/>
      <c r="AT785" s="158" t="s">
        <v>253</v>
      </c>
      <c r="AU785" s="158" t="s">
        <v>113</v>
      </c>
      <c r="AV785" s="12" t="s">
        <v>84</v>
      </c>
      <c r="AW785" s="12" t="s">
        <v>32</v>
      </c>
      <c r="AX785" s="12" t="s">
        <v>76</v>
      </c>
      <c r="AY785" s="158" t="s">
        <v>164</v>
      </c>
    </row>
    <row r="786" spans="2:65" s="13" customFormat="1">
      <c r="B786" s="163"/>
      <c r="D786" s="148" t="s">
        <v>253</v>
      </c>
      <c r="E786" s="164" t="s">
        <v>1</v>
      </c>
      <c r="F786" s="165" t="s">
        <v>753</v>
      </c>
      <c r="H786" s="166">
        <v>344.30500000000001</v>
      </c>
      <c r="I786" s="167"/>
      <c r="L786" s="163"/>
      <c r="M786" s="168"/>
      <c r="T786" s="169"/>
      <c r="AT786" s="164" t="s">
        <v>253</v>
      </c>
      <c r="AU786" s="164" t="s">
        <v>113</v>
      </c>
      <c r="AV786" s="13" t="s">
        <v>113</v>
      </c>
      <c r="AW786" s="13" t="s">
        <v>32</v>
      </c>
      <c r="AX786" s="13" t="s">
        <v>76</v>
      </c>
      <c r="AY786" s="164" t="s">
        <v>164</v>
      </c>
    </row>
    <row r="787" spans="2:65" s="12" customFormat="1">
      <c r="B787" s="157"/>
      <c r="D787" s="148" t="s">
        <v>253</v>
      </c>
      <c r="E787" s="158" t="s">
        <v>1</v>
      </c>
      <c r="F787" s="159" t="s">
        <v>754</v>
      </c>
      <c r="H787" s="158" t="s">
        <v>1</v>
      </c>
      <c r="I787" s="160"/>
      <c r="L787" s="157"/>
      <c r="M787" s="161"/>
      <c r="T787" s="162"/>
      <c r="AT787" s="158" t="s">
        <v>253</v>
      </c>
      <c r="AU787" s="158" t="s">
        <v>113</v>
      </c>
      <c r="AV787" s="12" t="s">
        <v>84</v>
      </c>
      <c r="AW787" s="12" t="s">
        <v>32</v>
      </c>
      <c r="AX787" s="12" t="s">
        <v>76</v>
      </c>
      <c r="AY787" s="158" t="s">
        <v>164</v>
      </c>
    </row>
    <row r="788" spans="2:65" s="13" customFormat="1">
      <c r="B788" s="163"/>
      <c r="D788" s="148" t="s">
        <v>253</v>
      </c>
      <c r="E788" s="164" t="s">
        <v>1</v>
      </c>
      <c r="F788" s="165" t="s">
        <v>755</v>
      </c>
      <c r="H788" s="166">
        <v>105.94</v>
      </c>
      <c r="I788" s="167"/>
      <c r="L788" s="163"/>
      <c r="M788" s="168"/>
      <c r="T788" s="169"/>
      <c r="AT788" s="164" t="s">
        <v>253</v>
      </c>
      <c r="AU788" s="164" t="s">
        <v>113</v>
      </c>
      <c r="AV788" s="13" t="s">
        <v>113</v>
      </c>
      <c r="AW788" s="13" t="s">
        <v>32</v>
      </c>
      <c r="AX788" s="13" t="s">
        <v>76</v>
      </c>
      <c r="AY788" s="164" t="s">
        <v>164</v>
      </c>
    </row>
    <row r="789" spans="2:65" s="12" customFormat="1">
      <c r="B789" s="157"/>
      <c r="D789" s="148" t="s">
        <v>253</v>
      </c>
      <c r="E789" s="158" t="s">
        <v>1</v>
      </c>
      <c r="F789" s="159" t="s">
        <v>475</v>
      </c>
      <c r="H789" s="158" t="s">
        <v>1</v>
      </c>
      <c r="I789" s="160"/>
      <c r="L789" s="157"/>
      <c r="M789" s="161"/>
      <c r="T789" s="162"/>
      <c r="AT789" s="158" t="s">
        <v>253</v>
      </c>
      <c r="AU789" s="158" t="s">
        <v>113</v>
      </c>
      <c r="AV789" s="12" t="s">
        <v>84</v>
      </c>
      <c r="AW789" s="12" t="s">
        <v>32</v>
      </c>
      <c r="AX789" s="12" t="s">
        <v>76</v>
      </c>
      <c r="AY789" s="158" t="s">
        <v>164</v>
      </c>
    </row>
    <row r="790" spans="2:65" s="13" customFormat="1">
      <c r="B790" s="163"/>
      <c r="D790" s="148" t="s">
        <v>253</v>
      </c>
      <c r="E790" s="164" t="s">
        <v>1</v>
      </c>
      <c r="F790" s="165" t="s">
        <v>476</v>
      </c>
      <c r="H790" s="166">
        <v>-336.63200000000001</v>
      </c>
      <c r="I790" s="167"/>
      <c r="L790" s="163"/>
      <c r="M790" s="168"/>
      <c r="T790" s="169"/>
      <c r="AT790" s="164" t="s">
        <v>253</v>
      </c>
      <c r="AU790" s="164" t="s">
        <v>113</v>
      </c>
      <c r="AV790" s="13" t="s">
        <v>113</v>
      </c>
      <c r="AW790" s="13" t="s">
        <v>32</v>
      </c>
      <c r="AX790" s="13" t="s">
        <v>76</v>
      </c>
      <c r="AY790" s="164" t="s">
        <v>164</v>
      </c>
    </row>
    <row r="791" spans="2:65" s="14" customFormat="1">
      <c r="B791" s="170"/>
      <c r="D791" s="148" t="s">
        <v>253</v>
      </c>
      <c r="E791" s="171" t="s">
        <v>1</v>
      </c>
      <c r="F791" s="172" t="s">
        <v>265</v>
      </c>
      <c r="H791" s="173">
        <v>839.30199999999991</v>
      </c>
      <c r="I791" s="174"/>
      <c r="L791" s="170"/>
      <c r="M791" s="175"/>
      <c r="T791" s="176"/>
      <c r="AT791" s="171" t="s">
        <v>253</v>
      </c>
      <c r="AU791" s="171" t="s">
        <v>113</v>
      </c>
      <c r="AV791" s="14" t="s">
        <v>186</v>
      </c>
      <c r="AW791" s="14" t="s">
        <v>32</v>
      </c>
      <c r="AX791" s="14" t="s">
        <v>84</v>
      </c>
      <c r="AY791" s="171" t="s">
        <v>164</v>
      </c>
    </row>
    <row r="792" spans="2:65" s="1" customFormat="1" ht="44.25" customHeight="1">
      <c r="B792" s="31"/>
      <c r="C792" s="135" t="s">
        <v>803</v>
      </c>
      <c r="D792" s="135" t="s">
        <v>167</v>
      </c>
      <c r="E792" s="136" t="s">
        <v>804</v>
      </c>
      <c r="F792" s="137" t="s">
        <v>805</v>
      </c>
      <c r="G792" s="138" t="s">
        <v>250</v>
      </c>
      <c r="H792" s="139">
        <v>839.30200000000002</v>
      </c>
      <c r="I792" s="140"/>
      <c r="J792" s="141">
        <f>ROUND(I792*H792,2)</f>
        <v>0</v>
      </c>
      <c r="K792" s="137" t="s">
        <v>251</v>
      </c>
      <c r="L792" s="31"/>
      <c r="M792" s="142" t="s">
        <v>1</v>
      </c>
      <c r="N792" s="143" t="s">
        <v>42</v>
      </c>
      <c r="P792" s="144">
        <f>O792*H792</f>
        <v>0</v>
      </c>
      <c r="Q792" s="144">
        <v>1.191E-2</v>
      </c>
      <c r="R792" s="144">
        <f>Q792*H792</f>
        <v>9.9960868200000004</v>
      </c>
      <c r="S792" s="144">
        <v>0</v>
      </c>
      <c r="T792" s="145">
        <f>S792*H792</f>
        <v>0</v>
      </c>
      <c r="AR792" s="146" t="s">
        <v>186</v>
      </c>
      <c r="AT792" s="146" t="s">
        <v>167</v>
      </c>
      <c r="AU792" s="146" t="s">
        <v>113</v>
      </c>
      <c r="AY792" s="16" t="s">
        <v>164</v>
      </c>
      <c r="BE792" s="147">
        <f>IF(N792="základní",J792,0)</f>
        <v>0</v>
      </c>
      <c r="BF792" s="147">
        <f>IF(N792="snížená",J792,0)</f>
        <v>0</v>
      </c>
      <c r="BG792" s="147">
        <f>IF(N792="zákl. přenesená",J792,0)</f>
        <v>0</v>
      </c>
      <c r="BH792" s="147">
        <f>IF(N792="sníž. přenesená",J792,0)</f>
        <v>0</v>
      </c>
      <c r="BI792" s="147">
        <f>IF(N792="nulová",J792,0)</f>
        <v>0</v>
      </c>
      <c r="BJ792" s="16" t="s">
        <v>113</v>
      </c>
      <c r="BK792" s="147">
        <f>ROUND(I792*H792,2)</f>
        <v>0</v>
      </c>
      <c r="BL792" s="16" t="s">
        <v>186</v>
      </c>
      <c r="BM792" s="146" t="s">
        <v>806</v>
      </c>
    </row>
    <row r="793" spans="2:65" s="12" customFormat="1">
      <c r="B793" s="157"/>
      <c r="D793" s="148" t="s">
        <v>253</v>
      </c>
      <c r="E793" s="158" t="s">
        <v>1</v>
      </c>
      <c r="F793" s="159" t="s">
        <v>749</v>
      </c>
      <c r="H793" s="158" t="s">
        <v>1</v>
      </c>
      <c r="I793" s="160"/>
      <c r="L793" s="157"/>
      <c r="M793" s="161"/>
      <c r="T793" s="162"/>
      <c r="AT793" s="158" t="s">
        <v>253</v>
      </c>
      <c r="AU793" s="158" t="s">
        <v>113</v>
      </c>
      <c r="AV793" s="12" t="s">
        <v>84</v>
      </c>
      <c r="AW793" s="12" t="s">
        <v>32</v>
      </c>
      <c r="AX793" s="12" t="s">
        <v>76</v>
      </c>
      <c r="AY793" s="158" t="s">
        <v>164</v>
      </c>
    </row>
    <row r="794" spans="2:65" s="13" customFormat="1">
      <c r="B794" s="163"/>
      <c r="D794" s="148" t="s">
        <v>253</v>
      </c>
      <c r="E794" s="164" t="s">
        <v>1</v>
      </c>
      <c r="F794" s="165" t="s">
        <v>750</v>
      </c>
      <c r="H794" s="166">
        <v>349.60199999999998</v>
      </c>
      <c r="I794" s="167"/>
      <c r="L794" s="163"/>
      <c r="M794" s="168"/>
      <c r="T794" s="169"/>
      <c r="AT794" s="164" t="s">
        <v>253</v>
      </c>
      <c r="AU794" s="164" t="s">
        <v>113</v>
      </c>
      <c r="AV794" s="13" t="s">
        <v>113</v>
      </c>
      <c r="AW794" s="13" t="s">
        <v>32</v>
      </c>
      <c r="AX794" s="13" t="s">
        <v>76</v>
      </c>
      <c r="AY794" s="164" t="s">
        <v>164</v>
      </c>
    </row>
    <row r="795" spans="2:65" s="12" customFormat="1">
      <c r="B795" s="157"/>
      <c r="D795" s="148" t="s">
        <v>253</v>
      </c>
      <c r="E795" s="158" t="s">
        <v>1</v>
      </c>
      <c r="F795" s="159" t="s">
        <v>511</v>
      </c>
      <c r="H795" s="158" t="s">
        <v>1</v>
      </c>
      <c r="I795" s="160"/>
      <c r="L795" s="157"/>
      <c r="M795" s="161"/>
      <c r="T795" s="162"/>
      <c r="AT795" s="158" t="s">
        <v>253</v>
      </c>
      <c r="AU795" s="158" t="s">
        <v>113</v>
      </c>
      <c r="AV795" s="12" t="s">
        <v>84</v>
      </c>
      <c r="AW795" s="12" t="s">
        <v>32</v>
      </c>
      <c r="AX795" s="12" t="s">
        <v>76</v>
      </c>
      <c r="AY795" s="158" t="s">
        <v>164</v>
      </c>
    </row>
    <row r="796" spans="2:65" s="13" customFormat="1">
      <c r="B796" s="163"/>
      <c r="D796" s="148" t="s">
        <v>253</v>
      </c>
      <c r="E796" s="164" t="s">
        <v>1</v>
      </c>
      <c r="F796" s="165" t="s">
        <v>751</v>
      </c>
      <c r="H796" s="166">
        <v>376.08699999999999</v>
      </c>
      <c r="I796" s="167"/>
      <c r="L796" s="163"/>
      <c r="M796" s="168"/>
      <c r="T796" s="169"/>
      <c r="AT796" s="164" t="s">
        <v>253</v>
      </c>
      <c r="AU796" s="164" t="s">
        <v>113</v>
      </c>
      <c r="AV796" s="13" t="s">
        <v>113</v>
      </c>
      <c r="AW796" s="13" t="s">
        <v>32</v>
      </c>
      <c r="AX796" s="13" t="s">
        <v>76</v>
      </c>
      <c r="AY796" s="164" t="s">
        <v>164</v>
      </c>
    </row>
    <row r="797" spans="2:65" s="12" customFormat="1">
      <c r="B797" s="157"/>
      <c r="D797" s="148" t="s">
        <v>253</v>
      </c>
      <c r="E797" s="158" t="s">
        <v>1</v>
      </c>
      <c r="F797" s="159" t="s">
        <v>752</v>
      </c>
      <c r="H797" s="158" t="s">
        <v>1</v>
      </c>
      <c r="I797" s="160"/>
      <c r="L797" s="157"/>
      <c r="M797" s="161"/>
      <c r="T797" s="162"/>
      <c r="AT797" s="158" t="s">
        <v>253</v>
      </c>
      <c r="AU797" s="158" t="s">
        <v>113</v>
      </c>
      <c r="AV797" s="12" t="s">
        <v>84</v>
      </c>
      <c r="AW797" s="12" t="s">
        <v>32</v>
      </c>
      <c r="AX797" s="12" t="s">
        <v>76</v>
      </c>
      <c r="AY797" s="158" t="s">
        <v>164</v>
      </c>
    </row>
    <row r="798" spans="2:65" s="13" customFormat="1">
      <c r="B798" s="163"/>
      <c r="D798" s="148" t="s">
        <v>253</v>
      </c>
      <c r="E798" s="164" t="s">
        <v>1</v>
      </c>
      <c r="F798" s="165" t="s">
        <v>753</v>
      </c>
      <c r="H798" s="166">
        <v>344.30500000000001</v>
      </c>
      <c r="I798" s="167"/>
      <c r="L798" s="163"/>
      <c r="M798" s="168"/>
      <c r="T798" s="169"/>
      <c r="AT798" s="164" t="s">
        <v>253</v>
      </c>
      <c r="AU798" s="164" t="s">
        <v>113</v>
      </c>
      <c r="AV798" s="13" t="s">
        <v>113</v>
      </c>
      <c r="AW798" s="13" t="s">
        <v>32</v>
      </c>
      <c r="AX798" s="13" t="s">
        <v>76</v>
      </c>
      <c r="AY798" s="164" t="s">
        <v>164</v>
      </c>
    </row>
    <row r="799" spans="2:65" s="12" customFormat="1">
      <c r="B799" s="157"/>
      <c r="D799" s="148" t="s">
        <v>253</v>
      </c>
      <c r="E799" s="158" t="s">
        <v>1</v>
      </c>
      <c r="F799" s="159" t="s">
        <v>754</v>
      </c>
      <c r="H799" s="158" t="s">
        <v>1</v>
      </c>
      <c r="I799" s="160"/>
      <c r="L799" s="157"/>
      <c r="M799" s="161"/>
      <c r="T799" s="162"/>
      <c r="AT799" s="158" t="s">
        <v>253</v>
      </c>
      <c r="AU799" s="158" t="s">
        <v>113</v>
      </c>
      <c r="AV799" s="12" t="s">
        <v>84</v>
      </c>
      <c r="AW799" s="12" t="s">
        <v>32</v>
      </c>
      <c r="AX799" s="12" t="s">
        <v>76</v>
      </c>
      <c r="AY799" s="158" t="s">
        <v>164</v>
      </c>
    </row>
    <row r="800" spans="2:65" s="13" customFormat="1">
      <c r="B800" s="163"/>
      <c r="D800" s="148" t="s">
        <v>253</v>
      </c>
      <c r="E800" s="164" t="s">
        <v>1</v>
      </c>
      <c r="F800" s="165" t="s">
        <v>755</v>
      </c>
      <c r="H800" s="166">
        <v>105.94</v>
      </c>
      <c r="I800" s="167"/>
      <c r="L800" s="163"/>
      <c r="M800" s="168"/>
      <c r="T800" s="169"/>
      <c r="AT800" s="164" t="s">
        <v>253</v>
      </c>
      <c r="AU800" s="164" t="s">
        <v>113</v>
      </c>
      <c r="AV800" s="13" t="s">
        <v>113</v>
      </c>
      <c r="AW800" s="13" t="s">
        <v>32</v>
      </c>
      <c r="AX800" s="13" t="s">
        <v>76</v>
      </c>
      <c r="AY800" s="164" t="s">
        <v>164</v>
      </c>
    </row>
    <row r="801" spans="2:65" s="12" customFormat="1">
      <c r="B801" s="157"/>
      <c r="D801" s="148" t="s">
        <v>253</v>
      </c>
      <c r="E801" s="158" t="s">
        <v>1</v>
      </c>
      <c r="F801" s="159" t="s">
        <v>475</v>
      </c>
      <c r="H801" s="158" t="s">
        <v>1</v>
      </c>
      <c r="I801" s="160"/>
      <c r="L801" s="157"/>
      <c r="M801" s="161"/>
      <c r="T801" s="162"/>
      <c r="AT801" s="158" t="s">
        <v>253</v>
      </c>
      <c r="AU801" s="158" t="s">
        <v>113</v>
      </c>
      <c r="AV801" s="12" t="s">
        <v>84</v>
      </c>
      <c r="AW801" s="12" t="s">
        <v>32</v>
      </c>
      <c r="AX801" s="12" t="s">
        <v>76</v>
      </c>
      <c r="AY801" s="158" t="s">
        <v>164</v>
      </c>
    </row>
    <row r="802" spans="2:65" s="13" customFormat="1">
      <c r="B802" s="163"/>
      <c r="D802" s="148" t="s">
        <v>253</v>
      </c>
      <c r="E802" s="164" t="s">
        <v>1</v>
      </c>
      <c r="F802" s="165" t="s">
        <v>476</v>
      </c>
      <c r="H802" s="166">
        <v>-336.63200000000001</v>
      </c>
      <c r="I802" s="167"/>
      <c r="L802" s="163"/>
      <c r="M802" s="168"/>
      <c r="T802" s="169"/>
      <c r="AT802" s="164" t="s">
        <v>253</v>
      </c>
      <c r="AU802" s="164" t="s">
        <v>113</v>
      </c>
      <c r="AV802" s="13" t="s">
        <v>113</v>
      </c>
      <c r="AW802" s="13" t="s">
        <v>32</v>
      </c>
      <c r="AX802" s="13" t="s">
        <v>76</v>
      </c>
      <c r="AY802" s="164" t="s">
        <v>164</v>
      </c>
    </row>
    <row r="803" spans="2:65" s="14" customFormat="1">
      <c r="B803" s="170"/>
      <c r="D803" s="148" t="s">
        <v>253</v>
      </c>
      <c r="E803" s="171" t="s">
        <v>1</v>
      </c>
      <c r="F803" s="172" t="s">
        <v>265</v>
      </c>
      <c r="H803" s="173">
        <v>839.30199999999991</v>
      </c>
      <c r="I803" s="174"/>
      <c r="L803" s="170"/>
      <c r="M803" s="175"/>
      <c r="T803" s="176"/>
      <c r="AT803" s="171" t="s">
        <v>253</v>
      </c>
      <c r="AU803" s="171" t="s">
        <v>113</v>
      </c>
      <c r="AV803" s="14" t="s">
        <v>186</v>
      </c>
      <c r="AW803" s="14" t="s">
        <v>32</v>
      </c>
      <c r="AX803" s="14" t="s">
        <v>84</v>
      </c>
      <c r="AY803" s="171" t="s">
        <v>164</v>
      </c>
    </row>
    <row r="804" spans="2:65" s="1" customFormat="1" ht="24.2" customHeight="1">
      <c r="B804" s="31"/>
      <c r="C804" s="177" t="s">
        <v>807</v>
      </c>
      <c r="D804" s="177" t="s">
        <v>331</v>
      </c>
      <c r="E804" s="178" t="s">
        <v>808</v>
      </c>
      <c r="F804" s="179" t="s">
        <v>809</v>
      </c>
      <c r="G804" s="180" t="s">
        <v>250</v>
      </c>
      <c r="H804" s="181">
        <v>881.26700000000005</v>
      </c>
      <c r="I804" s="182"/>
      <c r="J804" s="183">
        <f>ROUND(I804*H804,2)</f>
        <v>0</v>
      </c>
      <c r="K804" s="179" t="s">
        <v>1</v>
      </c>
      <c r="L804" s="184"/>
      <c r="M804" s="185" t="s">
        <v>1</v>
      </c>
      <c r="N804" s="186" t="s">
        <v>42</v>
      </c>
      <c r="P804" s="144">
        <f>O804*H804</f>
        <v>0</v>
      </c>
      <c r="Q804" s="144">
        <v>3.1199999999999999E-2</v>
      </c>
      <c r="R804" s="144">
        <f>Q804*H804</f>
        <v>27.4955304</v>
      </c>
      <c r="S804" s="144">
        <v>0</v>
      </c>
      <c r="T804" s="145">
        <f>S804*H804</f>
        <v>0</v>
      </c>
      <c r="AR804" s="146" t="s">
        <v>203</v>
      </c>
      <c r="AT804" s="146" t="s">
        <v>331</v>
      </c>
      <c r="AU804" s="146" t="s">
        <v>113</v>
      </c>
      <c r="AY804" s="16" t="s">
        <v>164</v>
      </c>
      <c r="BE804" s="147">
        <f>IF(N804="základní",J804,0)</f>
        <v>0</v>
      </c>
      <c r="BF804" s="147">
        <f>IF(N804="snížená",J804,0)</f>
        <v>0</v>
      </c>
      <c r="BG804" s="147">
        <f>IF(N804="zákl. přenesená",J804,0)</f>
        <v>0</v>
      </c>
      <c r="BH804" s="147">
        <f>IF(N804="sníž. přenesená",J804,0)</f>
        <v>0</v>
      </c>
      <c r="BI804" s="147">
        <f>IF(N804="nulová",J804,0)</f>
        <v>0</v>
      </c>
      <c r="BJ804" s="16" t="s">
        <v>113</v>
      </c>
      <c r="BK804" s="147">
        <f>ROUND(I804*H804,2)</f>
        <v>0</v>
      </c>
      <c r="BL804" s="16" t="s">
        <v>186</v>
      </c>
      <c r="BM804" s="146" t="s">
        <v>810</v>
      </c>
    </row>
    <row r="805" spans="2:65" s="13" customFormat="1">
      <c r="B805" s="163"/>
      <c r="D805" s="148" t="s">
        <v>253</v>
      </c>
      <c r="F805" s="165" t="s">
        <v>811</v>
      </c>
      <c r="H805" s="166">
        <v>881.26700000000005</v>
      </c>
      <c r="I805" s="167"/>
      <c r="L805" s="163"/>
      <c r="M805" s="168"/>
      <c r="T805" s="169"/>
      <c r="AT805" s="164" t="s">
        <v>253</v>
      </c>
      <c r="AU805" s="164" t="s">
        <v>113</v>
      </c>
      <c r="AV805" s="13" t="s">
        <v>113</v>
      </c>
      <c r="AW805" s="13" t="s">
        <v>4</v>
      </c>
      <c r="AX805" s="13" t="s">
        <v>84</v>
      </c>
      <c r="AY805" s="164" t="s">
        <v>164</v>
      </c>
    </row>
    <row r="806" spans="2:65" s="1" customFormat="1" ht="16.5" customHeight="1">
      <c r="B806" s="31"/>
      <c r="C806" s="135" t="s">
        <v>812</v>
      </c>
      <c r="D806" s="135" t="s">
        <v>167</v>
      </c>
      <c r="E806" s="136" t="s">
        <v>813</v>
      </c>
      <c r="F806" s="137" t="s">
        <v>814</v>
      </c>
      <c r="G806" s="138" t="s">
        <v>442</v>
      </c>
      <c r="H806" s="139">
        <v>1096.28</v>
      </c>
      <c r="I806" s="140"/>
      <c r="J806" s="141">
        <f>ROUND(I806*H806,2)</f>
        <v>0</v>
      </c>
      <c r="K806" s="137" t="s">
        <v>1</v>
      </c>
      <c r="L806" s="31"/>
      <c r="M806" s="142" t="s">
        <v>1</v>
      </c>
      <c r="N806" s="143" t="s">
        <v>42</v>
      </c>
      <c r="P806" s="144">
        <f>O806*H806</f>
        <v>0</v>
      </c>
      <c r="Q806" s="144">
        <v>0</v>
      </c>
      <c r="R806" s="144">
        <f>Q806*H806</f>
        <v>0</v>
      </c>
      <c r="S806" s="144">
        <v>0</v>
      </c>
      <c r="T806" s="145">
        <f>S806*H806</f>
        <v>0</v>
      </c>
      <c r="AR806" s="146" t="s">
        <v>340</v>
      </c>
      <c r="AT806" s="146" t="s">
        <v>167</v>
      </c>
      <c r="AU806" s="146" t="s">
        <v>113</v>
      </c>
      <c r="AY806" s="16" t="s">
        <v>164</v>
      </c>
      <c r="BE806" s="147">
        <f>IF(N806="základní",J806,0)</f>
        <v>0</v>
      </c>
      <c r="BF806" s="147">
        <f>IF(N806="snížená",J806,0)</f>
        <v>0</v>
      </c>
      <c r="BG806" s="147">
        <f>IF(N806="zákl. přenesená",J806,0)</f>
        <v>0</v>
      </c>
      <c r="BH806" s="147">
        <f>IF(N806="sníž. přenesená",J806,0)</f>
        <v>0</v>
      </c>
      <c r="BI806" s="147">
        <f>IF(N806="nulová",J806,0)</f>
        <v>0</v>
      </c>
      <c r="BJ806" s="16" t="s">
        <v>113</v>
      </c>
      <c r="BK806" s="147">
        <f>ROUND(I806*H806,2)</f>
        <v>0</v>
      </c>
      <c r="BL806" s="16" t="s">
        <v>340</v>
      </c>
      <c r="BM806" s="146" t="s">
        <v>815</v>
      </c>
    </row>
    <row r="807" spans="2:65" s="12" customFormat="1">
      <c r="B807" s="157"/>
      <c r="D807" s="148" t="s">
        <v>253</v>
      </c>
      <c r="E807" s="158" t="s">
        <v>1</v>
      </c>
      <c r="F807" s="159" t="s">
        <v>816</v>
      </c>
      <c r="H807" s="158" t="s">
        <v>1</v>
      </c>
      <c r="I807" s="160"/>
      <c r="L807" s="157"/>
      <c r="M807" s="161"/>
      <c r="T807" s="162"/>
      <c r="AT807" s="158" t="s">
        <v>253</v>
      </c>
      <c r="AU807" s="158" t="s">
        <v>113</v>
      </c>
      <c r="AV807" s="12" t="s">
        <v>84</v>
      </c>
      <c r="AW807" s="12" t="s">
        <v>32</v>
      </c>
      <c r="AX807" s="12" t="s">
        <v>76</v>
      </c>
      <c r="AY807" s="158" t="s">
        <v>164</v>
      </c>
    </row>
    <row r="808" spans="2:65" s="12" customFormat="1">
      <c r="B808" s="157"/>
      <c r="D808" s="148" t="s">
        <v>253</v>
      </c>
      <c r="E808" s="158" t="s">
        <v>1</v>
      </c>
      <c r="F808" s="159" t="s">
        <v>495</v>
      </c>
      <c r="H808" s="158" t="s">
        <v>1</v>
      </c>
      <c r="I808" s="160"/>
      <c r="L808" s="157"/>
      <c r="M808" s="161"/>
      <c r="T808" s="162"/>
      <c r="AT808" s="158" t="s">
        <v>253</v>
      </c>
      <c r="AU808" s="158" t="s">
        <v>113</v>
      </c>
      <c r="AV808" s="12" t="s">
        <v>84</v>
      </c>
      <c r="AW808" s="12" t="s">
        <v>32</v>
      </c>
      <c r="AX808" s="12" t="s">
        <v>76</v>
      </c>
      <c r="AY808" s="158" t="s">
        <v>164</v>
      </c>
    </row>
    <row r="809" spans="2:65" s="12" customFormat="1">
      <c r="B809" s="157"/>
      <c r="D809" s="148" t="s">
        <v>253</v>
      </c>
      <c r="E809" s="158" t="s">
        <v>1</v>
      </c>
      <c r="F809" s="159" t="s">
        <v>496</v>
      </c>
      <c r="H809" s="158" t="s">
        <v>1</v>
      </c>
      <c r="I809" s="160"/>
      <c r="L809" s="157"/>
      <c r="M809" s="161"/>
      <c r="T809" s="162"/>
      <c r="AT809" s="158" t="s">
        <v>253</v>
      </c>
      <c r="AU809" s="158" t="s">
        <v>113</v>
      </c>
      <c r="AV809" s="12" t="s">
        <v>84</v>
      </c>
      <c r="AW809" s="12" t="s">
        <v>32</v>
      </c>
      <c r="AX809" s="12" t="s">
        <v>76</v>
      </c>
      <c r="AY809" s="158" t="s">
        <v>164</v>
      </c>
    </row>
    <row r="810" spans="2:65" s="13" customFormat="1">
      <c r="B810" s="163"/>
      <c r="D810" s="148" t="s">
        <v>253</v>
      </c>
      <c r="E810" s="164" t="s">
        <v>1</v>
      </c>
      <c r="F810" s="165" t="s">
        <v>766</v>
      </c>
      <c r="H810" s="166">
        <v>13.2</v>
      </c>
      <c r="I810" s="167"/>
      <c r="L810" s="163"/>
      <c r="M810" s="168"/>
      <c r="T810" s="169"/>
      <c r="AT810" s="164" t="s">
        <v>253</v>
      </c>
      <c r="AU810" s="164" t="s">
        <v>113</v>
      </c>
      <c r="AV810" s="13" t="s">
        <v>113</v>
      </c>
      <c r="AW810" s="13" t="s">
        <v>32</v>
      </c>
      <c r="AX810" s="13" t="s">
        <v>76</v>
      </c>
      <c r="AY810" s="164" t="s">
        <v>164</v>
      </c>
    </row>
    <row r="811" spans="2:65" s="13" customFormat="1">
      <c r="B811" s="163"/>
      <c r="D811" s="148" t="s">
        <v>253</v>
      </c>
      <c r="E811" s="164" t="s">
        <v>1</v>
      </c>
      <c r="F811" s="165" t="s">
        <v>767</v>
      </c>
      <c r="H811" s="166">
        <v>13.04</v>
      </c>
      <c r="I811" s="167"/>
      <c r="L811" s="163"/>
      <c r="M811" s="168"/>
      <c r="T811" s="169"/>
      <c r="AT811" s="164" t="s">
        <v>253</v>
      </c>
      <c r="AU811" s="164" t="s">
        <v>113</v>
      </c>
      <c r="AV811" s="13" t="s">
        <v>113</v>
      </c>
      <c r="AW811" s="13" t="s">
        <v>32</v>
      </c>
      <c r="AX811" s="13" t="s">
        <v>76</v>
      </c>
      <c r="AY811" s="164" t="s">
        <v>164</v>
      </c>
    </row>
    <row r="812" spans="2:65" s="12" customFormat="1">
      <c r="B812" s="157"/>
      <c r="D812" s="148" t="s">
        <v>253</v>
      </c>
      <c r="E812" s="158" t="s">
        <v>1</v>
      </c>
      <c r="F812" s="159" t="s">
        <v>499</v>
      </c>
      <c r="H812" s="158" t="s">
        <v>1</v>
      </c>
      <c r="I812" s="160"/>
      <c r="L812" s="157"/>
      <c r="M812" s="161"/>
      <c r="T812" s="162"/>
      <c r="AT812" s="158" t="s">
        <v>253</v>
      </c>
      <c r="AU812" s="158" t="s">
        <v>113</v>
      </c>
      <c r="AV812" s="12" t="s">
        <v>84</v>
      </c>
      <c r="AW812" s="12" t="s">
        <v>32</v>
      </c>
      <c r="AX812" s="12" t="s">
        <v>76</v>
      </c>
      <c r="AY812" s="158" t="s">
        <v>164</v>
      </c>
    </row>
    <row r="813" spans="2:65" s="13" customFormat="1">
      <c r="B813" s="163"/>
      <c r="D813" s="148" t="s">
        <v>253</v>
      </c>
      <c r="E813" s="164" t="s">
        <v>1</v>
      </c>
      <c r="F813" s="165" t="s">
        <v>768</v>
      </c>
      <c r="H813" s="166">
        <v>60.8</v>
      </c>
      <c r="I813" s="167"/>
      <c r="L813" s="163"/>
      <c r="M813" s="168"/>
      <c r="T813" s="169"/>
      <c r="AT813" s="164" t="s">
        <v>253</v>
      </c>
      <c r="AU813" s="164" t="s">
        <v>113</v>
      </c>
      <c r="AV813" s="13" t="s">
        <v>113</v>
      </c>
      <c r="AW813" s="13" t="s">
        <v>32</v>
      </c>
      <c r="AX813" s="13" t="s">
        <v>76</v>
      </c>
      <c r="AY813" s="164" t="s">
        <v>164</v>
      </c>
    </row>
    <row r="814" spans="2:65" s="13" customFormat="1">
      <c r="B814" s="163"/>
      <c r="D814" s="148" t="s">
        <v>253</v>
      </c>
      <c r="E814" s="164" t="s">
        <v>1</v>
      </c>
      <c r="F814" s="165" t="s">
        <v>769</v>
      </c>
      <c r="H814" s="166">
        <v>170</v>
      </c>
      <c r="I814" s="167"/>
      <c r="L814" s="163"/>
      <c r="M814" s="168"/>
      <c r="T814" s="169"/>
      <c r="AT814" s="164" t="s">
        <v>253</v>
      </c>
      <c r="AU814" s="164" t="s">
        <v>113</v>
      </c>
      <c r="AV814" s="13" t="s">
        <v>113</v>
      </c>
      <c r="AW814" s="13" t="s">
        <v>32</v>
      </c>
      <c r="AX814" s="13" t="s">
        <v>76</v>
      </c>
      <c r="AY814" s="164" t="s">
        <v>164</v>
      </c>
    </row>
    <row r="815" spans="2:65" s="13" customFormat="1">
      <c r="B815" s="163"/>
      <c r="D815" s="148" t="s">
        <v>253</v>
      </c>
      <c r="E815" s="164" t="s">
        <v>1</v>
      </c>
      <c r="F815" s="165" t="s">
        <v>770</v>
      </c>
      <c r="H815" s="166">
        <v>23</v>
      </c>
      <c r="I815" s="167"/>
      <c r="L815" s="163"/>
      <c r="M815" s="168"/>
      <c r="T815" s="169"/>
      <c r="AT815" s="164" t="s">
        <v>253</v>
      </c>
      <c r="AU815" s="164" t="s">
        <v>113</v>
      </c>
      <c r="AV815" s="13" t="s">
        <v>113</v>
      </c>
      <c r="AW815" s="13" t="s">
        <v>32</v>
      </c>
      <c r="AX815" s="13" t="s">
        <v>76</v>
      </c>
      <c r="AY815" s="164" t="s">
        <v>164</v>
      </c>
    </row>
    <row r="816" spans="2:65" s="13" customFormat="1">
      <c r="B816" s="163"/>
      <c r="D816" s="148" t="s">
        <v>253</v>
      </c>
      <c r="E816" s="164" t="s">
        <v>1</v>
      </c>
      <c r="F816" s="165" t="s">
        <v>771</v>
      </c>
      <c r="H816" s="166">
        <v>30</v>
      </c>
      <c r="I816" s="167"/>
      <c r="L816" s="163"/>
      <c r="M816" s="168"/>
      <c r="T816" s="169"/>
      <c r="AT816" s="164" t="s">
        <v>253</v>
      </c>
      <c r="AU816" s="164" t="s">
        <v>113</v>
      </c>
      <c r="AV816" s="13" t="s">
        <v>113</v>
      </c>
      <c r="AW816" s="13" t="s">
        <v>32</v>
      </c>
      <c r="AX816" s="13" t="s">
        <v>76</v>
      </c>
      <c r="AY816" s="164" t="s">
        <v>164</v>
      </c>
    </row>
    <row r="817" spans="2:51" s="13" customFormat="1">
      <c r="B817" s="163"/>
      <c r="D817" s="148" t="s">
        <v>253</v>
      </c>
      <c r="E817" s="164" t="s">
        <v>1</v>
      </c>
      <c r="F817" s="165" t="s">
        <v>772</v>
      </c>
      <c r="H817" s="166">
        <v>2.4</v>
      </c>
      <c r="I817" s="167"/>
      <c r="L817" s="163"/>
      <c r="M817" s="168"/>
      <c r="T817" s="169"/>
      <c r="AT817" s="164" t="s">
        <v>253</v>
      </c>
      <c r="AU817" s="164" t="s">
        <v>113</v>
      </c>
      <c r="AV817" s="13" t="s">
        <v>113</v>
      </c>
      <c r="AW817" s="13" t="s">
        <v>32</v>
      </c>
      <c r="AX817" s="13" t="s">
        <v>76</v>
      </c>
      <c r="AY817" s="164" t="s">
        <v>164</v>
      </c>
    </row>
    <row r="818" spans="2:51" s="13" customFormat="1">
      <c r="B818" s="163"/>
      <c r="D818" s="148" t="s">
        <v>253</v>
      </c>
      <c r="E818" s="164" t="s">
        <v>1</v>
      </c>
      <c r="F818" s="165" t="s">
        <v>773</v>
      </c>
      <c r="H818" s="166">
        <v>67.2</v>
      </c>
      <c r="I818" s="167"/>
      <c r="L818" s="163"/>
      <c r="M818" s="168"/>
      <c r="T818" s="169"/>
      <c r="AT818" s="164" t="s">
        <v>253</v>
      </c>
      <c r="AU818" s="164" t="s">
        <v>113</v>
      </c>
      <c r="AV818" s="13" t="s">
        <v>113</v>
      </c>
      <c r="AW818" s="13" t="s">
        <v>32</v>
      </c>
      <c r="AX818" s="13" t="s">
        <v>76</v>
      </c>
      <c r="AY818" s="164" t="s">
        <v>164</v>
      </c>
    </row>
    <row r="819" spans="2:51" s="13" customFormat="1">
      <c r="B819" s="163"/>
      <c r="D819" s="148" t="s">
        <v>253</v>
      </c>
      <c r="E819" s="164" t="s">
        <v>1</v>
      </c>
      <c r="F819" s="165" t="s">
        <v>774</v>
      </c>
      <c r="H819" s="166">
        <v>10.6</v>
      </c>
      <c r="I819" s="167"/>
      <c r="L819" s="163"/>
      <c r="M819" s="168"/>
      <c r="T819" s="169"/>
      <c r="AT819" s="164" t="s">
        <v>253</v>
      </c>
      <c r="AU819" s="164" t="s">
        <v>113</v>
      </c>
      <c r="AV819" s="13" t="s">
        <v>113</v>
      </c>
      <c r="AW819" s="13" t="s">
        <v>32</v>
      </c>
      <c r="AX819" s="13" t="s">
        <v>76</v>
      </c>
      <c r="AY819" s="164" t="s">
        <v>164</v>
      </c>
    </row>
    <row r="820" spans="2:51" s="13" customFormat="1">
      <c r="B820" s="163"/>
      <c r="D820" s="148" t="s">
        <v>253</v>
      </c>
      <c r="E820" s="164" t="s">
        <v>1</v>
      </c>
      <c r="F820" s="165" t="s">
        <v>775</v>
      </c>
      <c r="H820" s="166">
        <v>46.2</v>
      </c>
      <c r="I820" s="167"/>
      <c r="L820" s="163"/>
      <c r="M820" s="168"/>
      <c r="T820" s="169"/>
      <c r="AT820" s="164" t="s">
        <v>253</v>
      </c>
      <c r="AU820" s="164" t="s">
        <v>113</v>
      </c>
      <c r="AV820" s="13" t="s">
        <v>113</v>
      </c>
      <c r="AW820" s="13" t="s">
        <v>32</v>
      </c>
      <c r="AX820" s="13" t="s">
        <v>76</v>
      </c>
      <c r="AY820" s="164" t="s">
        <v>164</v>
      </c>
    </row>
    <row r="821" spans="2:51" s="13" customFormat="1">
      <c r="B821" s="163"/>
      <c r="D821" s="148" t="s">
        <v>253</v>
      </c>
      <c r="E821" s="164" t="s">
        <v>1</v>
      </c>
      <c r="F821" s="165" t="s">
        <v>776</v>
      </c>
      <c r="H821" s="166">
        <v>3.2</v>
      </c>
      <c r="I821" s="167"/>
      <c r="L821" s="163"/>
      <c r="M821" s="168"/>
      <c r="T821" s="169"/>
      <c r="AT821" s="164" t="s">
        <v>253</v>
      </c>
      <c r="AU821" s="164" t="s">
        <v>113</v>
      </c>
      <c r="AV821" s="13" t="s">
        <v>113</v>
      </c>
      <c r="AW821" s="13" t="s">
        <v>32</v>
      </c>
      <c r="AX821" s="13" t="s">
        <v>76</v>
      </c>
      <c r="AY821" s="164" t="s">
        <v>164</v>
      </c>
    </row>
    <row r="822" spans="2:51" s="12" customFormat="1">
      <c r="B822" s="157"/>
      <c r="D822" s="148" t="s">
        <v>253</v>
      </c>
      <c r="E822" s="158" t="s">
        <v>1</v>
      </c>
      <c r="F822" s="159" t="s">
        <v>817</v>
      </c>
      <c r="H822" s="158" t="s">
        <v>1</v>
      </c>
      <c r="I822" s="160"/>
      <c r="L822" s="157"/>
      <c r="M822" s="161"/>
      <c r="T822" s="162"/>
      <c r="AT822" s="158" t="s">
        <v>253</v>
      </c>
      <c r="AU822" s="158" t="s">
        <v>113</v>
      </c>
      <c r="AV822" s="12" t="s">
        <v>84</v>
      </c>
      <c r="AW822" s="12" t="s">
        <v>32</v>
      </c>
      <c r="AX822" s="12" t="s">
        <v>76</v>
      </c>
      <c r="AY822" s="158" t="s">
        <v>164</v>
      </c>
    </row>
    <row r="823" spans="2:51" s="12" customFormat="1">
      <c r="B823" s="157"/>
      <c r="D823" s="148" t="s">
        <v>253</v>
      </c>
      <c r="E823" s="158" t="s">
        <v>1</v>
      </c>
      <c r="F823" s="159" t="s">
        <v>496</v>
      </c>
      <c r="H823" s="158" t="s">
        <v>1</v>
      </c>
      <c r="I823" s="160"/>
      <c r="L823" s="157"/>
      <c r="M823" s="161"/>
      <c r="T823" s="162"/>
      <c r="AT823" s="158" t="s">
        <v>253</v>
      </c>
      <c r="AU823" s="158" t="s">
        <v>113</v>
      </c>
      <c r="AV823" s="12" t="s">
        <v>84</v>
      </c>
      <c r="AW823" s="12" t="s">
        <v>32</v>
      </c>
      <c r="AX823" s="12" t="s">
        <v>76</v>
      </c>
      <c r="AY823" s="158" t="s">
        <v>164</v>
      </c>
    </row>
    <row r="824" spans="2:51" s="13" customFormat="1">
      <c r="B824" s="163"/>
      <c r="D824" s="148" t="s">
        <v>253</v>
      </c>
      <c r="E824" s="164" t="s">
        <v>1</v>
      </c>
      <c r="F824" s="165" t="s">
        <v>818</v>
      </c>
      <c r="H824" s="166">
        <v>4</v>
      </c>
      <c r="I824" s="167"/>
      <c r="L824" s="163"/>
      <c r="M824" s="168"/>
      <c r="T824" s="169"/>
      <c r="AT824" s="164" t="s">
        <v>253</v>
      </c>
      <c r="AU824" s="164" t="s">
        <v>113</v>
      </c>
      <c r="AV824" s="13" t="s">
        <v>113</v>
      </c>
      <c r="AW824" s="13" t="s">
        <v>32</v>
      </c>
      <c r="AX824" s="13" t="s">
        <v>76</v>
      </c>
      <c r="AY824" s="164" t="s">
        <v>164</v>
      </c>
    </row>
    <row r="825" spans="2:51" s="13" customFormat="1">
      <c r="B825" s="163"/>
      <c r="D825" s="148" t="s">
        <v>253</v>
      </c>
      <c r="E825" s="164" t="s">
        <v>1</v>
      </c>
      <c r="F825" s="165" t="s">
        <v>819</v>
      </c>
      <c r="H825" s="166">
        <v>3.84</v>
      </c>
      <c r="I825" s="167"/>
      <c r="L825" s="163"/>
      <c r="M825" s="168"/>
      <c r="T825" s="169"/>
      <c r="AT825" s="164" t="s">
        <v>253</v>
      </c>
      <c r="AU825" s="164" t="s">
        <v>113</v>
      </c>
      <c r="AV825" s="13" t="s">
        <v>113</v>
      </c>
      <c r="AW825" s="13" t="s">
        <v>32</v>
      </c>
      <c r="AX825" s="13" t="s">
        <v>76</v>
      </c>
      <c r="AY825" s="164" t="s">
        <v>164</v>
      </c>
    </row>
    <row r="826" spans="2:51" s="12" customFormat="1">
      <c r="B826" s="157"/>
      <c r="D826" s="148" t="s">
        <v>253</v>
      </c>
      <c r="E826" s="158" t="s">
        <v>1</v>
      </c>
      <c r="F826" s="159" t="s">
        <v>495</v>
      </c>
      <c r="H826" s="158" t="s">
        <v>1</v>
      </c>
      <c r="I826" s="160"/>
      <c r="L826" s="157"/>
      <c r="M826" s="161"/>
      <c r="T826" s="162"/>
      <c r="AT826" s="158" t="s">
        <v>253</v>
      </c>
      <c r="AU826" s="158" t="s">
        <v>113</v>
      </c>
      <c r="AV826" s="12" t="s">
        <v>84</v>
      </c>
      <c r="AW826" s="12" t="s">
        <v>32</v>
      </c>
      <c r="AX826" s="12" t="s">
        <v>76</v>
      </c>
      <c r="AY826" s="158" t="s">
        <v>164</v>
      </c>
    </row>
    <row r="827" spans="2:51" s="12" customFormat="1">
      <c r="B827" s="157"/>
      <c r="D827" s="148" t="s">
        <v>253</v>
      </c>
      <c r="E827" s="158" t="s">
        <v>1</v>
      </c>
      <c r="F827" s="159" t="s">
        <v>499</v>
      </c>
      <c r="H827" s="158" t="s">
        <v>1</v>
      </c>
      <c r="I827" s="160"/>
      <c r="L827" s="157"/>
      <c r="M827" s="161"/>
      <c r="T827" s="162"/>
      <c r="AT827" s="158" t="s">
        <v>253</v>
      </c>
      <c r="AU827" s="158" t="s">
        <v>113</v>
      </c>
      <c r="AV827" s="12" t="s">
        <v>84</v>
      </c>
      <c r="AW827" s="12" t="s">
        <v>32</v>
      </c>
      <c r="AX827" s="12" t="s">
        <v>76</v>
      </c>
      <c r="AY827" s="158" t="s">
        <v>164</v>
      </c>
    </row>
    <row r="828" spans="2:51" s="13" customFormat="1">
      <c r="B828" s="163"/>
      <c r="D828" s="148" t="s">
        <v>253</v>
      </c>
      <c r="E828" s="164" t="s">
        <v>1</v>
      </c>
      <c r="F828" s="165" t="s">
        <v>820</v>
      </c>
      <c r="H828" s="166">
        <v>24</v>
      </c>
      <c r="I828" s="167"/>
      <c r="L828" s="163"/>
      <c r="M828" s="168"/>
      <c r="T828" s="169"/>
      <c r="AT828" s="164" t="s">
        <v>253</v>
      </c>
      <c r="AU828" s="164" t="s">
        <v>113</v>
      </c>
      <c r="AV828" s="13" t="s">
        <v>113</v>
      </c>
      <c r="AW828" s="13" t="s">
        <v>32</v>
      </c>
      <c r="AX828" s="13" t="s">
        <v>76</v>
      </c>
      <c r="AY828" s="164" t="s">
        <v>164</v>
      </c>
    </row>
    <row r="829" spans="2:51" s="13" customFormat="1">
      <c r="B829" s="163"/>
      <c r="D829" s="148" t="s">
        <v>253</v>
      </c>
      <c r="E829" s="164" t="s">
        <v>1</v>
      </c>
      <c r="F829" s="165" t="s">
        <v>821</v>
      </c>
      <c r="H829" s="166">
        <v>55</v>
      </c>
      <c r="I829" s="167"/>
      <c r="L829" s="163"/>
      <c r="M829" s="168"/>
      <c r="T829" s="169"/>
      <c r="AT829" s="164" t="s">
        <v>253</v>
      </c>
      <c r="AU829" s="164" t="s">
        <v>113</v>
      </c>
      <c r="AV829" s="13" t="s">
        <v>113</v>
      </c>
      <c r="AW829" s="13" t="s">
        <v>32</v>
      </c>
      <c r="AX829" s="13" t="s">
        <v>76</v>
      </c>
      <c r="AY829" s="164" t="s">
        <v>164</v>
      </c>
    </row>
    <row r="830" spans="2:51" s="13" customFormat="1">
      <c r="B830" s="163"/>
      <c r="D830" s="148" t="s">
        <v>253</v>
      </c>
      <c r="E830" s="164" t="s">
        <v>1</v>
      </c>
      <c r="F830" s="165" t="s">
        <v>822</v>
      </c>
      <c r="H830" s="166">
        <v>10</v>
      </c>
      <c r="I830" s="167"/>
      <c r="L830" s="163"/>
      <c r="M830" s="168"/>
      <c r="T830" s="169"/>
      <c r="AT830" s="164" t="s">
        <v>253</v>
      </c>
      <c r="AU830" s="164" t="s">
        <v>113</v>
      </c>
      <c r="AV830" s="13" t="s">
        <v>113</v>
      </c>
      <c r="AW830" s="13" t="s">
        <v>32</v>
      </c>
      <c r="AX830" s="13" t="s">
        <v>76</v>
      </c>
      <c r="AY830" s="164" t="s">
        <v>164</v>
      </c>
    </row>
    <row r="831" spans="2:51" s="13" customFormat="1">
      <c r="B831" s="163"/>
      <c r="D831" s="148" t="s">
        <v>253</v>
      </c>
      <c r="E831" s="164" t="s">
        <v>1</v>
      </c>
      <c r="F831" s="165" t="s">
        <v>823</v>
      </c>
      <c r="H831" s="166">
        <v>12</v>
      </c>
      <c r="I831" s="167"/>
      <c r="L831" s="163"/>
      <c r="M831" s="168"/>
      <c r="T831" s="169"/>
      <c r="AT831" s="164" t="s">
        <v>253</v>
      </c>
      <c r="AU831" s="164" t="s">
        <v>113</v>
      </c>
      <c r="AV831" s="13" t="s">
        <v>113</v>
      </c>
      <c r="AW831" s="13" t="s">
        <v>32</v>
      </c>
      <c r="AX831" s="13" t="s">
        <v>76</v>
      </c>
      <c r="AY831" s="164" t="s">
        <v>164</v>
      </c>
    </row>
    <row r="832" spans="2:51" s="13" customFormat="1">
      <c r="B832" s="163"/>
      <c r="D832" s="148" t="s">
        <v>253</v>
      </c>
      <c r="E832" s="164" t="s">
        <v>1</v>
      </c>
      <c r="F832" s="165" t="s">
        <v>824</v>
      </c>
      <c r="H832" s="166">
        <v>1</v>
      </c>
      <c r="I832" s="167"/>
      <c r="L832" s="163"/>
      <c r="M832" s="168"/>
      <c r="T832" s="169"/>
      <c r="AT832" s="164" t="s">
        <v>253</v>
      </c>
      <c r="AU832" s="164" t="s">
        <v>113</v>
      </c>
      <c r="AV832" s="13" t="s">
        <v>113</v>
      </c>
      <c r="AW832" s="13" t="s">
        <v>32</v>
      </c>
      <c r="AX832" s="13" t="s">
        <v>76</v>
      </c>
      <c r="AY832" s="164" t="s">
        <v>164</v>
      </c>
    </row>
    <row r="833" spans="2:51" s="13" customFormat="1">
      <c r="B833" s="163"/>
      <c r="D833" s="148" t="s">
        <v>253</v>
      </c>
      <c r="E833" s="164" t="s">
        <v>1</v>
      </c>
      <c r="F833" s="165" t="s">
        <v>825</v>
      </c>
      <c r="H833" s="166">
        <v>22.4</v>
      </c>
      <c r="I833" s="167"/>
      <c r="L833" s="163"/>
      <c r="M833" s="168"/>
      <c r="T833" s="169"/>
      <c r="AT833" s="164" t="s">
        <v>253</v>
      </c>
      <c r="AU833" s="164" t="s">
        <v>113</v>
      </c>
      <c r="AV833" s="13" t="s">
        <v>113</v>
      </c>
      <c r="AW833" s="13" t="s">
        <v>32</v>
      </c>
      <c r="AX833" s="13" t="s">
        <v>76</v>
      </c>
      <c r="AY833" s="164" t="s">
        <v>164</v>
      </c>
    </row>
    <row r="834" spans="2:51" s="13" customFormat="1">
      <c r="B834" s="163"/>
      <c r="D834" s="148" t="s">
        <v>253</v>
      </c>
      <c r="E834" s="164" t="s">
        <v>1</v>
      </c>
      <c r="F834" s="165" t="s">
        <v>194</v>
      </c>
      <c r="H834" s="166">
        <v>6</v>
      </c>
      <c r="I834" s="167"/>
      <c r="L834" s="163"/>
      <c r="M834" s="168"/>
      <c r="T834" s="169"/>
      <c r="AT834" s="164" t="s">
        <v>253</v>
      </c>
      <c r="AU834" s="164" t="s">
        <v>113</v>
      </c>
      <c r="AV834" s="13" t="s">
        <v>113</v>
      </c>
      <c r="AW834" s="13" t="s">
        <v>32</v>
      </c>
      <c r="AX834" s="13" t="s">
        <v>76</v>
      </c>
      <c r="AY834" s="164" t="s">
        <v>164</v>
      </c>
    </row>
    <row r="835" spans="2:51" s="13" customFormat="1">
      <c r="B835" s="163"/>
      <c r="D835" s="148" t="s">
        <v>253</v>
      </c>
      <c r="E835" s="164" t="s">
        <v>1</v>
      </c>
      <c r="F835" s="165" t="s">
        <v>826</v>
      </c>
      <c r="H835" s="166">
        <v>32.4</v>
      </c>
      <c r="I835" s="167"/>
      <c r="L835" s="163"/>
      <c r="M835" s="168"/>
      <c r="T835" s="169"/>
      <c r="AT835" s="164" t="s">
        <v>253</v>
      </c>
      <c r="AU835" s="164" t="s">
        <v>113</v>
      </c>
      <c r="AV835" s="13" t="s">
        <v>113</v>
      </c>
      <c r="AW835" s="13" t="s">
        <v>32</v>
      </c>
      <c r="AX835" s="13" t="s">
        <v>76</v>
      </c>
      <c r="AY835" s="164" t="s">
        <v>164</v>
      </c>
    </row>
    <row r="836" spans="2:51" s="13" customFormat="1">
      <c r="B836" s="163"/>
      <c r="D836" s="148" t="s">
        <v>253</v>
      </c>
      <c r="E836" s="164" t="s">
        <v>1</v>
      </c>
      <c r="F836" s="165" t="s">
        <v>827</v>
      </c>
      <c r="H836" s="166">
        <v>1.2</v>
      </c>
      <c r="I836" s="167"/>
      <c r="L836" s="163"/>
      <c r="M836" s="168"/>
      <c r="T836" s="169"/>
      <c r="AT836" s="164" t="s">
        <v>253</v>
      </c>
      <c r="AU836" s="164" t="s">
        <v>113</v>
      </c>
      <c r="AV836" s="13" t="s">
        <v>113</v>
      </c>
      <c r="AW836" s="13" t="s">
        <v>32</v>
      </c>
      <c r="AX836" s="13" t="s">
        <v>76</v>
      </c>
      <c r="AY836" s="164" t="s">
        <v>164</v>
      </c>
    </row>
    <row r="837" spans="2:51" s="12" customFormat="1">
      <c r="B837" s="157"/>
      <c r="D837" s="148" t="s">
        <v>253</v>
      </c>
      <c r="E837" s="158" t="s">
        <v>1</v>
      </c>
      <c r="F837" s="159" t="s">
        <v>828</v>
      </c>
      <c r="H837" s="158" t="s">
        <v>1</v>
      </c>
      <c r="I837" s="160"/>
      <c r="L837" s="157"/>
      <c r="M837" s="161"/>
      <c r="T837" s="162"/>
      <c r="AT837" s="158" t="s">
        <v>253</v>
      </c>
      <c r="AU837" s="158" t="s">
        <v>113</v>
      </c>
      <c r="AV837" s="12" t="s">
        <v>84</v>
      </c>
      <c r="AW837" s="12" t="s">
        <v>32</v>
      </c>
      <c r="AX837" s="12" t="s">
        <v>76</v>
      </c>
      <c r="AY837" s="158" t="s">
        <v>164</v>
      </c>
    </row>
    <row r="838" spans="2:51" s="12" customFormat="1">
      <c r="B838" s="157"/>
      <c r="D838" s="148" t="s">
        <v>253</v>
      </c>
      <c r="E838" s="158" t="s">
        <v>1</v>
      </c>
      <c r="F838" s="159" t="s">
        <v>495</v>
      </c>
      <c r="H838" s="158" t="s">
        <v>1</v>
      </c>
      <c r="I838" s="160"/>
      <c r="L838" s="157"/>
      <c r="M838" s="161"/>
      <c r="T838" s="162"/>
      <c r="AT838" s="158" t="s">
        <v>253</v>
      </c>
      <c r="AU838" s="158" t="s">
        <v>113</v>
      </c>
      <c r="AV838" s="12" t="s">
        <v>84</v>
      </c>
      <c r="AW838" s="12" t="s">
        <v>32</v>
      </c>
      <c r="AX838" s="12" t="s">
        <v>76</v>
      </c>
      <c r="AY838" s="158" t="s">
        <v>164</v>
      </c>
    </row>
    <row r="839" spans="2:51" s="12" customFormat="1">
      <c r="B839" s="157"/>
      <c r="D839" s="148" t="s">
        <v>253</v>
      </c>
      <c r="E839" s="158" t="s">
        <v>1</v>
      </c>
      <c r="F839" s="159" t="s">
        <v>499</v>
      </c>
      <c r="H839" s="158" t="s">
        <v>1</v>
      </c>
      <c r="I839" s="160"/>
      <c r="L839" s="157"/>
      <c r="M839" s="161"/>
      <c r="T839" s="162"/>
      <c r="AT839" s="158" t="s">
        <v>253</v>
      </c>
      <c r="AU839" s="158" t="s">
        <v>113</v>
      </c>
      <c r="AV839" s="12" t="s">
        <v>84</v>
      </c>
      <c r="AW839" s="12" t="s">
        <v>32</v>
      </c>
      <c r="AX839" s="12" t="s">
        <v>76</v>
      </c>
      <c r="AY839" s="158" t="s">
        <v>164</v>
      </c>
    </row>
    <row r="840" spans="2:51" s="13" customFormat="1">
      <c r="B840" s="163"/>
      <c r="D840" s="148" t="s">
        <v>253</v>
      </c>
      <c r="E840" s="164" t="s">
        <v>1</v>
      </c>
      <c r="F840" s="165" t="s">
        <v>820</v>
      </c>
      <c r="H840" s="166">
        <v>24</v>
      </c>
      <c r="I840" s="167"/>
      <c r="L840" s="163"/>
      <c r="M840" s="168"/>
      <c r="T840" s="169"/>
      <c r="AT840" s="164" t="s">
        <v>253</v>
      </c>
      <c r="AU840" s="164" t="s">
        <v>113</v>
      </c>
      <c r="AV840" s="13" t="s">
        <v>113</v>
      </c>
      <c r="AW840" s="13" t="s">
        <v>32</v>
      </c>
      <c r="AX840" s="13" t="s">
        <v>76</v>
      </c>
      <c r="AY840" s="164" t="s">
        <v>164</v>
      </c>
    </row>
    <row r="841" spans="2:51" s="13" customFormat="1">
      <c r="B841" s="163"/>
      <c r="D841" s="148" t="s">
        <v>253</v>
      </c>
      <c r="E841" s="164" t="s">
        <v>1</v>
      </c>
      <c r="F841" s="165" t="s">
        <v>821</v>
      </c>
      <c r="H841" s="166">
        <v>55</v>
      </c>
      <c r="I841" s="167"/>
      <c r="L841" s="163"/>
      <c r="M841" s="168"/>
      <c r="T841" s="169"/>
      <c r="AT841" s="164" t="s">
        <v>253</v>
      </c>
      <c r="AU841" s="164" t="s">
        <v>113</v>
      </c>
      <c r="AV841" s="13" t="s">
        <v>113</v>
      </c>
      <c r="AW841" s="13" t="s">
        <v>32</v>
      </c>
      <c r="AX841" s="13" t="s">
        <v>76</v>
      </c>
      <c r="AY841" s="164" t="s">
        <v>164</v>
      </c>
    </row>
    <row r="842" spans="2:51" s="13" customFormat="1">
      <c r="B842" s="163"/>
      <c r="D842" s="148" t="s">
        <v>253</v>
      </c>
      <c r="E842" s="164" t="s">
        <v>1</v>
      </c>
      <c r="F842" s="165" t="s">
        <v>822</v>
      </c>
      <c r="H842" s="166">
        <v>10</v>
      </c>
      <c r="I842" s="167"/>
      <c r="L842" s="163"/>
      <c r="M842" s="168"/>
      <c r="T842" s="169"/>
      <c r="AT842" s="164" t="s">
        <v>253</v>
      </c>
      <c r="AU842" s="164" t="s">
        <v>113</v>
      </c>
      <c r="AV842" s="13" t="s">
        <v>113</v>
      </c>
      <c r="AW842" s="13" t="s">
        <v>32</v>
      </c>
      <c r="AX842" s="13" t="s">
        <v>76</v>
      </c>
      <c r="AY842" s="164" t="s">
        <v>164</v>
      </c>
    </row>
    <row r="843" spans="2:51" s="13" customFormat="1">
      <c r="B843" s="163"/>
      <c r="D843" s="148" t="s">
        <v>253</v>
      </c>
      <c r="E843" s="164" t="s">
        <v>1</v>
      </c>
      <c r="F843" s="165" t="s">
        <v>823</v>
      </c>
      <c r="H843" s="166">
        <v>12</v>
      </c>
      <c r="I843" s="167"/>
      <c r="L843" s="163"/>
      <c r="M843" s="168"/>
      <c r="T843" s="169"/>
      <c r="AT843" s="164" t="s">
        <v>253</v>
      </c>
      <c r="AU843" s="164" t="s">
        <v>113</v>
      </c>
      <c r="AV843" s="13" t="s">
        <v>113</v>
      </c>
      <c r="AW843" s="13" t="s">
        <v>32</v>
      </c>
      <c r="AX843" s="13" t="s">
        <v>76</v>
      </c>
      <c r="AY843" s="164" t="s">
        <v>164</v>
      </c>
    </row>
    <row r="844" spans="2:51" s="13" customFormat="1">
      <c r="B844" s="163"/>
      <c r="D844" s="148" t="s">
        <v>253</v>
      </c>
      <c r="E844" s="164" t="s">
        <v>1</v>
      </c>
      <c r="F844" s="165" t="s">
        <v>824</v>
      </c>
      <c r="H844" s="166">
        <v>1</v>
      </c>
      <c r="I844" s="167"/>
      <c r="L844" s="163"/>
      <c r="M844" s="168"/>
      <c r="T844" s="169"/>
      <c r="AT844" s="164" t="s">
        <v>253</v>
      </c>
      <c r="AU844" s="164" t="s">
        <v>113</v>
      </c>
      <c r="AV844" s="13" t="s">
        <v>113</v>
      </c>
      <c r="AW844" s="13" t="s">
        <v>32</v>
      </c>
      <c r="AX844" s="13" t="s">
        <v>76</v>
      </c>
      <c r="AY844" s="164" t="s">
        <v>164</v>
      </c>
    </row>
    <row r="845" spans="2:51" s="13" customFormat="1">
      <c r="B845" s="163"/>
      <c r="D845" s="148" t="s">
        <v>253</v>
      </c>
      <c r="E845" s="164" t="s">
        <v>1</v>
      </c>
      <c r="F845" s="165" t="s">
        <v>825</v>
      </c>
      <c r="H845" s="166">
        <v>22.4</v>
      </c>
      <c r="I845" s="167"/>
      <c r="L845" s="163"/>
      <c r="M845" s="168"/>
      <c r="T845" s="169"/>
      <c r="AT845" s="164" t="s">
        <v>253</v>
      </c>
      <c r="AU845" s="164" t="s">
        <v>113</v>
      </c>
      <c r="AV845" s="13" t="s">
        <v>113</v>
      </c>
      <c r="AW845" s="13" t="s">
        <v>32</v>
      </c>
      <c r="AX845" s="13" t="s">
        <v>76</v>
      </c>
      <c r="AY845" s="164" t="s">
        <v>164</v>
      </c>
    </row>
    <row r="846" spans="2:51" s="13" customFormat="1">
      <c r="B846" s="163"/>
      <c r="D846" s="148" t="s">
        <v>253</v>
      </c>
      <c r="E846" s="164" t="s">
        <v>1</v>
      </c>
      <c r="F846" s="165" t="s">
        <v>194</v>
      </c>
      <c r="H846" s="166">
        <v>6</v>
      </c>
      <c r="I846" s="167"/>
      <c r="L846" s="163"/>
      <c r="M846" s="168"/>
      <c r="T846" s="169"/>
      <c r="AT846" s="164" t="s">
        <v>253</v>
      </c>
      <c r="AU846" s="164" t="s">
        <v>113</v>
      </c>
      <c r="AV846" s="13" t="s">
        <v>113</v>
      </c>
      <c r="AW846" s="13" t="s">
        <v>32</v>
      </c>
      <c r="AX846" s="13" t="s">
        <v>76</v>
      </c>
      <c r="AY846" s="164" t="s">
        <v>164</v>
      </c>
    </row>
    <row r="847" spans="2:51" s="13" customFormat="1">
      <c r="B847" s="163"/>
      <c r="D847" s="148" t="s">
        <v>253</v>
      </c>
      <c r="E847" s="164" t="s">
        <v>1</v>
      </c>
      <c r="F847" s="165" t="s">
        <v>826</v>
      </c>
      <c r="H847" s="166">
        <v>32.4</v>
      </c>
      <c r="I847" s="167"/>
      <c r="L847" s="163"/>
      <c r="M847" s="168"/>
      <c r="T847" s="169"/>
      <c r="AT847" s="164" t="s">
        <v>253</v>
      </c>
      <c r="AU847" s="164" t="s">
        <v>113</v>
      </c>
      <c r="AV847" s="13" t="s">
        <v>113</v>
      </c>
      <c r="AW847" s="13" t="s">
        <v>32</v>
      </c>
      <c r="AX847" s="13" t="s">
        <v>76</v>
      </c>
      <c r="AY847" s="164" t="s">
        <v>164</v>
      </c>
    </row>
    <row r="848" spans="2:51" s="13" customFormat="1">
      <c r="B848" s="163"/>
      <c r="D848" s="148" t="s">
        <v>253</v>
      </c>
      <c r="E848" s="164" t="s">
        <v>1</v>
      </c>
      <c r="F848" s="165" t="s">
        <v>827</v>
      </c>
      <c r="H848" s="166">
        <v>1.2</v>
      </c>
      <c r="I848" s="167"/>
      <c r="L848" s="163"/>
      <c r="M848" s="168"/>
      <c r="T848" s="169"/>
      <c r="AT848" s="164" t="s">
        <v>253</v>
      </c>
      <c r="AU848" s="164" t="s">
        <v>113</v>
      </c>
      <c r="AV848" s="13" t="s">
        <v>113</v>
      </c>
      <c r="AW848" s="13" t="s">
        <v>32</v>
      </c>
      <c r="AX848" s="13" t="s">
        <v>76</v>
      </c>
      <c r="AY848" s="164" t="s">
        <v>164</v>
      </c>
    </row>
    <row r="849" spans="2:51" s="12" customFormat="1">
      <c r="B849" s="157"/>
      <c r="D849" s="148" t="s">
        <v>253</v>
      </c>
      <c r="E849" s="158" t="s">
        <v>1</v>
      </c>
      <c r="F849" s="159" t="s">
        <v>829</v>
      </c>
      <c r="H849" s="158" t="s">
        <v>1</v>
      </c>
      <c r="I849" s="160"/>
      <c r="L849" s="157"/>
      <c r="M849" s="161"/>
      <c r="T849" s="162"/>
      <c r="AT849" s="158" t="s">
        <v>253</v>
      </c>
      <c r="AU849" s="158" t="s">
        <v>113</v>
      </c>
      <c r="AV849" s="12" t="s">
        <v>84</v>
      </c>
      <c r="AW849" s="12" t="s">
        <v>32</v>
      </c>
      <c r="AX849" s="12" t="s">
        <v>76</v>
      </c>
      <c r="AY849" s="158" t="s">
        <v>164</v>
      </c>
    </row>
    <row r="850" spans="2:51" s="12" customFormat="1">
      <c r="B850" s="157"/>
      <c r="D850" s="148" t="s">
        <v>253</v>
      </c>
      <c r="E850" s="158" t="s">
        <v>1</v>
      </c>
      <c r="F850" s="159" t="s">
        <v>495</v>
      </c>
      <c r="H850" s="158" t="s">
        <v>1</v>
      </c>
      <c r="I850" s="160"/>
      <c r="L850" s="157"/>
      <c r="M850" s="161"/>
      <c r="T850" s="162"/>
      <c r="AT850" s="158" t="s">
        <v>253</v>
      </c>
      <c r="AU850" s="158" t="s">
        <v>113</v>
      </c>
      <c r="AV850" s="12" t="s">
        <v>84</v>
      </c>
      <c r="AW850" s="12" t="s">
        <v>32</v>
      </c>
      <c r="AX850" s="12" t="s">
        <v>76</v>
      </c>
      <c r="AY850" s="158" t="s">
        <v>164</v>
      </c>
    </row>
    <row r="851" spans="2:51" s="12" customFormat="1">
      <c r="B851" s="157"/>
      <c r="D851" s="148" t="s">
        <v>253</v>
      </c>
      <c r="E851" s="158" t="s">
        <v>1</v>
      </c>
      <c r="F851" s="159" t="s">
        <v>496</v>
      </c>
      <c r="H851" s="158" t="s">
        <v>1</v>
      </c>
      <c r="I851" s="160"/>
      <c r="L851" s="157"/>
      <c r="M851" s="161"/>
      <c r="T851" s="162"/>
      <c r="AT851" s="158" t="s">
        <v>253</v>
      </c>
      <c r="AU851" s="158" t="s">
        <v>113</v>
      </c>
      <c r="AV851" s="12" t="s">
        <v>84</v>
      </c>
      <c r="AW851" s="12" t="s">
        <v>32</v>
      </c>
      <c r="AX851" s="12" t="s">
        <v>76</v>
      </c>
      <c r="AY851" s="158" t="s">
        <v>164</v>
      </c>
    </row>
    <row r="852" spans="2:51" s="13" customFormat="1">
      <c r="B852" s="163"/>
      <c r="D852" s="148" t="s">
        <v>253</v>
      </c>
      <c r="E852" s="164" t="s">
        <v>1</v>
      </c>
      <c r="F852" s="165" t="s">
        <v>830</v>
      </c>
      <c r="H852" s="166">
        <v>9.1999999999999993</v>
      </c>
      <c r="I852" s="167"/>
      <c r="L852" s="163"/>
      <c r="M852" s="168"/>
      <c r="T852" s="169"/>
      <c r="AT852" s="164" t="s">
        <v>253</v>
      </c>
      <c r="AU852" s="164" t="s">
        <v>113</v>
      </c>
      <c r="AV852" s="13" t="s">
        <v>113</v>
      </c>
      <c r="AW852" s="13" t="s">
        <v>32</v>
      </c>
      <c r="AX852" s="13" t="s">
        <v>76</v>
      </c>
      <c r="AY852" s="164" t="s">
        <v>164</v>
      </c>
    </row>
    <row r="853" spans="2:51" s="13" customFormat="1">
      <c r="B853" s="163"/>
      <c r="D853" s="148" t="s">
        <v>253</v>
      </c>
      <c r="E853" s="164" t="s">
        <v>1</v>
      </c>
      <c r="F853" s="165" t="s">
        <v>830</v>
      </c>
      <c r="H853" s="166">
        <v>9.1999999999999993</v>
      </c>
      <c r="I853" s="167"/>
      <c r="L853" s="163"/>
      <c r="M853" s="168"/>
      <c r="T853" s="169"/>
      <c r="AT853" s="164" t="s">
        <v>253</v>
      </c>
      <c r="AU853" s="164" t="s">
        <v>113</v>
      </c>
      <c r="AV853" s="13" t="s">
        <v>113</v>
      </c>
      <c r="AW853" s="13" t="s">
        <v>32</v>
      </c>
      <c r="AX853" s="13" t="s">
        <v>76</v>
      </c>
      <c r="AY853" s="164" t="s">
        <v>164</v>
      </c>
    </row>
    <row r="854" spans="2:51" s="12" customFormat="1">
      <c r="B854" s="157"/>
      <c r="D854" s="148" t="s">
        <v>253</v>
      </c>
      <c r="E854" s="158" t="s">
        <v>1</v>
      </c>
      <c r="F854" s="159" t="s">
        <v>499</v>
      </c>
      <c r="H854" s="158" t="s">
        <v>1</v>
      </c>
      <c r="I854" s="160"/>
      <c r="L854" s="157"/>
      <c r="M854" s="161"/>
      <c r="T854" s="162"/>
      <c r="AT854" s="158" t="s">
        <v>253</v>
      </c>
      <c r="AU854" s="158" t="s">
        <v>113</v>
      </c>
      <c r="AV854" s="12" t="s">
        <v>84</v>
      </c>
      <c r="AW854" s="12" t="s">
        <v>32</v>
      </c>
      <c r="AX854" s="12" t="s">
        <v>76</v>
      </c>
      <c r="AY854" s="158" t="s">
        <v>164</v>
      </c>
    </row>
    <row r="855" spans="2:51" s="13" customFormat="1">
      <c r="B855" s="163"/>
      <c r="D855" s="148" t="s">
        <v>253</v>
      </c>
      <c r="E855" s="164" t="s">
        <v>1</v>
      </c>
      <c r="F855" s="165" t="s">
        <v>831</v>
      </c>
      <c r="H855" s="166">
        <v>36.799999999999997</v>
      </c>
      <c r="I855" s="167"/>
      <c r="L855" s="163"/>
      <c r="M855" s="168"/>
      <c r="T855" s="169"/>
      <c r="AT855" s="164" t="s">
        <v>253</v>
      </c>
      <c r="AU855" s="164" t="s">
        <v>113</v>
      </c>
      <c r="AV855" s="13" t="s">
        <v>113</v>
      </c>
      <c r="AW855" s="13" t="s">
        <v>32</v>
      </c>
      <c r="AX855" s="13" t="s">
        <v>76</v>
      </c>
      <c r="AY855" s="164" t="s">
        <v>164</v>
      </c>
    </row>
    <row r="856" spans="2:51" s="13" customFormat="1">
      <c r="B856" s="163"/>
      <c r="D856" s="148" t="s">
        <v>253</v>
      </c>
      <c r="E856" s="164" t="s">
        <v>1</v>
      </c>
      <c r="F856" s="165" t="s">
        <v>832</v>
      </c>
      <c r="H856" s="166">
        <v>115</v>
      </c>
      <c r="I856" s="167"/>
      <c r="L856" s="163"/>
      <c r="M856" s="168"/>
      <c r="T856" s="169"/>
      <c r="AT856" s="164" t="s">
        <v>253</v>
      </c>
      <c r="AU856" s="164" t="s">
        <v>113</v>
      </c>
      <c r="AV856" s="13" t="s">
        <v>113</v>
      </c>
      <c r="AW856" s="13" t="s">
        <v>32</v>
      </c>
      <c r="AX856" s="13" t="s">
        <v>76</v>
      </c>
      <c r="AY856" s="164" t="s">
        <v>164</v>
      </c>
    </row>
    <row r="857" spans="2:51" s="13" customFormat="1">
      <c r="B857" s="163"/>
      <c r="D857" s="148" t="s">
        <v>253</v>
      </c>
      <c r="E857" s="164" t="s">
        <v>1</v>
      </c>
      <c r="F857" s="165" t="s">
        <v>833</v>
      </c>
      <c r="H857" s="166">
        <v>13</v>
      </c>
      <c r="I857" s="167"/>
      <c r="L857" s="163"/>
      <c r="M857" s="168"/>
      <c r="T857" s="169"/>
      <c r="AT857" s="164" t="s">
        <v>253</v>
      </c>
      <c r="AU857" s="164" t="s">
        <v>113</v>
      </c>
      <c r="AV857" s="13" t="s">
        <v>113</v>
      </c>
      <c r="AW857" s="13" t="s">
        <v>32</v>
      </c>
      <c r="AX857" s="13" t="s">
        <v>76</v>
      </c>
      <c r="AY857" s="164" t="s">
        <v>164</v>
      </c>
    </row>
    <row r="858" spans="2:51" s="13" customFormat="1">
      <c r="B858" s="163"/>
      <c r="D858" s="148" t="s">
        <v>253</v>
      </c>
      <c r="E858" s="164" t="s">
        <v>1</v>
      </c>
      <c r="F858" s="165" t="s">
        <v>834</v>
      </c>
      <c r="H858" s="166">
        <v>18</v>
      </c>
      <c r="I858" s="167"/>
      <c r="L858" s="163"/>
      <c r="M858" s="168"/>
      <c r="T858" s="169"/>
      <c r="AT858" s="164" t="s">
        <v>253</v>
      </c>
      <c r="AU858" s="164" t="s">
        <v>113</v>
      </c>
      <c r="AV858" s="13" t="s">
        <v>113</v>
      </c>
      <c r="AW858" s="13" t="s">
        <v>32</v>
      </c>
      <c r="AX858" s="13" t="s">
        <v>76</v>
      </c>
      <c r="AY858" s="164" t="s">
        <v>164</v>
      </c>
    </row>
    <row r="859" spans="2:51" s="13" customFormat="1">
      <c r="B859" s="163"/>
      <c r="D859" s="148" t="s">
        <v>253</v>
      </c>
      <c r="E859" s="164" t="s">
        <v>1</v>
      </c>
      <c r="F859" s="165" t="s">
        <v>835</v>
      </c>
      <c r="H859" s="166">
        <v>1.4</v>
      </c>
      <c r="I859" s="167"/>
      <c r="L859" s="163"/>
      <c r="M859" s="168"/>
      <c r="T859" s="169"/>
      <c r="AT859" s="164" t="s">
        <v>253</v>
      </c>
      <c r="AU859" s="164" t="s">
        <v>113</v>
      </c>
      <c r="AV859" s="13" t="s">
        <v>113</v>
      </c>
      <c r="AW859" s="13" t="s">
        <v>32</v>
      </c>
      <c r="AX859" s="13" t="s">
        <v>76</v>
      </c>
      <c r="AY859" s="164" t="s">
        <v>164</v>
      </c>
    </row>
    <row r="860" spans="2:51" s="13" customFormat="1">
      <c r="B860" s="163"/>
      <c r="D860" s="148" t="s">
        <v>253</v>
      </c>
      <c r="E860" s="164" t="s">
        <v>1</v>
      </c>
      <c r="F860" s="165" t="s">
        <v>836</v>
      </c>
      <c r="H860" s="166">
        <v>44.8</v>
      </c>
      <c r="I860" s="167"/>
      <c r="L860" s="163"/>
      <c r="M860" s="168"/>
      <c r="T860" s="169"/>
      <c r="AT860" s="164" t="s">
        <v>253</v>
      </c>
      <c r="AU860" s="164" t="s">
        <v>113</v>
      </c>
      <c r="AV860" s="13" t="s">
        <v>113</v>
      </c>
      <c r="AW860" s="13" t="s">
        <v>32</v>
      </c>
      <c r="AX860" s="13" t="s">
        <v>76</v>
      </c>
      <c r="AY860" s="164" t="s">
        <v>164</v>
      </c>
    </row>
    <row r="861" spans="2:51" s="13" customFormat="1">
      <c r="B861" s="163"/>
      <c r="D861" s="148" t="s">
        <v>253</v>
      </c>
      <c r="E861" s="164" t="s">
        <v>1</v>
      </c>
      <c r="F861" s="165" t="s">
        <v>837</v>
      </c>
      <c r="H861" s="166">
        <v>4.5999999999999996</v>
      </c>
      <c r="I861" s="167"/>
      <c r="L861" s="163"/>
      <c r="M861" s="168"/>
      <c r="T861" s="169"/>
      <c r="AT861" s="164" t="s">
        <v>253</v>
      </c>
      <c r="AU861" s="164" t="s">
        <v>113</v>
      </c>
      <c r="AV861" s="13" t="s">
        <v>113</v>
      </c>
      <c r="AW861" s="13" t="s">
        <v>32</v>
      </c>
      <c r="AX861" s="13" t="s">
        <v>76</v>
      </c>
      <c r="AY861" s="164" t="s">
        <v>164</v>
      </c>
    </row>
    <row r="862" spans="2:51" s="13" customFormat="1">
      <c r="B862" s="163"/>
      <c r="D862" s="148" t="s">
        <v>253</v>
      </c>
      <c r="E862" s="164" t="s">
        <v>1</v>
      </c>
      <c r="F862" s="165" t="s">
        <v>838</v>
      </c>
      <c r="H862" s="166">
        <v>13.8</v>
      </c>
      <c r="I862" s="167"/>
      <c r="L862" s="163"/>
      <c r="M862" s="168"/>
      <c r="T862" s="169"/>
      <c r="AT862" s="164" t="s">
        <v>253</v>
      </c>
      <c r="AU862" s="164" t="s">
        <v>113</v>
      </c>
      <c r="AV862" s="13" t="s">
        <v>113</v>
      </c>
      <c r="AW862" s="13" t="s">
        <v>32</v>
      </c>
      <c r="AX862" s="13" t="s">
        <v>76</v>
      </c>
      <c r="AY862" s="164" t="s">
        <v>164</v>
      </c>
    </row>
    <row r="863" spans="2:51" s="13" customFormat="1">
      <c r="B863" s="163"/>
      <c r="D863" s="148" t="s">
        <v>253</v>
      </c>
      <c r="E863" s="164" t="s">
        <v>1</v>
      </c>
      <c r="F863" s="165" t="s">
        <v>839</v>
      </c>
      <c r="H863" s="166">
        <v>2</v>
      </c>
      <c r="I863" s="167"/>
      <c r="L863" s="163"/>
      <c r="M863" s="168"/>
      <c r="T863" s="169"/>
      <c r="AT863" s="164" t="s">
        <v>253</v>
      </c>
      <c r="AU863" s="164" t="s">
        <v>113</v>
      </c>
      <c r="AV863" s="13" t="s">
        <v>113</v>
      </c>
      <c r="AW863" s="13" t="s">
        <v>32</v>
      </c>
      <c r="AX863" s="13" t="s">
        <v>76</v>
      </c>
      <c r="AY863" s="164" t="s">
        <v>164</v>
      </c>
    </row>
    <row r="864" spans="2:51" s="12" customFormat="1">
      <c r="B864" s="157"/>
      <c r="D864" s="148" t="s">
        <v>253</v>
      </c>
      <c r="E864" s="158" t="s">
        <v>1</v>
      </c>
      <c r="F864" s="159" t="s">
        <v>840</v>
      </c>
      <c r="H864" s="158" t="s">
        <v>1</v>
      </c>
      <c r="I864" s="160"/>
      <c r="L864" s="157"/>
      <c r="M864" s="161"/>
      <c r="T864" s="162"/>
      <c r="AT864" s="158" t="s">
        <v>253</v>
      </c>
      <c r="AU864" s="158" t="s">
        <v>113</v>
      </c>
      <c r="AV864" s="12" t="s">
        <v>84</v>
      </c>
      <c r="AW864" s="12" t="s">
        <v>32</v>
      </c>
      <c r="AX864" s="12" t="s">
        <v>76</v>
      </c>
      <c r="AY864" s="158" t="s">
        <v>164</v>
      </c>
    </row>
    <row r="865" spans="2:65" s="13" customFormat="1">
      <c r="B865" s="163"/>
      <c r="D865" s="148" t="s">
        <v>253</v>
      </c>
      <c r="E865" s="164" t="s">
        <v>1</v>
      </c>
      <c r="F865" s="165" t="s">
        <v>841</v>
      </c>
      <c r="H865" s="166">
        <v>53</v>
      </c>
      <c r="I865" s="167"/>
      <c r="L865" s="163"/>
      <c r="M865" s="168"/>
      <c r="T865" s="169"/>
      <c r="AT865" s="164" t="s">
        <v>253</v>
      </c>
      <c r="AU865" s="164" t="s">
        <v>113</v>
      </c>
      <c r="AV865" s="13" t="s">
        <v>113</v>
      </c>
      <c r="AW865" s="13" t="s">
        <v>32</v>
      </c>
      <c r="AX865" s="13" t="s">
        <v>76</v>
      </c>
      <c r="AY865" s="164" t="s">
        <v>164</v>
      </c>
    </row>
    <row r="866" spans="2:65" s="14" customFormat="1">
      <c r="B866" s="170"/>
      <c r="D866" s="148" t="s">
        <v>253</v>
      </c>
      <c r="E866" s="171" t="s">
        <v>1</v>
      </c>
      <c r="F866" s="172" t="s">
        <v>265</v>
      </c>
      <c r="H866" s="173">
        <v>1096.2799999999997</v>
      </c>
      <c r="I866" s="174"/>
      <c r="L866" s="170"/>
      <c r="M866" s="175"/>
      <c r="T866" s="176"/>
      <c r="AT866" s="171" t="s">
        <v>253</v>
      </c>
      <c r="AU866" s="171" t="s">
        <v>113</v>
      </c>
      <c r="AV866" s="14" t="s">
        <v>186</v>
      </c>
      <c r="AW866" s="14" t="s">
        <v>32</v>
      </c>
      <c r="AX866" s="14" t="s">
        <v>84</v>
      </c>
      <c r="AY866" s="171" t="s">
        <v>164</v>
      </c>
    </row>
    <row r="867" spans="2:65" s="1" customFormat="1" ht="24.2" customHeight="1">
      <c r="B867" s="31"/>
      <c r="C867" s="177" t="s">
        <v>842</v>
      </c>
      <c r="D867" s="177" t="s">
        <v>331</v>
      </c>
      <c r="E867" s="178" t="s">
        <v>843</v>
      </c>
      <c r="F867" s="179" t="s">
        <v>844</v>
      </c>
      <c r="G867" s="180" t="s">
        <v>442</v>
      </c>
      <c r="H867" s="181">
        <v>461.62200000000001</v>
      </c>
      <c r="I867" s="182"/>
      <c r="J867" s="183">
        <f>ROUND(I867*H867,2)</f>
        <v>0</v>
      </c>
      <c r="K867" s="179" t="s">
        <v>1</v>
      </c>
      <c r="L867" s="184"/>
      <c r="M867" s="185" t="s">
        <v>1</v>
      </c>
      <c r="N867" s="186" t="s">
        <v>42</v>
      </c>
      <c r="P867" s="144">
        <f>O867*H867</f>
        <v>0</v>
      </c>
      <c r="Q867" s="144">
        <v>4.0000000000000003E-5</v>
      </c>
      <c r="R867" s="144">
        <f>Q867*H867</f>
        <v>1.8464880000000003E-2</v>
      </c>
      <c r="S867" s="144">
        <v>0</v>
      </c>
      <c r="T867" s="145">
        <f>S867*H867</f>
        <v>0</v>
      </c>
      <c r="AR867" s="146" t="s">
        <v>470</v>
      </c>
      <c r="AT867" s="146" t="s">
        <v>331</v>
      </c>
      <c r="AU867" s="146" t="s">
        <v>113</v>
      </c>
      <c r="AY867" s="16" t="s">
        <v>164</v>
      </c>
      <c r="BE867" s="147">
        <f>IF(N867="základní",J867,0)</f>
        <v>0</v>
      </c>
      <c r="BF867" s="147">
        <f>IF(N867="snížená",J867,0)</f>
        <v>0</v>
      </c>
      <c r="BG867" s="147">
        <f>IF(N867="zákl. přenesená",J867,0)</f>
        <v>0</v>
      </c>
      <c r="BH867" s="147">
        <f>IF(N867="sníž. přenesená",J867,0)</f>
        <v>0</v>
      </c>
      <c r="BI867" s="147">
        <f>IF(N867="nulová",J867,0)</f>
        <v>0</v>
      </c>
      <c r="BJ867" s="16" t="s">
        <v>113</v>
      </c>
      <c r="BK867" s="147">
        <f>ROUND(I867*H867,2)</f>
        <v>0</v>
      </c>
      <c r="BL867" s="16" t="s">
        <v>340</v>
      </c>
      <c r="BM867" s="146" t="s">
        <v>845</v>
      </c>
    </row>
    <row r="868" spans="2:65" s="12" customFormat="1">
      <c r="B868" s="157"/>
      <c r="D868" s="148" t="s">
        <v>253</v>
      </c>
      <c r="E868" s="158" t="s">
        <v>1</v>
      </c>
      <c r="F868" s="159" t="s">
        <v>816</v>
      </c>
      <c r="H868" s="158" t="s">
        <v>1</v>
      </c>
      <c r="I868" s="160"/>
      <c r="L868" s="157"/>
      <c r="M868" s="161"/>
      <c r="T868" s="162"/>
      <c r="AT868" s="158" t="s">
        <v>253</v>
      </c>
      <c r="AU868" s="158" t="s">
        <v>113</v>
      </c>
      <c r="AV868" s="12" t="s">
        <v>84</v>
      </c>
      <c r="AW868" s="12" t="s">
        <v>32</v>
      </c>
      <c r="AX868" s="12" t="s">
        <v>76</v>
      </c>
      <c r="AY868" s="158" t="s">
        <v>164</v>
      </c>
    </row>
    <row r="869" spans="2:65" s="12" customFormat="1">
      <c r="B869" s="157"/>
      <c r="D869" s="148" t="s">
        <v>253</v>
      </c>
      <c r="E869" s="158" t="s">
        <v>1</v>
      </c>
      <c r="F869" s="159" t="s">
        <v>495</v>
      </c>
      <c r="H869" s="158" t="s">
        <v>1</v>
      </c>
      <c r="I869" s="160"/>
      <c r="L869" s="157"/>
      <c r="M869" s="161"/>
      <c r="T869" s="162"/>
      <c r="AT869" s="158" t="s">
        <v>253</v>
      </c>
      <c r="AU869" s="158" t="s">
        <v>113</v>
      </c>
      <c r="AV869" s="12" t="s">
        <v>84</v>
      </c>
      <c r="AW869" s="12" t="s">
        <v>32</v>
      </c>
      <c r="AX869" s="12" t="s">
        <v>76</v>
      </c>
      <c r="AY869" s="158" t="s">
        <v>164</v>
      </c>
    </row>
    <row r="870" spans="2:65" s="12" customFormat="1">
      <c r="B870" s="157"/>
      <c r="D870" s="148" t="s">
        <v>253</v>
      </c>
      <c r="E870" s="158" t="s">
        <v>1</v>
      </c>
      <c r="F870" s="159" t="s">
        <v>496</v>
      </c>
      <c r="H870" s="158" t="s">
        <v>1</v>
      </c>
      <c r="I870" s="160"/>
      <c r="L870" s="157"/>
      <c r="M870" s="161"/>
      <c r="T870" s="162"/>
      <c r="AT870" s="158" t="s">
        <v>253</v>
      </c>
      <c r="AU870" s="158" t="s">
        <v>113</v>
      </c>
      <c r="AV870" s="12" t="s">
        <v>84</v>
      </c>
      <c r="AW870" s="12" t="s">
        <v>32</v>
      </c>
      <c r="AX870" s="12" t="s">
        <v>76</v>
      </c>
      <c r="AY870" s="158" t="s">
        <v>164</v>
      </c>
    </row>
    <row r="871" spans="2:65" s="13" customFormat="1">
      <c r="B871" s="163"/>
      <c r="D871" s="148" t="s">
        <v>253</v>
      </c>
      <c r="E871" s="164" t="s">
        <v>1</v>
      </c>
      <c r="F871" s="165" t="s">
        <v>766</v>
      </c>
      <c r="H871" s="166">
        <v>13.2</v>
      </c>
      <c r="I871" s="167"/>
      <c r="L871" s="163"/>
      <c r="M871" s="168"/>
      <c r="T871" s="169"/>
      <c r="AT871" s="164" t="s">
        <v>253</v>
      </c>
      <c r="AU871" s="164" t="s">
        <v>113</v>
      </c>
      <c r="AV871" s="13" t="s">
        <v>113</v>
      </c>
      <c r="AW871" s="13" t="s">
        <v>32</v>
      </c>
      <c r="AX871" s="13" t="s">
        <v>76</v>
      </c>
      <c r="AY871" s="164" t="s">
        <v>164</v>
      </c>
    </row>
    <row r="872" spans="2:65" s="13" customFormat="1">
      <c r="B872" s="163"/>
      <c r="D872" s="148" t="s">
        <v>253</v>
      </c>
      <c r="E872" s="164" t="s">
        <v>1</v>
      </c>
      <c r="F872" s="165" t="s">
        <v>767</v>
      </c>
      <c r="H872" s="166">
        <v>13.04</v>
      </c>
      <c r="I872" s="167"/>
      <c r="L872" s="163"/>
      <c r="M872" s="168"/>
      <c r="T872" s="169"/>
      <c r="AT872" s="164" t="s">
        <v>253</v>
      </c>
      <c r="AU872" s="164" t="s">
        <v>113</v>
      </c>
      <c r="AV872" s="13" t="s">
        <v>113</v>
      </c>
      <c r="AW872" s="13" t="s">
        <v>32</v>
      </c>
      <c r="AX872" s="13" t="s">
        <v>76</v>
      </c>
      <c r="AY872" s="164" t="s">
        <v>164</v>
      </c>
    </row>
    <row r="873" spans="2:65" s="12" customFormat="1">
      <c r="B873" s="157"/>
      <c r="D873" s="148" t="s">
        <v>253</v>
      </c>
      <c r="E873" s="158" t="s">
        <v>1</v>
      </c>
      <c r="F873" s="159" t="s">
        <v>499</v>
      </c>
      <c r="H873" s="158" t="s">
        <v>1</v>
      </c>
      <c r="I873" s="160"/>
      <c r="L873" s="157"/>
      <c r="M873" s="161"/>
      <c r="T873" s="162"/>
      <c r="AT873" s="158" t="s">
        <v>253</v>
      </c>
      <c r="AU873" s="158" t="s">
        <v>113</v>
      </c>
      <c r="AV873" s="12" t="s">
        <v>84</v>
      </c>
      <c r="AW873" s="12" t="s">
        <v>32</v>
      </c>
      <c r="AX873" s="12" t="s">
        <v>76</v>
      </c>
      <c r="AY873" s="158" t="s">
        <v>164</v>
      </c>
    </row>
    <row r="874" spans="2:65" s="13" customFormat="1">
      <c r="B874" s="163"/>
      <c r="D874" s="148" t="s">
        <v>253</v>
      </c>
      <c r="E874" s="164" t="s">
        <v>1</v>
      </c>
      <c r="F874" s="165" t="s">
        <v>768</v>
      </c>
      <c r="H874" s="166">
        <v>60.8</v>
      </c>
      <c r="I874" s="167"/>
      <c r="L874" s="163"/>
      <c r="M874" s="168"/>
      <c r="T874" s="169"/>
      <c r="AT874" s="164" t="s">
        <v>253</v>
      </c>
      <c r="AU874" s="164" t="s">
        <v>113</v>
      </c>
      <c r="AV874" s="13" t="s">
        <v>113</v>
      </c>
      <c r="AW874" s="13" t="s">
        <v>32</v>
      </c>
      <c r="AX874" s="13" t="s">
        <v>76</v>
      </c>
      <c r="AY874" s="164" t="s">
        <v>164</v>
      </c>
    </row>
    <row r="875" spans="2:65" s="13" customFormat="1">
      <c r="B875" s="163"/>
      <c r="D875" s="148" t="s">
        <v>253</v>
      </c>
      <c r="E875" s="164" t="s">
        <v>1</v>
      </c>
      <c r="F875" s="165" t="s">
        <v>769</v>
      </c>
      <c r="H875" s="166">
        <v>170</v>
      </c>
      <c r="I875" s="167"/>
      <c r="L875" s="163"/>
      <c r="M875" s="168"/>
      <c r="T875" s="169"/>
      <c r="AT875" s="164" t="s">
        <v>253</v>
      </c>
      <c r="AU875" s="164" t="s">
        <v>113</v>
      </c>
      <c r="AV875" s="13" t="s">
        <v>113</v>
      </c>
      <c r="AW875" s="13" t="s">
        <v>32</v>
      </c>
      <c r="AX875" s="13" t="s">
        <v>76</v>
      </c>
      <c r="AY875" s="164" t="s">
        <v>164</v>
      </c>
    </row>
    <row r="876" spans="2:65" s="13" customFormat="1">
      <c r="B876" s="163"/>
      <c r="D876" s="148" t="s">
        <v>253</v>
      </c>
      <c r="E876" s="164" t="s">
        <v>1</v>
      </c>
      <c r="F876" s="165" t="s">
        <v>770</v>
      </c>
      <c r="H876" s="166">
        <v>23</v>
      </c>
      <c r="I876" s="167"/>
      <c r="L876" s="163"/>
      <c r="M876" s="168"/>
      <c r="T876" s="169"/>
      <c r="AT876" s="164" t="s">
        <v>253</v>
      </c>
      <c r="AU876" s="164" t="s">
        <v>113</v>
      </c>
      <c r="AV876" s="13" t="s">
        <v>113</v>
      </c>
      <c r="AW876" s="13" t="s">
        <v>32</v>
      </c>
      <c r="AX876" s="13" t="s">
        <v>76</v>
      </c>
      <c r="AY876" s="164" t="s">
        <v>164</v>
      </c>
    </row>
    <row r="877" spans="2:65" s="13" customFormat="1">
      <c r="B877" s="163"/>
      <c r="D877" s="148" t="s">
        <v>253</v>
      </c>
      <c r="E877" s="164" t="s">
        <v>1</v>
      </c>
      <c r="F877" s="165" t="s">
        <v>771</v>
      </c>
      <c r="H877" s="166">
        <v>30</v>
      </c>
      <c r="I877" s="167"/>
      <c r="L877" s="163"/>
      <c r="M877" s="168"/>
      <c r="T877" s="169"/>
      <c r="AT877" s="164" t="s">
        <v>253</v>
      </c>
      <c r="AU877" s="164" t="s">
        <v>113</v>
      </c>
      <c r="AV877" s="13" t="s">
        <v>113</v>
      </c>
      <c r="AW877" s="13" t="s">
        <v>32</v>
      </c>
      <c r="AX877" s="13" t="s">
        <v>76</v>
      </c>
      <c r="AY877" s="164" t="s">
        <v>164</v>
      </c>
    </row>
    <row r="878" spans="2:65" s="13" customFormat="1">
      <c r="B878" s="163"/>
      <c r="D878" s="148" t="s">
        <v>253</v>
      </c>
      <c r="E878" s="164" t="s">
        <v>1</v>
      </c>
      <c r="F878" s="165" t="s">
        <v>772</v>
      </c>
      <c r="H878" s="166">
        <v>2.4</v>
      </c>
      <c r="I878" s="167"/>
      <c r="L878" s="163"/>
      <c r="M878" s="168"/>
      <c r="T878" s="169"/>
      <c r="AT878" s="164" t="s">
        <v>253</v>
      </c>
      <c r="AU878" s="164" t="s">
        <v>113</v>
      </c>
      <c r="AV878" s="13" t="s">
        <v>113</v>
      </c>
      <c r="AW878" s="13" t="s">
        <v>32</v>
      </c>
      <c r="AX878" s="13" t="s">
        <v>76</v>
      </c>
      <c r="AY878" s="164" t="s">
        <v>164</v>
      </c>
    </row>
    <row r="879" spans="2:65" s="13" customFormat="1">
      <c r="B879" s="163"/>
      <c r="D879" s="148" t="s">
        <v>253</v>
      </c>
      <c r="E879" s="164" t="s">
        <v>1</v>
      </c>
      <c r="F879" s="165" t="s">
        <v>773</v>
      </c>
      <c r="H879" s="166">
        <v>67.2</v>
      </c>
      <c r="I879" s="167"/>
      <c r="L879" s="163"/>
      <c r="M879" s="168"/>
      <c r="T879" s="169"/>
      <c r="AT879" s="164" t="s">
        <v>253</v>
      </c>
      <c r="AU879" s="164" t="s">
        <v>113</v>
      </c>
      <c r="AV879" s="13" t="s">
        <v>113</v>
      </c>
      <c r="AW879" s="13" t="s">
        <v>32</v>
      </c>
      <c r="AX879" s="13" t="s">
        <v>76</v>
      </c>
      <c r="AY879" s="164" t="s">
        <v>164</v>
      </c>
    </row>
    <row r="880" spans="2:65" s="13" customFormat="1">
      <c r="B880" s="163"/>
      <c r="D880" s="148" t="s">
        <v>253</v>
      </c>
      <c r="E880" s="164" t="s">
        <v>1</v>
      </c>
      <c r="F880" s="165" t="s">
        <v>774</v>
      </c>
      <c r="H880" s="166">
        <v>10.6</v>
      </c>
      <c r="I880" s="167"/>
      <c r="L880" s="163"/>
      <c r="M880" s="168"/>
      <c r="T880" s="169"/>
      <c r="AT880" s="164" t="s">
        <v>253</v>
      </c>
      <c r="AU880" s="164" t="s">
        <v>113</v>
      </c>
      <c r="AV880" s="13" t="s">
        <v>113</v>
      </c>
      <c r="AW880" s="13" t="s">
        <v>32</v>
      </c>
      <c r="AX880" s="13" t="s">
        <v>76</v>
      </c>
      <c r="AY880" s="164" t="s">
        <v>164</v>
      </c>
    </row>
    <row r="881" spans="2:65" s="13" customFormat="1">
      <c r="B881" s="163"/>
      <c r="D881" s="148" t="s">
        <v>253</v>
      </c>
      <c r="E881" s="164" t="s">
        <v>1</v>
      </c>
      <c r="F881" s="165" t="s">
        <v>775</v>
      </c>
      <c r="H881" s="166">
        <v>46.2</v>
      </c>
      <c r="I881" s="167"/>
      <c r="L881" s="163"/>
      <c r="M881" s="168"/>
      <c r="T881" s="169"/>
      <c r="AT881" s="164" t="s">
        <v>253</v>
      </c>
      <c r="AU881" s="164" t="s">
        <v>113</v>
      </c>
      <c r="AV881" s="13" t="s">
        <v>113</v>
      </c>
      <c r="AW881" s="13" t="s">
        <v>32</v>
      </c>
      <c r="AX881" s="13" t="s">
        <v>76</v>
      </c>
      <c r="AY881" s="164" t="s">
        <v>164</v>
      </c>
    </row>
    <row r="882" spans="2:65" s="13" customFormat="1">
      <c r="B882" s="163"/>
      <c r="D882" s="148" t="s">
        <v>253</v>
      </c>
      <c r="E882" s="164" t="s">
        <v>1</v>
      </c>
      <c r="F882" s="165" t="s">
        <v>776</v>
      </c>
      <c r="H882" s="166">
        <v>3.2</v>
      </c>
      <c r="I882" s="167"/>
      <c r="L882" s="163"/>
      <c r="M882" s="168"/>
      <c r="T882" s="169"/>
      <c r="AT882" s="164" t="s">
        <v>253</v>
      </c>
      <c r="AU882" s="164" t="s">
        <v>113</v>
      </c>
      <c r="AV882" s="13" t="s">
        <v>113</v>
      </c>
      <c r="AW882" s="13" t="s">
        <v>32</v>
      </c>
      <c r="AX882" s="13" t="s">
        <v>76</v>
      </c>
      <c r="AY882" s="164" t="s">
        <v>164</v>
      </c>
    </row>
    <row r="883" spans="2:65" s="14" customFormat="1">
      <c r="B883" s="170"/>
      <c r="D883" s="148" t="s">
        <v>253</v>
      </c>
      <c r="E883" s="171" t="s">
        <v>1</v>
      </c>
      <c r="F883" s="172" t="s">
        <v>265</v>
      </c>
      <c r="H883" s="173">
        <v>439.63999999999993</v>
      </c>
      <c r="I883" s="174"/>
      <c r="L883" s="170"/>
      <c r="M883" s="175"/>
      <c r="T883" s="176"/>
      <c r="AT883" s="171" t="s">
        <v>253</v>
      </c>
      <c r="AU883" s="171" t="s">
        <v>113</v>
      </c>
      <c r="AV883" s="14" t="s">
        <v>186</v>
      </c>
      <c r="AW883" s="14" t="s">
        <v>32</v>
      </c>
      <c r="AX883" s="14" t="s">
        <v>76</v>
      </c>
      <c r="AY883" s="171" t="s">
        <v>164</v>
      </c>
    </row>
    <row r="884" spans="2:65" s="13" customFormat="1">
      <c r="B884" s="163"/>
      <c r="D884" s="148" t="s">
        <v>253</v>
      </c>
      <c r="E884" s="164" t="s">
        <v>1</v>
      </c>
      <c r="F884" s="165" t="s">
        <v>846</v>
      </c>
      <c r="H884" s="166">
        <v>461.62200000000001</v>
      </c>
      <c r="I884" s="167"/>
      <c r="L884" s="163"/>
      <c r="M884" s="168"/>
      <c r="T884" s="169"/>
      <c r="AT884" s="164" t="s">
        <v>253</v>
      </c>
      <c r="AU884" s="164" t="s">
        <v>113</v>
      </c>
      <c r="AV884" s="13" t="s">
        <v>113</v>
      </c>
      <c r="AW884" s="13" t="s">
        <v>32</v>
      </c>
      <c r="AX884" s="13" t="s">
        <v>84</v>
      </c>
      <c r="AY884" s="164" t="s">
        <v>164</v>
      </c>
    </row>
    <row r="885" spans="2:65" s="1" customFormat="1" ht="24.2" customHeight="1">
      <c r="B885" s="31"/>
      <c r="C885" s="177" t="s">
        <v>847</v>
      </c>
      <c r="D885" s="177" t="s">
        <v>331</v>
      </c>
      <c r="E885" s="178" t="s">
        <v>848</v>
      </c>
      <c r="F885" s="179" t="s">
        <v>849</v>
      </c>
      <c r="G885" s="180" t="s">
        <v>442</v>
      </c>
      <c r="H885" s="181">
        <v>180.43199999999999</v>
      </c>
      <c r="I885" s="182"/>
      <c r="J885" s="183">
        <f>ROUND(I885*H885,2)</f>
        <v>0</v>
      </c>
      <c r="K885" s="179" t="s">
        <v>1</v>
      </c>
      <c r="L885" s="184"/>
      <c r="M885" s="185" t="s">
        <v>1</v>
      </c>
      <c r="N885" s="186" t="s">
        <v>42</v>
      </c>
      <c r="P885" s="144">
        <f>O885*H885</f>
        <v>0</v>
      </c>
      <c r="Q885" s="144">
        <v>2.9999999999999997E-4</v>
      </c>
      <c r="R885" s="144">
        <f>Q885*H885</f>
        <v>5.4129599999999993E-2</v>
      </c>
      <c r="S885" s="144">
        <v>0</v>
      </c>
      <c r="T885" s="145">
        <f>S885*H885</f>
        <v>0</v>
      </c>
      <c r="AR885" s="146" t="s">
        <v>470</v>
      </c>
      <c r="AT885" s="146" t="s">
        <v>331</v>
      </c>
      <c r="AU885" s="146" t="s">
        <v>113</v>
      </c>
      <c r="AY885" s="16" t="s">
        <v>164</v>
      </c>
      <c r="BE885" s="147">
        <f>IF(N885="základní",J885,0)</f>
        <v>0</v>
      </c>
      <c r="BF885" s="147">
        <f>IF(N885="snížená",J885,0)</f>
        <v>0</v>
      </c>
      <c r="BG885" s="147">
        <f>IF(N885="zákl. přenesená",J885,0)</f>
        <v>0</v>
      </c>
      <c r="BH885" s="147">
        <f>IF(N885="sníž. přenesená",J885,0)</f>
        <v>0</v>
      </c>
      <c r="BI885" s="147">
        <f>IF(N885="nulová",J885,0)</f>
        <v>0</v>
      </c>
      <c r="BJ885" s="16" t="s">
        <v>113</v>
      </c>
      <c r="BK885" s="147">
        <f>ROUND(I885*H885,2)</f>
        <v>0</v>
      </c>
      <c r="BL885" s="16" t="s">
        <v>340</v>
      </c>
      <c r="BM885" s="146" t="s">
        <v>850</v>
      </c>
    </row>
    <row r="886" spans="2:65" s="12" customFormat="1">
      <c r="B886" s="157"/>
      <c r="D886" s="148" t="s">
        <v>253</v>
      </c>
      <c r="E886" s="158" t="s">
        <v>1</v>
      </c>
      <c r="F886" s="159" t="s">
        <v>817</v>
      </c>
      <c r="H886" s="158" t="s">
        <v>1</v>
      </c>
      <c r="I886" s="160"/>
      <c r="L886" s="157"/>
      <c r="M886" s="161"/>
      <c r="T886" s="162"/>
      <c r="AT886" s="158" t="s">
        <v>253</v>
      </c>
      <c r="AU886" s="158" t="s">
        <v>113</v>
      </c>
      <c r="AV886" s="12" t="s">
        <v>84</v>
      </c>
      <c r="AW886" s="12" t="s">
        <v>32</v>
      </c>
      <c r="AX886" s="12" t="s">
        <v>76</v>
      </c>
      <c r="AY886" s="158" t="s">
        <v>164</v>
      </c>
    </row>
    <row r="887" spans="2:65" s="12" customFormat="1">
      <c r="B887" s="157"/>
      <c r="D887" s="148" t="s">
        <v>253</v>
      </c>
      <c r="E887" s="158" t="s">
        <v>1</v>
      </c>
      <c r="F887" s="159" t="s">
        <v>496</v>
      </c>
      <c r="H887" s="158" t="s">
        <v>1</v>
      </c>
      <c r="I887" s="160"/>
      <c r="L887" s="157"/>
      <c r="M887" s="161"/>
      <c r="T887" s="162"/>
      <c r="AT887" s="158" t="s">
        <v>253</v>
      </c>
      <c r="AU887" s="158" t="s">
        <v>113</v>
      </c>
      <c r="AV887" s="12" t="s">
        <v>84</v>
      </c>
      <c r="AW887" s="12" t="s">
        <v>32</v>
      </c>
      <c r="AX887" s="12" t="s">
        <v>76</v>
      </c>
      <c r="AY887" s="158" t="s">
        <v>164</v>
      </c>
    </row>
    <row r="888" spans="2:65" s="13" customFormat="1">
      <c r="B888" s="163"/>
      <c r="D888" s="148" t="s">
        <v>253</v>
      </c>
      <c r="E888" s="164" t="s">
        <v>1</v>
      </c>
      <c r="F888" s="165" t="s">
        <v>818</v>
      </c>
      <c r="H888" s="166">
        <v>4</v>
      </c>
      <c r="I888" s="167"/>
      <c r="L888" s="163"/>
      <c r="M888" s="168"/>
      <c r="T888" s="169"/>
      <c r="AT888" s="164" t="s">
        <v>253</v>
      </c>
      <c r="AU888" s="164" t="s">
        <v>113</v>
      </c>
      <c r="AV888" s="13" t="s">
        <v>113</v>
      </c>
      <c r="AW888" s="13" t="s">
        <v>32</v>
      </c>
      <c r="AX888" s="13" t="s">
        <v>76</v>
      </c>
      <c r="AY888" s="164" t="s">
        <v>164</v>
      </c>
    </row>
    <row r="889" spans="2:65" s="13" customFormat="1">
      <c r="B889" s="163"/>
      <c r="D889" s="148" t="s">
        <v>253</v>
      </c>
      <c r="E889" s="164" t="s">
        <v>1</v>
      </c>
      <c r="F889" s="165" t="s">
        <v>819</v>
      </c>
      <c r="H889" s="166">
        <v>3.84</v>
      </c>
      <c r="I889" s="167"/>
      <c r="L889" s="163"/>
      <c r="M889" s="168"/>
      <c r="T889" s="169"/>
      <c r="AT889" s="164" t="s">
        <v>253</v>
      </c>
      <c r="AU889" s="164" t="s">
        <v>113</v>
      </c>
      <c r="AV889" s="13" t="s">
        <v>113</v>
      </c>
      <c r="AW889" s="13" t="s">
        <v>32</v>
      </c>
      <c r="AX889" s="13" t="s">
        <v>76</v>
      </c>
      <c r="AY889" s="164" t="s">
        <v>164</v>
      </c>
    </row>
    <row r="890" spans="2:65" s="12" customFormat="1">
      <c r="B890" s="157"/>
      <c r="D890" s="148" t="s">
        <v>253</v>
      </c>
      <c r="E890" s="158" t="s">
        <v>1</v>
      </c>
      <c r="F890" s="159" t="s">
        <v>495</v>
      </c>
      <c r="H890" s="158" t="s">
        <v>1</v>
      </c>
      <c r="I890" s="160"/>
      <c r="L890" s="157"/>
      <c r="M890" s="161"/>
      <c r="T890" s="162"/>
      <c r="AT890" s="158" t="s">
        <v>253</v>
      </c>
      <c r="AU890" s="158" t="s">
        <v>113</v>
      </c>
      <c r="AV890" s="12" t="s">
        <v>84</v>
      </c>
      <c r="AW890" s="12" t="s">
        <v>32</v>
      </c>
      <c r="AX890" s="12" t="s">
        <v>76</v>
      </c>
      <c r="AY890" s="158" t="s">
        <v>164</v>
      </c>
    </row>
    <row r="891" spans="2:65" s="12" customFormat="1">
      <c r="B891" s="157"/>
      <c r="D891" s="148" t="s">
        <v>253</v>
      </c>
      <c r="E891" s="158" t="s">
        <v>1</v>
      </c>
      <c r="F891" s="159" t="s">
        <v>499</v>
      </c>
      <c r="H891" s="158" t="s">
        <v>1</v>
      </c>
      <c r="I891" s="160"/>
      <c r="L891" s="157"/>
      <c r="M891" s="161"/>
      <c r="T891" s="162"/>
      <c r="AT891" s="158" t="s">
        <v>253</v>
      </c>
      <c r="AU891" s="158" t="s">
        <v>113</v>
      </c>
      <c r="AV891" s="12" t="s">
        <v>84</v>
      </c>
      <c r="AW891" s="12" t="s">
        <v>32</v>
      </c>
      <c r="AX891" s="12" t="s">
        <v>76</v>
      </c>
      <c r="AY891" s="158" t="s">
        <v>164</v>
      </c>
    </row>
    <row r="892" spans="2:65" s="13" customFormat="1">
      <c r="B892" s="163"/>
      <c r="D892" s="148" t="s">
        <v>253</v>
      </c>
      <c r="E892" s="164" t="s">
        <v>1</v>
      </c>
      <c r="F892" s="165" t="s">
        <v>820</v>
      </c>
      <c r="H892" s="166">
        <v>24</v>
      </c>
      <c r="I892" s="167"/>
      <c r="L892" s="163"/>
      <c r="M892" s="168"/>
      <c r="T892" s="169"/>
      <c r="AT892" s="164" t="s">
        <v>253</v>
      </c>
      <c r="AU892" s="164" t="s">
        <v>113</v>
      </c>
      <c r="AV892" s="13" t="s">
        <v>113</v>
      </c>
      <c r="AW892" s="13" t="s">
        <v>32</v>
      </c>
      <c r="AX892" s="13" t="s">
        <v>76</v>
      </c>
      <c r="AY892" s="164" t="s">
        <v>164</v>
      </c>
    </row>
    <row r="893" spans="2:65" s="13" customFormat="1">
      <c r="B893" s="163"/>
      <c r="D893" s="148" t="s">
        <v>253</v>
      </c>
      <c r="E893" s="164" t="s">
        <v>1</v>
      </c>
      <c r="F893" s="165" t="s">
        <v>821</v>
      </c>
      <c r="H893" s="166">
        <v>55</v>
      </c>
      <c r="I893" s="167"/>
      <c r="L893" s="163"/>
      <c r="M893" s="168"/>
      <c r="T893" s="169"/>
      <c r="AT893" s="164" t="s">
        <v>253</v>
      </c>
      <c r="AU893" s="164" t="s">
        <v>113</v>
      </c>
      <c r="AV893" s="13" t="s">
        <v>113</v>
      </c>
      <c r="AW893" s="13" t="s">
        <v>32</v>
      </c>
      <c r="AX893" s="13" t="s">
        <v>76</v>
      </c>
      <c r="AY893" s="164" t="s">
        <v>164</v>
      </c>
    </row>
    <row r="894" spans="2:65" s="13" customFormat="1">
      <c r="B894" s="163"/>
      <c r="D894" s="148" t="s">
        <v>253</v>
      </c>
      <c r="E894" s="164" t="s">
        <v>1</v>
      </c>
      <c r="F894" s="165" t="s">
        <v>822</v>
      </c>
      <c r="H894" s="166">
        <v>10</v>
      </c>
      <c r="I894" s="167"/>
      <c r="L894" s="163"/>
      <c r="M894" s="168"/>
      <c r="T894" s="169"/>
      <c r="AT894" s="164" t="s">
        <v>253</v>
      </c>
      <c r="AU894" s="164" t="s">
        <v>113</v>
      </c>
      <c r="AV894" s="13" t="s">
        <v>113</v>
      </c>
      <c r="AW894" s="13" t="s">
        <v>32</v>
      </c>
      <c r="AX894" s="13" t="s">
        <v>76</v>
      </c>
      <c r="AY894" s="164" t="s">
        <v>164</v>
      </c>
    </row>
    <row r="895" spans="2:65" s="13" customFormat="1">
      <c r="B895" s="163"/>
      <c r="D895" s="148" t="s">
        <v>253</v>
      </c>
      <c r="E895" s="164" t="s">
        <v>1</v>
      </c>
      <c r="F895" s="165" t="s">
        <v>823</v>
      </c>
      <c r="H895" s="166">
        <v>12</v>
      </c>
      <c r="I895" s="167"/>
      <c r="L895" s="163"/>
      <c r="M895" s="168"/>
      <c r="T895" s="169"/>
      <c r="AT895" s="164" t="s">
        <v>253</v>
      </c>
      <c r="AU895" s="164" t="s">
        <v>113</v>
      </c>
      <c r="AV895" s="13" t="s">
        <v>113</v>
      </c>
      <c r="AW895" s="13" t="s">
        <v>32</v>
      </c>
      <c r="AX895" s="13" t="s">
        <v>76</v>
      </c>
      <c r="AY895" s="164" t="s">
        <v>164</v>
      </c>
    </row>
    <row r="896" spans="2:65" s="13" customFormat="1">
      <c r="B896" s="163"/>
      <c r="D896" s="148" t="s">
        <v>253</v>
      </c>
      <c r="E896" s="164" t="s">
        <v>1</v>
      </c>
      <c r="F896" s="165" t="s">
        <v>824</v>
      </c>
      <c r="H896" s="166">
        <v>1</v>
      </c>
      <c r="I896" s="167"/>
      <c r="L896" s="163"/>
      <c r="M896" s="168"/>
      <c r="T896" s="169"/>
      <c r="AT896" s="164" t="s">
        <v>253</v>
      </c>
      <c r="AU896" s="164" t="s">
        <v>113</v>
      </c>
      <c r="AV896" s="13" t="s">
        <v>113</v>
      </c>
      <c r="AW896" s="13" t="s">
        <v>32</v>
      </c>
      <c r="AX896" s="13" t="s">
        <v>76</v>
      </c>
      <c r="AY896" s="164" t="s">
        <v>164</v>
      </c>
    </row>
    <row r="897" spans="2:65" s="13" customFormat="1">
      <c r="B897" s="163"/>
      <c r="D897" s="148" t="s">
        <v>253</v>
      </c>
      <c r="E897" s="164" t="s">
        <v>1</v>
      </c>
      <c r="F897" s="165" t="s">
        <v>825</v>
      </c>
      <c r="H897" s="166">
        <v>22.4</v>
      </c>
      <c r="I897" s="167"/>
      <c r="L897" s="163"/>
      <c r="M897" s="168"/>
      <c r="T897" s="169"/>
      <c r="AT897" s="164" t="s">
        <v>253</v>
      </c>
      <c r="AU897" s="164" t="s">
        <v>113</v>
      </c>
      <c r="AV897" s="13" t="s">
        <v>113</v>
      </c>
      <c r="AW897" s="13" t="s">
        <v>32</v>
      </c>
      <c r="AX897" s="13" t="s">
        <v>76</v>
      </c>
      <c r="AY897" s="164" t="s">
        <v>164</v>
      </c>
    </row>
    <row r="898" spans="2:65" s="13" customFormat="1">
      <c r="B898" s="163"/>
      <c r="D898" s="148" t="s">
        <v>253</v>
      </c>
      <c r="E898" s="164" t="s">
        <v>1</v>
      </c>
      <c r="F898" s="165" t="s">
        <v>194</v>
      </c>
      <c r="H898" s="166">
        <v>6</v>
      </c>
      <c r="I898" s="167"/>
      <c r="L898" s="163"/>
      <c r="M898" s="168"/>
      <c r="T898" s="169"/>
      <c r="AT898" s="164" t="s">
        <v>253</v>
      </c>
      <c r="AU898" s="164" t="s">
        <v>113</v>
      </c>
      <c r="AV898" s="13" t="s">
        <v>113</v>
      </c>
      <c r="AW898" s="13" t="s">
        <v>32</v>
      </c>
      <c r="AX898" s="13" t="s">
        <v>76</v>
      </c>
      <c r="AY898" s="164" t="s">
        <v>164</v>
      </c>
    </row>
    <row r="899" spans="2:65" s="13" customFormat="1">
      <c r="B899" s="163"/>
      <c r="D899" s="148" t="s">
        <v>253</v>
      </c>
      <c r="E899" s="164" t="s">
        <v>1</v>
      </c>
      <c r="F899" s="165" t="s">
        <v>826</v>
      </c>
      <c r="H899" s="166">
        <v>32.4</v>
      </c>
      <c r="I899" s="167"/>
      <c r="L899" s="163"/>
      <c r="M899" s="168"/>
      <c r="T899" s="169"/>
      <c r="AT899" s="164" t="s">
        <v>253</v>
      </c>
      <c r="AU899" s="164" t="s">
        <v>113</v>
      </c>
      <c r="AV899" s="13" t="s">
        <v>113</v>
      </c>
      <c r="AW899" s="13" t="s">
        <v>32</v>
      </c>
      <c r="AX899" s="13" t="s">
        <v>76</v>
      </c>
      <c r="AY899" s="164" t="s">
        <v>164</v>
      </c>
    </row>
    <row r="900" spans="2:65" s="13" customFormat="1">
      <c r="B900" s="163"/>
      <c r="D900" s="148" t="s">
        <v>253</v>
      </c>
      <c r="E900" s="164" t="s">
        <v>1</v>
      </c>
      <c r="F900" s="165" t="s">
        <v>827</v>
      </c>
      <c r="H900" s="166">
        <v>1.2</v>
      </c>
      <c r="I900" s="167"/>
      <c r="L900" s="163"/>
      <c r="M900" s="168"/>
      <c r="T900" s="169"/>
      <c r="AT900" s="164" t="s">
        <v>253</v>
      </c>
      <c r="AU900" s="164" t="s">
        <v>113</v>
      </c>
      <c r="AV900" s="13" t="s">
        <v>113</v>
      </c>
      <c r="AW900" s="13" t="s">
        <v>32</v>
      </c>
      <c r="AX900" s="13" t="s">
        <v>76</v>
      </c>
      <c r="AY900" s="164" t="s">
        <v>164</v>
      </c>
    </row>
    <row r="901" spans="2:65" s="14" customFormat="1">
      <c r="B901" s="170"/>
      <c r="D901" s="148" t="s">
        <v>253</v>
      </c>
      <c r="E901" s="171" t="s">
        <v>1</v>
      </c>
      <c r="F901" s="172" t="s">
        <v>265</v>
      </c>
      <c r="H901" s="173">
        <v>171.84</v>
      </c>
      <c r="I901" s="174"/>
      <c r="L901" s="170"/>
      <c r="M901" s="175"/>
      <c r="T901" s="176"/>
      <c r="AT901" s="171" t="s">
        <v>253</v>
      </c>
      <c r="AU901" s="171" t="s">
        <v>113</v>
      </c>
      <c r="AV901" s="14" t="s">
        <v>186</v>
      </c>
      <c r="AW901" s="14" t="s">
        <v>32</v>
      </c>
      <c r="AX901" s="14" t="s">
        <v>76</v>
      </c>
      <c r="AY901" s="171" t="s">
        <v>164</v>
      </c>
    </row>
    <row r="902" spans="2:65" s="13" customFormat="1">
      <c r="B902" s="163"/>
      <c r="D902" s="148" t="s">
        <v>253</v>
      </c>
      <c r="E902" s="164" t="s">
        <v>1</v>
      </c>
      <c r="F902" s="165" t="s">
        <v>851</v>
      </c>
      <c r="H902" s="166">
        <v>180.43199999999999</v>
      </c>
      <c r="I902" s="167"/>
      <c r="L902" s="163"/>
      <c r="M902" s="168"/>
      <c r="T902" s="169"/>
      <c r="AT902" s="164" t="s">
        <v>253</v>
      </c>
      <c r="AU902" s="164" t="s">
        <v>113</v>
      </c>
      <c r="AV902" s="13" t="s">
        <v>113</v>
      </c>
      <c r="AW902" s="13" t="s">
        <v>32</v>
      </c>
      <c r="AX902" s="13" t="s">
        <v>84</v>
      </c>
      <c r="AY902" s="164" t="s">
        <v>164</v>
      </c>
    </row>
    <row r="903" spans="2:65" s="1" customFormat="1" ht="24.2" customHeight="1">
      <c r="B903" s="31"/>
      <c r="C903" s="177" t="s">
        <v>852</v>
      </c>
      <c r="D903" s="177" t="s">
        <v>331</v>
      </c>
      <c r="E903" s="178" t="s">
        <v>853</v>
      </c>
      <c r="F903" s="179" t="s">
        <v>854</v>
      </c>
      <c r="G903" s="180" t="s">
        <v>442</v>
      </c>
      <c r="H903" s="181">
        <v>172.2</v>
      </c>
      <c r="I903" s="182"/>
      <c r="J903" s="183">
        <f>ROUND(I903*H903,2)</f>
        <v>0</v>
      </c>
      <c r="K903" s="179" t="s">
        <v>1</v>
      </c>
      <c r="L903" s="184"/>
      <c r="M903" s="185" t="s">
        <v>1</v>
      </c>
      <c r="N903" s="186" t="s">
        <v>42</v>
      </c>
      <c r="P903" s="144">
        <f>O903*H903</f>
        <v>0</v>
      </c>
      <c r="Q903" s="144">
        <v>2.0000000000000001E-4</v>
      </c>
      <c r="R903" s="144">
        <f>Q903*H903</f>
        <v>3.4439999999999998E-2</v>
      </c>
      <c r="S903" s="144">
        <v>0</v>
      </c>
      <c r="T903" s="145">
        <f>S903*H903</f>
        <v>0</v>
      </c>
      <c r="AR903" s="146" t="s">
        <v>470</v>
      </c>
      <c r="AT903" s="146" t="s">
        <v>331</v>
      </c>
      <c r="AU903" s="146" t="s">
        <v>113</v>
      </c>
      <c r="AY903" s="16" t="s">
        <v>164</v>
      </c>
      <c r="BE903" s="147">
        <f>IF(N903="základní",J903,0)</f>
        <v>0</v>
      </c>
      <c r="BF903" s="147">
        <f>IF(N903="snížená",J903,0)</f>
        <v>0</v>
      </c>
      <c r="BG903" s="147">
        <f>IF(N903="zákl. přenesená",J903,0)</f>
        <v>0</v>
      </c>
      <c r="BH903" s="147">
        <f>IF(N903="sníž. přenesená",J903,0)</f>
        <v>0</v>
      </c>
      <c r="BI903" s="147">
        <f>IF(N903="nulová",J903,0)</f>
        <v>0</v>
      </c>
      <c r="BJ903" s="16" t="s">
        <v>113</v>
      </c>
      <c r="BK903" s="147">
        <f>ROUND(I903*H903,2)</f>
        <v>0</v>
      </c>
      <c r="BL903" s="16" t="s">
        <v>340</v>
      </c>
      <c r="BM903" s="146" t="s">
        <v>855</v>
      </c>
    </row>
    <row r="904" spans="2:65" s="12" customFormat="1">
      <c r="B904" s="157"/>
      <c r="D904" s="148" t="s">
        <v>253</v>
      </c>
      <c r="E904" s="158" t="s">
        <v>1</v>
      </c>
      <c r="F904" s="159" t="s">
        <v>828</v>
      </c>
      <c r="H904" s="158" t="s">
        <v>1</v>
      </c>
      <c r="I904" s="160"/>
      <c r="L904" s="157"/>
      <c r="M904" s="161"/>
      <c r="T904" s="162"/>
      <c r="AT904" s="158" t="s">
        <v>253</v>
      </c>
      <c r="AU904" s="158" t="s">
        <v>113</v>
      </c>
      <c r="AV904" s="12" t="s">
        <v>84</v>
      </c>
      <c r="AW904" s="12" t="s">
        <v>32</v>
      </c>
      <c r="AX904" s="12" t="s">
        <v>76</v>
      </c>
      <c r="AY904" s="158" t="s">
        <v>164</v>
      </c>
    </row>
    <row r="905" spans="2:65" s="12" customFormat="1">
      <c r="B905" s="157"/>
      <c r="D905" s="148" t="s">
        <v>253</v>
      </c>
      <c r="E905" s="158" t="s">
        <v>1</v>
      </c>
      <c r="F905" s="159" t="s">
        <v>495</v>
      </c>
      <c r="H905" s="158" t="s">
        <v>1</v>
      </c>
      <c r="I905" s="160"/>
      <c r="L905" s="157"/>
      <c r="M905" s="161"/>
      <c r="T905" s="162"/>
      <c r="AT905" s="158" t="s">
        <v>253</v>
      </c>
      <c r="AU905" s="158" t="s">
        <v>113</v>
      </c>
      <c r="AV905" s="12" t="s">
        <v>84</v>
      </c>
      <c r="AW905" s="12" t="s">
        <v>32</v>
      </c>
      <c r="AX905" s="12" t="s">
        <v>76</v>
      </c>
      <c r="AY905" s="158" t="s">
        <v>164</v>
      </c>
    </row>
    <row r="906" spans="2:65" s="12" customFormat="1">
      <c r="B906" s="157"/>
      <c r="D906" s="148" t="s">
        <v>253</v>
      </c>
      <c r="E906" s="158" t="s">
        <v>1</v>
      </c>
      <c r="F906" s="159" t="s">
        <v>499</v>
      </c>
      <c r="H906" s="158" t="s">
        <v>1</v>
      </c>
      <c r="I906" s="160"/>
      <c r="L906" s="157"/>
      <c r="M906" s="161"/>
      <c r="T906" s="162"/>
      <c r="AT906" s="158" t="s">
        <v>253</v>
      </c>
      <c r="AU906" s="158" t="s">
        <v>113</v>
      </c>
      <c r="AV906" s="12" t="s">
        <v>84</v>
      </c>
      <c r="AW906" s="12" t="s">
        <v>32</v>
      </c>
      <c r="AX906" s="12" t="s">
        <v>76</v>
      </c>
      <c r="AY906" s="158" t="s">
        <v>164</v>
      </c>
    </row>
    <row r="907" spans="2:65" s="13" customFormat="1">
      <c r="B907" s="163"/>
      <c r="D907" s="148" t="s">
        <v>253</v>
      </c>
      <c r="E907" s="164" t="s">
        <v>1</v>
      </c>
      <c r="F907" s="165" t="s">
        <v>820</v>
      </c>
      <c r="H907" s="166">
        <v>24</v>
      </c>
      <c r="I907" s="167"/>
      <c r="L907" s="163"/>
      <c r="M907" s="168"/>
      <c r="T907" s="169"/>
      <c r="AT907" s="164" t="s">
        <v>253</v>
      </c>
      <c r="AU907" s="164" t="s">
        <v>113</v>
      </c>
      <c r="AV907" s="13" t="s">
        <v>113</v>
      </c>
      <c r="AW907" s="13" t="s">
        <v>32</v>
      </c>
      <c r="AX907" s="13" t="s">
        <v>76</v>
      </c>
      <c r="AY907" s="164" t="s">
        <v>164</v>
      </c>
    </row>
    <row r="908" spans="2:65" s="13" customFormat="1">
      <c r="B908" s="163"/>
      <c r="D908" s="148" t="s">
        <v>253</v>
      </c>
      <c r="E908" s="164" t="s">
        <v>1</v>
      </c>
      <c r="F908" s="165" t="s">
        <v>821</v>
      </c>
      <c r="H908" s="166">
        <v>55</v>
      </c>
      <c r="I908" s="167"/>
      <c r="L908" s="163"/>
      <c r="M908" s="168"/>
      <c r="T908" s="169"/>
      <c r="AT908" s="164" t="s">
        <v>253</v>
      </c>
      <c r="AU908" s="164" t="s">
        <v>113</v>
      </c>
      <c r="AV908" s="13" t="s">
        <v>113</v>
      </c>
      <c r="AW908" s="13" t="s">
        <v>32</v>
      </c>
      <c r="AX908" s="13" t="s">
        <v>76</v>
      </c>
      <c r="AY908" s="164" t="s">
        <v>164</v>
      </c>
    </row>
    <row r="909" spans="2:65" s="13" customFormat="1">
      <c r="B909" s="163"/>
      <c r="D909" s="148" t="s">
        <v>253</v>
      </c>
      <c r="E909" s="164" t="s">
        <v>1</v>
      </c>
      <c r="F909" s="165" t="s">
        <v>822</v>
      </c>
      <c r="H909" s="166">
        <v>10</v>
      </c>
      <c r="I909" s="167"/>
      <c r="L909" s="163"/>
      <c r="M909" s="168"/>
      <c r="T909" s="169"/>
      <c r="AT909" s="164" t="s">
        <v>253</v>
      </c>
      <c r="AU909" s="164" t="s">
        <v>113</v>
      </c>
      <c r="AV909" s="13" t="s">
        <v>113</v>
      </c>
      <c r="AW909" s="13" t="s">
        <v>32</v>
      </c>
      <c r="AX909" s="13" t="s">
        <v>76</v>
      </c>
      <c r="AY909" s="164" t="s">
        <v>164</v>
      </c>
    </row>
    <row r="910" spans="2:65" s="13" customFormat="1">
      <c r="B910" s="163"/>
      <c r="D910" s="148" t="s">
        <v>253</v>
      </c>
      <c r="E910" s="164" t="s">
        <v>1</v>
      </c>
      <c r="F910" s="165" t="s">
        <v>823</v>
      </c>
      <c r="H910" s="166">
        <v>12</v>
      </c>
      <c r="I910" s="167"/>
      <c r="L910" s="163"/>
      <c r="M910" s="168"/>
      <c r="T910" s="169"/>
      <c r="AT910" s="164" t="s">
        <v>253</v>
      </c>
      <c r="AU910" s="164" t="s">
        <v>113</v>
      </c>
      <c r="AV910" s="13" t="s">
        <v>113</v>
      </c>
      <c r="AW910" s="13" t="s">
        <v>32</v>
      </c>
      <c r="AX910" s="13" t="s">
        <v>76</v>
      </c>
      <c r="AY910" s="164" t="s">
        <v>164</v>
      </c>
    </row>
    <row r="911" spans="2:65" s="13" customFormat="1">
      <c r="B911" s="163"/>
      <c r="D911" s="148" t="s">
        <v>253</v>
      </c>
      <c r="E911" s="164" t="s">
        <v>1</v>
      </c>
      <c r="F911" s="165" t="s">
        <v>824</v>
      </c>
      <c r="H911" s="166">
        <v>1</v>
      </c>
      <c r="I911" s="167"/>
      <c r="L911" s="163"/>
      <c r="M911" s="168"/>
      <c r="T911" s="169"/>
      <c r="AT911" s="164" t="s">
        <v>253</v>
      </c>
      <c r="AU911" s="164" t="s">
        <v>113</v>
      </c>
      <c r="AV911" s="13" t="s">
        <v>113</v>
      </c>
      <c r="AW911" s="13" t="s">
        <v>32</v>
      </c>
      <c r="AX911" s="13" t="s">
        <v>76</v>
      </c>
      <c r="AY911" s="164" t="s">
        <v>164</v>
      </c>
    </row>
    <row r="912" spans="2:65" s="13" customFormat="1">
      <c r="B912" s="163"/>
      <c r="D912" s="148" t="s">
        <v>253</v>
      </c>
      <c r="E912" s="164" t="s">
        <v>1</v>
      </c>
      <c r="F912" s="165" t="s">
        <v>825</v>
      </c>
      <c r="H912" s="166">
        <v>22.4</v>
      </c>
      <c r="I912" s="167"/>
      <c r="L912" s="163"/>
      <c r="M912" s="168"/>
      <c r="T912" s="169"/>
      <c r="AT912" s="164" t="s">
        <v>253</v>
      </c>
      <c r="AU912" s="164" t="s">
        <v>113</v>
      </c>
      <c r="AV912" s="13" t="s">
        <v>113</v>
      </c>
      <c r="AW912" s="13" t="s">
        <v>32</v>
      </c>
      <c r="AX912" s="13" t="s">
        <v>76</v>
      </c>
      <c r="AY912" s="164" t="s">
        <v>164</v>
      </c>
    </row>
    <row r="913" spans="2:65" s="13" customFormat="1">
      <c r="B913" s="163"/>
      <c r="D913" s="148" t="s">
        <v>253</v>
      </c>
      <c r="E913" s="164" t="s">
        <v>1</v>
      </c>
      <c r="F913" s="165" t="s">
        <v>194</v>
      </c>
      <c r="H913" s="166">
        <v>6</v>
      </c>
      <c r="I913" s="167"/>
      <c r="L913" s="163"/>
      <c r="M913" s="168"/>
      <c r="T913" s="169"/>
      <c r="AT913" s="164" t="s">
        <v>253</v>
      </c>
      <c r="AU913" s="164" t="s">
        <v>113</v>
      </c>
      <c r="AV913" s="13" t="s">
        <v>113</v>
      </c>
      <c r="AW913" s="13" t="s">
        <v>32</v>
      </c>
      <c r="AX913" s="13" t="s">
        <v>76</v>
      </c>
      <c r="AY913" s="164" t="s">
        <v>164</v>
      </c>
    </row>
    <row r="914" spans="2:65" s="13" customFormat="1">
      <c r="B914" s="163"/>
      <c r="D914" s="148" t="s">
        <v>253</v>
      </c>
      <c r="E914" s="164" t="s">
        <v>1</v>
      </c>
      <c r="F914" s="165" t="s">
        <v>826</v>
      </c>
      <c r="H914" s="166">
        <v>32.4</v>
      </c>
      <c r="I914" s="167"/>
      <c r="L914" s="163"/>
      <c r="M914" s="168"/>
      <c r="T914" s="169"/>
      <c r="AT914" s="164" t="s">
        <v>253</v>
      </c>
      <c r="AU914" s="164" t="s">
        <v>113</v>
      </c>
      <c r="AV914" s="13" t="s">
        <v>113</v>
      </c>
      <c r="AW914" s="13" t="s">
        <v>32</v>
      </c>
      <c r="AX914" s="13" t="s">
        <v>76</v>
      </c>
      <c r="AY914" s="164" t="s">
        <v>164</v>
      </c>
    </row>
    <row r="915" spans="2:65" s="13" customFormat="1">
      <c r="B915" s="163"/>
      <c r="D915" s="148" t="s">
        <v>253</v>
      </c>
      <c r="E915" s="164" t="s">
        <v>1</v>
      </c>
      <c r="F915" s="165" t="s">
        <v>827</v>
      </c>
      <c r="H915" s="166">
        <v>1.2</v>
      </c>
      <c r="I915" s="167"/>
      <c r="L915" s="163"/>
      <c r="M915" s="168"/>
      <c r="T915" s="169"/>
      <c r="AT915" s="164" t="s">
        <v>253</v>
      </c>
      <c r="AU915" s="164" t="s">
        <v>113</v>
      </c>
      <c r="AV915" s="13" t="s">
        <v>113</v>
      </c>
      <c r="AW915" s="13" t="s">
        <v>32</v>
      </c>
      <c r="AX915" s="13" t="s">
        <v>76</v>
      </c>
      <c r="AY915" s="164" t="s">
        <v>164</v>
      </c>
    </row>
    <row r="916" spans="2:65" s="14" customFormat="1">
      <c r="B916" s="170"/>
      <c r="D916" s="148" t="s">
        <v>253</v>
      </c>
      <c r="E916" s="171" t="s">
        <v>1</v>
      </c>
      <c r="F916" s="172" t="s">
        <v>265</v>
      </c>
      <c r="H916" s="173">
        <v>164</v>
      </c>
      <c r="I916" s="174"/>
      <c r="L916" s="170"/>
      <c r="M916" s="175"/>
      <c r="T916" s="176"/>
      <c r="AT916" s="171" t="s">
        <v>253</v>
      </c>
      <c r="AU916" s="171" t="s">
        <v>113</v>
      </c>
      <c r="AV916" s="14" t="s">
        <v>186</v>
      </c>
      <c r="AW916" s="14" t="s">
        <v>32</v>
      </c>
      <c r="AX916" s="14" t="s">
        <v>76</v>
      </c>
      <c r="AY916" s="171" t="s">
        <v>164</v>
      </c>
    </row>
    <row r="917" spans="2:65" s="13" customFormat="1">
      <c r="B917" s="163"/>
      <c r="D917" s="148" t="s">
        <v>253</v>
      </c>
      <c r="E917" s="164" t="s">
        <v>1</v>
      </c>
      <c r="F917" s="165" t="s">
        <v>856</v>
      </c>
      <c r="H917" s="166">
        <v>172.2</v>
      </c>
      <c r="I917" s="167"/>
      <c r="L917" s="163"/>
      <c r="M917" s="168"/>
      <c r="T917" s="169"/>
      <c r="AT917" s="164" t="s">
        <v>253</v>
      </c>
      <c r="AU917" s="164" t="s">
        <v>113</v>
      </c>
      <c r="AV917" s="13" t="s">
        <v>113</v>
      </c>
      <c r="AW917" s="13" t="s">
        <v>32</v>
      </c>
      <c r="AX917" s="13" t="s">
        <v>84</v>
      </c>
      <c r="AY917" s="164" t="s">
        <v>164</v>
      </c>
    </row>
    <row r="918" spans="2:65" s="1" customFormat="1" ht="24.2" customHeight="1">
      <c r="B918" s="31"/>
      <c r="C918" s="177" t="s">
        <v>857</v>
      </c>
      <c r="D918" s="177" t="s">
        <v>331</v>
      </c>
      <c r="E918" s="178" t="s">
        <v>858</v>
      </c>
      <c r="F918" s="179" t="s">
        <v>859</v>
      </c>
      <c r="G918" s="180" t="s">
        <v>442</v>
      </c>
      <c r="H918" s="181">
        <v>336.84</v>
      </c>
      <c r="I918" s="182"/>
      <c r="J918" s="183">
        <f>ROUND(I918*H918,2)</f>
        <v>0</v>
      </c>
      <c r="K918" s="179" t="s">
        <v>1</v>
      </c>
      <c r="L918" s="184"/>
      <c r="M918" s="185" t="s">
        <v>1</v>
      </c>
      <c r="N918" s="186" t="s">
        <v>42</v>
      </c>
      <c r="P918" s="144">
        <f>O918*H918</f>
        <v>0</v>
      </c>
      <c r="Q918" s="144">
        <v>1.2E-4</v>
      </c>
      <c r="R918" s="144">
        <f>Q918*H918</f>
        <v>4.04208E-2</v>
      </c>
      <c r="S918" s="144">
        <v>0</v>
      </c>
      <c r="T918" s="145">
        <f>S918*H918</f>
        <v>0</v>
      </c>
      <c r="AR918" s="146" t="s">
        <v>470</v>
      </c>
      <c r="AT918" s="146" t="s">
        <v>331</v>
      </c>
      <c r="AU918" s="146" t="s">
        <v>113</v>
      </c>
      <c r="AY918" s="16" t="s">
        <v>164</v>
      </c>
      <c r="BE918" s="147">
        <f>IF(N918="základní",J918,0)</f>
        <v>0</v>
      </c>
      <c r="BF918" s="147">
        <f>IF(N918="snížená",J918,0)</f>
        <v>0</v>
      </c>
      <c r="BG918" s="147">
        <f>IF(N918="zákl. přenesená",J918,0)</f>
        <v>0</v>
      </c>
      <c r="BH918" s="147">
        <f>IF(N918="sníž. přenesená",J918,0)</f>
        <v>0</v>
      </c>
      <c r="BI918" s="147">
        <f>IF(N918="nulová",J918,0)</f>
        <v>0</v>
      </c>
      <c r="BJ918" s="16" t="s">
        <v>113</v>
      </c>
      <c r="BK918" s="147">
        <f>ROUND(I918*H918,2)</f>
        <v>0</v>
      </c>
      <c r="BL918" s="16" t="s">
        <v>340</v>
      </c>
      <c r="BM918" s="146" t="s">
        <v>860</v>
      </c>
    </row>
    <row r="919" spans="2:65" s="12" customFormat="1">
      <c r="B919" s="157"/>
      <c r="D919" s="148" t="s">
        <v>253</v>
      </c>
      <c r="E919" s="158" t="s">
        <v>1</v>
      </c>
      <c r="F919" s="159" t="s">
        <v>829</v>
      </c>
      <c r="H919" s="158" t="s">
        <v>1</v>
      </c>
      <c r="I919" s="160"/>
      <c r="L919" s="157"/>
      <c r="M919" s="161"/>
      <c r="T919" s="162"/>
      <c r="AT919" s="158" t="s">
        <v>253</v>
      </c>
      <c r="AU919" s="158" t="s">
        <v>113</v>
      </c>
      <c r="AV919" s="12" t="s">
        <v>84</v>
      </c>
      <c r="AW919" s="12" t="s">
        <v>32</v>
      </c>
      <c r="AX919" s="12" t="s">
        <v>76</v>
      </c>
      <c r="AY919" s="158" t="s">
        <v>164</v>
      </c>
    </row>
    <row r="920" spans="2:65" s="12" customFormat="1">
      <c r="B920" s="157"/>
      <c r="D920" s="148" t="s">
        <v>253</v>
      </c>
      <c r="E920" s="158" t="s">
        <v>1</v>
      </c>
      <c r="F920" s="159" t="s">
        <v>495</v>
      </c>
      <c r="H920" s="158" t="s">
        <v>1</v>
      </c>
      <c r="I920" s="160"/>
      <c r="L920" s="157"/>
      <c r="M920" s="161"/>
      <c r="T920" s="162"/>
      <c r="AT920" s="158" t="s">
        <v>253</v>
      </c>
      <c r="AU920" s="158" t="s">
        <v>113</v>
      </c>
      <c r="AV920" s="12" t="s">
        <v>84</v>
      </c>
      <c r="AW920" s="12" t="s">
        <v>32</v>
      </c>
      <c r="AX920" s="12" t="s">
        <v>76</v>
      </c>
      <c r="AY920" s="158" t="s">
        <v>164</v>
      </c>
    </row>
    <row r="921" spans="2:65" s="12" customFormat="1">
      <c r="B921" s="157"/>
      <c r="D921" s="148" t="s">
        <v>253</v>
      </c>
      <c r="E921" s="158" t="s">
        <v>1</v>
      </c>
      <c r="F921" s="159" t="s">
        <v>496</v>
      </c>
      <c r="H921" s="158" t="s">
        <v>1</v>
      </c>
      <c r="I921" s="160"/>
      <c r="L921" s="157"/>
      <c r="M921" s="161"/>
      <c r="T921" s="162"/>
      <c r="AT921" s="158" t="s">
        <v>253</v>
      </c>
      <c r="AU921" s="158" t="s">
        <v>113</v>
      </c>
      <c r="AV921" s="12" t="s">
        <v>84</v>
      </c>
      <c r="AW921" s="12" t="s">
        <v>32</v>
      </c>
      <c r="AX921" s="12" t="s">
        <v>76</v>
      </c>
      <c r="AY921" s="158" t="s">
        <v>164</v>
      </c>
    </row>
    <row r="922" spans="2:65" s="13" customFormat="1">
      <c r="B922" s="163"/>
      <c r="D922" s="148" t="s">
        <v>253</v>
      </c>
      <c r="E922" s="164" t="s">
        <v>1</v>
      </c>
      <c r="F922" s="165" t="s">
        <v>830</v>
      </c>
      <c r="H922" s="166">
        <v>9.1999999999999993</v>
      </c>
      <c r="I922" s="167"/>
      <c r="L922" s="163"/>
      <c r="M922" s="168"/>
      <c r="T922" s="169"/>
      <c r="AT922" s="164" t="s">
        <v>253</v>
      </c>
      <c r="AU922" s="164" t="s">
        <v>113</v>
      </c>
      <c r="AV922" s="13" t="s">
        <v>113</v>
      </c>
      <c r="AW922" s="13" t="s">
        <v>32</v>
      </c>
      <c r="AX922" s="13" t="s">
        <v>76</v>
      </c>
      <c r="AY922" s="164" t="s">
        <v>164</v>
      </c>
    </row>
    <row r="923" spans="2:65" s="13" customFormat="1">
      <c r="B923" s="163"/>
      <c r="D923" s="148" t="s">
        <v>253</v>
      </c>
      <c r="E923" s="164" t="s">
        <v>1</v>
      </c>
      <c r="F923" s="165" t="s">
        <v>830</v>
      </c>
      <c r="H923" s="166">
        <v>9.1999999999999993</v>
      </c>
      <c r="I923" s="167"/>
      <c r="L923" s="163"/>
      <c r="M923" s="168"/>
      <c r="T923" s="169"/>
      <c r="AT923" s="164" t="s">
        <v>253</v>
      </c>
      <c r="AU923" s="164" t="s">
        <v>113</v>
      </c>
      <c r="AV923" s="13" t="s">
        <v>113</v>
      </c>
      <c r="AW923" s="13" t="s">
        <v>32</v>
      </c>
      <c r="AX923" s="13" t="s">
        <v>76</v>
      </c>
      <c r="AY923" s="164" t="s">
        <v>164</v>
      </c>
    </row>
    <row r="924" spans="2:65" s="12" customFormat="1">
      <c r="B924" s="157"/>
      <c r="D924" s="148" t="s">
        <v>253</v>
      </c>
      <c r="E924" s="158" t="s">
        <v>1</v>
      </c>
      <c r="F924" s="159" t="s">
        <v>499</v>
      </c>
      <c r="H924" s="158" t="s">
        <v>1</v>
      </c>
      <c r="I924" s="160"/>
      <c r="L924" s="157"/>
      <c r="M924" s="161"/>
      <c r="T924" s="162"/>
      <c r="AT924" s="158" t="s">
        <v>253</v>
      </c>
      <c r="AU924" s="158" t="s">
        <v>113</v>
      </c>
      <c r="AV924" s="12" t="s">
        <v>84</v>
      </c>
      <c r="AW924" s="12" t="s">
        <v>32</v>
      </c>
      <c r="AX924" s="12" t="s">
        <v>76</v>
      </c>
      <c r="AY924" s="158" t="s">
        <v>164</v>
      </c>
    </row>
    <row r="925" spans="2:65" s="13" customFormat="1">
      <c r="B925" s="163"/>
      <c r="D925" s="148" t="s">
        <v>253</v>
      </c>
      <c r="E925" s="164" t="s">
        <v>1</v>
      </c>
      <c r="F925" s="165" t="s">
        <v>831</v>
      </c>
      <c r="H925" s="166">
        <v>36.799999999999997</v>
      </c>
      <c r="I925" s="167"/>
      <c r="L925" s="163"/>
      <c r="M925" s="168"/>
      <c r="T925" s="169"/>
      <c r="AT925" s="164" t="s">
        <v>253</v>
      </c>
      <c r="AU925" s="164" t="s">
        <v>113</v>
      </c>
      <c r="AV925" s="13" t="s">
        <v>113</v>
      </c>
      <c r="AW925" s="13" t="s">
        <v>32</v>
      </c>
      <c r="AX925" s="13" t="s">
        <v>76</v>
      </c>
      <c r="AY925" s="164" t="s">
        <v>164</v>
      </c>
    </row>
    <row r="926" spans="2:65" s="13" customFormat="1">
      <c r="B926" s="163"/>
      <c r="D926" s="148" t="s">
        <v>253</v>
      </c>
      <c r="E926" s="164" t="s">
        <v>1</v>
      </c>
      <c r="F926" s="165" t="s">
        <v>832</v>
      </c>
      <c r="H926" s="166">
        <v>115</v>
      </c>
      <c r="I926" s="167"/>
      <c r="L926" s="163"/>
      <c r="M926" s="168"/>
      <c r="T926" s="169"/>
      <c r="AT926" s="164" t="s">
        <v>253</v>
      </c>
      <c r="AU926" s="164" t="s">
        <v>113</v>
      </c>
      <c r="AV926" s="13" t="s">
        <v>113</v>
      </c>
      <c r="AW926" s="13" t="s">
        <v>32</v>
      </c>
      <c r="AX926" s="13" t="s">
        <v>76</v>
      </c>
      <c r="AY926" s="164" t="s">
        <v>164</v>
      </c>
    </row>
    <row r="927" spans="2:65" s="13" customFormat="1">
      <c r="B927" s="163"/>
      <c r="D927" s="148" t="s">
        <v>253</v>
      </c>
      <c r="E927" s="164" t="s">
        <v>1</v>
      </c>
      <c r="F927" s="165" t="s">
        <v>833</v>
      </c>
      <c r="H927" s="166">
        <v>13</v>
      </c>
      <c r="I927" s="167"/>
      <c r="L927" s="163"/>
      <c r="M927" s="168"/>
      <c r="T927" s="169"/>
      <c r="AT927" s="164" t="s">
        <v>253</v>
      </c>
      <c r="AU927" s="164" t="s">
        <v>113</v>
      </c>
      <c r="AV927" s="13" t="s">
        <v>113</v>
      </c>
      <c r="AW927" s="13" t="s">
        <v>32</v>
      </c>
      <c r="AX927" s="13" t="s">
        <v>76</v>
      </c>
      <c r="AY927" s="164" t="s">
        <v>164</v>
      </c>
    </row>
    <row r="928" spans="2:65" s="13" customFormat="1">
      <c r="B928" s="163"/>
      <c r="D928" s="148" t="s">
        <v>253</v>
      </c>
      <c r="E928" s="164" t="s">
        <v>1</v>
      </c>
      <c r="F928" s="165" t="s">
        <v>834</v>
      </c>
      <c r="H928" s="166">
        <v>18</v>
      </c>
      <c r="I928" s="167"/>
      <c r="L928" s="163"/>
      <c r="M928" s="168"/>
      <c r="T928" s="169"/>
      <c r="AT928" s="164" t="s">
        <v>253</v>
      </c>
      <c r="AU928" s="164" t="s">
        <v>113</v>
      </c>
      <c r="AV928" s="13" t="s">
        <v>113</v>
      </c>
      <c r="AW928" s="13" t="s">
        <v>32</v>
      </c>
      <c r="AX928" s="13" t="s">
        <v>76</v>
      </c>
      <c r="AY928" s="164" t="s">
        <v>164</v>
      </c>
    </row>
    <row r="929" spans="2:65" s="13" customFormat="1">
      <c r="B929" s="163"/>
      <c r="D929" s="148" t="s">
        <v>253</v>
      </c>
      <c r="E929" s="164" t="s">
        <v>1</v>
      </c>
      <c r="F929" s="165" t="s">
        <v>835</v>
      </c>
      <c r="H929" s="166">
        <v>1.4</v>
      </c>
      <c r="I929" s="167"/>
      <c r="L929" s="163"/>
      <c r="M929" s="168"/>
      <c r="T929" s="169"/>
      <c r="AT929" s="164" t="s">
        <v>253</v>
      </c>
      <c r="AU929" s="164" t="s">
        <v>113</v>
      </c>
      <c r="AV929" s="13" t="s">
        <v>113</v>
      </c>
      <c r="AW929" s="13" t="s">
        <v>32</v>
      </c>
      <c r="AX929" s="13" t="s">
        <v>76</v>
      </c>
      <c r="AY929" s="164" t="s">
        <v>164</v>
      </c>
    </row>
    <row r="930" spans="2:65" s="13" customFormat="1">
      <c r="B930" s="163"/>
      <c r="D930" s="148" t="s">
        <v>253</v>
      </c>
      <c r="E930" s="164" t="s">
        <v>1</v>
      </c>
      <c r="F930" s="165" t="s">
        <v>836</v>
      </c>
      <c r="H930" s="166">
        <v>44.8</v>
      </c>
      <c r="I930" s="167"/>
      <c r="L930" s="163"/>
      <c r="M930" s="168"/>
      <c r="T930" s="169"/>
      <c r="AT930" s="164" t="s">
        <v>253</v>
      </c>
      <c r="AU930" s="164" t="s">
        <v>113</v>
      </c>
      <c r="AV930" s="13" t="s">
        <v>113</v>
      </c>
      <c r="AW930" s="13" t="s">
        <v>32</v>
      </c>
      <c r="AX930" s="13" t="s">
        <v>76</v>
      </c>
      <c r="AY930" s="164" t="s">
        <v>164</v>
      </c>
    </row>
    <row r="931" spans="2:65" s="13" customFormat="1">
      <c r="B931" s="163"/>
      <c r="D931" s="148" t="s">
        <v>253</v>
      </c>
      <c r="E931" s="164" t="s">
        <v>1</v>
      </c>
      <c r="F931" s="165" t="s">
        <v>837</v>
      </c>
      <c r="H931" s="166">
        <v>4.5999999999999996</v>
      </c>
      <c r="I931" s="167"/>
      <c r="L931" s="163"/>
      <c r="M931" s="168"/>
      <c r="T931" s="169"/>
      <c r="AT931" s="164" t="s">
        <v>253</v>
      </c>
      <c r="AU931" s="164" t="s">
        <v>113</v>
      </c>
      <c r="AV931" s="13" t="s">
        <v>113</v>
      </c>
      <c r="AW931" s="13" t="s">
        <v>32</v>
      </c>
      <c r="AX931" s="13" t="s">
        <v>76</v>
      </c>
      <c r="AY931" s="164" t="s">
        <v>164</v>
      </c>
    </row>
    <row r="932" spans="2:65" s="13" customFormat="1">
      <c r="B932" s="163"/>
      <c r="D932" s="148" t="s">
        <v>253</v>
      </c>
      <c r="E932" s="164" t="s">
        <v>1</v>
      </c>
      <c r="F932" s="165" t="s">
        <v>838</v>
      </c>
      <c r="H932" s="166">
        <v>13.8</v>
      </c>
      <c r="I932" s="167"/>
      <c r="L932" s="163"/>
      <c r="M932" s="168"/>
      <c r="T932" s="169"/>
      <c r="AT932" s="164" t="s">
        <v>253</v>
      </c>
      <c r="AU932" s="164" t="s">
        <v>113</v>
      </c>
      <c r="AV932" s="13" t="s">
        <v>113</v>
      </c>
      <c r="AW932" s="13" t="s">
        <v>32</v>
      </c>
      <c r="AX932" s="13" t="s">
        <v>76</v>
      </c>
      <c r="AY932" s="164" t="s">
        <v>164</v>
      </c>
    </row>
    <row r="933" spans="2:65" s="13" customFormat="1">
      <c r="B933" s="163"/>
      <c r="D933" s="148" t="s">
        <v>253</v>
      </c>
      <c r="E933" s="164" t="s">
        <v>1</v>
      </c>
      <c r="F933" s="165" t="s">
        <v>839</v>
      </c>
      <c r="H933" s="166">
        <v>2</v>
      </c>
      <c r="I933" s="167"/>
      <c r="L933" s="163"/>
      <c r="M933" s="168"/>
      <c r="T933" s="169"/>
      <c r="AT933" s="164" t="s">
        <v>253</v>
      </c>
      <c r="AU933" s="164" t="s">
        <v>113</v>
      </c>
      <c r="AV933" s="13" t="s">
        <v>113</v>
      </c>
      <c r="AW933" s="13" t="s">
        <v>32</v>
      </c>
      <c r="AX933" s="13" t="s">
        <v>76</v>
      </c>
      <c r="AY933" s="164" t="s">
        <v>164</v>
      </c>
    </row>
    <row r="934" spans="2:65" s="12" customFormat="1">
      <c r="B934" s="157"/>
      <c r="D934" s="148" t="s">
        <v>253</v>
      </c>
      <c r="E934" s="158" t="s">
        <v>1</v>
      </c>
      <c r="F934" s="159" t="s">
        <v>840</v>
      </c>
      <c r="H934" s="158" t="s">
        <v>1</v>
      </c>
      <c r="I934" s="160"/>
      <c r="L934" s="157"/>
      <c r="M934" s="161"/>
      <c r="T934" s="162"/>
      <c r="AT934" s="158" t="s">
        <v>253</v>
      </c>
      <c r="AU934" s="158" t="s">
        <v>113</v>
      </c>
      <c r="AV934" s="12" t="s">
        <v>84</v>
      </c>
      <c r="AW934" s="12" t="s">
        <v>32</v>
      </c>
      <c r="AX934" s="12" t="s">
        <v>76</v>
      </c>
      <c r="AY934" s="158" t="s">
        <v>164</v>
      </c>
    </row>
    <row r="935" spans="2:65" s="13" customFormat="1">
      <c r="B935" s="163"/>
      <c r="D935" s="148" t="s">
        <v>253</v>
      </c>
      <c r="E935" s="164" t="s">
        <v>1</v>
      </c>
      <c r="F935" s="165" t="s">
        <v>841</v>
      </c>
      <c r="H935" s="166">
        <v>53</v>
      </c>
      <c r="I935" s="167"/>
      <c r="L935" s="163"/>
      <c r="M935" s="168"/>
      <c r="T935" s="169"/>
      <c r="AT935" s="164" t="s">
        <v>253</v>
      </c>
      <c r="AU935" s="164" t="s">
        <v>113</v>
      </c>
      <c r="AV935" s="13" t="s">
        <v>113</v>
      </c>
      <c r="AW935" s="13" t="s">
        <v>32</v>
      </c>
      <c r="AX935" s="13" t="s">
        <v>76</v>
      </c>
      <c r="AY935" s="164" t="s">
        <v>164</v>
      </c>
    </row>
    <row r="936" spans="2:65" s="14" customFormat="1">
      <c r="B936" s="170"/>
      <c r="D936" s="148" t="s">
        <v>253</v>
      </c>
      <c r="E936" s="171" t="s">
        <v>1</v>
      </c>
      <c r="F936" s="172" t="s">
        <v>265</v>
      </c>
      <c r="H936" s="173">
        <v>320.79999999999995</v>
      </c>
      <c r="I936" s="174"/>
      <c r="L936" s="170"/>
      <c r="M936" s="175"/>
      <c r="T936" s="176"/>
      <c r="AT936" s="171" t="s">
        <v>253</v>
      </c>
      <c r="AU936" s="171" t="s">
        <v>113</v>
      </c>
      <c r="AV936" s="14" t="s">
        <v>186</v>
      </c>
      <c r="AW936" s="14" t="s">
        <v>32</v>
      </c>
      <c r="AX936" s="14" t="s">
        <v>76</v>
      </c>
      <c r="AY936" s="171" t="s">
        <v>164</v>
      </c>
    </row>
    <row r="937" spans="2:65" s="13" customFormat="1">
      <c r="B937" s="163"/>
      <c r="D937" s="148" t="s">
        <v>253</v>
      </c>
      <c r="E937" s="164" t="s">
        <v>1</v>
      </c>
      <c r="F937" s="165" t="s">
        <v>861</v>
      </c>
      <c r="H937" s="166">
        <v>336.84</v>
      </c>
      <c r="I937" s="167"/>
      <c r="L937" s="163"/>
      <c r="M937" s="168"/>
      <c r="T937" s="169"/>
      <c r="AT937" s="164" t="s">
        <v>253</v>
      </c>
      <c r="AU937" s="164" t="s">
        <v>113</v>
      </c>
      <c r="AV937" s="13" t="s">
        <v>113</v>
      </c>
      <c r="AW937" s="13" t="s">
        <v>32</v>
      </c>
      <c r="AX937" s="13" t="s">
        <v>84</v>
      </c>
      <c r="AY937" s="164" t="s">
        <v>164</v>
      </c>
    </row>
    <row r="938" spans="2:65" s="1" customFormat="1" ht="24.2" customHeight="1">
      <c r="B938" s="31"/>
      <c r="C938" s="135" t="s">
        <v>862</v>
      </c>
      <c r="D938" s="135" t="s">
        <v>167</v>
      </c>
      <c r="E938" s="136" t="s">
        <v>863</v>
      </c>
      <c r="F938" s="137" t="s">
        <v>864</v>
      </c>
      <c r="G938" s="138" t="s">
        <v>250</v>
      </c>
      <c r="H938" s="139">
        <v>609.24</v>
      </c>
      <c r="I938" s="140"/>
      <c r="J938" s="141">
        <f>ROUND(I938*H938,2)</f>
        <v>0</v>
      </c>
      <c r="K938" s="137" t="s">
        <v>251</v>
      </c>
      <c r="L938" s="31"/>
      <c r="M938" s="142" t="s">
        <v>1</v>
      </c>
      <c r="N938" s="143" t="s">
        <v>42</v>
      </c>
      <c r="P938" s="144">
        <f>O938*H938</f>
        <v>0</v>
      </c>
      <c r="Q938" s="144">
        <v>3.3E-3</v>
      </c>
      <c r="R938" s="144">
        <f>Q938*H938</f>
        <v>2.0104920000000002</v>
      </c>
      <c r="S938" s="144">
        <v>0</v>
      </c>
      <c r="T938" s="145">
        <f>S938*H938</f>
        <v>0</v>
      </c>
      <c r="AR938" s="146" t="s">
        <v>186</v>
      </c>
      <c r="AT938" s="146" t="s">
        <v>167</v>
      </c>
      <c r="AU938" s="146" t="s">
        <v>113</v>
      </c>
      <c r="AY938" s="16" t="s">
        <v>164</v>
      </c>
      <c r="BE938" s="147">
        <f>IF(N938="základní",J938,0)</f>
        <v>0</v>
      </c>
      <c r="BF938" s="147">
        <f>IF(N938="snížená",J938,0)</f>
        <v>0</v>
      </c>
      <c r="BG938" s="147">
        <f>IF(N938="zákl. přenesená",J938,0)</f>
        <v>0</v>
      </c>
      <c r="BH938" s="147">
        <f>IF(N938="sníž. přenesená",J938,0)</f>
        <v>0</v>
      </c>
      <c r="BI938" s="147">
        <f>IF(N938="nulová",J938,0)</f>
        <v>0</v>
      </c>
      <c r="BJ938" s="16" t="s">
        <v>113</v>
      </c>
      <c r="BK938" s="147">
        <f>ROUND(I938*H938,2)</f>
        <v>0</v>
      </c>
      <c r="BL938" s="16" t="s">
        <v>186</v>
      </c>
      <c r="BM938" s="146" t="s">
        <v>865</v>
      </c>
    </row>
    <row r="939" spans="2:65" s="12" customFormat="1">
      <c r="B939" s="157"/>
      <c r="D939" s="148" t="s">
        <v>253</v>
      </c>
      <c r="E939" s="158" t="s">
        <v>1</v>
      </c>
      <c r="F939" s="159" t="s">
        <v>511</v>
      </c>
      <c r="H939" s="158" t="s">
        <v>1</v>
      </c>
      <c r="I939" s="160"/>
      <c r="L939" s="157"/>
      <c r="M939" s="161"/>
      <c r="T939" s="162"/>
      <c r="AT939" s="158" t="s">
        <v>253</v>
      </c>
      <c r="AU939" s="158" t="s">
        <v>113</v>
      </c>
      <c r="AV939" s="12" t="s">
        <v>84</v>
      </c>
      <c r="AW939" s="12" t="s">
        <v>32</v>
      </c>
      <c r="AX939" s="12" t="s">
        <v>76</v>
      </c>
      <c r="AY939" s="158" t="s">
        <v>164</v>
      </c>
    </row>
    <row r="940" spans="2:65" s="13" customFormat="1">
      <c r="B940" s="163"/>
      <c r="D940" s="148" t="s">
        <v>253</v>
      </c>
      <c r="E940" s="164" t="s">
        <v>1</v>
      </c>
      <c r="F940" s="165" t="s">
        <v>751</v>
      </c>
      <c r="H940" s="166">
        <v>376.08699999999999</v>
      </c>
      <c r="I940" s="167"/>
      <c r="L940" s="163"/>
      <c r="M940" s="168"/>
      <c r="T940" s="169"/>
      <c r="AT940" s="164" t="s">
        <v>253</v>
      </c>
      <c r="AU940" s="164" t="s">
        <v>113</v>
      </c>
      <c r="AV940" s="13" t="s">
        <v>113</v>
      </c>
      <c r="AW940" s="13" t="s">
        <v>32</v>
      </c>
      <c r="AX940" s="13" t="s">
        <v>76</v>
      </c>
      <c r="AY940" s="164" t="s">
        <v>164</v>
      </c>
    </row>
    <row r="941" spans="2:65" s="12" customFormat="1">
      <c r="B941" s="157"/>
      <c r="D941" s="148" t="s">
        <v>253</v>
      </c>
      <c r="E941" s="158" t="s">
        <v>1</v>
      </c>
      <c r="F941" s="159" t="s">
        <v>752</v>
      </c>
      <c r="H941" s="158" t="s">
        <v>1</v>
      </c>
      <c r="I941" s="160"/>
      <c r="L941" s="157"/>
      <c r="M941" s="161"/>
      <c r="T941" s="162"/>
      <c r="AT941" s="158" t="s">
        <v>253</v>
      </c>
      <c r="AU941" s="158" t="s">
        <v>113</v>
      </c>
      <c r="AV941" s="12" t="s">
        <v>84</v>
      </c>
      <c r="AW941" s="12" t="s">
        <v>32</v>
      </c>
      <c r="AX941" s="12" t="s">
        <v>76</v>
      </c>
      <c r="AY941" s="158" t="s">
        <v>164</v>
      </c>
    </row>
    <row r="942" spans="2:65" s="13" customFormat="1">
      <c r="B942" s="163"/>
      <c r="D942" s="148" t="s">
        <v>253</v>
      </c>
      <c r="E942" s="164" t="s">
        <v>1</v>
      </c>
      <c r="F942" s="165" t="s">
        <v>753</v>
      </c>
      <c r="H942" s="166">
        <v>344.30500000000001</v>
      </c>
      <c r="I942" s="167"/>
      <c r="L942" s="163"/>
      <c r="M942" s="168"/>
      <c r="T942" s="169"/>
      <c r="AT942" s="164" t="s">
        <v>253</v>
      </c>
      <c r="AU942" s="164" t="s">
        <v>113</v>
      </c>
      <c r="AV942" s="13" t="s">
        <v>113</v>
      </c>
      <c r="AW942" s="13" t="s">
        <v>32</v>
      </c>
      <c r="AX942" s="13" t="s">
        <v>76</v>
      </c>
      <c r="AY942" s="164" t="s">
        <v>164</v>
      </c>
    </row>
    <row r="943" spans="2:65" s="12" customFormat="1">
      <c r="B943" s="157"/>
      <c r="D943" s="148" t="s">
        <v>253</v>
      </c>
      <c r="E943" s="158" t="s">
        <v>1</v>
      </c>
      <c r="F943" s="159" t="s">
        <v>754</v>
      </c>
      <c r="H943" s="158" t="s">
        <v>1</v>
      </c>
      <c r="I943" s="160"/>
      <c r="L943" s="157"/>
      <c r="M943" s="161"/>
      <c r="T943" s="162"/>
      <c r="AT943" s="158" t="s">
        <v>253</v>
      </c>
      <c r="AU943" s="158" t="s">
        <v>113</v>
      </c>
      <c r="AV943" s="12" t="s">
        <v>84</v>
      </c>
      <c r="AW943" s="12" t="s">
        <v>32</v>
      </c>
      <c r="AX943" s="12" t="s">
        <v>76</v>
      </c>
      <c r="AY943" s="158" t="s">
        <v>164</v>
      </c>
    </row>
    <row r="944" spans="2:65" s="13" customFormat="1">
      <c r="B944" s="163"/>
      <c r="D944" s="148" t="s">
        <v>253</v>
      </c>
      <c r="E944" s="164" t="s">
        <v>1</v>
      </c>
      <c r="F944" s="165" t="s">
        <v>755</v>
      </c>
      <c r="H944" s="166">
        <v>105.94</v>
      </c>
      <c r="I944" s="167"/>
      <c r="L944" s="163"/>
      <c r="M944" s="168"/>
      <c r="T944" s="169"/>
      <c r="AT944" s="164" t="s">
        <v>253</v>
      </c>
      <c r="AU944" s="164" t="s">
        <v>113</v>
      </c>
      <c r="AV944" s="13" t="s">
        <v>113</v>
      </c>
      <c r="AW944" s="13" t="s">
        <v>32</v>
      </c>
      <c r="AX944" s="13" t="s">
        <v>76</v>
      </c>
      <c r="AY944" s="164" t="s">
        <v>164</v>
      </c>
    </row>
    <row r="945" spans="2:65" s="12" customFormat="1">
      <c r="B945" s="157"/>
      <c r="D945" s="148" t="s">
        <v>253</v>
      </c>
      <c r="E945" s="158" t="s">
        <v>1</v>
      </c>
      <c r="F945" s="159" t="s">
        <v>475</v>
      </c>
      <c r="H945" s="158" t="s">
        <v>1</v>
      </c>
      <c r="I945" s="160"/>
      <c r="L945" s="157"/>
      <c r="M945" s="161"/>
      <c r="T945" s="162"/>
      <c r="AT945" s="158" t="s">
        <v>253</v>
      </c>
      <c r="AU945" s="158" t="s">
        <v>113</v>
      </c>
      <c r="AV945" s="12" t="s">
        <v>84</v>
      </c>
      <c r="AW945" s="12" t="s">
        <v>32</v>
      </c>
      <c r="AX945" s="12" t="s">
        <v>76</v>
      </c>
      <c r="AY945" s="158" t="s">
        <v>164</v>
      </c>
    </row>
    <row r="946" spans="2:65" s="13" customFormat="1">
      <c r="B946" s="163"/>
      <c r="D946" s="148" t="s">
        <v>253</v>
      </c>
      <c r="E946" s="164" t="s">
        <v>1</v>
      </c>
      <c r="F946" s="165" t="s">
        <v>866</v>
      </c>
      <c r="H946" s="166">
        <v>-217.09200000000001</v>
      </c>
      <c r="I946" s="167"/>
      <c r="L946" s="163"/>
      <c r="M946" s="168"/>
      <c r="T946" s="169"/>
      <c r="AT946" s="164" t="s">
        <v>253</v>
      </c>
      <c r="AU946" s="164" t="s">
        <v>113</v>
      </c>
      <c r="AV946" s="13" t="s">
        <v>113</v>
      </c>
      <c r="AW946" s="13" t="s">
        <v>32</v>
      </c>
      <c r="AX946" s="13" t="s">
        <v>76</v>
      </c>
      <c r="AY946" s="164" t="s">
        <v>164</v>
      </c>
    </row>
    <row r="947" spans="2:65" s="14" customFormat="1">
      <c r="B947" s="170"/>
      <c r="D947" s="148" t="s">
        <v>253</v>
      </c>
      <c r="E947" s="171" t="s">
        <v>1</v>
      </c>
      <c r="F947" s="172" t="s">
        <v>265</v>
      </c>
      <c r="H947" s="173">
        <v>609.24000000000012</v>
      </c>
      <c r="I947" s="174"/>
      <c r="L947" s="170"/>
      <c r="M947" s="175"/>
      <c r="T947" s="176"/>
      <c r="AT947" s="171" t="s">
        <v>253</v>
      </c>
      <c r="AU947" s="171" t="s">
        <v>113</v>
      </c>
      <c r="AV947" s="14" t="s">
        <v>186</v>
      </c>
      <c r="AW947" s="14" t="s">
        <v>32</v>
      </c>
      <c r="AX947" s="14" t="s">
        <v>84</v>
      </c>
      <c r="AY947" s="171" t="s">
        <v>164</v>
      </c>
    </row>
    <row r="948" spans="2:65" s="1" customFormat="1" ht="24.2" customHeight="1">
      <c r="B948" s="31"/>
      <c r="C948" s="135" t="s">
        <v>867</v>
      </c>
      <c r="D948" s="135" t="s">
        <v>167</v>
      </c>
      <c r="E948" s="136" t="s">
        <v>868</v>
      </c>
      <c r="F948" s="137" t="s">
        <v>869</v>
      </c>
      <c r="G948" s="138" t="s">
        <v>250</v>
      </c>
      <c r="H948" s="139">
        <v>114.306</v>
      </c>
      <c r="I948" s="140"/>
      <c r="J948" s="141">
        <f>ROUND(I948*H948,2)</f>
        <v>0</v>
      </c>
      <c r="K948" s="137" t="s">
        <v>251</v>
      </c>
      <c r="L948" s="31"/>
      <c r="M948" s="142" t="s">
        <v>1</v>
      </c>
      <c r="N948" s="143" t="s">
        <v>42</v>
      </c>
      <c r="P948" s="144">
        <f>O948*H948</f>
        <v>0</v>
      </c>
      <c r="Q948" s="144">
        <v>2.5999999999999998E-4</v>
      </c>
      <c r="R948" s="144">
        <f>Q948*H948</f>
        <v>2.9719559999999996E-2</v>
      </c>
      <c r="S948" s="144">
        <v>0</v>
      </c>
      <c r="T948" s="145">
        <f>S948*H948</f>
        <v>0</v>
      </c>
      <c r="AR948" s="146" t="s">
        <v>186</v>
      </c>
      <c r="AT948" s="146" t="s">
        <v>167</v>
      </c>
      <c r="AU948" s="146" t="s">
        <v>113</v>
      </c>
      <c r="AY948" s="16" t="s">
        <v>164</v>
      </c>
      <c r="BE948" s="147">
        <f>IF(N948="základní",J948,0)</f>
        <v>0</v>
      </c>
      <c r="BF948" s="147">
        <f>IF(N948="snížená",J948,0)</f>
        <v>0</v>
      </c>
      <c r="BG948" s="147">
        <f>IF(N948="zákl. přenesená",J948,0)</f>
        <v>0</v>
      </c>
      <c r="BH948" s="147">
        <f>IF(N948="sníž. přenesená",J948,0)</f>
        <v>0</v>
      </c>
      <c r="BI948" s="147">
        <f>IF(N948="nulová",J948,0)</f>
        <v>0</v>
      </c>
      <c r="BJ948" s="16" t="s">
        <v>113</v>
      </c>
      <c r="BK948" s="147">
        <f>ROUND(I948*H948,2)</f>
        <v>0</v>
      </c>
      <c r="BL948" s="16" t="s">
        <v>186</v>
      </c>
      <c r="BM948" s="146" t="s">
        <v>870</v>
      </c>
    </row>
    <row r="949" spans="2:65" s="12" customFormat="1">
      <c r="B949" s="157"/>
      <c r="D949" s="148" t="s">
        <v>253</v>
      </c>
      <c r="E949" s="158" t="s">
        <v>1</v>
      </c>
      <c r="F949" s="159" t="s">
        <v>871</v>
      </c>
      <c r="H949" s="158" t="s">
        <v>1</v>
      </c>
      <c r="I949" s="160"/>
      <c r="L949" s="157"/>
      <c r="M949" s="161"/>
      <c r="T949" s="162"/>
      <c r="AT949" s="158" t="s">
        <v>253</v>
      </c>
      <c r="AU949" s="158" t="s">
        <v>113</v>
      </c>
      <c r="AV949" s="12" t="s">
        <v>84</v>
      </c>
      <c r="AW949" s="12" t="s">
        <v>32</v>
      </c>
      <c r="AX949" s="12" t="s">
        <v>76</v>
      </c>
      <c r="AY949" s="158" t="s">
        <v>164</v>
      </c>
    </row>
    <row r="950" spans="2:65" s="12" customFormat="1">
      <c r="B950" s="157"/>
      <c r="D950" s="148" t="s">
        <v>253</v>
      </c>
      <c r="E950" s="158" t="s">
        <v>1</v>
      </c>
      <c r="F950" s="159" t="s">
        <v>496</v>
      </c>
      <c r="H950" s="158" t="s">
        <v>1</v>
      </c>
      <c r="I950" s="160"/>
      <c r="L950" s="157"/>
      <c r="M950" s="161"/>
      <c r="T950" s="162"/>
      <c r="AT950" s="158" t="s">
        <v>253</v>
      </c>
      <c r="AU950" s="158" t="s">
        <v>113</v>
      </c>
      <c r="AV950" s="12" t="s">
        <v>84</v>
      </c>
      <c r="AW950" s="12" t="s">
        <v>32</v>
      </c>
      <c r="AX950" s="12" t="s">
        <v>76</v>
      </c>
      <c r="AY950" s="158" t="s">
        <v>164</v>
      </c>
    </row>
    <row r="951" spans="2:65" s="13" customFormat="1">
      <c r="B951" s="163"/>
      <c r="D951" s="148" t="s">
        <v>253</v>
      </c>
      <c r="E951" s="164" t="s">
        <v>1</v>
      </c>
      <c r="F951" s="165" t="s">
        <v>872</v>
      </c>
      <c r="H951" s="166">
        <v>3.4319999999999999</v>
      </c>
      <c r="I951" s="167"/>
      <c r="L951" s="163"/>
      <c r="M951" s="168"/>
      <c r="T951" s="169"/>
      <c r="AT951" s="164" t="s">
        <v>253</v>
      </c>
      <c r="AU951" s="164" t="s">
        <v>113</v>
      </c>
      <c r="AV951" s="13" t="s">
        <v>113</v>
      </c>
      <c r="AW951" s="13" t="s">
        <v>32</v>
      </c>
      <c r="AX951" s="13" t="s">
        <v>76</v>
      </c>
      <c r="AY951" s="164" t="s">
        <v>164</v>
      </c>
    </row>
    <row r="952" spans="2:65" s="13" customFormat="1">
      <c r="B952" s="163"/>
      <c r="D952" s="148" t="s">
        <v>253</v>
      </c>
      <c r="E952" s="164" t="s">
        <v>1</v>
      </c>
      <c r="F952" s="165" t="s">
        <v>873</v>
      </c>
      <c r="H952" s="166">
        <v>3.39</v>
      </c>
      <c r="I952" s="167"/>
      <c r="L952" s="163"/>
      <c r="M952" s="168"/>
      <c r="T952" s="169"/>
      <c r="AT952" s="164" t="s">
        <v>253</v>
      </c>
      <c r="AU952" s="164" t="s">
        <v>113</v>
      </c>
      <c r="AV952" s="13" t="s">
        <v>113</v>
      </c>
      <c r="AW952" s="13" t="s">
        <v>32</v>
      </c>
      <c r="AX952" s="13" t="s">
        <v>76</v>
      </c>
      <c r="AY952" s="164" t="s">
        <v>164</v>
      </c>
    </row>
    <row r="953" spans="2:65" s="12" customFormat="1">
      <c r="B953" s="157"/>
      <c r="D953" s="148" t="s">
        <v>253</v>
      </c>
      <c r="E953" s="158" t="s">
        <v>1</v>
      </c>
      <c r="F953" s="159" t="s">
        <v>499</v>
      </c>
      <c r="H953" s="158" t="s">
        <v>1</v>
      </c>
      <c r="I953" s="160"/>
      <c r="L953" s="157"/>
      <c r="M953" s="161"/>
      <c r="T953" s="162"/>
      <c r="AT953" s="158" t="s">
        <v>253</v>
      </c>
      <c r="AU953" s="158" t="s">
        <v>113</v>
      </c>
      <c r="AV953" s="12" t="s">
        <v>84</v>
      </c>
      <c r="AW953" s="12" t="s">
        <v>32</v>
      </c>
      <c r="AX953" s="12" t="s">
        <v>76</v>
      </c>
      <c r="AY953" s="158" t="s">
        <v>164</v>
      </c>
    </row>
    <row r="954" spans="2:65" s="13" customFormat="1">
      <c r="B954" s="163"/>
      <c r="D954" s="148" t="s">
        <v>253</v>
      </c>
      <c r="E954" s="164" t="s">
        <v>1</v>
      </c>
      <c r="F954" s="165" t="s">
        <v>874</v>
      </c>
      <c r="H954" s="166">
        <v>15.808</v>
      </c>
      <c r="I954" s="167"/>
      <c r="L954" s="163"/>
      <c r="M954" s="168"/>
      <c r="T954" s="169"/>
      <c r="AT954" s="164" t="s">
        <v>253</v>
      </c>
      <c r="AU954" s="164" t="s">
        <v>113</v>
      </c>
      <c r="AV954" s="13" t="s">
        <v>113</v>
      </c>
      <c r="AW954" s="13" t="s">
        <v>32</v>
      </c>
      <c r="AX954" s="13" t="s">
        <v>76</v>
      </c>
      <c r="AY954" s="164" t="s">
        <v>164</v>
      </c>
    </row>
    <row r="955" spans="2:65" s="13" customFormat="1">
      <c r="B955" s="163"/>
      <c r="D955" s="148" t="s">
        <v>253</v>
      </c>
      <c r="E955" s="164" t="s">
        <v>1</v>
      </c>
      <c r="F955" s="165" t="s">
        <v>875</v>
      </c>
      <c r="H955" s="166">
        <v>44.2</v>
      </c>
      <c r="I955" s="167"/>
      <c r="L955" s="163"/>
      <c r="M955" s="168"/>
      <c r="T955" s="169"/>
      <c r="AT955" s="164" t="s">
        <v>253</v>
      </c>
      <c r="AU955" s="164" t="s">
        <v>113</v>
      </c>
      <c r="AV955" s="13" t="s">
        <v>113</v>
      </c>
      <c r="AW955" s="13" t="s">
        <v>32</v>
      </c>
      <c r="AX955" s="13" t="s">
        <v>76</v>
      </c>
      <c r="AY955" s="164" t="s">
        <v>164</v>
      </c>
    </row>
    <row r="956" spans="2:65" s="13" customFormat="1">
      <c r="B956" s="163"/>
      <c r="D956" s="148" t="s">
        <v>253</v>
      </c>
      <c r="E956" s="164" t="s">
        <v>1</v>
      </c>
      <c r="F956" s="165" t="s">
        <v>876</v>
      </c>
      <c r="H956" s="166">
        <v>5.98</v>
      </c>
      <c r="I956" s="167"/>
      <c r="L956" s="163"/>
      <c r="M956" s="168"/>
      <c r="T956" s="169"/>
      <c r="AT956" s="164" t="s">
        <v>253</v>
      </c>
      <c r="AU956" s="164" t="s">
        <v>113</v>
      </c>
      <c r="AV956" s="13" t="s">
        <v>113</v>
      </c>
      <c r="AW956" s="13" t="s">
        <v>32</v>
      </c>
      <c r="AX956" s="13" t="s">
        <v>76</v>
      </c>
      <c r="AY956" s="164" t="s">
        <v>164</v>
      </c>
    </row>
    <row r="957" spans="2:65" s="13" customFormat="1">
      <c r="B957" s="163"/>
      <c r="D957" s="148" t="s">
        <v>253</v>
      </c>
      <c r="E957" s="164" t="s">
        <v>1</v>
      </c>
      <c r="F957" s="165" t="s">
        <v>877</v>
      </c>
      <c r="H957" s="166">
        <v>7.8</v>
      </c>
      <c r="I957" s="167"/>
      <c r="L957" s="163"/>
      <c r="M957" s="168"/>
      <c r="T957" s="169"/>
      <c r="AT957" s="164" t="s">
        <v>253</v>
      </c>
      <c r="AU957" s="164" t="s">
        <v>113</v>
      </c>
      <c r="AV957" s="13" t="s">
        <v>113</v>
      </c>
      <c r="AW957" s="13" t="s">
        <v>32</v>
      </c>
      <c r="AX957" s="13" t="s">
        <v>76</v>
      </c>
      <c r="AY957" s="164" t="s">
        <v>164</v>
      </c>
    </row>
    <row r="958" spans="2:65" s="13" customFormat="1">
      <c r="B958" s="163"/>
      <c r="D958" s="148" t="s">
        <v>253</v>
      </c>
      <c r="E958" s="164" t="s">
        <v>1</v>
      </c>
      <c r="F958" s="165" t="s">
        <v>878</v>
      </c>
      <c r="H958" s="166">
        <v>0.624</v>
      </c>
      <c r="I958" s="167"/>
      <c r="L958" s="163"/>
      <c r="M958" s="168"/>
      <c r="T958" s="169"/>
      <c r="AT958" s="164" t="s">
        <v>253</v>
      </c>
      <c r="AU958" s="164" t="s">
        <v>113</v>
      </c>
      <c r="AV958" s="13" t="s">
        <v>113</v>
      </c>
      <c r="AW958" s="13" t="s">
        <v>32</v>
      </c>
      <c r="AX958" s="13" t="s">
        <v>76</v>
      </c>
      <c r="AY958" s="164" t="s">
        <v>164</v>
      </c>
    </row>
    <row r="959" spans="2:65" s="13" customFormat="1">
      <c r="B959" s="163"/>
      <c r="D959" s="148" t="s">
        <v>253</v>
      </c>
      <c r="E959" s="164" t="s">
        <v>1</v>
      </c>
      <c r="F959" s="165" t="s">
        <v>879</v>
      </c>
      <c r="H959" s="166">
        <v>17.472000000000001</v>
      </c>
      <c r="I959" s="167"/>
      <c r="L959" s="163"/>
      <c r="M959" s="168"/>
      <c r="T959" s="169"/>
      <c r="AT959" s="164" t="s">
        <v>253</v>
      </c>
      <c r="AU959" s="164" t="s">
        <v>113</v>
      </c>
      <c r="AV959" s="13" t="s">
        <v>113</v>
      </c>
      <c r="AW959" s="13" t="s">
        <v>32</v>
      </c>
      <c r="AX959" s="13" t="s">
        <v>76</v>
      </c>
      <c r="AY959" s="164" t="s">
        <v>164</v>
      </c>
    </row>
    <row r="960" spans="2:65" s="13" customFormat="1">
      <c r="B960" s="163"/>
      <c r="D960" s="148" t="s">
        <v>253</v>
      </c>
      <c r="E960" s="164" t="s">
        <v>1</v>
      </c>
      <c r="F960" s="165" t="s">
        <v>880</v>
      </c>
      <c r="H960" s="166">
        <v>2.7559999999999998</v>
      </c>
      <c r="I960" s="167"/>
      <c r="L960" s="163"/>
      <c r="M960" s="168"/>
      <c r="T960" s="169"/>
      <c r="AT960" s="164" t="s">
        <v>253</v>
      </c>
      <c r="AU960" s="164" t="s">
        <v>113</v>
      </c>
      <c r="AV960" s="13" t="s">
        <v>113</v>
      </c>
      <c r="AW960" s="13" t="s">
        <v>32</v>
      </c>
      <c r="AX960" s="13" t="s">
        <v>76</v>
      </c>
      <c r="AY960" s="164" t="s">
        <v>164</v>
      </c>
    </row>
    <row r="961" spans="2:65" s="13" customFormat="1">
      <c r="B961" s="163"/>
      <c r="D961" s="148" t="s">
        <v>253</v>
      </c>
      <c r="E961" s="164" t="s">
        <v>1</v>
      </c>
      <c r="F961" s="165" t="s">
        <v>881</v>
      </c>
      <c r="H961" s="166">
        <v>12.012</v>
      </c>
      <c r="I961" s="167"/>
      <c r="L961" s="163"/>
      <c r="M961" s="168"/>
      <c r="T961" s="169"/>
      <c r="AT961" s="164" t="s">
        <v>253</v>
      </c>
      <c r="AU961" s="164" t="s">
        <v>113</v>
      </c>
      <c r="AV961" s="13" t="s">
        <v>113</v>
      </c>
      <c r="AW961" s="13" t="s">
        <v>32</v>
      </c>
      <c r="AX961" s="13" t="s">
        <v>76</v>
      </c>
      <c r="AY961" s="164" t="s">
        <v>164</v>
      </c>
    </row>
    <row r="962" spans="2:65" s="13" customFormat="1">
      <c r="B962" s="163"/>
      <c r="D962" s="148" t="s">
        <v>253</v>
      </c>
      <c r="E962" s="164" t="s">
        <v>1</v>
      </c>
      <c r="F962" s="165" t="s">
        <v>882</v>
      </c>
      <c r="H962" s="166">
        <v>0.83199999999999996</v>
      </c>
      <c r="I962" s="167"/>
      <c r="L962" s="163"/>
      <c r="M962" s="168"/>
      <c r="T962" s="169"/>
      <c r="AT962" s="164" t="s">
        <v>253</v>
      </c>
      <c r="AU962" s="164" t="s">
        <v>113</v>
      </c>
      <c r="AV962" s="13" t="s">
        <v>113</v>
      </c>
      <c r="AW962" s="13" t="s">
        <v>32</v>
      </c>
      <c r="AX962" s="13" t="s">
        <v>76</v>
      </c>
      <c r="AY962" s="164" t="s">
        <v>164</v>
      </c>
    </row>
    <row r="963" spans="2:65" s="14" customFormat="1">
      <c r="B963" s="170"/>
      <c r="D963" s="148" t="s">
        <v>253</v>
      </c>
      <c r="E963" s="171" t="s">
        <v>1</v>
      </c>
      <c r="F963" s="172" t="s">
        <v>265</v>
      </c>
      <c r="H963" s="173">
        <v>114.30599999999998</v>
      </c>
      <c r="I963" s="174"/>
      <c r="L963" s="170"/>
      <c r="M963" s="175"/>
      <c r="T963" s="176"/>
      <c r="AT963" s="171" t="s">
        <v>253</v>
      </c>
      <c r="AU963" s="171" t="s">
        <v>113</v>
      </c>
      <c r="AV963" s="14" t="s">
        <v>186</v>
      </c>
      <c r="AW963" s="14" t="s">
        <v>32</v>
      </c>
      <c r="AX963" s="14" t="s">
        <v>84</v>
      </c>
      <c r="AY963" s="171" t="s">
        <v>164</v>
      </c>
    </row>
    <row r="964" spans="2:65" s="1" customFormat="1" ht="24.2" customHeight="1">
      <c r="B964" s="31"/>
      <c r="C964" s="135" t="s">
        <v>883</v>
      </c>
      <c r="D964" s="135" t="s">
        <v>167</v>
      </c>
      <c r="E964" s="136" t="s">
        <v>884</v>
      </c>
      <c r="F964" s="137" t="s">
        <v>885</v>
      </c>
      <c r="G964" s="138" t="s">
        <v>250</v>
      </c>
      <c r="H964" s="139">
        <v>114.306</v>
      </c>
      <c r="I964" s="140"/>
      <c r="J964" s="141">
        <f>ROUND(I964*H964,2)</f>
        <v>0</v>
      </c>
      <c r="K964" s="137" t="s">
        <v>251</v>
      </c>
      <c r="L964" s="31"/>
      <c r="M964" s="142" t="s">
        <v>1</v>
      </c>
      <c r="N964" s="143" t="s">
        <v>42</v>
      </c>
      <c r="P964" s="144">
        <f>O964*H964</f>
        <v>0</v>
      </c>
      <c r="Q964" s="144">
        <v>4.4099999999999999E-3</v>
      </c>
      <c r="R964" s="144">
        <f>Q964*H964</f>
        <v>0.50408945999999999</v>
      </c>
      <c r="S964" s="144">
        <v>0</v>
      </c>
      <c r="T964" s="145">
        <f>S964*H964</f>
        <v>0</v>
      </c>
      <c r="AR964" s="146" t="s">
        <v>186</v>
      </c>
      <c r="AT964" s="146" t="s">
        <v>167</v>
      </c>
      <c r="AU964" s="146" t="s">
        <v>113</v>
      </c>
      <c r="AY964" s="16" t="s">
        <v>164</v>
      </c>
      <c r="BE964" s="147">
        <f>IF(N964="základní",J964,0)</f>
        <v>0</v>
      </c>
      <c r="BF964" s="147">
        <f>IF(N964="snížená",J964,0)</f>
        <v>0</v>
      </c>
      <c r="BG964" s="147">
        <f>IF(N964="zákl. přenesená",J964,0)</f>
        <v>0</v>
      </c>
      <c r="BH964" s="147">
        <f>IF(N964="sníž. přenesená",J964,0)</f>
        <v>0</v>
      </c>
      <c r="BI964" s="147">
        <f>IF(N964="nulová",J964,0)</f>
        <v>0</v>
      </c>
      <c r="BJ964" s="16" t="s">
        <v>113</v>
      </c>
      <c r="BK964" s="147">
        <f>ROUND(I964*H964,2)</f>
        <v>0</v>
      </c>
      <c r="BL964" s="16" t="s">
        <v>186</v>
      </c>
      <c r="BM964" s="146" t="s">
        <v>886</v>
      </c>
    </row>
    <row r="965" spans="2:65" s="12" customFormat="1">
      <c r="B965" s="157"/>
      <c r="D965" s="148" t="s">
        <v>253</v>
      </c>
      <c r="E965" s="158" t="s">
        <v>1</v>
      </c>
      <c r="F965" s="159" t="s">
        <v>871</v>
      </c>
      <c r="H965" s="158" t="s">
        <v>1</v>
      </c>
      <c r="I965" s="160"/>
      <c r="L965" s="157"/>
      <c r="M965" s="161"/>
      <c r="T965" s="162"/>
      <c r="AT965" s="158" t="s">
        <v>253</v>
      </c>
      <c r="AU965" s="158" t="s">
        <v>113</v>
      </c>
      <c r="AV965" s="12" t="s">
        <v>84</v>
      </c>
      <c r="AW965" s="12" t="s">
        <v>32</v>
      </c>
      <c r="AX965" s="12" t="s">
        <v>76</v>
      </c>
      <c r="AY965" s="158" t="s">
        <v>164</v>
      </c>
    </row>
    <row r="966" spans="2:65" s="12" customFormat="1">
      <c r="B966" s="157"/>
      <c r="D966" s="148" t="s">
        <v>253</v>
      </c>
      <c r="E966" s="158" t="s">
        <v>1</v>
      </c>
      <c r="F966" s="159" t="s">
        <v>496</v>
      </c>
      <c r="H966" s="158" t="s">
        <v>1</v>
      </c>
      <c r="I966" s="160"/>
      <c r="L966" s="157"/>
      <c r="M966" s="161"/>
      <c r="T966" s="162"/>
      <c r="AT966" s="158" t="s">
        <v>253</v>
      </c>
      <c r="AU966" s="158" t="s">
        <v>113</v>
      </c>
      <c r="AV966" s="12" t="s">
        <v>84</v>
      </c>
      <c r="AW966" s="12" t="s">
        <v>32</v>
      </c>
      <c r="AX966" s="12" t="s">
        <v>76</v>
      </c>
      <c r="AY966" s="158" t="s">
        <v>164</v>
      </c>
    </row>
    <row r="967" spans="2:65" s="13" customFormat="1">
      <c r="B967" s="163"/>
      <c r="D967" s="148" t="s">
        <v>253</v>
      </c>
      <c r="E967" s="164" t="s">
        <v>1</v>
      </c>
      <c r="F967" s="165" t="s">
        <v>872</v>
      </c>
      <c r="H967" s="166">
        <v>3.4319999999999999</v>
      </c>
      <c r="I967" s="167"/>
      <c r="L967" s="163"/>
      <c r="M967" s="168"/>
      <c r="T967" s="169"/>
      <c r="AT967" s="164" t="s">
        <v>253</v>
      </c>
      <c r="AU967" s="164" t="s">
        <v>113</v>
      </c>
      <c r="AV967" s="13" t="s">
        <v>113</v>
      </c>
      <c r="AW967" s="13" t="s">
        <v>32</v>
      </c>
      <c r="AX967" s="13" t="s">
        <v>76</v>
      </c>
      <c r="AY967" s="164" t="s">
        <v>164</v>
      </c>
    </row>
    <row r="968" spans="2:65" s="13" customFormat="1">
      <c r="B968" s="163"/>
      <c r="D968" s="148" t="s">
        <v>253</v>
      </c>
      <c r="E968" s="164" t="s">
        <v>1</v>
      </c>
      <c r="F968" s="165" t="s">
        <v>873</v>
      </c>
      <c r="H968" s="166">
        <v>3.39</v>
      </c>
      <c r="I968" s="167"/>
      <c r="L968" s="163"/>
      <c r="M968" s="168"/>
      <c r="T968" s="169"/>
      <c r="AT968" s="164" t="s">
        <v>253</v>
      </c>
      <c r="AU968" s="164" t="s">
        <v>113</v>
      </c>
      <c r="AV968" s="13" t="s">
        <v>113</v>
      </c>
      <c r="AW968" s="13" t="s">
        <v>32</v>
      </c>
      <c r="AX968" s="13" t="s">
        <v>76</v>
      </c>
      <c r="AY968" s="164" t="s">
        <v>164</v>
      </c>
    </row>
    <row r="969" spans="2:65" s="12" customFormat="1">
      <c r="B969" s="157"/>
      <c r="D969" s="148" t="s">
        <v>253</v>
      </c>
      <c r="E969" s="158" t="s">
        <v>1</v>
      </c>
      <c r="F969" s="159" t="s">
        <v>499</v>
      </c>
      <c r="H969" s="158" t="s">
        <v>1</v>
      </c>
      <c r="I969" s="160"/>
      <c r="L969" s="157"/>
      <c r="M969" s="161"/>
      <c r="T969" s="162"/>
      <c r="AT969" s="158" t="s">
        <v>253</v>
      </c>
      <c r="AU969" s="158" t="s">
        <v>113</v>
      </c>
      <c r="AV969" s="12" t="s">
        <v>84</v>
      </c>
      <c r="AW969" s="12" t="s">
        <v>32</v>
      </c>
      <c r="AX969" s="12" t="s">
        <v>76</v>
      </c>
      <c r="AY969" s="158" t="s">
        <v>164</v>
      </c>
    </row>
    <row r="970" spans="2:65" s="13" customFormat="1">
      <c r="B970" s="163"/>
      <c r="D970" s="148" t="s">
        <v>253</v>
      </c>
      <c r="E970" s="164" t="s">
        <v>1</v>
      </c>
      <c r="F970" s="165" t="s">
        <v>874</v>
      </c>
      <c r="H970" s="166">
        <v>15.808</v>
      </c>
      <c r="I970" s="167"/>
      <c r="L970" s="163"/>
      <c r="M970" s="168"/>
      <c r="T970" s="169"/>
      <c r="AT970" s="164" t="s">
        <v>253</v>
      </c>
      <c r="AU970" s="164" t="s">
        <v>113</v>
      </c>
      <c r="AV970" s="13" t="s">
        <v>113</v>
      </c>
      <c r="AW970" s="13" t="s">
        <v>32</v>
      </c>
      <c r="AX970" s="13" t="s">
        <v>76</v>
      </c>
      <c r="AY970" s="164" t="s">
        <v>164</v>
      </c>
    </row>
    <row r="971" spans="2:65" s="13" customFormat="1">
      <c r="B971" s="163"/>
      <c r="D971" s="148" t="s">
        <v>253</v>
      </c>
      <c r="E971" s="164" t="s">
        <v>1</v>
      </c>
      <c r="F971" s="165" t="s">
        <v>875</v>
      </c>
      <c r="H971" s="166">
        <v>44.2</v>
      </c>
      <c r="I971" s="167"/>
      <c r="L971" s="163"/>
      <c r="M971" s="168"/>
      <c r="T971" s="169"/>
      <c r="AT971" s="164" t="s">
        <v>253</v>
      </c>
      <c r="AU971" s="164" t="s">
        <v>113</v>
      </c>
      <c r="AV971" s="13" t="s">
        <v>113</v>
      </c>
      <c r="AW971" s="13" t="s">
        <v>32</v>
      </c>
      <c r="AX971" s="13" t="s">
        <v>76</v>
      </c>
      <c r="AY971" s="164" t="s">
        <v>164</v>
      </c>
    </row>
    <row r="972" spans="2:65" s="13" customFormat="1">
      <c r="B972" s="163"/>
      <c r="D972" s="148" t="s">
        <v>253</v>
      </c>
      <c r="E972" s="164" t="s">
        <v>1</v>
      </c>
      <c r="F972" s="165" t="s">
        <v>876</v>
      </c>
      <c r="H972" s="166">
        <v>5.98</v>
      </c>
      <c r="I972" s="167"/>
      <c r="L972" s="163"/>
      <c r="M972" s="168"/>
      <c r="T972" s="169"/>
      <c r="AT972" s="164" t="s">
        <v>253</v>
      </c>
      <c r="AU972" s="164" t="s">
        <v>113</v>
      </c>
      <c r="AV972" s="13" t="s">
        <v>113</v>
      </c>
      <c r="AW972" s="13" t="s">
        <v>32</v>
      </c>
      <c r="AX972" s="13" t="s">
        <v>76</v>
      </c>
      <c r="AY972" s="164" t="s">
        <v>164</v>
      </c>
    </row>
    <row r="973" spans="2:65" s="13" customFormat="1">
      <c r="B973" s="163"/>
      <c r="D973" s="148" t="s">
        <v>253</v>
      </c>
      <c r="E973" s="164" t="s">
        <v>1</v>
      </c>
      <c r="F973" s="165" t="s">
        <v>877</v>
      </c>
      <c r="H973" s="166">
        <v>7.8</v>
      </c>
      <c r="I973" s="167"/>
      <c r="L973" s="163"/>
      <c r="M973" s="168"/>
      <c r="T973" s="169"/>
      <c r="AT973" s="164" t="s">
        <v>253</v>
      </c>
      <c r="AU973" s="164" t="s">
        <v>113</v>
      </c>
      <c r="AV973" s="13" t="s">
        <v>113</v>
      </c>
      <c r="AW973" s="13" t="s">
        <v>32</v>
      </c>
      <c r="AX973" s="13" t="s">
        <v>76</v>
      </c>
      <c r="AY973" s="164" t="s">
        <v>164</v>
      </c>
    </row>
    <row r="974" spans="2:65" s="13" customFormat="1">
      <c r="B974" s="163"/>
      <c r="D974" s="148" t="s">
        <v>253</v>
      </c>
      <c r="E974" s="164" t="s">
        <v>1</v>
      </c>
      <c r="F974" s="165" t="s">
        <v>878</v>
      </c>
      <c r="H974" s="166">
        <v>0.624</v>
      </c>
      <c r="I974" s="167"/>
      <c r="L974" s="163"/>
      <c r="M974" s="168"/>
      <c r="T974" s="169"/>
      <c r="AT974" s="164" t="s">
        <v>253</v>
      </c>
      <c r="AU974" s="164" t="s">
        <v>113</v>
      </c>
      <c r="AV974" s="13" t="s">
        <v>113</v>
      </c>
      <c r="AW974" s="13" t="s">
        <v>32</v>
      </c>
      <c r="AX974" s="13" t="s">
        <v>76</v>
      </c>
      <c r="AY974" s="164" t="s">
        <v>164</v>
      </c>
    </row>
    <row r="975" spans="2:65" s="13" customFormat="1">
      <c r="B975" s="163"/>
      <c r="D975" s="148" t="s">
        <v>253</v>
      </c>
      <c r="E975" s="164" t="s">
        <v>1</v>
      </c>
      <c r="F975" s="165" t="s">
        <v>879</v>
      </c>
      <c r="H975" s="166">
        <v>17.472000000000001</v>
      </c>
      <c r="I975" s="167"/>
      <c r="L975" s="163"/>
      <c r="M975" s="168"/>
      <c r="T975" s="169"/>
      <c r="AT975" s="164" t="s">
        <v>253</v>
      </c>
      <c r="AU975" s="164" t="s">
        <v>113</v>
      </c>
      <c r="AV975" s="13" t="s">
        <v>113</v>
      </c>
      <c r="AW975" s="13" t="s">
        <v>32</v>
      </c>
      <c r="AX975" s="13" t="s">
        <v>76</v>
      </c>
      <c r="AY975" s="164" t="s">
        <v>164</v>
      </c>
    </row>
    <row r="976" spans="2:65" s="13" customFormat="1">
      <c r="B976" s="163"/>
      <c r="D976" s="148" t="s">
        <v>253</v>
      </c>
      <c r="E976" s="164" t="s">
        <v>1</v>
      </c>
      <c r="F976" s="165" t="s">
        <v>880</v>
      </c>
      <c r="H976" s="166">
        <v>2.7559999999999998</v>
      </c>
      <c r="I976" s="167"/>
      <c r="L976" s="163"/>
      <c r="M976" s="168"/>
      <c r="T976" s="169"/>
      <c r="AT976" s="164" t="s">
        <v>253</v>
      </c>
      <c r="AU976" s="164" t="s">
        <v>113</v>
      </c>
      <c r="AV976" s="13" t="s">
        <v>113</v>
      </c>
      <c r="AW976" s="13" t="s">
        <v>32</v>
      </c>
      <c r="AX976" s="13" t="s">
        <v>76</v>
      </c>
      <c r="AY976" s="164" t="s">
        <v>164</v>
      </c>
    </row>
    <row r="977" spans="2:65" s="13" customFormat="1">
      <c r="B977" s="163"/>
      <c r="D977" s="148" t="s">
        <v>253</v>
      </c>
      <c r="E977" s="164" t="s">
        <v>1</v>
      </c>
      <c r="F977" s="165" t="s">
        <v>881</v>
      </c>
      <c r="H977" s="166">
        <v>12.012</v>
      </c>
      <c r="I977" s="167"/>
      <c r="L977" s="163"/>
      <c r="M977" s="168"/>
      <c r="T977" s="169"/>
      <c r="AT977" s="164" t="s">
        <v>253</v>
      </c>
      <c r="AU977" s="164" t="s">
        <v>113</v>
      </c>
      <c r="AV977" s="13" t="s">
        <v>113</v>
      </c>
      <c r="AW977" s="13" t="s">
        <v>32</v>
      </c>
      <c r="AX977" s="13" t="s">
        <v>76</v>
      </c>
      <c r="AY977" s="164" t="s">
        <v>164</v>
      </c>
    </row>
    <row r="978" spans="2:65" s="13" customFormat="1">
      <c r="B978" s="163"/>
      <c r="D978" s="148" t="s">
        <v>253</v>
      </c>
      <c r="E978" s="164" t="s">
        <v>1</v>
      </c>
      <c r="F978" s="165" t="s">
        <v>882</v>
      </c>
      <c r="H978" s="166">
        <v>0.83199999999999996</v>
      </c>
      <c r="I978" s="167"/>
      <c r="L978" s="163"/>
      <c r="M978" s="168"/>
      <c r="T978" s="169"/>
      <c r="AT978" s="164" t="s">
        <v>253</v>
      </c>
      <c r="AU978" s="164" t="s">
        <v>113</v>
      </c>
      <c r="AV978" s="13" t="s">
        <v>113</v>
      </c>
      <c r="AW978" s="13" t="s">
        <v>32</v>
      </c>
      <c r="AX978" s="13" t="s">
        <v>76</v>
      </c>
      <c r="AY978" s="164" t="s">
        <v>164</v>
      </c>
    </row>
    <row r="979" spans="2:65" s="14" customFormat="1">
      <c r="B979" s="170"/>
      <c r="D979" s="148" t="s">
        <v>253</v>
      </c>
      <c r="E979" s="171" t="s">
        <v>1</v>
      </c>
      <c r="F979" s="172" t="s">
        <v>265</v>
      </c>
      <c r="H979" s="173">
        <v>114.30599999999998</v>
      </c>
      <c r="I979" s="174"/>
      <c r="L979" s="170"/>
      <c r="M979" s="175"/>
      <c r="T979" s="176"/>
      <c r="AT979" s="171" t="s">
        <v>253</v>
      </c>
      <c r="AU979" s="171" t="s">
        <v>113</v>
      </c>
      <c r="AV979" s="14" t="s">
        <v>186</v>
      </c>
      <c r="AW979" s="14" t="s">
        <v>32</v>
      </c>
      <c r="AX979" s="14" t="s">
        <v>84</v>
      </c>
      <c r="AY979" s="171" t="s">
        <v>164</v>
      </c>
    </row>
    <row r="980" spans="2:65" s="1" customFormat="1" ht="24.2" customHeight="1">
      <c r="B980" s="31"/>
      <c r="C980" s="135" t="s">
        <v>887</v>
      </c>
      <c r="D980" s="135" t="s">
        <v>167</v>
      </c>
      <c r="E980" s="136" t="s">
        <v>888</v>
      </c>
      <c r="F980" s="137" t="s">
        <v>889</v>
      </c>
      <c r="G980" s="138" t="s">
        <v>250</v>
      </c>
      <c r="H980" s="139">
        <v>114.306</v>
      </c>
      <c r="I980" s="140"/>
      <c r="J980" s="141">
        <f>ROUND(I980*H980,2)</f>
        <v>0</v>
      </c>
      <c r="K980" s="137" t="s">
        <v>251</v>
      </c>
      <c r="L980" s="31"/>
      <c r="M980" s="142" t="s">
        <v>1</v>
      </c>
      <c r="N980" s="143" t="s">
        <v>42</v>
      </c>
      <c r="P980" s="144">
        <f>O980*H980</f>
        <v>0</v>
      </c>
      <c r="Q980" s="144">
        <v>1.3999999999999999E-4</v>
      </c>
      <c r="R980" s="144">
        <f>Q980*H980</f>
        <v>1.6002839999999997E-2</v>
      </c>
      <c r="S980" s="144">
        <v>0</v>
      </c>
      <c r="T980" s="145">
        <f>S980*H980</f>
        <v>0</v>
      </c>
      <c r="AR980" s="146" t="s">
        <v>186</v>
      </c>
      <c r="AT980" s="146" t="s">
        <v>167</v>
      </c>
      <c r="AU980" s="146" t="s">
        <v>113</v>
      </c>
      <c r="AY980" s="16" t="s">
        <v>164</v>
      </c>
      <c r="BE980" s="147">
        <f>IF(N980="základní",J980,0)</f>
        <v>0</v>
      </c>
      <c r="BF980" s="147">
        <f>IF(N980="snížená",J980,0)</f>
        <v>0</v>
      </c>
      <c r="BG980" s="147">
        <f>IF(N980="zákl. přenesená",J980,0)</f>
        <v>0</v>
      </c>
      <c r="BH980" s="147">
        <f>IF(N980="sníž. přenesená",J980,0)</f>
        <v>0</v>
      </c>
      <c r="BI980" s="147">
        <f>IF(N980="nulová",J980,0)</f>
        <v>0</v>
      </c>
      <c r="BJ980" s="16" t="s">
        <v>113</v>
      </c>
      <c r="BK980" s="147">
        <f>ROUND(I980*H980,2)</f>
        <v>0</v>
      </c>
      <c r="BL980" s="16" t="s">
        <v>186</v>
      </c>
      <c r="BM980" s="146" t="s">
        <v>890</v>
      </c>
    </row>
    <row r="981" spans="2:65" s="12" customFormat="1">
      <c r="B981" s="157"/>
      <c r="D981" s="148" t="s">
        <v>253</v>
      </c>
      <c r="E981" s="158" t="s">
        <v>1</v>
      </c>
      <c r="F981" s="159" t="s">
        <v>871</v>
      </c>
      <c r="H981" s="158" t="s">
        <v>1</v>
      </c>
      <c r="I981" s="160"/>
      <c r="L981" s="157"/>
      <c r="M981" s="161"/>
      <c r="T981" s="162"/>
      <c r="AT981" s="158" t="s">
        <v>253</v>
      </c>
      <c r="AU981" s="158" t="s">
        <v>113</v>
      </c>
      <c r="AV981" s="12" t="s">
        <v>84</v>
      </c>
      <c r="AW981" s="12" t="s">
        <v>32</v>
      </c>
      <c r="AX981" s="12" t="s">
        <v>76</v>
      </c>
      <c r="AY981" s="158" t="s">
        <v>164</v>
      </c>
    </row>
    <row r="982" spans="2:65" s="12" customFormat="1">
      <c r="B982" s="157"/>
      <c r="D982" s="148" t="s">
        <v>253</v>
      </c>
      <c r="E982" s="158" t="s">
        <v>1</v>
      </c>
      <c r="F982" s="159" t="s">
        <v>496</v>
      </c>
      <c r="H982" s="158" t="s">
        <v>1</v>
      </c>
      <c r="I982" s="160"/>
      <c r="L982" s="157"/>
      <c r="M982" s="161"/>
      <c r="T982" s="162"/>
      <c r="AT982" s="158" t="s">
        <v>253</v>
      </c>
      <c r="AU982" s="158" t="s">
        <v>113</v>
      </c>
      <c r="AV982" s="12" t="s">
        <v>84</v>
      </c>
      <c r="AW982" s="12" t="s">
        <v>32</v>
      </c>
      <c r="AX982" s="12" t="s">
        <v>76</v>
      </c>
      <c r="AY982" s="158" t="s">
        <v>164</v>
      </c>
    </row>
    <row r="983" spans="2:65" s="13" customFormat="1">
      <c r="B983" s="163"/>
      <c r="D983" s="148" t="s">
        <v>253</v>
      </c>
      <c r="E983" s="164" t="s">
        <v>1</v>
      </c>
      <c r="F983" s="165" t="s">
        <v>872</v>
      </c>
      <c r="H983" s="166">
        <v>3.4319999999999999</v>
      </c>
      <c r="I983" s="167"/>
      <c r="L983" s="163"/>
      <c r="M983" s="168"/>
      <c r="T983" s="169"/>
      <c r="AT983" s="164" t="s">
        <v>253</v>
      </c>
      <c r="AU983" s="164" t="s">
        <v>113</v>
      </c>
      <c r="AV983" s="13" t="s">
        <v>113</v>
      </c>
      <c r="AW983" s="13" t="s">
        <v>32</v>
      </c>
      <c r="AX983" s="13" t="s">
        <v>76</v>
      </c>
      <c r="AY983" s="164" t="s">
        <v>164</v>
      </c>
    </row>
    <row r="984" spans="2:65" s="13" customFormat="1">
      <c r="B984" s="163"/>
      <c r="D984" s="148" t="s">
        <v>253</v>
      </c>
      <c r="E984" s="164" t="s">
        <v>1</v>
      </c>
      <c r="F984" s="165" t="s">
        <v>873</v>
      </c>
      <c r="H984" s="166">
        <v>3.39</v>
      </c>
      <c r="I984" s="167"/>
      <c r="L984" s="163"/>
      <c r="M984" s="168"/>
      <c r="T984" s="169"/>
      <c r="AT984" s="164" t="s">
        <v>253</v>
      </c>
      <c r="AU984" s="164" t="s">
        <v>113</v>
      </c>
      <c r="AV984" s="13" t="s">
        <v>113</v>
      </c>
      <c r="AW984" s="13" t="s">
        <v>32</v>
      </c>
      <c r="AX984" s="13" t="s">
        <v>76</v>
      </c>
      <c r="AY984" s="164" t="s">
        <v>164</v>
      </c>
    </row>
    <row r="985" spans="2:65" s="12" customFormat="1">
      <c r="B985" s="157"/>
      <c r="D985" s="148" t="s">
        <v>253</v>
      </c>
      <c r="E985" s="158" t="s">
        <v>1</v>
      </c>
      <c r="F985" s="159" t="s">
        <v>499</v>
      </c>
      <c r="H985" s="158" t="s">
        <v>1</v>
      </c>
      <c r="I985" s="160"/>
      <c r="L985" s="157"/>
      <c r="M985" s="161"/>
      <c r="T985" s="162"/>
      <c r="AT985" s="158" t="s">
        <v>253</v>
      </c>
      <c r="AU985" s="158" t="s">
        <v>113</v>
      </c>
      <c r="AV985" s="12" t="s">
        <v>84</v>
      </c>
      <c r="AW985" s="12" t="s">
        <v>32</v>
      </c>
      <c r="AX985" s="12" t="s">
        <v>76</v>
      </c>
      <c r="AY985" s="158" t="s">
        <v>164</v>
      </c>
    </row>
    <row r="986" spans="2:65" s="13" customFormat="1">
      <c r="B986" s="163"/>
      <c r="D986" s="148" t="s">
        <v>253</v>
      </c>
      <c r="E986" s="164" t="s">
        <v>1</v>
      </c>
      <c r="F986" s="165" t="s">
        <v>874</v>
      </c>
      <c r="H986" s="166">
        <v>15.808</v>
      </c>
      <c r="I986" s="167"/>
      <c r="L986" s="163"/>
      <c r="M986" s="168"/>
      <c r="T986" s="169"/>
      <c r="AT986" s="164" t="s">
        <v>253</v>
      </c>
      <c r="AU986" s="164" t="s">
        <v>113</v>
      </c>
      <c r="AV986" s="13" t="s">
        <v>113</v>
      </c>
      <c r="AW986" s="13" t="s">
        <v>32</v>
      </c>
      <c r="AX986" s="13" t="s">
        <v>76</v>
      </c>
      <c r="AY986" s="164" t="s">
        <v>164</v>
      </c>
    </row>
    <row r="987" spans="2:65" s="13" customFormat="1">
      <c r="B987" s="163"/>
      <c r="D987" s="148" t="s">
        <v>253</v>
      </c>
      <c r="E987" s="164" t="s">
        <v>1</v>
      </c>
      <c r="F987" s="165" t="s">
        <v>875</v>
      </c>
      <c r="H987" s="166">
        <v>44.2</v>
      </c>
      <c r="I987" s="167"/>
      <c r="L987" s="163"/>
      <c r="M987" s="168"/>
      <c r="T987" s="169"/>
      <c r="AT987" s="164" t="s">
        <v>253</v>
      </c>
      <c r="AU987" s="164" t="s">
        <v>113</v>
      </c>
      <c r="AV987" s="13" t="s">
        <v>113</v>
      </c>
      <c r="AW987" s="13" t="s">
        <v>32</v>
      </c>
      <c r="AX987" s="13" t="s">
        <v>76</v>
      </c>
      <c r="AY987" s="164" t="s">
        <v>164</v>
      </c>
    </row>
    <row r="988" spans="2:65" s="13" customFormat="1">
      <c r="B988" s="163"/>
      <c r="D988" s="148" t="s">
        <v>253</v>
      </c>
      <c r="E988" s="164" t="s">
        <v>1</v>
      </c>
      <c r="F988" s="165" t="s">
        <v>876</v>
      </c>
      <c r="H988" s="166">
        <v>5.98</v>
      </c>
      <c r="I988" s="167"/>
      <c r="L988" s="163"/>
      <c r="M988" s="168"/>
      <c r="T988" s="169"/>
      <c r="AT988" s="164" t="s">
        <v>253</v>
      </c>
      <c r="AU988" s="164" t="s">
        <v>113</v>
      </c>
      <c r="AV988" s="13" t="s">
        <v>113</v>
      </c>
      <c r="AW988" s="13" t="s">
        <v>32</v>
      </c>
      <c r="AX988" s="13" t="s">
        <v>76</v>
      </c>
      <c r="AY988" s="164" t="s">
        <v>164</v>
      </c>
    </row>
    <row r="989" spans="2:65" s="13" customFormat="1">
      <c r="B989" s="163"/>
      <c r="D989" s="148" t="s">
        <v>253</v>
      </c>
      <c r="E989" s="164" t="s">
        <v>1</v>
      </c>
      <c r="F989" s="165" t="s">
        <v>877</v>
      </c>
      <c r="H989" s="166">
        <v>7.8</v>
      </c>
      <c r="I989" s="167"/>
      <c r="L989" s="163"/>
      <c r="M989" s="168"/>
      <c r="T989" s="169"/>
      <c r="AT989" s="164" t="s">
        <v>253</v>
      </c>
      <c r="AU989" s="164" t="s">
        <v>113</v>
      </c>
      <c r="AV989" s="13" t="s">
        <v>113</v>
      </c>
      <c r="AW989" s="13" t="s">
        <v>32</v>
      </c>
      <c r="AX989" s="13" t="s">
        <v>76</v>
      </c>
      <c r="AY989" s="164" t="s">
        <v>164</v>
      </c>
    </row>
    <row r="990" spans="2:65" s="13" customFormat="1">
      <c r="B990" s="163"/>
      <c r="D990" s="148" t="s">
        <v>253</v>
      </c>
      <c r="E990" s="164" t="s">
        <v>1</v>
      </c>
      <c r="F990" s="165" t="s">
        <v>878</v>
      </c>
      <c r="H990" s="166">
        <v>0.624</v>
      </c>
      <c r="I990" s="167"/>
      <c r="L990" s="163"/>
      <c r="M990" s="168"/>
      <c r="T990" s="169"/>
      <c r="AT990" s="164" t="s">
        <v>253</v>
      </c>
      <c r="AU990" s="164" t="s">
        <v>113</v>
      </c>
      <c r="AV990" s="13" t="s">
        <v>113</v>
      </c>
      <c r="AW990" s="13" t="s">
        <v>32</v>
      </c>
      <c r="AX990" s="13" t="s">
        <v>76</v>
      </c>
      <c r="AY990" s="164" t="s">
        <v>164</v>
      </c>
    </row>
    <row r="991" spans="2:65" s="13" customFormat="1">
      <c r="B991" s="163"/>
      <c r="D991" s="148" t="s">
        <v>253</v>
      </c>
      <c r="E991" s="164" t="s">
        <v>1</v>
      </c>
      <c r="F991" s="165" t="s">
        <v>879</v>
      </c>
      <c r="H991" s="166">
        <v>17.472000000000001</v>
      </c>
      <c r="I991" s="167"/>
      <c r="L991" s="163"/>
      <c r="M991" s="168"/>
      <c r="T991" s="169"/>
      <c r="AT991" s="164" t="s">
        <v>253</v>
      </c>
      <c r="AU991" s="164" t="s">
        <v>113</v>
      </c>
      <c r="AV991" s="13" t="s">
        <v>113</v>
      </c>
      <c r="AW991" s="13" t="s">
        <v>32</v>
      </c>
      <c r="AX991" s="13" t="s">
        <v>76</v>
      </c>
      <c r="AY991" s="164" t="s">
        <v>164</v>
      </c>
    </row>
    <row r="992" spans="2:65" s="13" customFormat="1">
      <c r="B992" s="163"/>
      <c r="D992" s="148" t="s">
        <v>253</v>
      </c>
      <c r="E992" s="164" t="s">
        <v>1</v>
      </c>
      <c r="F992" s="165" t="s">
        <v>880</v>
      </c>
      <c r="H992" s="166">
        <v>2.7559999999999998</v>
      </c>
      <c r="I992" s="167"/>
      <c r="L992" s="163"/>
      <c r="M992" s="168"/>
      <c r="T992" s="169"/>
      <c r="AT992" s="164" t="s">
        <v>253</v>
      </c>
      <c r="AU992" s="164" t="s">
        <v>113</v>
      </c>
      <c r="AV992" s="13" t="s">
        <v>113</v>
      </c>
      <c r="AW992" s="13" t="s">
        <v>32</v>
      </c>
      <c r="AX992" s="13" t="s">
        <v>76</v>
      </c>
      <c r="AY992" s="164" t="s">
        <v>164</v>
      </c>
    </row>
    <row r="993" spans="2:65" s="13" customFormat="1">
      <c r="B993" s="163"/>
      <c r="D993" s="148" t="s">
        <v>253</v>
      </c>
      <c r="E993" s="164" t="s">
        <v>1</v>
      </c>
      <c r="F993" s="165" t="s">
        <v>881</v>
      </c>
      <c r="H993" s="166">
        <v>12.012</v>
      </c>
      <c r="I993" s="167"/>
      <c r="L993" s="163"/>
      <c r="M993" s="168"/>
      <c r="T993" s="169"/>
      <c r="AT993" s="164" t="s">
        <v>253</v>
      </c>
      <c r="AU993" s="164" t="s">
        <v>113</v>
      </c>
      <c r="AV993" s="13" t="s">
        <v>113</v>
      </c>
      <c r="AW993" s="13" t="s">
        <v>32</v>
      </c>
      <c r="AX993" s="13" t="s">
        <v>76</v>
      </c>
      <c r="AY993" s="164" t="s">
        <v>164</v>
      </c>
    </row>
    <row r="994" spans="2:65" s="13" customFormat="1">
      <c r="B994" s="163"/>
      <c r="D994" s="148" t="s">
        <v>253</v>
      </c>
      <c r="E994" s="164" t="s">
        <v>1</v>
      </c>
      <c r="F994" s="165" t="s">
        <v>882</v>
      </c>
      <c r="H994" s="166">
        <v>0.83199999999999996</v>
      </c>
      <c r="I994" s="167"/>
      <c r="L994" s="163"/>
      <c r="M994" s="168"/>
      <c r="T994" s="169"/>
      <c r="AT994" s="164" t="s">
        <v>253</v>
      </c>
      <c r="AU994" s="164" t="s">
        <v>113</v>
      </c>
      <c r="AV994" s="13" t="s">
        <v>113</v>
      </c>
      <c r="AW994" s="13" t="s">
        <v>32</v>
      </c>
      <c r="AX994" s="13" t="s">
        <v>76</v>
      </c>
      <c r="AY994" s="164" t="s">
        <v>164</v>
      </c>
    </row>
    <row r="995" spans="2:65" s="14" customFormat="1">
      <c r="B995" s="170"/>
      <c r="D995" s="148" t="s">
        <v>253</v>
      </c>
      <c r="E995" s="171" t="s">
        <v>1</v>
      </c>
      <c r="F995" s="172" t="s">
        <v>265</v>
      </c>
      <c r="H995" s="173">
        <v>114.30599999999998</v>
      </c>
      <c r="I995" s="174"/>
      <c r="L995" s="170"/>
      <c r="M995" s="175"/>
      <c r="T995" s="176"/>
      <c r="AT995" s="171" t="s">
        <v>253</v>
      </c>
      <c r="AU995" s="171" t="s">
        <v>113</v>
      </c>
      <c r="AV995" s="14" t="s">
        <v>186</v>
      </c>
      <c r="AW995" s="14" t="s">
        <v>32</v>
      </c>
      <c r="AX995" s="14" t="s">
        <v>84</v>
      </c>
      <c r="AY995" s="171" t="s">
        <v>164</v>
      </c>
    </row>
    <row r="996" spans="2:65" s="1" customFormat="1" ht="24.2" customHeight="1">
      <c r="B996" s="31"/>
      <c r="C996" s="135" t="s">
        <v>891</v>
      </c>
      <c r="D996" s="135" t="s">
        <v>167</v>
      </c>
      <c r="E996" s="136" t="s">
        <v>892</v>
      </c>
      <c r="F996" s="137" t="s">
        <v>893</v>
      </c>
      <c r="G996" s="138" t="s">
        <v>250</v>
      </c>
      <c r="H996" s="139">
        <v>74.578000000000003</v>
      </c>
      <c r="I996" s="140"/>
      <c r="J996" s="141">
        <f>ROUND(I996*H996,2)</f>
        <v>0</v>
      </c>
      <c r="K996" s="137" t="s">
        <v>251</v>
      </c>
      <c r="L996" s="31"/>
      <c r="M996" s="142" t="s">
        <v>1</v>
      </c>
      <c r="N996" s="143" t="s">
        <v>42</v>
      </c>
      <c r="P996" s="144">
        <f>O996*H996</f>
        <v>0</v>
      </c>
      <c r="Q996" s="144">
        <v>3.3600000000000001E-3</v>
      </c>
      <c r="R996" s="144">
        <f>Q996*H996</f>
        <v>0.25058208000000004</v>
      </c>
      <c r="S996" s="144">
        <v>0</v>
      </c>
      <c r="T996" s="145">
        <f>S996*H996</f>
        <v>0</v>
      </c>
      <c r="AR996" s="146" t="s">
        <v>186</v>
      </c>
      <c r="AT996" s="146" t="s">
        <v>167</v>
      </c>
      <c r="AU996" s="146" t="s">
        <v>113</v>
      </c>
      <c r="AY996" s="16" t="s">
        <v>164</v>
      </c>
      <c r="BE996" s="147">
        <f>IF(N996="základní",J996,0)</f>
        <v>0</v>
      </c>
      <c r="BF996" s="147">
        <f>IF(N996="snížená",J996,0)</f>
        <v>0</v>
      </c>
      <c r="BG996" s="147">
        <f>IF(N996="zákl. přenesená",J996,0)</f>
        <v>0</v>
      </c>
      <c r="BH996" s="147">
        <f>IF(N996="sníž. přenesená",J996,0)</f>
        <v>0</v>
      </c>
      <c r="BI996" s="147">
        <f>IF(N996="nulová",J996,0)</f>
        <v>0</v>
      </c>
      <c r="BJ996" s="16" t="s">
        <v>113</v>
      </c>
      <c r="BK996" s="147">
        <f>ROUND(I996*H996,2)</f>
        <v>0</v>
      </c>
      <c r="BL996" s="16" t="s">
        <v>186</v>
      </c>
      <c r="BM996" s="146" t="s">
        <v>894</v>
      </c>
    </row>
    <row r="997" spans="2:65" s="12" customFormat="1">
      <c r="B997" s="157"/>
      <c r="D997" s="148" t="s">
        <v>253</v>
      </c>
      <c r="E997" s="158" t="s">
        <v>1</v>
      </c>
      <c r="F997" s="159" t="s">
        <v>871</v>
      </c>
      <c r="H997" s="158" t="s">
        <v>1</v>
      </c>
      <c r="I997" s="160"/>
      <c r="L997" s="157"/>
      <c r="M997" s="161"/>
      <c r="T997" s="162"/>
      <c r="AT997" s="158" t="s">
        <v>253</v>
      </c>
      <c r="AU997" s="158" t="s">
        <v>113</v>
      </c>
      <c r="AV997" s="12" t="s">
        <v>84</v>
      </c>
      <c r="AW997" s="12" t="s">
        <v>32</v>
      </c>
      <c r="AX997" s="12" t="s">
        <v>76</v>
      </c>
      <c r="AY997" s="158" t="s">
        <v>164</v>
      </c>
    </row>
    <row r="998" spans="2:65" s="12" customFormat="1">
      <c r="B998" s="157"/>
      <c r="D998" s="148" t="s">
        <v>253</v>
      </c>
      <c r="E998" s="158" t="s">
        <v>1</v>
      </c>
      <c r="F998" s="159" t="s">
        <v>496</v>
      </c>
      <c r="H998" s="158" t="s">
        <v>1</v>
      </c>
      <c r="I998" s="160"/>
      <c r="L998" s="157"/>
      <c r="M998" s="161"/>
      <c r="T998" s="162"/>
      <c r="AT998" s="158" t="s">
        <v>253</v>
      </c>
      <c r="AU998" s="158" t="s">
        <v>113</v>
      </c>
      <c r="AV998" s="12" t="s">
        <v>84</v>
      </c>
      <c r="AW998" s="12" t="s">
        <v>32</v>
      </c>
      <c r="AX998" s="12" t="s">
        <v>76</v>
      </c>
      <c r="AY998" s="158" t="s">
        <v>164</v>
      </c>
    </row>
    <row r="999" spans="2:65" s="13" customFormat="1">
      <c r="B999" s="163"/>
      <c r="D999" s="148" t="s">
        <v>253</v>
      </c>
      <c r="E999" s="164" t="s">
        <v>1</v>
      </c>
      <c r="F999" s="165" t="s">
        <v>872</v>
      </c>
      <c r="H999" s="166">
        <v>3.4319999999999999</v>
      </c>
      <c r="I999" s="167"/>
      <c r="L999" s="163"/>
      <c r="M999" s="168"/>
      <c r="T999" s="169"/>
      <c r="AT999" s="164" t="s">
        <v>253</v>
      </c>
      <c r="AU999" s="164" t="s">
        <v>113</v>
      </c>
      <c r="AV999" s="13" t="s">
        <v>113</v>
      </c>
      <c r="AW999" s="13" t="s">
        <v>32</v>
      </c>
      <c r="AX999" s="13" t="s">
        <v>76</v>
      </c>
      <c r="AY999" s="164" t="s">
        <v>164</v>
      </c>
    </row>
    <row r="1000" spans="2:65" s="13" customFormat="1">
      <c r="B1000" s="163"/>
      <c r="D1000" s="148" t="s">
        <v>253</v>
      </c>
      <c r="E1000" s="164" t="s">
        <v>1</v>
      </c>
      <c r="F1000" s="165" t="s">
        <v>873</v>
      </c>
      <c r="H1000" s="166">
        <v>3.39</v>
      </c>
      <c r="I1000" s="167"/>
      <c r="L1000" s="163"/>
      <c r="M1000" s="168"/>
      <c r="T1000" s="169"/>
      <c r="AT1000" s="164" t="s">
        <v>253</v>
      </c>
      <c r="AU1000" s="164" t="s">
        <v>113</v>
      </c>
      <c r="AV1000" s="13" t="s">
        <v>113</v>
      </c>
      <c r="AW1000" s="13" t="s">
        <v>32</v>
      </c>
      <c r="AX1000" s="13" t="s">
        <v>76</v>
      </c>
      <c r="AY1000" s="164" t="s">
        <v>164</v>
      </c>
    </row>
    <row r="1001" spans="2:65" s="12" customFormat="1">
      <c r="B1001" s="157"/>
      <c r="D1001" s="148" t="s">
        <v>253</v>
      </c>
      <c r="E1001" s="158" t="s">
        <v>1</v>
      </c>
      <c r="F1001" s="159" t="s">
        <v>499</v>
      </c>
      <c r="H1001" s="158" t="s">
        <v>1</v>
      </c>
      <c r="I1001" s="160"/>
      <c r="L1001" s="157"/>
      <c r="M1001" s="161"/>
      <c r="T1001" s="162"/>
      <c r="AT1001" s="158" t="s">
        <v>253</v>
      </c>
      <c r="AU1001" s="158" t="s">
        <v>113</v>
      </c>
      <c r="AV1001" s="12" t="s">
        <v>84</v>
      </c>
      <c r="AW1001" s="12" t="s">
        <v>32</v>
      </c>
      <c r="AX1001" s="12" t="s">
        <v>76</v>
      </c>
      <c r="AY1001" s="158" t="s">
        <v>164</v>
      </c>
    </row>
    <row r="1002" spans="2:65" s="13" customFormat="1">
      <c r="B1002" s="163"/>
      <c r="D1002" s="148" t="s">
        <v>253</v>
      </c>
      <c r="E1002" s="164" t="s">
        <v>1</v>
      </c>
      <c r="F1002" s="165" t="s">
        <v>874</v>
      </c>
      <c r="H1002" s="166">
        <v>15.808</v>
      </c>
      <c r="I1002" s="167"/>
      <c r="L1002" s="163"/>
      <c r="M1002" s="168"/>
      <c r="T1002" s="169"/>
      <c r="AT1002" s="164" t="s">
        <v>253</v>
      </c>
      <c r="AU1002" s="164" t="s">
        <v>113</v>
      </c>
      <c r="AV1002" s="13" t="s">
        <v>113</v>
      </c>
      <c r="AW1002" s="13" t="s">
        <v>32</v>
      </c>
      <c r="AX1002" s="13" t="s">
        <v>76</v>
      </c>
      <c r="AY1002" s="164" t="s">
        <v>164</v>
      </c>
    </row>
    <row r="1003" spans="2:65" s="13" customFormat="1">
      <c r="B1003" s="163"/>
      <c r="D1003" s="148" t="s">
        <v>253</v>
      </c>
      <c r="E1003" s="164" t="s">
        <v>1</v>
      </c>
      <c r="F1003" s="165" t="s">
        <v>875</v>
      </c>
      <c r="H1003" s="166">
        <v>44.2</v>
      </c>
      <c r="I1003" s="167"/>
      <c r="L1003" s="163"/>
      <c r="M1003" s="168"/>
      <c r="T1003" s="169"/>
      <c r="AT1003" s="164" t="s">
        <v>253</v>
      </c>
      <c r="AU1003" s="164" t="s">
        <v>113</v>
      </c>
      <c r="AV1003" s="13" t="s">
        <v>113</v>
      </c>
      <c r="AW1003" s="13" t="s">
        <v>32</v>
      </c>
      <c r="AX1003" s="13" t="s">
        <v>76</v>
      </c>
      <c r="AY1003" s="164" t="s">
        <v>164</v>
      </c>
    </row>
    <row r="1004" spans="2:65" s="13" customFormat="1">
      <c r="B1004" s="163"/>
      <c r="D1004" s="148" t="s">
        <v>253</v>
      </c>
      <c r="E1004" s="164" t="s">
        <v>1</v>
      </c>
      <c r="F1004" s="165" t="s">
        <v>876</v>
      </c>
      <c r="H1004" s="166">
        <v>5.98</v>
      </c>
      <c r="I1004" s="167"/>
      <c r="L1004" s="163"/>
      <c r="M1004" s="168"/>
      <c r="T1004" s="169"/>
      <c r="AT1004" s="164" t="s">
        <v>253</v>
      </c>
      <c r="AU1004" s="164" t="s">
        <v>113</v>
      </c>
      <c r="AV1004" s="13" t="s">
        <v>113</v>
      </c>
      <c r="AW1004" s="13" t="s">
        <v>32</v>
      </c>
      <c r="AX1004" s="13" t="s">
        <v>76</v>
      </c>
      <c r="AY1004" s="164" t="s">
        <v>164</v>
      </c>
    </row>
    <row r="1005" spans="2:65" s="13" customFormat="1">
      <c r="B1005" s="163"/>
      <c r="D1005" s="148" t="s">
        <v>253</v>
      </c>
      <c r="E1005" s="164" t="s">
        <v>1</v>
      </c>
      <c r="F1005" s="165" t="s">
        <v>877</v>
      </c>
      <c r="H1005" s="166">
        <v>7.8</v>
      </c>
      <c r="I1005" s="167"/>
      <c r="L1005" s="163"/>
      <c r="M1005" s="168"/>
      <c r="T1005" s="169"/>
      <c r="AT1005" s="164" t="s">
        <v>253</v>
      </c>
      <c r="AU1005" s="164" t="s">
        <v>113</v>
      </c>
      <c r="AV1005" s="13" t="s">
        <v>113</v>
      </c>
      <c r="AW1005" s="13" t="s">
        <v>32</v>
      </c>
      <c r="AX1005" s="13" t="s">
        <v>76</v>
      </c>
      <c r="AY1005" s="164" t="s">
        <v>164</v>
      </c>
    </row>
    <row r="1006" spans="2:65" s="13" customFormat="1">
      <c r="B1006" s="163"/>
      <c r="D1006" s="148" t="s">
        <v>253</v>
      </c>
      <c r="E1006" s="164" t="s">
        <v>1</v>
      </c>
      <c r="F1006" s="165" t="s">
        <v>878</v>
      </c>
      <c r="H1006" s="166">
        <v>0.624</v>
      </c>
      <c r="I1006" s="167"/>
      <c r="L1006" s="163"/>
      <c r="M1006" s="168"/>
      <c r="T1006" s="169"/>
      <c r="AT1006" s="164" t="s">
        <v>253</v>
      </c>
      <c r="AU1006" s="164" t="s">
        <v>113</v>
      </c>
      <c r="AV1006" s="13" t="s">
        <v>113</v>
      </c>
      <c r="AW1006" s="13" t="s">
        <v>32</v>
      </c>
      <c r="AX1006" s="13" t="s">
        <v>76</v>
      </c>
      <c r="AY1006" s="164" t="s">
        <v>164</v>
      </c>
    </row>
    <row r="1007" spans="2:65" s="13" customFormat="1">
      <c r="B1007" s="163"/>
      <c r="D1007" s="148" t="s">
        <v>253</v>
      </c>
      <c r="E1007" s="164" t="s">
        <v>1</v>
      </c>
      <c r="F1007" s="165" t="s">
        <v>879</v>
      </c>
      <c r="H1007" s="166">
        <v>17.472000000000001</v>
      </c>
      <c r="I1007" s="167"/>
      <c r="L1007" s="163"/>
      <c r="M1007" s="168"/>
      <c r="T1007" s="169"/>
      <c r="AT1007" s="164" t="s">
        <v>253</v>
      </c>
      <c r="AU1007" s="164" t="s">
        <v>113</v>
      </c>
      <c r="AV1007" s="13" t="s">
        <v>113</v>
      </c>
      <c r="AW1007" s="13" t="s">
        <v>32</v>
      </c>
      <c r="AX1007" s="13" t="s">
        <v>76</v>
      </c>
      <c r="AY1007" s="164" t="s">
        <v>164</v>
      </c>
    </row>
    <row r="1008" spans="2:65" s="13" customFormat="1">
      <c r="B1008" s="163"/>
      <c r="D1008" s="148" t="s">
        <v>253</v>
      </c>
      <c r="E1008" s="164" t="s">
        <v>1</v>
      </c>
      <c r="F1008" s="165" t="s">
        <v>880</v>
      </c>
      <c r="H1008" s="166">
        <v>2.7559999999999998</v>
      </c>
      <c r="I1008" s="167"/>
      <c r="L1008" s="163"/>
      <c r="M1008" s="168"/>
      <c r="T1008" s="169"/>
      <c r="AT1008" s="164" t="s">
        <v>253</v>
      </c>
      <c r="AU1008" s="164" t="s">
        <v>113</v>
      </c>
      <c r="AV1008" s="13" t="s">
        <v>113</v>
      </c>
      <c r="AW1008" s="13" t="s">
        <v>32</v>
      </c>
      <c r="AX1008" s="13" t="s">
        <v>76</v>
      </c>
      <c r="AY1008" s="164" t="s">
        <v>164</v>
      </c>
    </row>
    <row r="1009" spans="2:65" s="13" customFormat="1">
      <c r="B1009" s="163"/>
      <c r="D1009" s="148" t="s">
        <v>253</v>
      </c>
      <c r="E1009" s="164" t="s">
        <v>1</v>
      </c>
      <c r="F1009" s="165" t="s">
        <v>881</v>
      </c>
      <c r="H1009" s="166">
        <v>12.012</v>
      </c>
      <c r="I1009" s="167"/>
      <c r="L1009" s="163"/>
      <c r="M1009" s="168"/>
      <c r="T1009" s="169"/>
      <c r="AT1009" s="164" t="s">
        <v>253</v>
      </c>
      <c r="AU1009" s="164" t="s">
        <v>113</v>
      </c>
      <c r="AV1009" s="13" t="s">
        <v>113</v>
      </c>
      <c r="AW1009" s="13" t="s">
        <v>32</v>
      </c>
      <c r="AX1009" s="13" t="s">
        <v>76</v>
      </c>
      <c r="AY1009" s="164" t="s">
        <v>164</v>
      </c>
    </row>
    <row r="1010" spans="2:65" s="13" customFormat="1">
      <c r="B1010" s="163"/>
      <c r="D1010" s="148" t="s">
        <v>253</v>
      </c>
      <c r="E1010" s="164" t="s">
        <v>1</v>
      </c>
      <c r="F1010" s="165" t="s">
        <v>882</v>
      </c>
      <c r="H1010" s="166">
        <v>0.83199999999999996</v>
      </c>
      <c r="I1010" s="167"/>
      <c r="L1010" s="163"/>
      <c r="M1010" s="168"/>
      <c r="T1010" s="169"/>
      <c r="AT1010" s="164" t="s">
        <v>253</v>
      </c>
      <c r="AU1010" s="164" t="s">
        <v>113</v>
      </c>
      <c r="AV1010" s="13" t="s">
        <v>113</v>
      </c>
      <c r="AW1010" s="13" t="s">
        <v>32</v>
      </c>
      <c r="AX1010" s="13" t="s">
        <v>76</v>
      </c>
      <c r="AY1010" s="164" t="s">
        <v>164</v>
      </c>
    </row>
    <row r="1011" spans="2:65" s="12" customFormat="1">
      <c r="B1011" s="157"/>
      <c r="D1011" s="148" t="s">
        <v>253</v>
      </c>
      <c r="E1011" s="158" t="s">
        <v>1</v>
      </c>
      <c r="F1011" s="159" t="s">
        <v>895</v>
      </c>
      <c r="H1011" s="158" t="s">
        <v>1</v>
      </c>
      <c r="I1011" s="160"/>
      <c r="L1011" s="157"/>
      <c r="M1011" s="161"/>
      <c r="T1011" s="162"/>
      <c r="AT1011" s="158" t="s">
        <v>253</v>
      </c>
      <c r="AU1011" s="158" t="s">
        <v>113</v>
      </c>
      <c r="AV1011" s="12" t="s">
        <v>84</v>
      </c>
      <c r="AW1011" s="12" t="s">
        <v>32</v>
      </c>
      <c r="AX1011" s="12" t="s">
        <v>76</v>
      </c>
      <c r="AY1011" s="158" t="s">
        <v>164</v>
      </c>
    </row>
    <row r="1012" spans="2:65" s="13" customFormat="1">
      <c r="B1012" s="163"/>
      <c r="D1012" s="148" t="s">
        <v>253</v>
      </c>
      <c r="E1012" s="164" t="s">
        <v>1</v>
      </c>
      <c r="F1012" s="165" t="s">
        <v>896</v>
      </c>
      <c r="H1012" s="166">
        <v>-3.4319999999999999</v>
      </c>
      <c r="I1012" s="167"/>
      <c r="L1012" s="163"/>
      <c r="M1012" s="168"/>
      <c r="T1012" s="169"/>
      <c r="AT1012" s="164" t="s">
        <v>253</v>
      </c>
      <c r="AU1012" s="164" t="s">
        <v>113</v>
      </c>
      <c r="AV1012" s="13" t="s">
        <v>113</v>
      </c>
      <c r="AW1012" s="13" t="s">
        <v>32</v>
      </c>
      <c r="AX1012" s="13" t="s">
        <v>76</v>
      </c>
      <c r="AY1012" s="164" t="s">
        <v>164</v>
      </c>
    </row>
    <row r="1013" spans="2:65" s="13" customFormat="1">
      <c r="B1013" s="163"/>
      <c r="D1013" s="148" t="s">
        <v>253</v>
      </c>
      <c r="E1013" s="164" t="s">
        <v>1</v>
      </c>
      <c r="F1013" s="165" t="s">
        <v>897</v>
      </c>
      <c r="H1013" s="166">
        <v>-2.6</v>
      </c>
      <c r="I1013" s="167"/>
      <c r="L1013" s="163"/>
      <c r="M1013" s="168"/>
      <c r="T1013" s="169"/>
      <c r="AT1013" s="164" t="s">
        <v>253</v>
      </c>
      <c r="AU1013" s="164" t="s">
        <v>113</v>
      </c>
      <c r="AV1013" s="13" t="s">
        <v>113</v>
      </c>
      <c r="AW1013" s="13" t="s">
        <v>32</v>
      </c>
      <c r="AX1013" s="13" t="s">
        <v>76</v>
      </c>
      <c r="AY1013" s="164" t="s">
        <v>164</v>
      </c>
    </row>
    <row r="1014" spans="2:65" s="13" customFormat="1">
      <c r="B1014" s="163"/>
      <c r="D1014" s="148" t="s">
        <v>253</v>
      </c>
      <c r="E1014" s="164" t="s">
        <v>1</v>
      </c>
      <c r="F1014" s="165" t="s">
        <v>898</v>
      </c>
      <c r="H1014" s="166">
        <v>-17.68</v>
      </c>
      <c r="I1014" s="167"/>
      <c r="L1014" s="163"/>
      <c r="M1014" s="168"/>
      <c r="T1014" s="169"/>
      <c r="AT1014" s="164" t="s">
        <v>253</v>
      </c>
      <c r="AU1014" s="164" t="s">
        <v>113</v>
      </c>
      <c r="AV1014" s="13" t="s">
        <v>113</v>
      </c>
      <c r="AW1014" s="13" t="s">
        <v>32</v>
      </c>
      <c r="AX1014" s="13" t="s">
        <v>76</v>
      </c>
      <c r="AY1014" s="164" t="s">
        <v>164</v>
      </c>
    </row>
    <row r="1015" spans="2:65" s="13" customFormat="1">
      <c r="B1015" s="163"/>
      <c r="D1015" s="148" t="s">
        <v>253</v>
      </c>
      <c r="E1015" s="164" t="s">
        <v>1</v>
      </c>
      <c r="F1015" s="165" t="s">
        <v>899</v>
      </c>
      <c r="H1015" s="166">
        <v>-2.7559999999999998</v>
      </c>
      <c r="I1015" s="167"/>
      <c r="L1015" s="163"/>
      <c r="M1015" s="168"/>
      <c r="T1015" s="169"/>
      <c r="AT1015" s="164" t="s">
        <v>253</v>
      </c>
      <c r="AU1015" s="164" t="s">
        <v>113</v>
      </c>
      <c r="AV1015" s="13" t="s">
        <v>113</v>
      </c>
      <c r="AW1015" s="13" t="s">
        <v>32</v>
      </c>
      <c r="AX1015" s="13" t="s">
        <v>76</v>
      </c>
      <c r="AY1015" s="164" t="s">
        <v>164</v>
      </c>
    </row>
    <row r="1016" spans="2:65" s="13" customFormat="1">
      <c r="B1016" s="163"/>
      <c r="D1016" s="148" t="s">
        <v>253</v>
      </c>
      <c r="E1016" s="164" t="s">
        <v>1</v>
      </c>
      <c r="F1016" s="165" t="s">
        <v>900</v>
      </c>
      <c r="H1016" s="166">
        <v>-4.0039999999999996</v>
      </c>
      <c r="I1016" s="167"/>
      <c r="L1016" s="163"/>
      <c r="M1016" s="168"/>
      <c r="T1016" s="169"/>
      <c r="AT1016" s="164" t="s">
        <v>253</v>
      </c>
      <c r="AU1016" s="164" t="s">
        <v>113</v>
      </c>
      <c r="AV1016" s="13" t="s">
        <v>113</v>
      </c>
      <c r="AW1016" s="13" t="s">
        <v>32</v>
      </c>
      <c r="AX1016" s="13" t="s">
        <v>76</v>
      </c>
      <c r="AY1016" s="164" t="s">
        <v>164</v>
      </c>
    </row>
    <row r="1017" spans="2:65" s="13" customFormat="1">
      <c r="B1017" s="163"/>
      <c r="D1017" s="148" t="s">
        <v>253</v>
      </c>
      <c r="E1017" s="164" t="s">
        <v>1</v>
      </c>
      <c r="F1017" s="165" t="s">
        <v>901</v>
      </c>
      <c r="H1017" s="166">
        <v>-1.976</v>
      </c>
      <c r="I1017" s="167"/>
      <c r="L1017" s="163"/>
      <c r="M1017" s="168"/>
      <c r="T1017" s="169"/>
      <c r="AT1017" s="164" t="s">
        <v>253</v>
      </c>
      <c r="AU1017" s="164" t="s">
        <v>113</v>
      </c>
      <c r="AV1017" s="13" t="s">
        <v>113</v>
      </c>
      <c r="AW1017" s="13" t="s">
        <v>32</v>
      </c>
      <c r="AX1017" s="13" t="s">
        <v>76</v>
      </c>
      <c r="AY1017" s="164" t="s">
        <v>164</v>
      </c>
    </row>
    <row r="1018" spans="2:65" s="13" customFormat="1">
      <c r="B1018" s="163"/>
      <c r="D1018" s="148" t="s">
        <v>253</v>
      </c>
      <c r="E1018" s="164" t="s">
        <v>1</v>
      </c>
      <c r="F1018" s="165" t="s">
        <v>902</v>
      </c>
      <c r="H1018" s="166">
        <v>-5.46</v>
      </c>
      <c r="I1018" s="167"/>
      <c r="L1018" s="163"/>
      <c r="M1018" s="168"/>
      <c r="T1018" s="169"/>
      <c r="AT1018" s="164" t="s">
        <v>253</v>
      </c>
      <c r="AU1018" s="164" t="s">
        <v>113</v>
      </c>
      <c r="AV1018" s="13" t="s">
        <v>113</v>
      </c>
      <c r="AW1018" s="13" t="s">
        <v>32</v>
      </c>
      <c r="AX1018" s="13" t="s">
        <v>76</v>
      </c>
      <c r="AY1018" s="164" t="s">
        <v>164</v>
      </c>
    </row>
    <row r="1019" spans="2:65" s="13" customFormat="1">
      <c r="B1019" s="163"/>
      <c r="D1019" s="148" t="s">
        <v>253</v>
      </c>
      <c r="E1019" s="164" t="s">
        <v>1</v>
      </c>
      <c r="F1019" s="165" t="s">
        <v>903</v>
      </c>
      <c r="H1019" s="166">
        <v>-0.624</v>
      </c>
      <c r="I1019" s="167"/>
      <c r="L1019" s="163"/>
      <c r="M1019" s="168"/>
      <c r="T1019" s="169"/>
      <c r="AT1019" s="164" t="s">
        <v>253</v>
      </c>
      <c r="AU1019" s="164" t="s">
        <v>113</v>
      </c>
      <c r="AV1019" s="13" t="s">
        <v>113</v>
      </c>
      <c r="AW1019" s="13" t="s">
        <v>32</v>
      </c>
      <c r="AX1019" s="13" t="s">
        <v>76</v>
      </c>
      <c r="AY1019" s="164" t="s">
        <v>164</v>
      </c>
    </row>
    <row r="1020" spans="2:65" s="13" customFormat="1">
      <c r="B1020" s="163"/>
      <c r="D1020" s="148" t="s">
        <v>253</v>
      </c>
      <c r="E1020" s="164" t="s">
        <v>1</v>
      </c>
      <c r="F1020" s="165" t="s">
        <v>904</v>
      </c>
      <c r="H1020" s="166">
        <v>-1.196</v>
      </c>
      <c r="I1020" s="167"/>
      <c r="L1020" s="163"/>
      <c r="M1020" s="168"/>
      <c r="T1020" s="169"/>
      <c r="AT1020" s="164" t="s">
        <v>253</v>
      </c>
      <c r="AU1020" s="164" t="s">
        <v>113</v>
      </c>
      <c r="AV1020" s="13" t="s">
        <v>113</v>
      </c>
      <c r="AW1020" s="13" t="s">
        <v>32</v>
      </c>
      <c r="AX1020" s="13" t="s">
        <v>76</v>
      </c>
      <c r="AY1020" s="164" t="s">
        <v>164</v>
      </c>
    </row>
    <row r="1021" spans="2:65" s="14" customFormat="1">
      <c r="B1021" s="170"/>
      <c r="D1021" s="148" t="s">
        <v>253</v>
      </c>
      <c r="E1021" s="171" t="s">
        <v>1</v>
      </c>
      <c r="F1021" s="172" t="s">
        <v>265</v>
      </c>
      <c r="H1021" s="173">
        <v>74.578000000000003</v>
      </c>
      <c r="I1021" s="174"/>
      <c r="L1021" s="170"/>
      <c r="M1021" s="175"/>
      <c r="T1021" s="176"/>
      <c r="AT1021" s="171" t="s">
        <v>253</v>
      </c>
      <c r="AU1021" s="171" t="s">
        <v>113</v>
      </c>
      <c r="AV1021" s="14" t="s">
        <v>186</v>
      </c>
      <c r="AW1021" s="14" t="s">
        <v>32</v>
      </c>
      <c r="AX1021" s="14" t="s">
        <v>84</v>
      </c>
      <c r="AY1021" s="171" t="s">
        <v>164</v>
      </c>
    </row>
    <row r="1022" spans="2:65" s="1" customFormat="1" ht="24.2" customHeight="1">
      <c r="B1022" s="31"/>
      <c r="C1022" s="135" t="s">
        <v>905</v>
      </c>
      <c r="D1022" s="135" t="s">
        <v>167</v>
      </c>
      <c r="E1022" s="136" t="s">
        <v>906</v>
      </c>
      <c r="F1022" s="137" t="s">
        <v>907</v>
      </c>
      <c r="G1022" s="138" t="s">
        <v>250</v>
      </c>
      <c r="H1022" s="139">
        <v>336.63200000000001</v>
      </c>
      <c r="I1022" s="140"/>
      <c r="J1022" s="141">
        <f>ROUND(I1022*H1022,2)</f>
        <v>0</v>
      </c>
      <c r="K1022" s="137" t="s">
        <v>251</v>
      </c>
      <c r="L1022" s="31"/>
      <c r="M1022" s="142" t="s">
        <v>1</v>
      </c>
      <c r="N1022" s="143" t="s">
        <v>42</v>
      </c>
      <c r="P1022" s="144">
        <f>O1022*H1022</f>
        <v>0</v>
      </c>
      <c r="Q1022" s="144">
        <v>0</v>
      </c>
      <c r="R1022" s="144">
        <f>Q1022*H1022</f>
        <v>0</v>
      </c>
      <c r="S1022" s="144">
        <v>1.0000000000000001E-5</v>
      </c>
      <c r="T1022" s="145">
        <f>S1022*H1022</f>
        <v>3.3663200000000003E-3</v>
      </c>
      <c r="AR1022" s="146" t="s">
        <v>186</v>
      </c>
      <c r="AT1022" s="146" t="s">
        <v>167</v>
      </c>
      <c r="AU1022" s="146" t="s">
        <v>113</v>
      </c>
      <c r="AY1022" s="16" t="s">
        <v>164</v>
      </c>
      <c r="BE1022" s="147">
        <f>IF(N1022="základní",J1022,0)</f>
        <v>0</v>
      </c>
      <c r="BF1022" s="147">
        <f>IF(N1022="snížená",J1022,0)</f>
        <v>0</v>
      </c>
      <c r="BG1022" s="147">
        <f>IF(N1022="zákl. přenesená",J1022,0)</f>
        <v>0</v>
      </c>
      <c r="BH1022" s="147">
        <f>IF(N1022="sníž. přenesená",J1022,0)</f>
        <v>0</v>
      </c>
      <c r="BI1022" s="147">
        <f>IF(N1022="nulová",J1022,0)</f>
        <v>0</v>
      </c>
      <c r="BJ1022" s="16" t="s">
        <v>113</v>
      </c>
      <c r="BK1022" s="147">
        <f>ROUND(I1022*H1022,2)</f>
        <v>0</v>
      </c>
      <c r="BL1022" s="16" t="s">
        <v>186</v>
      </c>
      <c r="BM1022" s="146" t="s">
        <v>908</v>
      </c>
    </row>
    <row r="1023" spans="2:65" s="12" customFormat="1">
      <c r="B1023" s="157"/>
      <c r="D1023" s="148" t="s">
        <v>253</v>
      </c>
      <c r="E1023" s="158" t="s">
        <v>1</v>
      </c>
      <c r="F1023" s="159" t="s">
        <v>495</v>
      </c>
      <c r="H1023" s="158" t="s">
        <v>1</v>
      </c>
      <c r="I1023" s="160"/>
      <c r="L1023" s="157"/>
      <c r="M1023" s="161"/>
      <c r="T1023" s="162"/>
      <c r="AT1023" s="158" t="s">
        <v>253</v>
      </c>
      <c r="AU1023" s="158" t="s">
        <v>113</v>
      </c>
      <c r="AV1023" s="12" t="s">
        <v>84</v>
      </c>
      <c r="AW1023" s="12" t="s">
        <v>32</v>
      </c>
      <c r="AX1023" s="12" t="s">
        <v>76</v>
      </c>
      <c r="AY1023" s="158" t="s">
        <v>164</v>
      </c>
    </row>
    <row r="1024" spans="2:65" s="12" customFormat="1">
      <c r="B1024" s="157"/>
      <c r="D1024" s="148" t="s">
        <v>253</v>
      </c>
      <c r="E1024" s="158" t="s">
        <v>1</v>
      </c>
      <c r="F1024" s="159" t="s">
        <v>496</v>
      </c>
      <c r="H1024" s="158" t="s">
        <v>1</v>
      </c>
      <c r="I1024" s="160"/>
      <c r="L1024" s="157"/>
      <c r="M1024" s="161"/>
      <c r="T1024" s="162"/>
      <c r="AT1024" s="158" t="s">
        <v>253</v>
      </c>
      <c r="AU1024" s="158" t="s">
        <v>113</v>
      </c>
      <c r="AV1024" s="12" t="s">
        <v>84</v>
      </c>
      <c r="AW1024" s="12" t="s">
        <v>32</v>
      </c>
      <c r="AX1024" s="12" t="s">
        <v>76</v>
      </c>
      <c r="AY1024" s="158" t="s">
        <v>164</v>
      </c>
    </row>
    <row r="1025" spans="2:65" s="13" customFormat="1">
      <c r="B1025" s="163"/>
      <c r="D1025" s="148" t="s">
        <v>253</v>
      </c>
      <c r="E1025" s="164" t="s">
        <v>1</v>
      </c>
      <c r="F1025" s="165" t="s">
        <v>830</v>
      </c>
      <c r="H1025" s="166">
        <v>9.1999999999999993</v>
      </c>
      <c r="I1025" s="167"/>
      <c r="L1025" s="163"/>
      <c r="M1025" s="168"/>
      <c r="T1025" s="169"/>
      <c r="AT1025" s="164" t="s">
        <v>253</v>
      </c>
      <c r="AU1025" s="164" t="s">
        <v>113</v>
      </c>
      <c r="AV1025" s="13" t="s">
        <v>113</v>
      </c>
      <c r="AW1025" s="13" t="s">
        <v>32</v>
      </c>
      <c r="AX1025" s="13" t="s">
        <v>76</v>
      </c>
      <c r="AY1025" s="164" t="s">
        <v>164</v>
      </c>
    </row>
    <row r="1026" spans="2:65" s="13" customFormat="1">
      <c r="B1026" s="163"/>
      <c r="D1026" s="148" t="s">
        <v>253</v>
      </c>
      <c r="E1026" s="164" t="s">
        <v>1</v>
      </c>
      <c r="F1026" s="165" t="s">
        <v>909</v>
      </c>
      <c r="H1026" s="166">
        <v>8.8320000000000007</v>
      </c>
      <c r="I1026" s="167"/>
      <c r="L1026" s="163"/>
      <c r="M1026" s="168"/>
      <c r="T1026" s="169"/>
      <c r="AT1026" s="164" t="s">
        <v>253</v>
      </c>
      <c r="AU1026" s="164" t="s">
        <v>113</v>
      </c>
      <c r="AV1026" s="13" t="s">
        <v>113</v>
      </c>
      <c r="AW1026" s="13" t="s">
        <v>32</v>
      </c>
      <c r="AX1026" s="13" t="s">
        <v>76</v>
      </c>
      <c r="AY1026" s="164" t="s">
        <v>164</v>
      </c>
    </row>
    <row r="1027" spans="2:65" s="12" customFormat="1">
      <c r="B1027" s="157"/>
      <c r="D1027" s="148" t="s">
        <v>253</v>
      </c>
      <c r="E1027" s="158" t="s">
        <v>1</v>
      </c>
      <c r="F1027" s="159" t="s">
        <v>499</v>
      </c>
      <c r="H1027" s="158" t="s">
        <v>1</v>
      </c>
      <c r="I1027" s="160"/>
      <c r="L1027" s="157"/>
      <c r="M1027" s="161"/>
      <c r="T1027" s="162"/>
      <c r="AT1027" s="158" t="s">
        <v>253</v>
      </c>
      <c r="AU1027" s="158" t="s">
        <v>113</v>
      </c>
      <c r="AV1027" s="12" t="s">
        <v>84</v>
      </c>
      <c r="AW1027" s="12" t="s">
        <v>32</v>
      </c>
      <c r="AX1027" s="12" t="s">
        <v>76</v>
      </c>
      <c r="AY1027" s="158" t="s">
        <v>164</v>
      </c>
    </row>
    <row r="1028" spans="2:65" s="13" customFormat="1">
      <c r="B1028" s="163"/>
      <c r="D1028" s="148" t="s">
        <v>253</v>
      </c>
      <c r="E1028" s="164" t="s">
        <v>1</v>
      </c>
      <c r="F1028" s="165" t="s">
        <v>910</v>
      </c>
      <c r="H1028" s="166">
        <v>55.2</v>
      </c>
      <c r="I1028" s="167"/>
      <c r="L1028" s="163"/>
      <c r="M1028" s="168"/>
      <c r="T1028" s="169"/>
      <c r="AT1028" s="164" t="s">
        <v>253</v>
      </c>
      <c r="AU1028" s="164" t="s">
        <v>113</v>
      </c>
      <c r="AV1028" s="13" t="s">
        <v>113</v>
      </c>
      <c r="AW1028" s="13" t="s">
        <v>32</v>
      </c>
      <c r="AX1028" s="13" t="s">
        <v>76</v>
      </c>
      <c r="AY1028" s="164" t="s">
        <v>164</v>
      </c>
    </row>
    <row r="1029" spans="2:65" s="13" customFormat="1">
      <c r="B1029" s="163"/>
      <c r="D1029" s="148" t="s">
        <v>253</v>
      </c>
      <c r="E1029" s="164" t="s">
        <v>1</v>
      </c>
      <c r="F1029" s="165" t="s">
        <v>911</v>
      </c>
      <c r="H1029" s="166">
        <v>126.5</v>
      </c>
      <c r="I1029" s="167"/>
      <c r="L1029" s="163"/>
      <c r="M1029" s="168"/>
      <c r="T1029" s="169"/>
      <c r="AT1029" s="164" t="s">
        <v>253</v>
      </c>
      <c r="AU1029" s="164" t="s">
        <v>113</v>
      </c>
      <c r="AV1029" s="13" t="s">
        <v>113</v>
      </c>
      <c r="AW1029" s="13" t="s">
        <v>32</v>
      </c>
      <c r="AX1029" s="13" t="s">
        <v>76</v>
      </c>
      <c r="AY1029" s="164" t="s">
        <v>164</v>
      </c>
    </row>
    <row r="1030" spans="2:65" s="13" customFormat="1">
      <c r="B1030" s="163"/>
      <c r="D1030" s="148" t="s">
        <v>253</v>
      </c>
      <c r="E1030" s="164" t="s">
        <v>1</v>
      </c>
      <c r="F1030" s="165" t="s">
        <v>833</v>
      </c>
      <c r="H1030" s="166">
        <v>13</v>
      </c>
      <c r="I1030" s="167"/>
      <c r="L1030" s="163"/>
      <c r="M1030" s="168"/>
      <c r="T1030" s="169"/>
      <c r="AT1030" s="164" t="s">
        <v>253</v>
      </c>
      <c r="AU1030" s="164" t="s">
        <v>113</v>
      </c>
      <c r="AV1030" s="13" t="s">
        <v>113</v>
      </c>
      <c r="AW1030" s="13" t="s">
        <v>32</v>
      </c>
      <c r="AX1030" s="13" t="s">
        <v>76</v>
      </c>
      <c r="AY1030" s="164" t="s">
        <v>164</v>
      </c>
    </row>
    <row r="1031" spans="2:65" s="13" customFormat="1">
      <c r="B1031" s="163"/>
      <c r="D1031" s="148" t="s">
        <v>253</v>
      </c>
      <c r="E1031" s="164" t="s">
        <v>1</v>
      </c>
      <c r="F1031" s="165" t="s">
        <v>834</v>
      </c>
      <c r="H1031" s="166">
        <v>18</v>
      </c>
      <c r="I1031" s="167"/>
      <c r="L1031" s="163"/>
      <c r="M1031" s="168"/>
      <c r="T1031" s="169"/>
      <c r="AT1031" s="164" t="s">
        <v>253</v>
      </c>
      <c r="AU1031" s="164" t="s">
        <v>113</v>
      </c>
      <c r="AV1031" s="13" t="s">
        <v>113</v>
      </c>
      <c r="AW1031" s="13" t="s">
        <v>32</v>
      </c>
      <c r="AX1031" s="13" t="s">
        <v>76</v>
      </c>
      <c r="AY1031" s="164" t="s">
        <v>164</v>
      </c>
    </row>
    <row r="1032" spans="2:65" s="13" customFormat="1">
      <c r="B1032" s="163"/>
      <c r="D1032" s="148" t="s">
        <v>253</v>
      </c>
      <c r="E1032" s="164" t="s">
        <v>1</v>
      </c>
      <c r="F1032" s="165" t="s">
        <v>912</v>
      </c>
      <c r="H1032" s="166">
        <v>0.7</v>
      </c>
      <c r="I1032" s="167"/>
      <c r="L1032" s="163"/>
      <c r="M1032" s="168"/>
      <c r="T1032" s="169"/>
      <c r="AT1032" s="164" t="s">
        <v>253</v>
      </c>
      <c r="AU1032" s="164" t="s">
        <v>113</v>
      </c>
      <c r="AV1032" s="13" t="s">
        <v>113</v>
      </c>
      <c r="AW1032" s="13" t="s">
        <v>32</v>
      </c>
      <c r="AX1032" s="13" t="s">
        <v>76</v>
      </c>
      <c r="AY1032" s="164" t="s">
        <v>164</v>
      </c>
    </row>
    <row r="1033" spans="2:65" s="13" customFormat="1">
      <c r="B1033" s="163"/>
      <c r="D1033" s="148" t="s">
        <v>253</v>
      </c>
      <c r="E1033" s="164" t="s">
        <v>1</v>
      </c>
      <c r="F1033" s="165" t="s">
        <v>913</v>
      </c>
      <c r="H1033" s="166">
        <v>15.68</v>
      </c>
      <c r="I1033" s="167"/>
      <c r="L1033" s="163"/>
      <c r="M1033" s="168"/>
      <c r="T1033" s="169"/>
      <c r="AT1033" s="164" t="s">
        <v>253</v>
      </c>
      <c r="AU1033" s="164" t="s">
        <v>113</v>
      </c>
      <c r="AV1033" s="13" t="s">
        <v>113</v>
      </c>
      <c r="AW1033" s="13" t="s">
        <v>32</v>
      </c>
      <c r="AX1033" s="13" t="s">
        <v>76</v>
      </c>
      <c r="AY1033" s="164" t="s">
        <v>164</v>
      </c>
    </row>
    <row r="1034" spans="2:65" s="13" customFormat="1">
      <c r="B1034" s="163"/>
      <c r="D1034" s="148" t="s">
        <v>253</v>
      </c>
      <c r="E1034" s="164" t="s">
        <v>1</v>
      </c>
      <c r="F1034" s="165" t="s">
        <v>914</v>
      </c>
      <c r="H1034" s="166">
        <v>13.8</v>
      </c>
      <c r="I1034" s="167"/>
      <c r="L1034" s="163"/>
      <c r="M1034" s="168"/>
      <c r="T1034" s="169"/>
      <c r="AT1034" s="164" t="s">
        <v>253</v>
      </c>
      <c r="AU1034" s="164" t="s">
        <v>113</v>
      </c>
      <c r="AV1034" s="13" t="s">
        <v>113</v>
      </c>
      <c r="AW1034" s="13" t="s">
        <v>32</v>
      </c>
      <c r="AX1034" s="13" t="s">
        <v>76</v>
      </c>
      <c r="AY1034" s="164" t="s">
        <v>164</v>
      </c>
    </row>
    <row r="1035" spans="2:65" s="13" customFormat="1">
      <c r="B1035" s="163"/>
      <c r="D1035" s="148" t="s">
        <v>253</v>
      </c>
      <c r="E1035" s="164" t="s">
        <v>1</v>
      </c>
      <c r="F1035" s="165" t="s">
        <v>915</v>
      </c>
      <c r="H1035" s="166">
        <v>74.52</v>
      </c>
      <c r="I1035" s="167"/>
      <c r="L1035" s="163"/>
      <c r="M1035" s="168"/>
      <c r="T1035" s="169"/>
      <c r="AT1035" s="164" t="s">
        <v>253</v>
      </c>
      <c r="AU1035" s="164" t="s">
        <v>113</v>
      </c>
      <c r="AV1035" s="13" t="s">
        <v>113</v>
      </c>
      <c r="AW1035" s="13" t="s">
        <v>32</v>
      </c>
      <c r="AX1035" s="13" t="s">
        <v>76</v>
      </c>
      <c r="AY1035" s="164" t="s">
        <v>164</v>
      </c>
    </row>
    <row r="1036" spans="2:65" s="13" customFormat="1">
      <c r="B1036" s="163"/>
      <c r="D1036" s="148" t="s">
        <v>253</v>
      </c>
      <c r="E1036" s="164" t="s">
        <v>1</v>
      </c>
      <c r="F1036" s="165" t="s">
        <v>916</v>
      </c>
      <c r="H1036" s="166">
        <v>1.2</v>
      </c>
      <c r="I1036" s="167"/>
      <c r="L1036" s="163"/>
      <c r="M1036" s="168"/>
      <c r="T1036" s="169"/>
      <c r="AT1036" s="164" t="s">
        <v>253</v>
      </c>
      <c r="AU1036" s="164" t="s">
        <v>113</v>
      </c>
      <c r="AV1036" s="13" t="s">
        <v>113</v>
      </c>
      <c r="AW1036" s="13" t="s">
        <v>32</v>
      </c>
      <c r="AX1036" s="13" t="s">
        <v>76</v>
      </c>
      <c r="AY1036" s="164" t="s">
        <v>164</v>
      </c>
    </row>
    <row r="1037" spans="2:65" s="14" customFormat="1">
      <c r="B1037" s="170"/>
      <c r="D1037" s="148" t="s">
        <v>253</v>
      </c>
      <c r="E1037" s="171" t="s">
        <v>1</v>
      </c>
      <c r="F1037" s="172" t="s">
        <v>265</v>
      </c>
      <c r="H1037" s="173">
        <v>336.63199999999995</v>
      </c>
      <c r="I1037" s="174"/>
      <c r="L1037" s="170"/>
      <c r="M1037" s="175"/>
      <c r="T1037" s="176"/>
      <c r="AT1037" s="171" t="s">
        <v>253</v>
      </c>
      <c r="AU1037" s="171" t="s">
        <v>113</v>
      </c>
      <c r="AV1037" s="14" t="s">
        <v>186</v>
      </c>
      <c r="AW1037" s="14" t="s">
        <v>32</v>
      </c>
      <c r="AX1037" s="14" t="s">
        <v>84</v>
      </c>
      <c r="AY1037" s="171" t="s">
        <v>164</v>
      </c>
    </row>
    <row r="1038" spans="2:65" s="1" customFormat="1" ht="21.75" customHeight="1">
      <c r="B1038" s="31"/>
      <c r="C1038" s="135" t="s">
        <v>917</v>
      </c>
      <c r="D1038" s="135" t="s">
        <v>167</v>
      </c>
      <c r="E1038" s="136" t="s">
        <v>918</v>
      </c>
      <c r="F1038" s="137" t="s">
        <v>919</v>
      </c>
      <c r="G1038" s="138" t="s">
        <v>250</v>
      </c>
      <c r="H1038" s="139">
        <v>336.63200000000001</v>
      </c>
      <c r="I1038" s="140"/>
      <c r="J1038" s="141">
        <f>ROUND(I1038*H1038,2)</f>
        <v>0</v>
      </c>
      <c r="K1038" s="137" t="s">
        <v>251</v>
      </c>
      <c r="L1038" s="31"/>
      <c r="M1038" s="142" t="s">
        <v>1</v>
      </c>
      <c r="N1038" s="143" t="s">
        <v>42</v>
      </c>
      <c r="P1038" s="144">
        <f>O1038*H1038</f>
        <v>0</v>
      </c>
      <c r="Q1038" s="144">
        <v>0</v>
      </c>
      <c r="R1038" s="144">
        <f>Q1038*H1038</f>
        <v>0</v>
      </c>
      <c r="S1038" s="144">
        <v>1.0000000000000001E-5</v>
      </c>
      <c r="T1038" s="145">
        <f>S1038*H1038</f>
        <v>3.3663200000000003E-3</v>
      </c>
      <c r="AR1038" s="146" t="s">
        <v>186</v>
      </c>
      <c r="AT1038" s="146" t="s">
        <v>167</v>
      </c>
      <c r="AU1038" s="146" t="s">
        <v>113</v>
      </c>
      <c r="AY1038" s="16" t="s">
        <v>164</v>
      </c>
      <c r="BE1038" s="147">
        <f>IF(N1038="základní",J1038,0)</f>
        <v>0</v>
      </c>
      <c r="BF1038" s="147">
        <f>IF(N1038="snížená",J1038,0)</f>
        <v>0</v>
      </c>
      <c r="BG1038" s="147">
        <f>IF(N1038="zákl. přenesená",J1038,0)</f>
        <v>0</v>
      </c>
      <c r="BH1038" s="147">
        <f>IF(N1038="sníž. přenesená",J1038,0)</f>
        <v>0</v>
      </c>
      <c r="BI1038" s="147">
        <f>IF(N1038="nulová",J1038,0)</f>
        <v>0</v>
      </c>
      <c r="BJ1038" s="16" t="s">
        <v>113</v>
      </c>
      <c r="BK1038" s="147">
        <f>ROUND(I1038*H1038,2)</f>
        <v>0</v>
      </c>
      <c r="BL1038" s="16" t="s">
        <v>186</v>
      </c>
      <c r="BM1038" s="146" t="s">
        <v>920</v>
      </c>
    </row>
    <row r="1039" spans="2:65" s="12" customFormat="1">
      <c r="B1039" s="157"/>
      <c r="D1039" s="148" t="s">
        <v>253</v>
      </c>
      <c r="E1039" s="158" t="s">
        <v>1</v>
      </c>
      <c r="F1039" s="159" t="s">
        <v>921</v>
      </c>
      <c r="H1039" s="158" t="s">
        <v>1</v>
      </c>
      <c r="I1039" s="160"/>
      <c r="L1039" s="157"/>
      <c r="M1039" s="161"/>
      <c r="T1039" s="162"/>
      <c r="AT1039" s="158" t="s">
        <v>253</v>
      </c>
      <c r="AU1039" s="158" t="s">
        <v>113</v>
      </c>
      <c r="AV1039" s="12" t="s">
        <v>84</v>
      </c>
      <c r="AW1039" s="12" t="s">
        <v>32</v>
      </c>
      <c r="AX1039" s="12" t="s">
        <v>76</v>
      </c>
      <c r="AY1039" s="158" t="s">
        <v>164</v>
      </c>
    </row>
    <row r="1040" spans="2:65" s="12" customFormat="1">
      <c r="B1040" s="157"/>
      <c r="D1040" s="148" t="s">
        <v>253</v>
      </c>
      <c r="E1040" s="158" t="s">
        <v>1</v>
      </c>
      <c r="F1040" s="159" t="s">
        <v>496</v>
      </c>
      <c r="H1040" s="158" t="s">
        <v>1</v>
      </c>
      <c r="I1040" s="160"/>
      <c r="L1040" s="157"/>
      <c r="M1040" s="161"/>
      <c r="T1040" s="162"/>
      <c r="AT1040" s="158" t="s">
        <v>253</v>
      </c>
      <c r="AU1040" s="158" t="s">
        <v>113</v>
      </c>
      <c r="AV1040" s="12" t="s">
        <v>84</v>
      </c>
      <c r="AW1040" s="12" t="s">
        <v>32</v>
      </c>
      <c r="AX1040" s="12" t="s">
        <v>76</v>
      </c>
      <c r="AY1040" s="158" t="s">
        <v>164</v>
      </c>
    </row>
    <row r="1041" spans="2:65" s="13" customFormat="1">
      <c r="B1041" s="163"/>
      <c r="D1041" s="148" t="s">
        <v>253</v>
      </c>
      <c r="E1041" s="164" t="s">
        <v>1</v>
      </c>
      <c r="F1041" s="165" t="s">
        <v>830</v>
      </c>
      <c r="H1041" s="166">
        <v>9.1999999999999993</v>
      </c>
      <c r="I1041" s="167"/>
      <c r="L1041" s="163"/>
      <c r="M1041" s="168"/>
      <c r="T1041" s="169"/>
      <c r="AT1041" s="164" t="s">
        <v>253</v>
      </c>
      <c r="AU1041" s="164" t="s">
        <v>113</v>
      </c>
      <c r="AV1041" s="13" t="s">
        <v>113</v>
      </c>
      <c r="AW1041" s="13" t="s">
        <v>32</v>
      </c>
      <c r="AX1041" s="13" t="s">
        <v>76</v>
      </c>
      <c r="AY1041" s="164" t="s">
        <v>164</v>
      </c>
    </row>
    <row r="1042" spans="2:65" s="13" customFormat="1">
      <c r="B1042" s="163"/>
      <c r="D1042" s="148" t="s">
        <v>253</v>
      </c>
      <c r="E1042" s="164" t="s">
        <v>1</v>
      </c>
      <c r="F1042" s="165" t="s">
        <v>909</v>
      </c>
      <c r="H1042" s="166">
        <v>8.8320000000000007</v>
      </c>
      <c r="I1042" s="167"/>
      <c r="L1042" s="163"/>
      <c r="M1042" s="168"/>
      <c r="T1042" s="169"/>
      <c r="AT1042" s="164" t="s">
        <v>253</v>
      </c>
      <c r="AU1042" s="164" t="s">
        <v>113</v>
      </c>
      <c r="AV1042" s="13" t="s">
        <v>113</v>
      </c>
      <c r="AW1042" s="13" t="s">
        <v>32</v>
      </c>
      <c r="AX1042" s="13" t="s">
        <v>76</v>
      </c>
      <c r="AY1042" s="164" t="s">
        <v>164</v>
      </c>
    </row>
    <row r="1043" spans="2:65" s="12" customFormat="1">
      <c r="B1043" s="157"/>
      <c r="D1043" s="148" t="s">
        <v>253</v>
      </c>
      <c r="E1043" s="158" t="s">
        <v>1</v>
      </c>
      <c r="F1043" s="159" t="s">
        <v>499</v>
      </c>
      <c r="H1043" s="158" t="s">
        <v>1</v>
      </c>
      <c r="I1043" s="160"/>
      <c r="L1043" s="157"/>
      <c r="M1043" s="161"/>
      <c r="T1043" s="162"/>
      <c r="AT1043" s="158" t="s">
        <v>253</v>
      </c>
      <c r="AU1043" s="158" t="s">
        <v>113</v>
      </c>
      <c r="AV1043" s="12" t="s">
        <v>84</v>
      </c>
      <c r="AW1043" s="12" t="s">
        <v>32</v>
      </c>
      <c r="AX1043" s="12" t="s">
        <v>76</v>
      </c>
      <c r="AY1043" s="158" t="s">
        <v>164</v>
      </c>
    </row>
    <row r="1044" spans="2:65" s="13" customFormat="1">
      <c r="B1044" s="163"/>
      <c r="D1044" s="148" t="s">
        <v>253</v>
      </c>
      <c r="E1044" s="164" t="s">
        <v>1</v>
      </c>
      <c r="F1044" s="165" t="s">
        <v>910</v>
      </c>
      <c r="H1044" s="166">
        <v>55.2</v>
      </c>
      <c r="I1044" s="167"/>
      <c r="L1044" s="163"/>
      <c r="M1044" s="168"/>
      <c r="T1044" s="169"/>
      <c r="AT1044" s="164" t="s">
        <v>253</v>
      </c>
      <c r="AU1044" s="164" t="s">
        <v>113</v>
      </c>
      <c r="AV1044" s="13" t="s">
        <v>113</v>
      </c>
      <c r="AW1044" s="13" t="s">
        <v>32</v>
      </c>
      <c r="AX1044" s="13" t="s">
        <v>76</v>
      </c>
      <c r="AY1044" s="164" t="s">
        <v>164</v>
      </c>
    </row>
    <row r="1045" spans="2:65" s="13" customFormat="1">
      <c r="B1045" s="163"/>
      <c r="D1045" s="148" t="s">
        <v>253</v>
      </c>
      <c r="E1045" s="164" t="s">
        <v>1</v>
      </c>
      <c r="F1045" s="165" t="s">
        <v>911</v>
      </c>
      <c r="H1045" s="166">
        <v>126.5</v>
      </c>
      <c r="I1045" s="167"/>
      <c r="L1045" s="163"/>
      <c r="M1045" s="168"/>
      <c r="T1045" s="169"/>
      <c r="AT1045" s="164" t="s">
        <v>253</v>
      </c>
      <c r="AU1045" s="164" t="s">
        <v>113</v>
      </c>
      <c r="AV1045" s="13" t="s">
        <v>113</v>
      </c>
      <c r="AW1045" s="13" t="s">
        <v>32</v>
      </c>
      <c r="AX1045" s="13" t="s">
        <v>76</v>
      </c>
      <c r="AY1045" s="164" t="s">
        <v>164</v>
      </c>
    </row>
    <row r="1046" spans="2:65" s="13" customFormat="1">
      <c r="B1046" s="163"/>
      <c r="D1046" s="148" t="s">
        <v>253</v>
      </c>
      <c r="E1046" s="164" t="s">
        <v>1</v>
      </c>
      <c r="F1046" s="165" t="s">
        <v>833</v>
      </c>
      <c r="H1046" s="166">
        <v>13</v>
      </c>
      <c r="I1046" s="167"/>
      <c r="L1046" s="163"/>
      <c r="M1046" s="168"/>
      <c r="T1046" s="169"/>
      <c r="AT1046" s="164" t="s">
        <v>253</v>
      </c>
      <c r="AU1046" s="164" t="s">
        <v>113</v>
      </c>
      <c r="AV1046" s="13" t="s">
        <v>113</v>
      </c>
      <c r="AW1046" s="13" t="s">
        <v>32</v>
      </c>
      <c r="AX1046" s="13" t="s">
        <v>76</v>
      </c>
      <c r="AY1046" s="164" t="s">
        <v>164</v>
      </c>
    </row>
    <row r="1047" spans="2:65" s="13" customFormat="1">
      <c r="B1047" s="163"/>
      <c r="D1047" s="148" t="s">
        <v>253</v>
      </c>
      <c r="E1047" s="164" t="s">
        <v>1</v>
      </c>
      <c r="F1047" s="165" t="s">
        <v>834</v>
      </c>
      <c r="H1047" s="166">
        <v>18</v>
      </c>
      <c r="I1047" s="167"/>
      <c r="L1047" s="163"/>
      <c r="M1047" s="168"/>
      <c r="T1047" s="169"/>
      <c r="AT1047" s="164" t="s">
        <v>253</v>
      </c>
      <c r="AU1047" s="164" t="s">
        <v>113</v>
      </c>
      <c r="AV1047" s="13" t="s">
        <v>113</v>
      </c>
      <c r="AW1047" s="13" t="s">
        <v>32</v>
      </c>
      <c r="AX1047" s="13" t="s">
        <v>76</v>
      </c>
      <c r="AY1047" s="164" t="s">
        <v>164</v>
      </c>
    </row>
    <row r="1048" spans="2:65" s="13" customFormat="1">
      <c r="B1048" s="163"/>
      <c r="D1048" s="148" t="s">
        <v>253</v>
      </c>
      <c r="E1048" s="164" t="s">
        <v>1</v>
      </c>
      <c r="F1048" s="165" t="s">
        <v>912</v>
      </c>
      <c r="H1048" s="166">
        <v>0.7</v>
      </c>
      <c r="I1048" s="167"/>
      <c r="L1048" s="163"/>
      <c r="M1048" s="168"/>
      <c r="T1048" s="169"/>
      <c r="AT1048" s="164" t="s">
        <v>253</v>
      </c>
      <c r="AU1048" s="164" t="s">
        <v>113</v>
      </c>
      <c r="AV1048" s="13" t="s">
        <v>113</v>
      </c>
      <c r="AW1048" s="13" t="s">
        <v>32</v>
      </c>
      <c r="AX1048" s="13" t="s">
        <v>76</v>
      </c>
      <c r="AY1048" s="164" t="s">
        <v>164</v>
      </c>
    </row>
    <row r="1049" spans="2:65" s="13" customFormat="1">
      <c r="B1049" s="163"/>
      <c r="D1049" s="148" t="s">
        <v>253</v>
      </c>
      <c r="E1049" s="164" t="s">
        <v>1</v>
      </c>
      <c r="F1049" s="165" t="s">
        <v>913</v>
      </c>
      <c r="H1049" s="166">
        <v>15.68</v>
      </c>
      <c r="I1049" s="167"/>
      <c r="L1049" s="163"/>
      <c r="M1049" s="168"/>
      <c r="T1049" s="169"/>
      <c r="AT1049" s="164" t="s">
        <v>253</v>
      </c>
      <c r="AU1049" s="164" t="s">
        <v>113</v>
      </c>
      <c r="AV1049" s="13" t="s">
        <v>113</v>
      </c>
      <c r="AW1049" s="13" t="s">
        <v>32</v>
      </c>
      <c r="AX1049" s="13" t="s">
        <v>76</v>
      </c>
      <c r="AY1049" s="164" t="s">
        <v>164</v>
      </c>
    </row>
    <row r="1050" spans="2:65" s="13" customFormat="1">
      <c r="B1050" s="163"/>
      <c r="D1050" s="148" t="s">
        <v>253</v>
      </c>
      <c r="E1050" s="164" t="s">
        <v>1</v>
      </c>
      <c r="F1050" s="165" t="s">
        <v>914</v>
      </c>
      <c r="H1050" s="166">
        <v>13.8</v>
      </c>
      <c r="I1050" s="167"/>
      <c r="L1050" s="163"/>
      <c r="M1050" s="168"/>
      <c r="T1050" s="169"/>
      <c r="AT1050" s="164" t="s">
        <v>253</v>
      </c>
      <c r="AU1050" s="164" t="s">
        <v>113</v>
      </c>
      <c r="AV1050" s="13" t="s">
        <v>113</v>
      </c>
      <c r="AW1050" s="13" t="s">
        <v>32</v>
      </c>
      <c r="AX1050" s="13" t="s">
        <v>76</v>
      </c>
      <c r="AY1050" s="164" t="s">
        <v>164</v>
      </c>
    </row>
    <row r="1051" spans="2:65" s="13" customFormat="1">
      <c r="B1051" s="163"/>
      <c r="D1051" s="148" t="s">
        <v>253</v>
      </c>
      <c r="E1051" s="164" t="s">
        <v>1</v>
      </c>
      <c r="F1051" s="165" t="s">
        <v>915</v>
      </c>
      <c r="H1051" s="166">
        <v>74.52</v>
      </c>
      <c r="I1051" s="167"/>
      <c r="L1051" s="163"/>
      <c r="M1051" s="168"/>
      <c r="T1051" s="169"/>
      <c r="AT1051" s="164" t="s">
        <v>253</v>
      </c>
      <c r="AU1051" s="164" t="s">
        <v>113</v>
      </c>
      <c r="AV1051" s="13" t="s">
        <v>113</v>
      </c>
      <c r="AW1051" s="13" t="s">
        <v>32</v>
      </c>
      <c r="AX1051" s="13" t="s">
        <v>76</v>
      </c>
      <c r="AY1051" s="164" t="s">
        <v>164</v>
      </c>
    </row>
    <row r="1052" spans="2:65" s="13" customFormat="1">
      <c r="B1052" s="163"/>
      <c r="D1052" s="148" t="s">
        <v>253</v>
      </c>
      <c r="E1052" s="164" t="s">
        <v>1</v>
      </c>
      <c r="F1052" s="165" t="s">
        <v>916</v>
      </c>
      <c r="H1052" s="166">
        <v>1.2</v>
      </c>
      <c r="I1052" s="167"/>
      <c r="L1052" s="163"/>
      <c r="M1052" s="168"/>
      <c r="T1052" s="169"/>
      <c r="AT1052" s="164" t="s">
        <v>253</v>
      </c>
      <c r="AU1052" s="164" t="s">
        <v>113</v>
      </c>
      <c r="AV1052" s="13" t="s">
        <v>113</v>
      </c>
      <c r="AW1052" s="13" t="s">
        <v>32</v>
      </c>
      <c r="AX1052" s="13" t="s">
        <v>76</v>
      </c>
      <c r="AY1052" s="164" t="s">
        <v>164</v>
      </c>
    </row>
    <row r="1053" spans="2:65" s="14" customFormat="1">
      <c r="B1053" s="170"/>
      <c r="D1053" s="148" t="s">
        <v>253</v>
      </c>
      <c r="E1053" s="171" t="s">
        <v>1</v>
      </c>
      <c r="F1053" s="172" t="s">
        <v>265</v>
      </c>
      <c r="H1053" s="173">
        <v>336.63199999999995</v>
      </c>
      <c r="I1053" s="174"/>
      <c r="L1053" s="170"/>
      <c r="M1053" s="175"/>
      <c r="T1053" s="176"/>
      <c r="AT1053" s="171" t="s">
        <v>253</v>
      </c>
      <c r="AU1053" s="171" t="s">
        <v>113</v>
      </c>
      <c r="AV1053" s="14" t="s">
        <v>186</v>
      </c>
      <c r="AW1053" s="14" t="s">
        <v>32</v>
      </c>
      <c r="AX1053" s="14" t="s">
        <v>84</v>
      </c>
      <c r="AY1053" s="171" t="s">
        <v>164</v>
      </c>
    </row>
    <row r="1054" spans="2:65" s="1" customFormat="1" ht="33" customHeight="1">
      <c r="B1054" s="31"/>
      <c r="C1054" s="135" t="s">
        <v>922</v>
      </c>
      <c r="D1054" s="135" t="s">
        <v>167</v>
      </c>
      <c r="E1054" s="136" t="s">
        <v>923</v>
      </c>
      <c r="F1054" s="137" t="s">
        <v>924</v>
      </c>
      <c r="G1054" s="138" t="s">
        <v>268</v>
      </c>
      <c r="H1054" s="139">
        <v>27.367000000000001</v>
      </c>
      <c r="I1054" s="140"/>
      <c r="J1054" s="141">
        <f>ROUND(I1054*H1054,2)</f>
        <v>0</v>
      </c>
      <c r="K1054" s="137" t="s">
        <v>251</v>
      </c>
      <c r="L1054" s="31"/>
      <c r="M1054" s="142" t="s">
        <v>1</v>
      </c>
      <c r="N1054" s="143" t="s">
        <v>42</v>
      </c>
      <c r="P1054" s="144">
        <f>O1054*H1054</f>
        <v>0</v>
      </c>
      <c r="Q1054" s="144">
        <v>2.5018699999999998</v>
      </c>
      <c r="R1054" s="144">
        <f>Q1054*H1054</f>
        <v>68.468676289999991</v>
      </c>
      <c r="S1054" s="144">
        <v>0</v>
      </c>
      <c r="T1054" s="145">
        <f>S1054*H1054</f>
        <v>0</v>
      </c>
      <c r="AR1054" s="146" t="s">
        <v>186</v>
      </c>
      <c r="AT1054" s="146" t="s">
        <v>167</v>
      </c>
      <c r="AU1054" s="146" t="s">
        <v>113</v>
      </c>
      <c r="AY1054" s="16" t="s">
        <v>164</v>
      </c>
      <c r="BE1054" s="147">
        <f>IF(N1054="základní",J1054,0)</f>
        <v>0</v>
      </c>
      <c r="BF1054" s="147">
        <f>IF(N1054="snížená",J1054,0)</f>
        <v>0</v>
      </c>
      <c r="BG1054" s="147">
        <f>IF(N1054="zákl. přenesená",J1054,0)</f>
        <v>0</v>
      </c>
      <c r="BH1054" s="147">
        <f>IF(N1054="sníž. přenesená",J1054,0)</f>
        <v>0</v>
      </c>
      <c r="BI1054" s="147">
        <f>IF(N1054="nulová",J1054,0)</f>
        <v>0</v>
      </c>
      <c r="BJ1054" s="16" t="s">
        <v>113</v>
      </c>
      <c r="BK1054" s="147">
        <f>ROUND(I1054*H1054,2)</f>
        <v>0</v>
      </c>
      <c r="BL1054" s="16" t="s">
        <v>186</v>
      </c>
      <c r="BM1054" s="146" t="s">
        <v>925</v>
      </c>
    </row>
    <row r="1055" spans="2:65" s="12" customFormat="1">
      <c r="B1055" s="157"/>
      <c r="D1055" s="148" t="s">
        <v>253</v>
      </c>
      <c r="E1055" s="158" t="s">
        <v>1</v>
      </c>
      <c r="F1055" s="159" t="s">
        <v>926</v>
      </c>
      <c r="H1055" s="158" t="s">
        <v>1</v>
      </c>
      <c r="I1055" s="160"/>
      <c r="L1055" s="157"/>
      <c r="M1055" s="161"/>
      <c r="T1055" s="162"/>
      <c r="AT1055" s="158" t="s">
        <v>253</v>
      </c>
      <c r="AU1055" s="158" t="s">
        <v>113</v>
      </c>
      <c r="AV1055" s="12" t="s">
        <v>84</v>
      </c>
      <c r="AW1055" s="12" t="s">
        <v>32</v>
      </c>
      <c r="AX1055" s="12" t="s">
        <v>76</v>
      </c>
      <c r="AY1055" s="158" t="s">
        <v>164</v>
      </c>
    </row>
    <row r="1056" spans="2:65" s="13" customFormat="1">
      <c r="B1056" s="163"/>
      <c r="D1056" s="148" t="s">
        <v>253</v>
      </c>
      <c r="E1056" s="164" t="s">
        <v>1</v>
      </c>
      <c r="F1056" s="165" t="s">
        <v>927</v>
      </c>
      <c r="H1056" s="166">
        <v>15.058999999999999</v>
      </c>
      <c r="I1056" s="167"/>
      <c r="L1056" s="163"/>
      <c r="M1056" s="168"/>
      <c r="T1056" s="169"/>
      <c r="AT1056" s="164" t="s">
        <v>253</v>
      </c>
      <c r="AU1056" s="164" t="s">
        <v>113</v>
      </c>
      <c r="AV1056" s="13" t="s">
        <v>113</v>
      </c>
      <c r="AW1056" s="13" t="s">
        <v>32</v>
      </c>
      <c r="AX1056" s="13" t="s">
        <v>76</v>
      </c>
      <c r="AY1056" s="164" t="s">
        <v>164</v>
      </c>
    </row>
    <row r="1057" spans="2:65" s="13" customFormat="1">
      <c r="B1057" s="163"/>
      <c r="D1057" s="148" t="s">
        <v>253</v>
      </c>
      <c r="E1057" s="164" t="s">
        <v>1</v>
      </c>
      <c r="F1057" s="165" t="s">
        <v>928</v>
      </c>
      <c r="H1057" s="166">
        <v>12.308</v>
      </c>
      <c r="I1057" s="167"/>
      <c r="L1057" s="163"/>
      <c r="M1057" s="168"/>
      <c r="T1057" s="169"/>
      <c r="AT1057" s="164" t="s">
        <v>253</v>
      </c>
      <c r="AU1057" s="164" t="s">
        <v>113</v>
      </c>
      <c r="AV1057" s="13" t="s">
        <v>113</v>
      </c>
      <c r="AW1057" s="13" t="s">
        <v>32</v>
      </c>
      <c r="AX1057" s="13" t="s">
        <v>76</v>
      </c>
      <c r="AY1057" s="164" t="s">
        <v>164</v>
      </c>
    </row>
    <row r="1058" spans="2:65" s="14" customFormat="1">
      <c r="B1058" s="170"/>
      <c r="D1058" s="148" t="s">
        <v>253</v>
      </c>
      <c r="E1058" s="171" t="s">
        <v>1</v>
      </c>
      <c r="F1058" s="172" t="s">
        <v>265</v>
      </c>
      <c r="H1058" s="173">
        <v>27.366999999999997</v>
      </c>
      <c r="I1058" s="174"/>
      <c r="L1058" s="170"/>
      <c r="M1058" s="175"/>
      <c r="T1058" s="176"/>
      <c r="AT1058" s="171" t="s">
        <v>253</v>
      </c>
      <c r="AU1058" s="171" t="s">
        <v>113</v>
      </c>
      <c r="AV1058" s="14" t="s">
        <v>186</v>
      </c>
      <c r="AW1058" s="14" t="s">
        <v>32</v>
      </c>
      <c r="AX1058" s="14" t="s">
        <v>84</v>
      </c>
      <c r="AY1058" s="171" t="s">
        <v>164</v>
      </c>
    </row>
    <row r="1059" spans="2:65" s="1" customFormat="1" ht="24.2" customHeight="1">
      <c r="B1059" s="31"/>
      <c r="C1059" s="135" t="s">
        <v>929</v>
      </c>
      <c r="D1059" s="135" t="s">
        <v>167</v>
      </c>
      <c r="E1059" s="136" t="s">
        <v>930</v>
      </c>
      <c r="F1059" s="137" t="s">
        <v>931</v>
      </c>
      <c r="G1059" s="138" t="s">
        <v>250</v>
      </c>
      <c r="H1059" s="139">
        <v>1312.28</v>
      </c>
      <c r="I1059" s="140"/>
      <c r="J1059" s="141">
        <f>ROUND(I1059*H1059,2)</f>
        <v>0</v>
      </c>
      <c r="K1059" s="137" t="s">
        <v>251</v>
      </c>
      <c r="L1059" s="31"/>
      <c r="M1059" s="142" t="s">
        <v>1</v>
      </c>
      <c r="N1059" s="143" t="s">
        <v>42</v>
      </c>
      <c r="P1059" s="144">
        <f>O1059*H1059</f>
        <v>0</v>
      </c>
      <c r="Q1059" s="144">
        <v>0.11</v>
      </c>
      <c r="R1059" s="144">
        <f>Q1059*H1059</f>
        <v>144.35079999999999</v>
      </c>
      <c r="S1059" s="144">
        <v>0</v>
      </c>
      <c r="T1059" s="145">
        <f>S1059*H1059</f>
        <v>0</v>
      </c>
      <c r="AR1059" s="146" t="s">
        <v>186</v>
      </c>
      <c r="AT1059" s="146" t="s">
        <v>167</v>
      </c>
      <c r="AU1059" s="146" t="s">
        <v>113</v>
      </c>
      <c r="AY1059" s="16" t="s">
        <v>164</v>
      </c>
      <c r="BE1059" s="147">
        <f>IF(N1059="základní",J1059,0)</f>
        <v>0</v>
      </c>
      <c r="BF1059" s="147">
        <f>IF(N1059="snížená",J1059,0)</f>
        <v>0</v>
      </c>
      <c r="BG1059" s="147">
        <f>IF(N1059="zákl. přenesená",J1059,0)</f>
        <v>0</v>
      </c>
      <c r="BH1059" s="147">
        <f>IF(N1059="sníž. přenesená",J1059,0)</f>
        <v>0</v>
      </c>
      <c r="BI1059" s="147">
        <f>IF(N1059="nulová",J1059,0)</f>
        <v>0</v>
      </c>
      <c r="BJ1059" s="16" t="s">
        <v>113</v>
      </c>
      <c r="BK1059" s="147">
        <f>ROUND(I1059*H1059,2)</f>
        <v>0</v>
      </c>
      <c r="BL1059" s="16" t="s">
        <v>186</v>
      </c>
      <c r="BM1059" s="146" t="s">
        <v>932</v>
      </c>
    </row>
    <row r="1060" spans="2:65" s="12" customFormat="1">
      <c r="B1060" s="157"/>
      <c r="D1060" s="148" t="s">
        <v>253</v>
      </c>
      <c r="E1060" s="158" t="s">
        <v>1</v>
      </c>
      <c r="F1060" s="159" t="s">
        <v>509</v>
      </c>
      <c r="H1060" s="158" t="s">
        <v>1</v>
      </c>
      <c r="I1060" s="160"/>
      <c r="L1060" s="157"/>
      <c r="M1060" s="161"/>
      <c r="T1060" s="162"/>
      <c r="AT1060" s="158" t="s">
        <v>253</v>
      </c>
      <c r="AU1060" s="158" t="s">
        <v>113</v>
      </c>
      <c r="AV1060" s="12" t="s">
        <v>84</v>
      </c>
      <c r="AW1060" s="12" t="s">
        <v>32</v>
      </c>
      <c r="AX1060" s="12" t="s">
        <v>76</v>
      </c>
      <c r="AY1060" s="158" t="s">
        <v>164</v>
      </c>
    </row>
    <row r="1061" spans="2:65" s="13" customFormat="1">
      <c r="B1061" s="163"/>
      <c r="D1061" s="148" t="s">
        <v>253</v>
      </c>
      <c r="E1061" s="164" t="s">
        <v>1</v>
      </c>
      <c r="F1061" s="165" t="s">
        <v>933</v>
      </c>
      <c r="H1061" s="166">
        <v>472.26</v>
      </c>
      <c r="I1061" s="167"/>
      <c r="L1061" s="163"/>
      <c r="M1061" s="168"/>
      <c r="T1061" s="169"/>
      <c r="AT1061" s="164" t="s">
        <v>253</v>
      </c>
      <c r="AU1061" s="164" t="s">
        <v>113</v>
      </c>
      <c r="AV1061" s="13" t="s">
        <v>113</v>
      </c>
      <c r="AW1061" s="13" t="s">
        <v>32</v>
      </c>
      <c r="AX1061" s="13" t="s">
        <v>76</v>
      </c>
      <c r="AY1061" s="164" t="s">
        <v>164</v>
      </c>
    </row>
    <row r="1062" spans="2:65" s="13" customFormat="1">
      <c r="B1062" s="163"/>
      <c r="D1062" s="148" t="s">
        <v>253</v>
      </c>
      <c r="E1062" s="164" t="s">
        <v>1</v>
      </c>
      <c r="F1062" s="165" t="s">
        <v>934</v>
      </c>
      <c r="H1062" s="166">
        <v>-4</v>
      </c>
      <c r="I1062" s="167"/>
      <c r="L1062" s="163"/>
      <c r="M1062" s="168"/>
      <c r="T1062" s="169"/>
      <c r="AT1062" s="164" t="s">
        <v>253</v>
      </c>
      <c r="AU1062" s="164" t="s">
        <v>113</v>
      </c>
      <c r="AV1062" s="13" t="s">
        <v>113</v>
      </c>
      <c r="AW1062" s="13" t="s">
        <v>32</v>
      </c>
      <c r="AX1062" s="13" t="s">
        <v>76</v>
      </c>
      <c r="AY1062" s="164" t="s">
        <v>164</v>
      </c>
    </row>
    <row r="1063" spans="2:65" s="12" customFormat="1">
      <c r="B1063" s="157"/>
      <c r="D1063" s="148" t="s">
        <v>253</v>
      </c>
      <c r="E1063" s="158" t="s">
        <v>1</v>
      </c>
      <c r="F1063" s="159" t="s">
        <v>511</v>
      </c>
      <c r="H1063" s="158" t="s">
        <v>1</v>
      </c>
      <c r="I1063" s="160"/>
      <c r="L1063" s="157"/>
      <c r="M1063" s="161"/>
      <c r="T1063" s="162"/>
      <c r="AT1063" s="158" t="s">
        <v>253</v>
      </c>
      <c r="AU1063" s="158" t="s">
        <v>113</v>
      </c>
      <c r="AV1063" s="12" t="s">
        <v>84</v>
      </c>
      <c r="AW1063" s="12" t="s">
        <v>32</v>
      </c>
      <c r="AX1063" s="12" t="s">
        <v>76</v>
      </c>
      <c r="AY1063" s="158" t="s">
        <v>164</v>
      </c>
    </row>
    <row r="1064" spans="2:65" s="13" customFormat="1">
      <c r="B1064" s="163"/>
      <c r="D1064" s="148" t="s">
        <v>253</v>
      </c>
      <c r="E1064" s="164" t="s">
        <v>1</v>
      </c>
      <c r="F1064" s="165" t="s">
        <v>935</v>
      </c>
      <c r="H1064" s="166">
        <v>437.85</v>
      </c>
      <c r="I1064" s="167"/>
      <c r="L1064" s="163"/>
      <c r="M1064" s="168"/>
      <c r="T1064" s="169"/>
      <c r="AT1064" s="164" t="s">
        <v>253</v>
      </c>
      <c r="AU1064" s="164" t="s">
        <v>113</v>
      </c>
      <c r="AV1064" s="13" t="s">
        <v>113</v>
      </c>
      <c r="AW1064" s="13" t="s">
        <v>32</v>
      </c>
      <c r="AX1064" s="13" t="s">
        <v>76</v>
      </c>
      <c r="AY1064" s="164" t="s">
        <v>164</v>
      </c>
    </row>
    <row r="1065" spans="2:65" s="13" customFormat="1">
      <c r="B1065" s="163"/>
      <c r="D1065" s="148" t="s">
        <v>253</v>
      </c>
      <c r="E1065" s="164" t="s">
        <v>1</v>
      </c>
      <c r="F1065" s="165" t="s">
        <v>936</v>
      </c>
      <c r="H1065" s="166">
        <v>-15.84</v>
      </c>
      <c r="I1065" s="167"/>
      <c r="L1065" s="163"/>
      <c r="M1065" s="168"/>
      <c r="T1065" s="169"/>
      <c r="AT1065" s="164" t="s">
        <v>253</v>
      </c>
      <c r="AU1065" s="164" t="s">
        <v>113</v>
      </c>
      <c r="AV1065" s="13" t="s">
        <v>113</v>
      </c>
      <c r="AW1065" s="13" t="s">
        <v>32</v>
      </c>
      <c r="AX1065" s="13" t="s">
        <v>76</v>
      </c>
      <c r="AY1065" s="164" t="s">
        <v>164</v>
      </c>
    </row>
    <row r="1066" spans="2:65" s="12" customFormat="1">
      <c r="B1066" s="157"/>
      <c r="D1066" s="148" t="s">
        <v>253</v>
      </c>
      <c r="E1066" s="158" t="s">
        <v>1</v>
      </c>
      <c r="F1066" s="159" t="s">
        <v>519</v>
      </c>
      <c r="H1066" s="158" t="s">
        <v>1</v>
      </c>
      <c r="I1066" s="160"/>
      <c r="L1066" s="157"/>
      <c r="M1066" s="161"/>
      <c r="T1066" s="162"/>
      <c r="AT1066" s="158" t="s">
        <v>253</v>
      </c>
      <c r="AU1066" s="158" t="s">
        <v>113</v>
      </c>
      <c r="AV1066" s="12" t="s">
        <v>84</v>
      </c>
      <c r="AW1066" s="12" t="s">
        <v>32</v>
      </c>
      <c r="AX1066" s="12" t="s">
        <v>76</v>
      </c>
      <c r="AY1066" s="158" t="s">
        <v>164</v>
      </c>
    </row>
    <row r="1067" spans="2:65" s="13" customFormat="1">
      <c r="B1067" s="163"/>
      <c r="D1067" s="148" t="s">
        <v>253</v>
      </c>
      <c r="E1067" s="164" t="s">
        <v>1</v>
      </c>
      <c r="F1067" s="165" t="s">
        <v>935</v>
      </c>
      <c r="H1067" s="166">
        <v>437.85</v>
      </c>
      <c r="I1067" s="167"/>
      <c r="L1067" s="163"/>
      <c r="M1067" s="168"/>
      <c r="T1067" s="169"/>
      <c r="AT1067" s="164" t="s">
        <v>253</v>
      </c>
      <c r="AU1067" s="164" t="s">
        <v>113</v>
      </c>
      <c r="AV1067" s="13" t="s">
        <v>113</v>
      </c>
      <c r="AW1067" s="13" t="s">
        <v>32</v>
      </c>
      <c r="AX1067" s="13" t="s">
        <v>76</v>
      </c>
      <c r="AY1067" s="164" t="s">
        <v>164</v>
      </c>
    </row>
    <row r="1068" spans="2:65" s="13" customFormat="1">
      <c r="B1068" s="163"/>
      <c r="D1068" s="148" t="s">
        <v>253</v>
      </c>
      <c r="E1068" s="164" t="s">
        <v>1</v>
      </c>
      <c r="F1068" s="165" t="s">
        <v>936</v>
      </c>
      <c r="H1068" s="166">
        <v>-15.84</v>
      </c>
      <c r="I1068" s="167"/>
      <c r="L1068" s="163"/>
      <c r="M1068" s="168"/>
      <c r="T1068" s="169"/>
      <c r="AT1068" s="164" t="s">
        <v>253</v>
      </c>
      <c r="AU1068" s="164" t="s">
        <v>113</v>
      </c>
      <c r="AV1068" s="13" t="s">
        <v>113</v>
      </c>
      <c r="AW1068" s="13" t="s">
        <v>32</v>
      </c>
      <c r="AX1068" s="13" t="s">
        <v>76</v>
      </c>
      <c r="AY1068" s="164" t="s">
        <v>164</v>
      </c>
    </row>
    <row r="1069" spans="2:65" s="14" customFormat="1">
      <c r="B1069" s="170"/>
      <c r="D1069" s="148" t="s">
        <v>253</v>
      </c>
      <c r="E1069" s="171" t="s">
        <v>1</v>
      </c>
      <c r="F1069" s="172" t="s">
        <v>265</v>
      </c>
      <c r="H1069" s="173">
        <v>1312.28</v>
      </c>
      <c r="I1069" s="174"/>
      <c r="L1069" s="170"/>
      <c r="M1069" s="175"/>
      <c r="T1069" s="176"/>
      <c r="AT1069" s="171" t="s">
        <v>253</v>
      </c>
      <c r="AU1069" s="171" t="s">
        <v>113</v>
      </c>
      <c r="AV1069" s="14" t="s">
        <v>186</v>
      </c>
      <c r="AW1069" s="14" t="s">
        <v>32</v>
      </c>
      <c r="AX1069" s="14" t="s">
        <v>84</v>
      </c>
      <c r="AY1069" s="171" t="s">
        <v>164</v>
      </c>
    </row>
    <row r="1070" spans="2:65" s="1" customFormat="1" ht="16.5" customHeight="1">
      <c r="B1070" s="31"/>
      <c r="C1070" s="135" t="s">
        <v>937</v>
      </c>
      <c r="D1070" s="135" t="s">
        <v>167</v>
      </c>
      <c r="E1070" s="136" t="s">
        <v>938</v>
      </c>
      <c r="F1070" s="137" t="s">
        <v>939</v>
      </c>
      <c r="G1070" s="138" t="s">
        <v>250</v>
      </c>
      <c r="H1070" s="139">
        <v>1312.28</v>
      </c>
      <c r="I1070" s="140"/>
      <c r="J1070" s="141">
        <f>ROUND(I1070*H1070,2)</f>
        <v>0</v>
      </c>
      <c r="K1070" s="137" t="s">
        <v>1</v>
      </c>
      <c r="L1070" s="31"/>
      <c r="M1070" s="142" t="s">
        <v>1</v>
      </c>
      <c r="N1070" s="143" t="s">
        <v>42</v>
      </c>
      <c r="P1070" s="144">
        <f>O1070*H1070</f>
        <v>0</v>
      </c>
      <c r="Q1070" s="144">
        <v>1.2999999999999999E-4</v>
      </c>
      <c r="R1070" s="144">
        <f>Q1070*H1070</f>
        <v>0.17059639999999998</v>
      </c>
      <c r="S1070" s="144">
        <v>0</v>
      </c>
      <c r="T1070" s="145">
        <f>S1070*H1070</f>
        <v>0</v>
      </c>
      <c r="AR1070" s="146" t="s">
        <v>186</v>
      </c>
      <c r="AT1070" s="146" t="s">
        <v>167</v>
      </c>
      <c r="AU1070" s="146" t="s">
        <v>113</v>
      </c>
      <c r="AY1070" s="16" t="s">
        <v>164</v>
      </c>
      <c r="BE1070" s="147">
        <f>IF(N1070="základní",J1070,0)</f>
        <v>0</v>
      </c>
      <c r="BF1070" s="147">
        <f>IF(N1070="snížená",J1070,0)</f>
        <v>0</v>
      </c>
      <c r="BG1070" s="147">
        <f>IF(N1070="zákl. přenesená",J1070,0)</f>
        <v>0</v>
      </c>
      <c r="BH1070" s="147">
        <f>IF(N1070="sníž. přenesená",J1070,0)</f>
        <v>0</v>
      </c>
      <c r="BI1070" s="147">
        <f>IF(N1070="nulová",J1070,0)</f>
        <v>0</v>
      </c>
      <c r="BJ1070" s="16" t="s">
        <v>113</v>
      </c>
      <c r="BK1070" s="147">
        <f>ROUND(I1070*H1070,2)</f>
        <v>0</v>
      </c>
      <c r="BL1070" s="16" t="s">
        <v>186</v>
      </c>
      <c r="BM1070" s="146" t="s">
        <v>940</v>
      </c>
    </row>
    <row r="1071" spans="2:65" s="12" customFormat="1">
      <c r="B1071" s="157"/>
      <c r="D1071" s="148" t="s">
        <v>253</v>
      </c>
      <c r="E1071" s="158" t="s">
        <v>1</v>
      </c>
      <c r="F1071" s="159" t="s">
        <v>509</v>
      </c>
      <c r="H1071" s="158" t="s">
        <v>1</v>
      </c>
      <c r="I1071" s="160"/>
      <c r="L1071" s="157"/>
      <c r="M1071" s="161"/>
      <c r="T1071" s="162"/>
      <c r="AT1071" s="158" t="s">
        <v>253</v>
      </c>
      <c r="AU1071" s="158" t="s">
        <v>113</v>
      </c>
      <c r="AV1071" s="12" t="s">
        <v>84</v>
      </c>
      <c r="AW1071" s="12" t="s">
        <v>32</v>
      </c>
      <c r="AX1071" s="12" t="s">
        <v>76</v>
      </c>
      <c r="AY1071" s="158" t="s">
        <v>164</v>
      </c>
    </row>
    <row r="1072" spans="2:65" s="13" customFormat="1">
      <c r="B1072" s="163"/>
      <c r="D1072" s="148" t="s">
        <v>253</v>
      </c>
      <c r="E1072" s="164" t="s">
        <v>1</v>
      </c>
      <c r="F1072" s="165" t="s">
        <v>933</v>
      </c>
      <c r="H1072" s="166">
        <v>472.26</v>
      </c>
      <c r="I1072" s="167"/>
      <c r="L1072" s="163"/>
      <c r="M1072" s="168"/>
      <c r="T1072" s="169"/>
      <c r="AT1072" s="164" t="s">
        <v>253</v>
      </c>
      <c r="AU1072" s="164" t="s">
        <v>113</v>
      </c>
      <c r="AV1072" s="13" t="s">
        <v>113</v>
      </c>
      <c r="AW1072" s="13" t="s">
        <v>32</v>
      </c>
      <c r="AX1072" s="13" t="s">
        <v>76</v>
      </c>
      <c r="AY1072" s="164" t="s">
        <v>164</v>
      </c>
    </row>
    <row r="1073" spans="2:65" s="13" customFormat="1">
      <c r="B1073" s="163"/>
      <c r="D1073" s="148" t="s">
        <v>253</v>
      </c>
      <c r="E1073" s="164" t="s">
        <v>1</v>
      </c>
      <c r="F1073" s="165" t="s">
        <v>934</v>
      </c>
      <c r="H1073" s="166">
        <v>-4</v>
      </c>
      <c r="I1073" s="167"/>
      <c r="L1073" s="163"/>
      <c r="M1073" s="168"/>
      <c r="T1073" s="169"/>
      <c r="AT1073" s="164" t="s">
        <v>253</v>
      </c>
      <c r="AU1073" s="164" t="s">
        <v>113</v>
      </c>
      <c r="AV1073" s="13" t="s">
        <v>113</v>
      </c>
      <c r="AW1073" s="13" t="s">
        <v>32</v>
      </c>
      <c r="AX1073" s="13" t="s">
        <v>76</v>
      </c>
      <c r="AY1073" s="164" t="s">
        <v>164</v>
      </c>
    </row>
    <row r="1074" spans="2:65" s="12" customFormat="1">
      <c r="B1074" s="157"/>
      <c r="D1074" s="148" t="s">
        <v>253</v>
      </c>
      <c r="E1074" s="158" t="s">
        <v>1</v>
      </c>
      <c r="F1074" s="159" t="s">
        <v>511</v>
      </c>
      <c r="H1074" s="158" t="s">
        <v>1</v>
      </c>
      <c r="I1074" s="160"/>
      <c r="L1074" s="157"/>
      <c r="M1074" s="161"/>
      <c r="T1074" s="162"/>
      <c r="AT1074" s="158" t="s">
        <v>253</v>
      </c>
      <c r="AU1074" s="158" t="s">
        <v>113</v>
      </c>
      <c r="AV1074" s="12" t="s">
        <v>84</v>
      </c>
      <c r="AW1074" s="12" t="s">
        <v>32</v>
      </c>
      <c r="AX1074" s="12" t="s">
        <v>76</v>
      </c>
      <c r="AY1074" s="158" t="s">
        <v>164</v>
      </c>
    </row>
    <row r="1075" spans="2:65" s="13" customFormat="1">
      <c r="B1075" s="163"/>
      <c r="D1075" s="148" t="s">
        <v>253</v>
      </c>
      <c r="E1075" s="164" t="s">
        <v>1</v>
      </c>
      <c r="F1075" s="165" t="s">
        <v>935</v>
      </c>
      <c r="H1075" s="166">
        <v>437.85</v>
      </c>
      <c r="I1075" s="167"/>
      <c r="L1075" s="163"/>
      <c r="M1075" s="168"/>
      <c r="T1075" s="169"/>
      <c r="AT1075" s="164" t="s">
        <v>253</v>
      </c>
      <c r="AU1075" s="164" t="s">
        <v>113</v>
      </c>
      <c r="AV1075" s="13" t="s">
        <v>113</v>
      </c>
      <c r="AW1075" s="13" t="s">
        <v>32</v>
      </c>
      <c r="AX1075" s="13" t="s">
        <v>76</v>
      </c>
      <c r="AY1075" s="164" t="s">
        <v>164</v>
      </c>
    </row>
    <row r="1076" spans="2:65" s="13" customFormat="1">
      <c r="B1076" s="163"/>
      <c r="D1076" s="148" t="s">
        <v>253</v>
      </c>
      <c r="E1076" s="164" t="s">
        <v>1</v>
      </c>
      <c r="F1076" s="165" t="s">
        <v>936</v>
      </c>
      <c r="H1076" s="166">
        <v>-15.84</v>
      </c>
      <c r="I1076" s="167"/>
      <c r="L1076" s="163"/>
      <c r="M1076" s="168"/>
      <c r="T1076" s="169"/>
      <c r="AT1076" s="164" t="s">
        <v>253</v>
      </c>
      <c r="AU1076" s="164" t="s">
        <v>113</v>
      </c>
      <c r="AV1076" s="13" t="s">
        <v>113</v>
      </c>
      <c r="AW1076" s="13" t="s">
        <v>32</v>
      </c>
      <c r="AX1076" s="13" t="s">
        <v>76</v>
      </c>
      <c r="AY1076" s="164" t="s">
        <v>164</v>
      </c>
    </row>
    <row r="1077" spans="2:65" s="12" customFormat="1">
      <c r="B1077" s="157"/>
      <c r="D1077" s="148" t="s">
        <v>253</v>
      </c>
      <c r="E1077" s="158" t="s">
        <v>1</v>
      </c>
      <c r="F1077" s="159" t="s">
        <v>519</v>
      </c>
      <c r="H1077" s="158" t="s">
        <v>1</v>
      </c>
      <c r="I1077" s="160"/>
      <c r="L1077" s="157"/>
      <c r="M1077" s="161"/>
      <c r="T1077" s="162"/>
      <c r="AT1077" s="158" t="s">
        <v>253</v>
      </c>
      <c r="AU1077" s="158" t="s">
        <v>113</v>
      </c>
      <c r="AV1077" s="12" t="s">
        <v>84</v>
      </c>
      <c r="AW1077" s="12" t="s">
        <v>32</v>
      </c>
      <c r="AX1077" s="12" t="s">
        <v>76</v>
      </c>
      <c r="AY1077" s="158" t="s">
        <v>164</v>
      </c>
    </row>
    <row r="1078" spans="2:65" s="13" customFormat="1">
      <c r="B1078" s="163"/>
      <c r="D1078" s="148" t="s">
        <v>253</v>
      </c>
      <c r="E1078" s="164" t="s">
        <v>1</v>
      </c>
      <c r="F1078" s="165" t="s">
        <v>935</v>
      </c>
      <c r="H1078" s="166">
        <v>437.85</v>
      </c>
      <c r="I1078" s="167"/>
      <c r="L1078" s="163"/>
      <c r="M1078" s="168"/>
      <c r="T1078" s="169"/>
      <c r="AT1078" s="164" t="s">
        <v>253</v>
      </c>
      <c r="AU1078" s="164" t="s">
        <v>113</v>
      </c>
      <c r="AV1078" s="13" t="s">
        <v>113</v>
      </c>
      <c r="AW1078" s="13" t="s">
        <v>32</v>
      </c>
      <c r="AX1078" s="13" t="s">
        <v>76</v>
      </c>
      <c r="AY1078" s="164" t="s">
        <v>164</v>
      </c>
    </row>
    <row r="1079" spans="2:65" s="13" customFormat="1">
      <c r="B1079" s="163"/>
      <c r="D1079" s="148" t="s">
        <v>253</v>
      </c>
      <c r="E1079" s="164" t="s">
        <v>1</v>
      </c>
      <c r="F1079" s="165" t="s">
        <v>936</v>
      </c>
      <c r="H1079" s="166">
        <v>-15.84</v>
      </c>
      <c r="I1079" s="167"/>
      <c r="L1079" s="163"/>
      <c r="M1079" s="168"/>
      <c r="T1079" s="169"/>
      <c r="AT1079" s="164" t="s">
        <v>253</v>
      </c>
      <c r="AU1079" s="164" t="s">
        <v>113</v>
      </c>
      <c r="AV1079" s="13" t="s">
        <v>113</v>
      </c>
      <c r="AW1079" s="13" t="s">
        <v>32</v>
      </c>
      <c r="AX1079" s="13" t="s">
        <v>76</v>
      </c>
      <c r="AY1079" s="164" t="s">
        <v>164</v>
      </c>
    </row>
    <row r="1080" spans="2:65" s="14" customFormat="1">
      <c r="B1080" s="170"/>
      <c r="D1080" s="148" t="s">
        <v>253</v>
      </c>
      <c r="E1080" s="171" t="s">
        <v>1</v>
      </c>
      <c r="F1080" s="172" t="s">
        <v>265</v>
      </c>
      <c r="H1080" s="173">
        <v>1312.28</v>
      </c>
      <c r="I1080" s="174"/>
      <c r="L1080" s="170"/>
      <c r="M1080" s="175"/>
      <c r="T1080" s="176"/>
      <c r="AT1080" s="171" t="s">
        <v>253</v>
      </c>
      <c r="AU1080" s="171" t="s">
        <v>113</v>
      </c>
      <c r="AV1080" s="14" t="s">
        <v>186</v>
      </c>
      <c r="AW1080" s="14" t="s">
        <v>32</v>
      </c>
      <c r="AX1080" s="14" t="s">
        <v>84</v>
      </c>
      <c r="AY1080" s="171" t="s">
        <v>164</v>
      </c>
    </row>
    <row r="1081" spans="2:65" s="1" customFormat="1" ht="24.2" customHeight="1">
      <c r="B1081" s="31"/>
      <c r="C1081" s="135" t="s">
        <v>941</v>
      </c>
      <c r="D1081" s="135" t="s">
        <v>167</v>
      </c>
      <c r="E1081" s="136" t="s">
        <v>942</v>
      </c>
      <c r="F1081" s="137" t="s">
        <v>943</v>
      </c>
      <c r="G1081" s="138" t="s">
        <v>250</v>
      </c>
      <c r="H1081" s="139">
        <v>1312.28</v>
      </c>
      <c r="I1081" s="140"/>
      <c r="J1081" s="141">
        <f>ROUND(I1081*H1081,2)</f>
        <v>0</v>
      </c>
      <c r="K1081" s="137" t="s">
        <v>251</v>
      </c>
      <c r="L1081" s="31"/>
      <c r="M1081" s="142" t="s">
        <v>1</v>
      </c>
      <c r="N1081" s="143" t="s">
        <v>42</v>
      </c>
      <c r="P1081" s="144">
        <f>O1081*H1081</f>
        <v>0</v>
      </c>
      <c r="Q1081" s="144">
        <v>0</v>
      </c>
      <c r="R1081" s="144">
        <f>Q1081*H1081</f>
        <v>0</v>
      </c>
      <c r="S1081" s="144">
        <v>0</v>
      </c>
      <c r="T1081" s="145">
        <f>S1081*H1081</f>
        <v>0</v>
      </c>
      <c r="AR1081" s="146" t="s">
        <v>186</v>
      </c>
      <c r="AT1081" s="146" t="s">
        <v>167</v>
      </c>
      <c r="AU1081" s="146" t="s">
        <v>113</v>
      </c>
      <c r="AY1081" s="16" t="s">
        <v>164</v>
      </c>
      <c r="BE1081" s="147">
        <f>IF(N1081="základní",J1081,0)</f>
        <v>0</v>
      </c>
      <c r="BF1081" s="147">
        <f>IF(N1081="snížená",J1081,0)</f>
        <v>0</v>
      </c>
      <c r="BG1081" s="147">
        <f>IF(N1081="zákl. přenesená",J1081,0)</f>
        <v>0</v>
      </c>
      <c r="BH1081" s="147">
        <f>IF(N1081="sníž. přenesená",J1081,0)</f>
        <v>0</v>
      </c>
      <c r="BI1081" s="147">
        <f>IF(N1081="nulová",J1081,0)</f>
        <v>0</v>
      </c>
      <c r="BJ1081" s="16" t="s">
        <v>113</v>
      </c>
      <c r="BK1081" s="147">
        <f>ROUND(I1081*H1081,2)</f>
        <v>0</v>
      </c>
      <c r="BL1081" s="16" t="s">
        <v>186</v>
      </c>
      <c r="BM1081" s="146" t="s">
        <v>944</v>
      </c>
    </row>
    <row r="1082" spans="2:65" s="12" customFormat="1">
      <c r="B1082" s="157"/>
      <c r="D1082" s="148" t="s">
        <v>253</v>
      </c>
      <c r="E1082" s="158" t="s">
        <v>1</v>
      </c>
      <c r="F1082" s="159" t="s">
        <v>509</v>
      </c>
      <c r="H1082" s="158" t="s">
        <v>1</v>
      </c>
      <c r="I1082" s="160"/>
      <c r="L1082" s="157"/>
      <c r="M1082" s="161"/>
      <c r="T1082" s="162"/>
      <c r="AT1082" s="158" t="s">
        <v>253</v>
      </c>
      <c r="AU1082" s="158" t="s">
        <v>113</v>
      </c>
      <c r="AV1082" s="12" t="s">
        <v>84</v>
      </c>
      <c r="AW1082" s="12" t="s">
        <v>32</v>
      </c>
      <c r="AX1082" s="12" t="s">
        <v>76</v>
      </c>
      <c r="AY1082" s="158" t="s">
        <v>164</v>
      </c>
    </row>
    <row r="1083" spans="2:65" s="13" customFormat="1">
      <c r="B1083" s="163"/>
      <c r="D1083" s="148" t="s">
        <v>253</v>
      </c>
      <c r="E1083" s="164" t="s">
        <v>1</v>
      </c>
      <c r="F1083" s="165" t="s">
        <v>933</v>
      </c>
      <c r="H1083" s="166">
        <v>472.26</v>
      </c>
      <c r="I1083" s="167"/>
      <c r="L1083" s="163"/>
      <c r="M1083" s="168"/>
      <c r="T1083" s="169"/>
      <c r="AT1083" s="164" t="s">
        <v>253</v>
      </c>
      <c r="AU1083" s="164" t="s">
        <v>113</v>
      </c>
      <c r="AV1083" s="13" t="s">
        <v>113</v>
      </c>
      <c r="AW1083" s="13" t="s">
        <v>32</v>
      </c>
      <c r="AX1083" s="13" t="s">
        <v>76</v>
      </c>
      <c r="AY1083" s="164" t="s">
        <v>164</v>
      </c>
    </row>
    <row r="1084" spans="2:65" s="13" customFormat="1">
      <c r="B1084" s="163"/>
      <c r="D1084" s="148" t="s">
        <v>253</v>
      </c>
      <c r="E1084" s="164" t="s">
        <v>1</v>
      </c>
      <c r="F1084" s="165" t="s">
        <v>934</v>
      </c>
      <c r="H1084" s="166">
        <v>-4</v>
      </c>
      <c r="I1084" s="167"/>
      <c r="L1084" s="163"/>
      <c r="M1084" s="168"/>
      <c r="T1084" s="169"/>
      <c r="AT1084" s="164" t="s">
        <v>253</v>
      </c>
      <c r="AU1084" s="164" t="s">
        <v>113</v>
      </c>
      <c r="AV1084" s="13" t="s">
        <v>113</v>
      </c>
      <c r="AW1084" s="13" t="s">
        <v>32</v>
      </c>
      <c r="AX1084" s="13" t="s">
        <v>76</v>
      </c>
      <c r="AY1084" s="164" t="s">
        <v>164</v>
      </c>
    </row>
    <row r="1085" spans="2:65" s="12" customFormat="1">
      <c r="B1085" s="157"/>
      <c r="D1085" s="148" t="s">
        <v>253</v>
      </c>
      <c r="E1085" s="158" t="s">
        <v>1</v>
      </c>
      <c r="F1085" s="159" t="s">
        <v>511</v>
      </c>
      <c r="H1085" s="158" t="s">
        <v>1</v>
      </c>
      <c r="I1085" s="160"/>
      <c r="L1085" s="157"/>
      <c r="M1085" s="161"/>
      <c r="T1085" s="162"/>
      <c r="AT1085" s="158" t="s">
        <v>253</v>
      </c>
      <c r="AU1085" s="158" t="s">
        <v>113</v>
      </c>
      <c r="AV1085" s="12" t="s">
        <v>84</v>
      </c>
      <c r="AW1085" s="12" t="s">
        <v>32</v>
      </c>
      <c r="AX1085" s="12" t="s">
        <v>76</v>
      </c>
      <c r="AY1085" s="158" t="s">
        <v>164</v>
      </c>
    </row>
    <row r="1086" spans="2:65" s="13" customFormat="1">
      <c r="B1086" s="163"/>
      <c r="D1086" s="148" t="s">
        <v>253</v>
      </c>
      <c r="E1086" s="164" t="s">
        <v>1</v>
      </c>
      <c r="F1086" s="165" t="s">
        <v>935</v>
      </c>
      <c r="H1086" s="166">
        <v>437.85</v>
      </c>
      <c r="I1086" s="167"/>
      <c r="L1086" s="163"/>
      <c r="M1086" s="168"/>
      <c r="T1086" s="169"/>
      <c r="AT1086" s="164" t="s">
        <v>253</v>
      </c>
      <c r="AU1086" s="164" t="s">
        <v>113</v>
      </c>
      <c r="AV1086" s="13" t="s">
        <v>113</v>
      </c>
      <c r="AW1086" s="13" t="s">
        <v>32</v>
      </c>
      <c r="AX1086" s="13" t="s">
        <v>76</v>
      </c>
      <c r="AY1086" s="164" t="s">
        <v>164</v>
      </c>
    </row>
    <row r="1087" spans="2:65" s="13" customFormat="1">
      <c r="B1087" s="163"/>
      <c r="D1087" s="148" t="s">
        <v>253</v>
      </c>
      <c r="E1087" s="164" t="s">
        <v>1</v>
      </c>
      <c r="F1087" s="165" t="s">
        <v>936</v>
      </c>
      <c r="H1087" s="166">
        <v>-15.84</v>
      </c>
      <c r="I1087" s="167"/>
      <c r="L1087" s="163"/>
      <c r="M1087" s="168"/>
      <c r="T1087" s="169"/>
      <c r="AT1087" s="164" t="s">
        <v>253</v>
      </c>
      <c r="AU1087" s="164" t="s">
        <v>113</v>
      </c>
      <c r="AV1087" s="13" t="s">
        <v>113</v>
      </c>
      <c r="AW1087" s="13" t="s">
        <v>32</v>
      </c>
      <c r="AX1087" s="13" t="s">
        <v>76</v>
      </c>
      <c r="AY1087" s="164" t="s">
        <v>164</v>
      </c>
    </row>
    <row r="1088" spans="2:65" s="12" customFormat="1">
      <c r="B1088" s="157"/>
      <c r="D1088" s="148" t="s">
        <v>253</v>
      </c>
      <c r="E1088" s="158" t="s">
        <v>1</v>
      </c>
      <c r="F1088" s="159" t="s">
        <v>519</v>
      </c>
      <c r="H1088" s="158" t="s">
        <v>1</v>
      </c>
      <c r="I1088" s="160"/>
      <c r="L1088" s="157"/>
      <c r="M1088" s="161"/>
      <c r="T1088" s="162"/>
      <c r="AT1088" s="158" t="s">
        <v>253</v>
      </c>
      <c r="AU1088" s="158" t="s">
        <v>113</v>
      </c>
      <c r="AV1088" s="12" t="s">
        <v>84</v>
      </c>
      <c r="AW1088" s="12" t="s">
        <v>32</v>
      </c>
      <c r="AX1088" s="12" t="s">
        <v>76</v>
      </c>
      <c r="AY1088" s="158" t="s">
        <v>164</v>
      </c>
    </row>
    <row r="1089" spans="2:65" s="13" customFormat="1">
      <c r="B1089" s="163"/>
      <c r="D1089" s="148" t="s">
        <v>253</v>
      </c>
      <c r="E1089" s="164" t="s">
        <v>1</v>
      </c>
      <c r="F1089" s="165" t="s">
        <v>935</v>
      </c>
      <c r="H1089" s="166">
        <v>437.85</v>
      </c>
      <c r="I1089" s="167"/>
      <c r="L1089" s="163"/>
      <c r="M1089" s="168"/>
      <c r="T1089" s="169"/>
      <c r="AT1089" s="164" t="s">
        <v>253</v>
      </c>
      <c r="AU1089" s="164" t="s">
        <v>113</v>
      </c>
      <c r="AV1089" s="13" t="s">
        <v>113</v>
      </c>
      <c r="AW1089" s="13" t="s">
        <v>32</v>
      </c>
      <c r="AX1089" s="13" t="s">
        <v>76</v>
      </c>
      <c r="AY1089" s="164" t="s">
        <v>164</v>
      </c>
    </row>
    <row r="1090" spans="2:65" s="13" customFormat="1">
      <c r="B1090" s="163"/>
      <c r="D1090" s="148" t="s">
        <v>253</v>
      </c>
      <c r="E1090" s="164" t="s">
        <v>1</v>
      </c>
      <c r="F1090" s="165" t="s">
        <v>936</v>
      </c>
      <c r="H1090" s="166">
        <v>-15.84</v>
      </c>
      <c r="I1090" s="167"/>
      <c r="L1090" s="163"/>
      <c r="M1090" s="168"/>
      <c r="T1090" s="169"/>
      <c r="AT1090" s="164" t="s">
        <v>253</v>
      </c>
      <c r="AU1090" s="164" t="s">
        <v>113</v>
      </c>
      <c r="AV1090" s="13" t="s">
        <v>113</v>
      </c>
      <c r="AW1090" s="13" t="s">
        <v>32</v>
      </c>
      <c r="AX1090" s="13" t="s">
        <v>76</v>
      </c>
      <c r="AY1090" s="164" t="s">
        <v>164</v>
      </c>
    </row>
    <row r="1091" spans="2:65" s="14" customFormat="1">
      <c r="B1091" s="170"/>
      <c r="D1091" s="148" t="s">
        <v>253</v>
      </c>
      <c r="E1091" s="171" t="s">
        <v>1</v>
      </c>
      <c r="F1091" s="172" t="s">
        <v>265</v>
      </c>
      <c r="H1091" s="173">
        <v>1312.28</v>
      </c>
      <c r="I1091" s="174"/>
      <c r="L1091" s="170"/>
      <c r="M1091" s="175"/>
      <c r="T1091" s="176"/>
      <c r="AT1091" s="171" t="s">
        <v>253</v>
      </c>
      <c r="AU1091" s="171" t="s">
        <v>113</v>
      </c>
      <c r="AV1091" s="14" t="s">
        <v>186</v>
      </c>
      <c r="AW1091" s="14" t="s">
        <v>32</v>
      </c>
      <c r="AX1091" s="14" t="s">
        <v>84</v>
      </c>
      <c r="AY1091" s="171" t="s">
        <v>164</v>
      </c>
    </row>
    <row r="1092" spans="2:65" s="1" customFormat="1" ht="37.9" customHeight="1">
      <c r="B1092" s="31"/>
      <c r="C1092" s="135" t="s">
        <v>945</v>
      </c>
      <c r="D1092" s="135" t="s">
        <v>167</v>
      </c>
      <c r="E1092" s="136" t="s">
        <v>946</v>
      </c>
      <c r="F1092" s="137" t="s">
        <v>947</v>
      </c>
      <c r="G1092" s="138" t="s">
        <v>442</v>
      </c>
      <c r="H1092" s="139">
        <v>1163.2470000000001</v>
      </c>
      <c r="I1092" s="140"/>
      <c r="J1092" s="141">
        <f>ROUND(I1092*H1092,2)</f>
        <v>0</v>
      </c>
      <c r="K1092" s="137" t="s">
        <v>1</v>
      </c>
      <c r="L1092" s="31"/>
      <c r="M1092" s="142" t="s">
        <v>1</v>
      </c>
      <c r="N1092" s="143" t="s">
        <v>42</v>
      </c>
      <c r="P1092" s="144">
        <f>O1092*H1092</f>
        <v>0</v>
      </c>
      <c r="Q1092" s="144">
        <v>2.0000000000000002E-5</v>
      </c>
      <c r="R1092" s="144">
        <f>Q1092*H1092</f>
        <v>2.3264940000000005E-2</v>
      </c>
      <c r="S1092" s="144">
        <v>0</v>
      </c>
      <c r="T1092" s="145">
        <f>S1092*H1092</f>
        <v>0</v>
      </c>
      <c r="AR1092" s="146" t="s">
        <v>186</v>
      </c>
      <c r="AT1092" s="146" t="s">
        <v>167</v>
      </c>
      <c r="AU1092" s="146" t="s">
        <v>113</v>
      </c>
      <c r="AY1092" s="16" t="s">
        <v>164</v>
      </c>
      <c r="BE1092" s="147">
        <f>IF(N1092="základní",J1092,0)</f>
        <v>0</v>
      </c>
      <c r="BF1092" s="147">
        <f>IF(N1092="snížená",J1092,0)</f>
        <v>0</v>
      </c>
      <c r="BG1092" s="147">
        <f>IF(N1092="zákl. přenesená",J1092,0)</f>
        <v>0</v>
      </c>
      <c r="BH1092" s="147">
        <f>IF(N1092="sníž. přenesená",J1092,0)</f>
        <v>0</v>
      </c>
      <c r="BI1092" s="147">
        <f>IF(N1092="nulová",J1092,0)</f>
        <v>0</v>
      </c>
      <c r="BJ1092" s="16" t="s">
        <v>113</v>
      </c>
      <c r="BK1092" s="147">
        <f>ROUND(I1092*H1092,2)</f>
        <v>0</v>
      </c>
      <c r="BL1092" s="16" t="s">
        <v>186</v>
      </c>
      <c r="BM1092" s="146" t="s">
        <v>948</v>
      </c>
    </row>
    <row r="1093" spans="2:65" s="12" customFormat="1">
      <c r="B1093" s="157"/>
      <c r="D1093" s="148" t="s">
        <v>253</v>
      </c>
      <c r="E1093" s="158" t="s">
        <v>1</v>
      </c>
      <c r="F1093" s="159" t="s">
        <v>509</v>
      </c>
      <c r="H1093" s="158" t="s">
        <v>1</v>
      </c>
      <c r="I1093" s="160"/>
      <c r="L1093" s="157"/>
      <c r="M1093" s="161"/>
      <c r="T1093" s="162"/>
      <c r="AT1093" s="158" t="s">
        <v>253</v>
      </c>
      <c r="AU1093" s="158" t="s">
        <v>113</v>
      </c>
      <c r="AV1093" s="12" t="s">
        <v>84</v>
      </c>
      <c r="AW1093" s="12" t="s">
        <v>32</v>
      </c>
      <c r="AX1093" s="12" t="s">
        <v>76</v>
      </c>
      <c r="AY1093" s="158" t="s">
        <v>164</v>
      </c>
    </row>
    <row r="1094" spans="2:65" s="13" customFormat="1">
      <c r="B1094" s="163"/>
      <c r="D1094" s="148" t="s">
        <v>253</v>
      </c>
      <c r="E1094" s="164" t="s">
        <v>1</v>
      </c>
      <c r="F1094" s="165" t="s">
        <v>949</v>
      </c>
      <c r="H1094" s="166">
        <v>415.589</v>
      </c>
      <c r="I1094" s="167"/>
      <c r="L1094" s="163"/>
      <c r="M1094" s="168"/>
      <c r="T1094" s="169"/>
      <c r="AT1094" s="164" t="s">
        <v>253</v>
      </c>
      <c r="AU1094" s="164" t="s">
        <v>113</v>
      </c>
      <c r="AV1094" s="13" t="s">
        <v>113</v>
      </c>
      <c r="AW1094" s="13" t="s">
        <v>32</v>
      </c>
      <c r="AX1094" s="13" t="s">
        <v>76</v>
      </c>
      <c r="AY1094" s="164" t="s">
        <v>164</v>
      </c>
    </row>
    <row r="1095" spans="2:65" s="13" customFormat="1">
      <c r="B1095" s="163"/>
      <c r="D1095" s="148" t="s">
        <v>253</v>
      </c>
      <c r="E1095" s="164" t="s">
        <v>1</v>
      </c>
      <c r="F1095" s="165" t="s">
        <v>950</v>
      </c>
      <c r="H1095" s="166">
        <v>-3.52</v>
      </c>
      <c r="I1095" s="167"/>
      <c r="L1095" s="163"/>
      <c r="M1095" s="168"/>
      <c r="T1095" s="169"/>
      <c r="AT1095" s="164" t="s">
        <v>253</v>
      </c>
      <c r="AU1095" s="164" t="s">
        <v>113</v>
      </c>
      <c r="AV1095" s="13" t="s">
        <v>113</v>
      </c>
      <c r="AW1095" s="13" t="s">
        <v>32</v>
      </c>
      <c r="AX1095" s="13" t="s">
        <v>76</v>
      </c>
      <c r="AY1095" s="164" t="s">
        <v>164</v>
      </c>
    </row>
    <row r="1096" spans="2:65" s="12" customFormat="1">
      <c r="B1096" s="157"/>
      <c r="D1096" s="148" t="s">
        <v>253</v>
      </c>
      <c r="E1096" s="158" t="s">
        <v>1</v>
      </c>
      <c r="F1096" s="159" t="s">
        <v>511</v>
      </c>
      <c r="H1096" s="158" t="s">
        <v>1</v>
      </c>
      <c r="I1096" s="160"/>
      <c r="L1096" s="157"/>
      <c r="M1096" s="161"/>
      <c r="T1096" s="162"/>
      <c r="AT1096" s="158" t="s">
        <v>253</v>
      </c>
      <c r="AU1096" s="158" t="s">
        <v>113</v>
      </c>
      <c r="AV1096" s="12" t="s">
        <v>84</v>
      </c>
      <c r="AW1096" s="12" t="s">
        <v>32</v>
      </c>
      <c r="AX1096" s="12" t="s">
        <v>76</v>
      </c>
      <c r="AY1096" s="158" t="s">
        <v>164</v>
      </c>
    </row>
    <row r="1097" spans="2:65" s="13" customFormat="1">
      <c r="B1097" s="163"/>
      <c r="D1097" s="148" t="s">
        <v>253</v>
      </c>
      <c r="E1097" s="164" t="s">
        <v>1</v>
      </c>
      <c r="F1097" s="165" t="s">
        <v>951</v>
      </c>
      <c r="H1097" s="166">
        <v>389.68700000000001</v>
      </c>
      <c r="I1097" s="167"/>
      <c r="L1097" s="163"/>
      <c r="M1097" s="168"/>
      <c r="T1097" s="169"/>
      <c r="AT1097" s="164" t="s">
        <v>253</v>
      </c>
      <c r="AU1097" s="164" t="s">
        <v>113</v>
      </c>
      <c r="AV1097" s="13" t="s">
        <v>113</v>
      </c>
      <c r="AW1097" s="13" t="s">
        <v>32</v>
      </c>
      <c r="AX1097" s="13" t="s">
        <v>76</v>
      </c>
      <c r="AY1097" s="164" t="s">
        <v>164</v>
      </c>
    </row>
    <row r="1098" spans="2:65" s="13" customFormat="1">
      <c r="B1098" s="163"/>
      <c r="D1098" s="148" t="s">
        <v>253</v>
      </c>
      <c r="E1098" s="164" t="s">
        <v>1</v>
      </c>
      <c r="F1098" s="165" t="s">
        <v>952</v>
      </c>
      <c r="H1098" s="166">
        <v>-14.098000000000001</v>
      </c>
      <c r="I1098" s="167"/>
      <c r="L1098" s="163"/>
      <c r="M1098" s="168"/>
      <c r="T1098" s="169"/>
      <c r="AT1098" s="164" t="s">
        <v>253</v>
      </c>
      <c r="AU1098" s="164" t="s">
        <v>113</v>
      </c>
      <c r="AV1098" s="13" t="s">
        <v>113</v>
      </c>
      <c r="AW1098" s="13" t="s">
        <v>32</v>
      </c>
      <c r="AX1098" s="13" t="s">
        <v>76</v>
      </c>
      <c r="AY1098" s="164" t="s">
        <v>164</v>
      </c>
    </row>
    <row r="1099" spans="2:65" s="12" customFormat="1">
      <c r="B1099" s="157"/>
      <c r="D1099" s="148" t="s">
        <v>253</v>
      </c>
      <c r="E1099" s="158" t="s">
        <v>1</v>
      </c>
      <c r="F1099" s="159" t="s">
        <v>519</v>
      </c>
      <c r="H1099" s="158" t="s">
        <v>1</v>
      </c>
      <c r="I1099" s="160"/>
      <c r="L1099" s="157"/>
      <c r="M1099" s="161"/>
      <c r="T1099" s="162"/>
      <c r="AT1099" s="158" t="s">
        <v>253</v>
      </c>
      <c r="AU1099" s="158" t="s">
        <v>113</v>
      </c>
      <c r="AV1099" s="12" t="s">
        <v>84</v>
      </c>
      <c r="AW1099" s="12" t="s">
        <v>32</v>
      </c>
      <c r="AX1099" s="12" t="s">
        <v>76</v>
      </c>
      <c r="AY1099" s="158" t="s">
        <v>164</v>
      </c>
    </row>
    <row r="1100" spans="2:65" s="13" customFormat="1">
      <c r="B1100" s="163"/>
      <c r="D1100" s="148" t="s">
        <v>253</v>
      </c>
      <c r="E1100" s="164" t="s">
        <v>1</v>
      </c>
      <c r="F1100" s="165" t="s">
        <v>951</v>
      </c>
      <c r="H1100" s="166">
        <v>389.68700000000001</v>
      </c>
      <c r="I1100" s="167"/>
      <c r="L1100" s="163"/>
      <c r="M1100" s="168"/>
      <c r="T1100" s="169"/>
      <c r="AT1100" s="164" t="s">
        <v>253</v>
      </c>
      <c r="AU1100" s="164" t="s">
        <v>113</v>
      </c>
      <c r="AV1100" s="13" t="s">
        <v>113</v>
      </c>
      <c r="AW1100" s="13" t="s">
        <v>32</v>
      </c>
      <c r="AX1100" s="13" t="s">
        <v>76</v>
      </c>
      <c r="AY1100" s="164" t="s">
        <v>164</v>
      </c>
    </row>
    <row r="1101" spans="2:65" s="13" customFormat="1">
      <c r="B1101" s="163"/>
      <c r="D1101" s="148" t="s">
        <v>253</v>
      </c>
      <c r="E1101" s="164" t="s">
        <v>1</v>
      </c>
      <c r="F1101" s="165" t="s">
        <v>952</v>
      </c>
      <c r="H1101" s="166">
        <v>-14.098000000000001</v>
      </c>
      <c r="I1101" s="167"/>
      <c r="L1101" s="163"/>
      <c r="M1101" s="168"/>
      <c r="T1101" s="169"/>
      <c r="AT1101" s="164" t="s">
        <v>253</v>
      </c>
      <c r="AU1101" s="164" t="s">
        <v>113</v>
      </c>
      <c r="AV1101" s="13" t="s">
        <v>113</v>
      </c>
      <c r="AW1101" s="13" t="s">
        <v>32</v>
      </c>
      <c r="AX1101" s="13" t="s">
        <v>76</v>
      </c>
      <c r="AY1101" s="164" t="s">
        <v>164</v>
      </c>
    </row>
    <row r="1102" spans="2:65" s="14" customFormat="1">
      <c r="B1102" s="170"/>
      <c r="D1102" s="148" t="s">
        <v>253</v>
      </c>
      <c r="E1102" s="171" t="s">
        <v>1</v>
      </c>
      <c r="F1102" s="172" t="s">
        <v>265</v>
      </c>
      <c r="H1102" s="173">
        <v>1163.2470000000003</v>
      </c>
      <c r="I1102" s="174"/>
      <c r="L1102" s="170"/>
      <c r="M1102" s="175"/>
      <c r="T1102" s="176"/>
      <c r="AT1102" s="171" t="s">
        <v>253</v>
      </c>
      <c r="AU1102" s="171" t="s">
        <v>113</v>
      </c>
      <c r="AV1102" s="14" t="s">
        <v>186</v>
      </c>
      <c r="AW1102" s="14" t="s">
        <v>32</v>
      </c>
      <c r="AX1102" s="14" t="s">
        <v>84</v>
      </c>
      <c r="AY1102" s="171" t="s">
        <v>164</v>
      </c>
    </row>
    <row r="1103" spans="2:65" s="1" customFormat="1" ht="24.2" customHeight="1">
      <c r="B1103" s="31"/>
      <c r="C1103" s="135" t="s">
        <v>953</v>
      </c>
      <c r="D1103" s="135" t="s">
        <v>167</v>
      </c>
      <c r="E1103" s="136" t="s">
        <v>954</v>
      </c>
      <c r="F1103" s="137" t="s">
        <v>955</v>
      </c>
      <c r="G1103" s="138" t="s">
        <v>250</v>
      </c>
      <c r="H1103" s="139">
        <v>78.623999999999995</v>
      </c>
      <c r="I1103" s="140"/>
      <c r="J1103" s="141">
        <f>ROUND(I1103*H1103,2)</f>
        <v>0</v>
      </c>
      <c r="K1103" s="137" t="s">
        <v>1</v>
      </c>
      <c r="L1103" s="31"/>
      <c r="M1103" s="142" t="s">
        <v>1</v>
      </c>
      <c r="N1103" s="143" t="s">
        <v>42</v>
      </c>
      <c r="P1103" s="144">
        <f>O1103*H1103</f>
        <v>0</v>
      </c>
      <c r="Q1103" s="144">
        <v>2.0000000000000002E-5</v>
      </c>
      <c r="R1103" s="144">
        <f>Q1103*H1103</f>
        <v>1.57248E-3</v>
      </c>
      <c r="S1103" s="144">
        <v>0</v>
      </c>
      <c r="T1103" s="145">
        <f>S1103*H1103</f>
        <v>0</v>
      </c>
      <c r="AR1103" s="146" t="s">
        <v>186</v>
      </c>
      <c r="AT1103" s="146" t="s">
        <v>167</v>
      </c>
      <c r="AU1103" s="146" t="s">
        <v>113</v>
      </c>
      <c r="AY1103" s="16" t="s">
        <v>164</v>
      </c>
      <c r="BE1103" s="147">
        <f>IF(N1103="základní",J1103,0)</f>
        <v>0</v>
      </c>
      <c r="BF1103" s="147">
        <f>IF(N1103="snížená",J1103,0)</f>
        <v>0</v>
      </c>
      <c r="BG1103" s="147">
        <f>IF(N1103="zákl. přenesená",J1103,0)</f>
        <v>0</v>
      </c>
      <c r="BH1103" s="147">
        <f>IF(N1103="sníž. přenesená",J1103,0)</f>
        <v>0</v>
      </c>
      <c r="BI1103" s="147">
        <f>IF(N1103="nulová",J1103,0)</f>
        <v>0</v>
      </c>
      <c r="BJ1103" s="16" t="s">
        <v>113</v>
      </c>
      <c r="BK1103" s="147">
        <f>ROUND(I1103*H1103,2)</f>
        <v>0</v>
      </c>
      <c r="BL1103" s="16" t="s">
        <v>186</v>
      </c>
      <c r="BM1103" s="146" t="s">
        <v>956</v>
      </c>
    </row>
    <row r="1104" spans="2:65" s="12" customFormat="1">
      <c r="B1104" s="157"/>
      <c r="D1104" s="148" t="s">
        <v>253</v>
      </c>
      <c r="E1104" s="158" t="s">
        <v>1</v>
      </c>
      <c r="F1104" s="159" t="s">
        <v>733</v>
      </c>
      <c r="H1104" s="158" t="s">
        <v>1</v>
      </c>
      <c r="I1104" s="160"/>
      <c r="L1104" s="157"/>
      <c r="M1104" s="161"/>
      <c r="T1104" s="162"/>
      <c r="AT1104" s="158" t="s">
        <v>253</v>
      </c>
      <c r="AU1104" s="158" t="s">
        <v>113</v>
      </c>
      <c r="AV1104" s="12" t="s">
        <v>84</v>
      </c>
      <c r="AW1104" s="12" t="s">
        <v>32</v>
      </c>
      <c r="AX1104" s="12" t="s">
        <v>76</v>
      </c>
      <c r="AY1104" s="158" t="s">
        <v>164</v>
      </c>
    </row>
    <row r="1105" spans="2:65" s="13" customFormat="1">
      <c r="B1105" s="163"/>
      <c r="D1105" s="148" t="s">
        <v>253</v>
      </c>
      <c r="E1105" s="164" t="s">
        <v>1</v>
      </c>
      <c r="F1105" s="165" t="s">
        <v>734</v>
      </c>
      <c r="H1105" s="166">
        <v>24.57</v>
      </c>
      <c r="I1105" s="167"/>
      <c r="L1105" s="163"/>
      <c r="M1105" s="168"/>
      <c r="T1105" s="169"/>
      <c r="AT1105" s="164" t="s">
        <v>253</v>
      </c>
      <c r="AU1105" s="164" t="s">
        <v>113</v>
      </c>
      <c r="AV1105" s="13" t="s">
        <v>113</v>
      </c>
      <c r="AW1105" s="13" t="s">
        <v>32</v>
      </c>
      <c r="AX1105" s="13" t="s">
        <v>76</v>
      </c>
      <c r="AY1105" s="164" t="s">
        <v>164</v>
      </c>
    </row>
    <row r="1106" spans="2:65" s="13" customFormat="1">
      <c r="B1106" s="163"/>
      <c r="D1106" s="148" t="s">
        <v>253</v>
      </c>
      <c r="E1106" s="164" t="s">
        <v>1</v>
      </c>
      <c r="F1106" s="165" t="s">
        <v>735</v>
      </c>
      <c r="H1106" s="166">
        <v>54.054000000000002</v>
      </c>
      <c r="I1106" s="167"/>
      <c r="L1106" s="163"/>
      <c r="M1106" s="168"/>
      <c r="T1106" s="169"/>
      <c r="AT1106" s="164" t="s">
        <v>253</v>
      </c>
      <c r="AU1106" s="164" t="s">
        <v>113</v>
      </c>
      <c r="AV1106" s="13" t="s">
        <v>113</v>
      </c>
      <c r="AW1106" s="13" t="s">
        <v>32</v>
      </c>
      <c r="AX1106" s="13" t="s">
        <v>76</v>
      </c>
      <c r="AY1106" s="164" t="s">
        <v>164</v>
      </c>
    </row>
    <row r="1107" spans="2:65" s="14" customFormat="1">
      <c r="B1107" s="170"/>
      <c r="D1107" s="148" t="s">
        <v>253</v>
      </c>
      <c r="E1107" s="171" t="s">
        <v>1</v>
      </c>
      <c r="F1107" s="172" t="s">
        <v>265</v>
      </c>
      <c r="H1107" s="173">
        <v>78.623999999999995</v>
      </c>
      <c r="I1107" s="174"/>
      <c r="L1107" s="170"/>
      <c r="M1107" s="175"/>
      <c r="T1107" s="176"/>
      <c r="AT1107" s="171" t="s">
        <v>253</v>
      </c>
      <c r="AU1107" s="171" t="s">
        <v>113</v>
      </c>
      <c r="AV1107" s="14" t="s">
        <v>186</v>
      </c>
      <c r="AW1107" s="14" t="s">
        <v>32</v>
      </c>
      <c r="AX1107" s="14" t="s">
        <v>84</v>
      </c>
      <c r="AY1107" s="171" t="s">
        <v>164</v>
      </c>
    </row>
    <row r="1108" spans="2:65" s="11" customFormat="1" ht="22.9" customHeight="1">
      <c r="B1108" s="123"/>
      <c r="D1108" s="124" t="s">
        <v>75</v>
      </c>
      <c r="E1108" s="133" t="s">
        <v>208</v>
      </c>
      <c r="F1108" s="133" t="s">
        <v>957</v>
      </c>
      <c r="I1108" s="126"/>
      <c r="J1108" s="134">
        <f>BK1108</f>
        <v>0</v>
      </c>
      <c r="L1108" s="123"/>
      <c r="M1108" s="128"/>
      <c r="P1108" s="129">
        <f>SUM(P1109:P1175)</f>
        <v>0</v>
      </c>
      <c r="R1108" s="129">
        <f>SUM(R1109:R1175)</f>
        <v>29.734035200000005</v>
      </c>
      <c r="T1108" s="130">
        <f>SUM(T1109:T1175)</f>
        <v>0</v>
      </c>
      <c r="AR1108" s="124" t="s">
        <v>84</v>
      </c>
      <c r="AT1108" s="131" t="s">
        <v>75</v>
      </c>
      <c r="AU1108" s="131" t="s">
        <v>84</v>
      </c>
      <c r="AY1108" s="124" t="s">
        <v>164</v>
      </c>
      <c r="BK1108" s="132">
        <f>SUM(BK1109:BK1175)</f>
        <v>0</v>
      </c>
    </row>
    <row r="1109" spans="2:65" s="1" customFormat="1" ht="33" customHeight="1">
      <c r="B1109" s="31"/>
      <c r="C1109" s="135" t="s">
        <v>958</v>
      </c>
      <c r="D1109" s="135" t="s">
        <v>167</v>
      </c>
      <c r="E1109" s="136" t="s">
        <v>959</v>
      </c>
      <c r="F1109" s="137" t="s">
        <v>960</v>
      </c>
      <c r="G1109" s="138" t="s">
        <v>442</v>
      </c>
      <c r="H1109" s="139">
        <v>156</v>
      </c>
      <c r="I1109" s="140"/>
      <c r="J1109" s="141">
        <f>ROUND(I1109*H1109,2)</f>
        <v>0</v>
      </c>
      <c r="K1109" s="137" t="s">
        <v>251</v>
      </c>
      <c r="L1109" s="31"/>
      <c r="M1109" s="142" t="s">
        <v>1</v>
      </c>
      <c r="N1109" s="143" t="s">
        <v>42</v>
      </c>
      <c r="P1109" s="144">
        <f>O1109*H1109</f>
        <v>0</v>
      </c>
      <c r="Q1109" s="144">
        <v>0.1295</v>
      </c>
      <c r="R1109" s="144">
        <f>Q1109*H1109</f>
        <v>20.202000000000002</v>
      </c>
      <c r="S1109" s="144">
        <v>0</v>
      </c>
      <c r="T1109" s="145">
        <f>S1109*H1109</f>
        <v>0</v>
      </c>
      <c r="AR1109" s="146" t="s">
        <v>186</v>
      </c>
      <c r="AT1109" s="146" t="s">
        <v>167</v>
      </c>
      <c r="AU1109" s="146" t="s">
        <v>113</v>
      </c>
      <c r="AY1109" s="16" t="s">
        <v>164</v>
      </c>
      <c r="BE1109" s="147">
        <f>IF(N1109="základní",J1109,0)</f>
        <v>0</v>
      </c>
      <c r="BF1109" s="147">
        <f>IF(N1109="snížená",J1109,0)</f>
        <v>0</v>
      </c>
      <c r="BG1109" s="147">
        <f>IF(N1109="zákl. přenesená",J1109,0)</f>
        <v>0</v>
      </c>
      <c r="BH1109" s="147">
        <f>IF(N1109="sníž. přenesená",J1109,0)</f>
        <v>0</v>
      </c>
      <c r="BI1109" s="147">
        <f>IF(N1109="nulová",J1109,0)</f>
        <v>0</v>
      </c>
      <c r="BJ1109" s="16" t="s">
        <v>113</v>
      </c>
      <c r="BK1109" s="147">
        <f>ROUND(I1109*H1109,2)</f>
        <v>0</v>
      </c>
      <c r="BL1109" s="16" t="s">
        <v>186</v>
      </c>
      <c r="BM1109" s="146" t="s">
        <v>961</v>
      </c>
    </row>
    <row r="1110" spans="2:65" s="12" customFormat="1">
      <c r="B1110" s="157"/>
      <c r="D1110" s="148" t="s">
        <v>253</v>
      </c>
      <c r="E1110" s="158" t="s">
        <v>1</v>
      </c>
      <c r="F1110" s="159" t="s">
        <v>962</v>
      </c>
      <c r="H1110" s="158" t="s">
        <v>1</v>
      </c>
      <c r="I1110" s="160"/>
      <c r="L1110" s="157"/>
      <c r="M1110" s="161"/>
      <c r="T1110" s="162"/>
      <c r="AT1110" s="158" t="s">
        <v>253</v>
      </c>
      <c r="AU1110" s="158" t="s">
        <v>113</v>
      </c>
      <c r="AV1110" s="12" t="s">
        <v>84</v>
      </c>
      <c r="AW1110" s="12" t="s">
        <v>32</v>
      </c>
      <c r="AX1110" s="12" t="s">
        <v>76</v>
      </c>
      <c r="AY1110" s="158" t="s">
        <v>164</v>
      </c>
    </row>
    <row r="1111" spans="2:65" s="12" customFormat="1">
      <c r="B1111" s="157"/>
      <c r="D1111" s="148" t="s">
        <v>253</v>
      </c>
      <c r="E1111" s="158" t="s">
        <v>1</v>
      </c>
      <c r="F1111" s="159" t="s">
        <v>963</v>
      </c>
      <c r="H1111" s="158" t="s">
        <v>1</v>
      </c>
      <c r="I1111" s="160"/>
      <c r="L1111" s="157"/>
      <c r="M1111" s="161"/>
      <c r="T1111" s="162"/>
      <c r="AT1111" s="158" t="s">
        <v>253</v>
      </c>
      <c r="AU1111" s="158" t="s">
        <v>113</v>
      </c>
      <c r="AV1111" s="12" t="s">
        <v>84</v>
      </c>
      <c r="AW1111" s="12" t="s">
        <v>32</v>
      </c>
      <c r="AX1111" s="12" t="s">
        <v>76</v>
      </c>
      <c r="AY1111" s="158" t="s">
        <v>164</v>
      </c>
    </row>
    <row r="1112" spans="2:65" s="13" customFormat="1">
      <c r="B1112" s="163"/>
      <c r="D1112" s="148" t="s">
        <v>253</v>
      </c>
      <c r="E1112" s="164" t="s">
        <v>1</v>
      </c>
      <c r="F1112" s="165" t="s">
        <v>964</v>
      </c>
      <c r="H1112" s="166">
        <v>25</v>
      </c>
      <c r="I1112" s="167"/>
      <c r="L1112" s="163"/>
      <c r="M1112" s="168"/>
      <c r="T1112" s="169"/>
      <c r="AT1112" s="164" t="s">
        <v>253</v>
      </c>
      <c r="AU1112" s="164" t="s">
        <v>113</v>
      </c>
      <c r="AV1112" s="13" t="s">
        <v>113</v>
      </c>
      <c r="AW1112" s="13" t="s">
        <v>32</v>
      </c>
      <c r="AX1112" s="13" t="s">
        <v>76</v>
      </c>
      <c r="AY1112" s="164" t="s">
        <v>164</v>
      </c>
    </row>
    <row r="1113" spans="2:65" s="12" customFormat="1">
      <c r="B1113" s="157"/>
      <c r="D1113" s="148" t="s">
        <v>253</v>
      </c>
      <c r="E1113" s="158" t="s">
        <v>1</v>
      </c>
      <c r="F1113" s="159" t="s">
        <v>965</v>
      </c>
      <c r="H1113" s="158" t="s">
        <v>1</v>
      </c>
      <c r="I1113" s="160"/>
      <c r="L1113" s="157"/>
      <c r="M1113" s="161"/>
      <c r="T1113" s="162"/>
      <c r="AT1113" s="158" t="s">
        <v>253</v>
      </c>
      <c r="AU1113" s="158" t="s">
        <v>113</v>
      </c>
      <c r="AV1113" s="12" t="s">
        <v>84</v>
      </c>
      <c r="AW1113" s="12" t="s">
        <v>32</v>
      </c>
      <c r="AX1113" s="12" t="s">
        <v>76</v>
      </c>
      <c r="AY1113" s="158" t="s">
        <v>164</v>
      </c>
    </row>
    <row r="1114" spans="2:65" s="13" customFormat="1">
      <c r="B1114" s="163"/>
      <c r="D1114" s="148" t="s">
        <v>253</v>
      </c>
      <c r="E1114" s="164" t="s">
        <v>1</v>
      </c>
      <c r="F1114" s="165" t="s">
        <v>966</v>
      </c>
      <c r="H1114" s="166">
        <v>12</v>
      </c>
      <c r="I1114" s="167"/>
      <c r="L1114" s="163"/>
      <c r="M1114" s="168"/>
      <c r="T1114" s="169"/>
      <c r="AT1114" s="164" t="s">
        <v>253</v>
      </c>
      <c r="AU1114" s="164" t="s">
        <v>113</v>
      </c>
      <c r="AV1114" s="13" t="s">
        <v>113</v>
      </c>
      <c r="AW1114" s="13" t="s">
        <v>32</v>
      </c>
      <c r="AX1114" s="13" t="s">
        <v>76</v>
      </c>
      <c r="AY1114" s="164" t="s">
        <v>164</v>
      </c>
    </row>
    <row r="1115" spans="2:65" s="12" customFormat="1">
      <c r="B1115" s="157"/>
      <c r="D1115" s="148" t="s">
        <v>253</v>
      </c>
      <c r="E1115" s="158" t="s">
        <v>1</v>
      </c>
      <c r="F1115" s="159" t="s">
        <v>257</v>
      </c>
      <c r="H1115" s="158" t="s">
        <v>1</v>
      </c>
      <c r="I1115" s="160"/>
      <c r="L1115" s="157"/>
      <c r="M1115" s="161"/>
      <c r="T1115" s="162"/>
      <c r="AT1115" s="158" t="s">
        <v>253</v>
      </c>
      <c r="AU1115" s="158" t="s">
        <v>113</v>
      </c>
      <c r="AV1115" s="12" t="s">
        <v>84</v>
      </c>
      <c r="AW1115" s="12" t="s">
        <v>32</v>
      </c>
      <c r="AX1115" s="12" t="s">
        <v>76</v>
      </c>
      <c r="AY1115" s="158" t="s">
        <v>164</v>
      </c>
    </row>
    <row r="1116" spans="2:65" s="13" customFormat="1">
      <c r="B1116" s="163"/>
      <c r="D1116" s="148" t="s">
        <v>253</v>
      </c>
      <c r="E1116" s="164" t="s">
        <v>1</v>
      </c>
      <c r="F1116" s="165" t="s">
        <v>967</v>
      </c>
      <c r="H1116" s="166">
        <v>119</v>
      </c>
      <c r="I1116" s="167"/>
      <c r="L1116" s="163"/>
      <c r="M1116" s="168"/>
      <c r="T1116" s="169"/>
      <c r="AT1116" s="164" t="s">
        <v>253</v>
      </c>
      <c r="AU1116" s="164" t="s">
        <v>113</v>
      </c>
      <c r="AV1116" s="13" t="s">
        <v>113</v>
      </c>
      <c r="AW1116" s="13" t="s">
        <v>32</v>
      </c>
      <c r="AX1116" s="13" t="s">
        <v>76</v>
      </c>
      <c r="AY1116" s="164" t="s">
        <v>164</v>
      </c>
    </row>
    <row r="1117" spans="2:65" s="14" customFormat="1">
      <c r="B1117" s="170"/>
      <c r="D1117" s="148" t="s">
        <v>253</v>
      </c>
      <c r="E1117" s="171" t="s">
        <v>1</v>
      </c>
      <c r="F1117" s="172" t="s">
        <v>265</v>
      </c>
      <c r="H1117" s="173">
        <v>156</v>
      </c>
      <c r="I1117" s="174"/>
      <c r="L1117" s="170"/>
      <c r="M1117" s="175"/>
      <c r="T1117" s="176"/>
      <c r="AT1117" s="171" t="s">
        <v>253</v>
      </c>
      <c r="AU1117" s="171" t="s">
        <v>113</v>
      </c>
      <c r="AV1117" s="14" t="s">
        <v>186</v>
      </c>
      <c r="AW1117" s="14" t="s">
        <v>32</v>
      </c>
      <c r="AX1117" s="14" t="s">
        <v>84</v>
      </c>
      <c r="AY1117" s="171" t="s">
        <v>164</v>
      </c>
    </row>
    <row r="1118" spans="2:65" s="1" customFormat="1" ht="16.5" customHeight="1">
      <c r="B1118" s="31"/>
      <c r="C1118" s="177" t="s">
        <v>968</v>
      </c>
      <c r="D1118" s="177" t="s">
        <v>331</v>
      </c>
      <c r="E1118" s="178" t="s">
        <v>969</v>
      </c>
      <c r="F1118" s="179" t="s">
        <v>970</v>
      </c>
      <c r="G1118" s="180" t="s">
        <v>442</v>
      </c>
      <c r="H1118" s="181">
        <v>159.12</v>
      </c>
      <c r="I1118" s="182"/>
      <c r="J1118" s="183">
        <f>ROUND(I1118*H1118,2)</f>
        <v>0</v>
      </c>
      <c r="K1118" s="179" t="s">
        <v>251</v>
      </c>
      <c r="L1118" s="184"/>
      <c r="M1118" s="185" t="s">
        <v>1</v>
      </c>
      <c r="N1118" s="186" t="s">
        <v>42</v>
      </c>
      <c r="P1118" s="144">
        <f>O1118*H1118</f>
        <v>0</v>
      </c>
      <c r="Q1118" s="144">
        <v>5.6120000000000003E-2</v>
      </c>
      <c r="R1118" s="144">
        <f>Q1118*H1118</f>
        <v>8.9298144000000015</v>
      </c>
      <c r="S1118" s="144">
        <v>0</v>
      </c>
      <c r="T1118" s="145">
        <f>S1118*H1118</f>
        <v>0</v>
      </c>
      <c r="AR1118" s="146" t="s">
        <v>203</v>
      </c>
      <c r="AT1118" s="146" t="s">
        <v>331</v>
      </c>
      <c r="AU1118" s="146" t="s">
        <v>113</v>
      </c>
      <c r="AY1118" s="16" t="s">
        <v>164</v>
      </c>
      <c r="BE1118" s="147">
        <f>IF(N1118="základní",J1118,0)</f>
        <v>0</v>
      </c>
      <c r="BF1118" s="147">
        <f>IF(N1118="snížená",J1118,0)</f>
        <v>0</v>
      </c>
      <c r="BG1118" s="147">
        <f>IF(N1118="zákl. přenesená",J1118,0)</f>
        <v>0</v>
      </c>
      <c r="BH1118" s="147">
        <f>IF(N1118="sníž. přenesená",J1118,0)</f>
        <v>0</v>
      </c>
      <c r="BI1118" s="147">
        <f>IF(N1118="nulová",J1118,0)</f>
        <v>0</v>
      </c>
      <c r="BJ1118" s="16" t="s">
        <v>113</v>
      </c>
      <c r="BK1118" s="147">
        <f>ROUND(I1118*H1118,2)</f>
        <v>0</v>
      </c>
      <c r="BL1118" s="16" t="s">
        <v>186</v>
      </c>
      <c r="BM1118" s="146" t="s">
        <v>971</v>
      </c>
    </row>
    <row r="1119" spans="2:65" s="13" customFormat="1">
      <c r="B1119" s="163"/>
      <c r="D1119" s="148" t="s">
        <v>253</v>
      </c>
      <c r="E1119" s="164" t="s">
        <v>1</v>
      </c>
      <c r="F1119" s="165" t="s">
        <v>972</v>
      </c>
      <c r="H1119" s="166">
        <v>159.12</v>
      </c>
      <c r="I1119" s="167"/>
      <c r="L1119" s="163"/>
      <c r="M1119" s="168"/>
      <c r="T1119" s="169"/>
      <c r="AT1119" s="164" t="s">
        <v>253</v>
      </c>
      <c r="AU1119" s="164" t="s">
        <v>113</v>
      </c>
      <c r="AV1119" s="13" t="s">
        <v>113</v>
      </c>
      <c r="AW1119" s="13" t="s">
        <v>32</v>
      </c>
      <c r="AX1119" s="13" t="s">
        <v>84</v>
      </c>
      <c r="AY1119" s="164" t="s">
        <v>164</v>
      </c>
    </row>
    <row r="1120" spans="2:65" s="1" customFormat="1" ht="33" customHeight="1">
      <c r="B1120" s="31"/>
      <c r="C1120" s="135" t="s">
        <v>973</v>
      </c>
      <c r="D1120" s="135" t="s">
        <v>167</v>
      </c>
      <c r="E1120" s="136" t="s">
        <v>974</v>
      </c>
      <c r="F1120" s="137" t="s">
        <v>975</v>
      </c>
      <c r="G1120" s="138" t="s">
        <v>250</v>
      </c>
      <c r="H1120" s="139">
        <v>1175.934</v>
      </c>
      <c r="I1120" s="140"/>
      <c r="J1120" s="141">
        <f>ROUND(I1120*H1120,2)</f>
        <v>0</v>
      </c>
      <c r="K1120" s="137" t="s">
        <v>1</v>
      </c>
      <c r="L1120" s="31"/>
      <c r="M1120" s="142" t="s">
        <v>1</v>
      </c>
      <c r="N1120" s="143" t="s">
        <v>42</v>
      </c>
      <c r="P1120" s="144">
        <f>O1120*H1120</f>
        <v>0</v>
      </c>
      <c r="Q1120" s="144">
        <v>0</v>
      </c>
      <c r="R1120" s="144">
        <f>Q1120*H1120</f>
        <v>0</v>
      </c>
      <c r="S1120" s="144">
        <v>0</v>
      </c>
      <c r="T1120" s="145">
        <f>S1120*H1120</f>
        <v>0</v>
      </c>
      <c r="AR1120" s="146" t="s">
        <v>186</v>
      </c>
      <c r="AT1120" s="146" t="s">
        <v>167</v>
      </c>
      <c r="AU1120" s="146" t="s">
        <v>113</v>
      </c>
      <c r="AY1120" s="16" t="s">
        <v>164</v>
      </c>
      <c r="BE1120" s="147">
        <f>IF(N1120="základní",J1120,0)</f>
        <v>0</v>
      </c>
      <c r="BF1120" s="147">
        <f>IF(N1120="snížená",J1120,0)</f>
        <v>0</v>
      </c>
      <c r="BG1120" s="147">
        <f>IF(N1120="zákl. přenesená",J1120,0)</f>
        <v>0</v>
      </c>
      <c r="BH1120" s="147">
        <f>IF(N1120="sníž. přenesená",J1120,0)</f>
        <v>0</v>
      </c>
      <c r="BI1120" s="147">
        <f>IF(N1120="nulová",J1120,0)</f>
        <v>0</v>
      </c>
      <c r="BJ1120" s="16" t="s">
        <v>113</v>
      </c>
      <c r="BK1120" s="147">
        <f>ROUND(I1120*H1120,2)</f>
        <v>0</v>
      </c>
      <c r="BL1120" s="16" t="s">
        <v>186</v>
      </c>
      <c r="BM1120" s="146" t="s">
        <v>976</v>
      </c>
    </row>
    <row r="1121" spans="2:65" s="12" customFormat="1">
      <c r="B1121" s="157"/>
      <c r="D1121" s="148" t="s">
        <v>253</v>
      </c>
      <c r="E1121" s="158" t="s">
        <v>1</v>
      </c>
      <c r="F1121" s="159" t="s">
        <v>749</v>
      </c>
      <c r="H1121" s="158" t="s">
        <v>1</v>
      </c>
      <c r="I1121" s="160"/>
      <c r="L1121" s="157"/>
      <c r="M1121" s="161"/>
      <c r="T1121" s="162"/>
      <c r="AT1121" s="158" t="s">
        <v>253</v>
      </c>
      <c r="AU1121" s="158" t="s">
        <v>113</v>
      </c>
      <c r="AV1121" s="12" t="s">
        <v>84</v>
      </c>
      <c r="AW1121" s="12" t="s">
        <v>32</v>
      </c>
      <c r="AX1121" s="12" t="s">
        <v>76</v>
      </c>
      <c r="AY1121" s="158" t="s">
        <v>164</v>
      </c>
    </row>
    <row r="1122" spans="2:65" s="13" customFormat="1">
      <c r="B1122" s="163"/>
      <c r="D1122" s="148" t="s">
        <v>253</v>
      </c>
      <c r="E1122" s="164" t="s">
        <v>1</v>
      </c>
      <c r="F1122" s="165" t="s">
        <v>750</v>
      </c>
      <c r="H1122" s="166">
        <v>349.60199999999998</v>
      </c>
      <c r="I1122" s="167"/>
      <c r="L1122" s="163"/>
      <c r="M1122" s="168"/>
      <c r="T1122" s="169"/>
      <c r="AT1122" s="164" t="s">
        <v>253</v>
      </c>
      <c r="AU1122" s="164" t="s">
        <v>113</v>
      </c>
      <c r="AV1122" s="13" t="s">
        <v>113</v>
      </c>
      <c r="AW1122" s="13" t="s">
        <v>32</v>
      </c>
      <c r="AX1122" s="13" t="s">
        <v>76</v>
      </c>
      <c r="AY1122" s="164" t="s">
        <v>164</v>
      </c>
    </row>
    <row r="1123" spans="2:65" s="12" customFormat="1">
      <c r="B1123" s="157"/>
      <c r="D1123" s="148" t="s">
        <v>253</v>
      </c>
      <c r="E1123" s="158" t="s">
        <v>1</v>
      </c>
      <c r="F1123" s="159" t="s">
        <v>511</v>
      </c>
      <c r="H1123" s="158" t="s">
        <v>1</v>
      </c>
      <c r="I1123" s="160"/>
      <c r="L1123" s="157"/>
      <c r="M1123" s="161"/>
      <c r="T1123" s="162"/>
      <c r="AT1123" s="158" t="s">
        <v>253</v>
      </c>
      <c r="AU1123" s="158" t="s">
        <v>113</v>
      </c>
      <c r="AV1123" s="12" t="s">
        <v>84</v>
      </c>
      <c r="AW1123" s="12" t="s">
        <v>32</v>
      </c>
      <c r="AX1123" s="12" t="s">
        <v>76</v>
      </c>
      <c r="AY1123" s="158" t="s">
        <v>164</v>
      </c>
    </row>
    <row r="1124" spans="2:65" s="13" customFormat="1">
      <c r="B1124" s="163"/>
      <c r="D1124" s="148" t="s">
        <v>253</v>
      </c>
      <c r="E1124" s="164" t="s">
        <v>1</v>
      </c>
      <c r="F1124" s="165" t="s">
        <v>751</v>
      </c>
      <c r="H1124" s="166">
        <v>376.08699999999999</v>
      </c>
      <c r="I1124" s="167"/>
      <c r="L1124" s="163"/>
      <c r="M1124" s="168"/>
      <c r="T1124" s="169"/>
      <c r="AT1124" s="164" t="s">
        <v>253</v>
      </c>
      <c r="AU1124" s="164" t="s">
        <v>113</v>
      </c>
      <c r="AV1124" s="13" t="s">
        <v>113</v>
      </c>
      <c r="AW1124" s="13" t="s">
        <v>32</v>
      </c>
      <c r="AX1124" s="13" t="s">
        <v>76</v>
      </c>
      <c r="AY1124" s="164" t="s">
        <v>164</v>
      </c>
    </row>
    <row r="1125" spans="2:65" s="12" customFormat="1">
      <c r="B1125" s="157"/>
      <c r="D1125" s="148" t="s">
        <v>253</v>
      </c>
      <c r="E1125" s="158" t="s">
        <v>1</v>
      </c>
      <c r="F1125" s="159" t="s">
        <v>752</v>
      </c>
      <c r="H1125" s="158" t="s">
        <v>1</v>
      </c>
      <c r="I1125" s="160"/>
      <c r="L1125" s="157"/>
      <c r="M1125" s="161"/>
      <c r="T1125" s="162"/>
      <c r="AT1125" s="158" t="s">
        <v>253</v>
      </c>
      <c r="AU1125" s="158" t="s">
        <v>113</v>
      </c>
      <c r="AV1125" s="12" t="s">
        <v>84</v>
      </c>
      <c r="AW1125" s="12" t="s">
        <v>32</v>
      </c>
      <c r="AX1125" s="12" t="s">
        <v>76</v>
      </c>
      <c r="AY1125" s="158" t="s">
        <v>164</v>
      </c>
    </row>
    <row r="1126" spans="2:65" s="13" customFormat="1">
      <c r="B1126" s="163"/>
      <c r="D1126" s="148" t="s">
        <v>253</v>
      </c>
      <c r="E1126" s="164" t="s">
        <v>1</v>
      </c>
      <c r="F1126" s="165" t="s">
        <v>753</v>
      </c>
      <c r="H1126" s="166">
        <v>344.30500000000001</v>
      </c>
      <c r="I1126" s="167"/>
      <c r="L1126" s="163"/>
      <c r="M1126" s="168"/>
      <c r="T1126" s="169"/>
      <c r="AT1126" s="164" t="s">
        <v>253</v>
      </c>
      <c r="AU1126" s="164" t="s">
        <v>113</v>
      </c>
      <c r="AV1126" s="13" t="s">
        <v>113</v>
      </c>
      <c r="AW1126" s="13" t="s">
        <v>32</v>
      </c>
      <c r="AX1126" s="13" t="s">
        <v>76</v>
      </c>
      <c r="AY1126" s="164" t="s">
        <v>164</v>
      </c>
    </row>
    <row r="1127" spans="2:65" s="12" customFormat="1">
      <c r="B1127" s="157"/>
      <c r="D1127" s="148" t="s">
        <v>253</v>
      </c>
      <c r="E1127" s="158" t="s">
        <v>1</v>
      </c>
      <c r="F1127" s="159" t="s">
        <v>754</v>
      </c>
      <c r="H1127" s="158" t="s">
        <v>1</v>
      </c>
      <c r="I1127" s="160"/>
      <c r="L1127" s="157"/>
      <c r="M1127" s="161"/>
      <c r="T1127" s="162"/>
      <c r="AT1127" s="158" t="s">
        <v>253</v>
      </c>
      <c r="AU1127" s="158" t="s">
        <v>113</v>
      </c>
      <c r="AV1127" s="12" t="s">
        <v>84</v>
      </c>
      <c r="AW1127" s="12" t="s">
        <v>32</v>
      </c>
      <c r="AX1127" s="12" t="s">
        <v>76</v>
      </c>
      <c r="AY1127" s="158" t="s">
        <v>164</v>
      </c>
    </row>
    <row r="1128" spans="2:65" s="13" customFormat="1">
      <c r="B1128" s="163"/>
      <c r="D1128" s="148" t="s">
        <v>253</v>
      </c>
      <c r="E1128" s="164" t="s">
        <v>1</v>
      </c>
      <c r="F1128" s="165" t="s">
        <v>755</v>
      </c>
      <c r="H1128" s="166">
        <v>105.94</v>
      </c>
      <c r="I1128" s="167"/>
      <c r="L1128" s="163"/>
      <c r="M1128" s="168"/>
      <c r="T1128" s="169"/>
      <c r="AT1128" s="164" t="s">
        <v>253</v>
      </c>
      <c r="AU1128" s="164" t="s">
        <v>113</v>
      </c>
      <c r="AV1128" s="13" t="s">
        <v>113</v>
      </c>
      <c r="AW1128" s="13" t="s">
        <v>32</v>
      </c>
      <c r="AX1128" s="13" t="s">
        <v>76</v>
      </c>
      <c r="AY1128" s="164" t="s">
        <v>164</v>
      </c>
    </row>
    <row r="1129" spans="2:65" s="14" customFormat="1">
      <c r="B1129" s="170"/>
      <c r="D1129" s="148" t="s">
        <v>253</v>
      </c>
      <c r="E1129" s="171" t="s">
        <v>1</v>
      </c>
      <c r="F1129" s="172" t="s">
        <v>265</v>
      </c>
      <c r="H1129" s="173">
        <v>1175.934</v>
      </c>
      <c r="I1129" s="174"/>
      <c r="L1129" s="170"/>
      <c r="M1129" s="175"/>
      <c r="T1129" s="176"/>
      <c r="AT1129" s="171" t="s">
        <v>253</v>
      </c>
      <c r="AU1129" s="171" t="s">
        <v>113</v>
      </c>
      <c r="AV1129" s="14" t="s">
        <v>186</v>
      </c>
      <c r="AW1129" s="14" t="s">
        <v>32</v>
      </c>
      <c r="AX1129" s="14" t="s">
        <v>84</v>
      </c>
      <c r="AY1129" s="171" t="s">
        <v>164</v>
      </c>
    </row>
    <row r="1130" spans="2:65" s="1" customFormat="1" ht="37.9" customHeight="1">
      <c r="B1130" s="31"/>
      <c r="C1130" s="135" t="s">
        <v>977</v>
      </c>
      <c r="D1130" s="135" t="s">
        <v>167</v>
      </c>
      <c r="E1130" s="136" t="s">
        <v>978</v>
      </c>
      <c r="F1130" s="137" t="s">
        <v>979</v>
      </c>
      <c r="G1130" s="138" t="s">
        <v>250</v>
      </c>
      <c r="H1130" s="139">
        <v>176400</v>
      </c>
      <c r="I1130" s="140"/>
      <c r="J1130" s="141">
        <f>ROUND(I1130*H1130,2)</f>
        <v>0</v>
      </c>
      <c r="K1130" s="137" t="s">
        <v>1</v>
      </c>
      <c r="L1130" s="31"/>
      <c r="M1130" s="142" t="s">
        <v>1</v>
      </c>
      <c r="N1130" s="143" t="s">
        <v>42</v>
      </c>
      <c r="P1130" s="144">
        <f>O1130*H1130</f>
        <v>0</v>
      </c>
      <c r="Q1130" s="144">
        <v>0</v>
      </c>
      <c r="R1130" s="144">
        <f>Q1130*H1130</f>
        <v>0</v>
      </c>
      <c r="S1130" s="144">
        <v>0</v>
      </c>
      <c r="T1130" s="145">
        <f>S1130*H1130</f>
        <v>0</v>
      </c>
      <c r="AR1130" s="146" t="s">
        <v>186</v>
      </c>
      <c r="AT1130" s="146" t="s">
        <v>167</v>
      </c>
      <c r="AU1130" s="146" t="s">
        <v>113</v>
      </c>
      <c r="AY1130" s="16" t="s">
        <v>164</v>
      </c>
      <c r="BE1130" s="147">
        <f>IF(N1130="základní",J1130,0)</f>
        <v>0</v>
      </c>
      <c r="BF1130" s="147">
        <f>IF(N1130="snížená",J1130,0)</f>
        <v>0</v>
      </c>
      <c r="BG1130" s="147">
        <f>IF(N1130="zákl. přenesená",J1130,0)</f>
        <v>0</v>
      </c>
      <c r="BH1130" s="147">
        <f>IF(N1130="sníž. přenesená",J1130,0)</f>
        <v>0</v>
      </c>
      <c r="BI1130" s="147">
        <f>IF(N1130="nulová",J1130,0)</f>
        <v>0</v>
      </c>
      <c r="BJ1130" s="16" t="s">
        <v>113</v>
      </c>
      <c r="BK1130" s="147">
        <f>ROUND(I1130*H1130,2)</f>
        <v>0</v>
      </c>
      <c r="BL1130" s="16" t="s">
        <v>186</v>
      </c>
      <c r="BM1130" s="146" t="s">
        <v>980</v>
      </c>
    </row>
    <row r="1131" spans="2:65" s="13" customFormat="1">
      <c r="B1131" s="163"/>
      <c r="D1131" s="148" t="s">
        <v>253</v>
      </c>
      <c r="E1131" s="164" t="s">
        <v>1</v>
      </c>
      <c r="F1131" s="165" t="s">
        <v>981</v>
      </c>
      <c r="H1131" s="166">
        <v>176400</v>
      </c>
      <c r="I1131" s="167"/>
      <c r="L1131" s="163"/>
      <c r="M1131" s="168"/>
      <c r="T1131" s="169"/>
      <c r="AT1131" s="164" t="s">
        <v>253</v>
      </c>
      <c r="AU1131" s="164" t="s">
        <v>113</v>
      </c>
      <c r="AV1131" s="13" t="s">
        <v>113</v>
      </c>
      <c r="AW1131" s="13" t="s">
        <v>32</v>
      </c>
      <c r="AX1131" s="13" t="s">
        <v>84</v>
      </c>
      <c r="AY1131" s="164" t="s">
        <v>164</v>
      </c>
    </row>
    <row r="1132" spans="2:65" s="1" customFormat="1" ht="33" customHeight="1">
      <c r="B1132" s="31"/>
      <c r="C1132" s="135" t="s">
        <v>982</v>
      </c>
      <c r="D1132" s="135" t="s">
        <v>167</v>
      </c>
      <c r="E1132" s="136" t="s">
        <v>983</v>
      </c>
      <c r="F1132" s="137" t="s">
        <v>984</v>
      </c>
      <c r="G1132" s="138" t="s">
        <v>250</v>
      </c>
      <c r="H1132" s="139">
        <v>1176</v>
      </c>
      <c r="I1132" s="140"/>
      <c r="J1132" s="141">
        <f>ROUND(I1132*H1132,2)</f>
        <v>0</v>
      </c>
      <c r="K1132" s="137" t="s">
        <v>1</v>
      </c>
      <c r="L1132" s="31"/>
      <c r="M1132" s="142" t="s">
        <v>1</v>
      </c>
      <c r="N1132" s="143" t="s">
        <v>42</v>
      </c>
      <c r="P1132" s="144">
        <f>O1132*H1132</f>
        <v>0</v>
      </c>
      <c r="Q1132" s="144">
        <v>0</v>
      </c>
      <c r="R1132" s="144">
        <f>Q1132*H1132</f>
        <v>0</v>
      </c>
      <c r="S1132" s="144">
        <v>0</v>
      </c>
      <c r="T1132" s="145">
        <f>S1132*H1132</f>
        <v>0</v>
      </c>
      <c r="AR1132" s="146" t="s">
        <v>186</v>
      </c>
      <c r="AT1132" s="146" t="s">
        <v>167</v>
      </c>
      <c r="AU1132" s="146" t="s">
        <v>113</v>
      </c>
      <c r="AY1132" s="16" t="s">
        <v>164</v>
      </c>
      <c r="BE1132" s="147">
        <f>IF(N1132="základní",J1132,0)</f>
        <v>0</v>
      </c>
      <c r="BF1132" s="147">
        <f>IF(N1132="snížená",J1132,0)</f>
        <v>0</v>
      </c>
      <c r="BG1132" s="147">
        <f>IF(N1132="zákl. přenesená",J1132,0)</f>
        <v>0</v>
      </c>
      <c r="BH1132" s="147">
        <f>IF(N1132="sníž. přenesená",J1132,0)</f>
        <v>0</v>
      </c>
      <c r="BI1132" s="147">
        <f>IF(N1132="nulová",J1132,0)</f>
        <v>0</v>
      </c>
      <c r="BJ1132" s="16" t="s">
        <v>113</v>
      </c>
      <c r="BK1132" s="147">
        <f>ROUND(I1132*H1132,2)</f>
        <v>0</v>
      </c>
      <c r="BL1132" s="16" t="s">
        <v>186</v>
      </c>
      <c r="BM1132" s="146" t="s">
        <v>985</v>
      </c>
    </row>
    <row r="1133" spans="2:65" s="1" customFormat="1" ht="33" customHeight="1">
      <c r="B1133" s="31"/>
      <c r="C1133" s="135" t="s">
        <v>986</v>
      </c>
      <c r="D1133" s="135" t="s">
        <v>167</v>
      </c>
      <c r="E1133" s="136" t="s">
        <v>987</v>
      </c>
      <c r="F1133" s="137" t="s">
        <v>988</v>
      </c>
      <c r="G1133" s="138" t="s">
        <v>250</v>
      </c>
      <c r="H1133" s="139">
        <v>4043.88</v>
      </c>
      <c r="I1133" s="140"/>
      <c r="J1133" s="141">
        <f>ROUND(I1133*H1133,2)</f>
        <v>0</v>
      </c>
      <c r="K1133" s="137" t="s">
        <v>1</v>
      </c>
      <c r="L1133" s="31"/>
      <c r="M1133" s="142" t="s">
        <v>1</v>
      </c>
      <c r="N1133" s="143" t="s">
        <v>42</v>
      </c>
      <c r="P1133" s="144">
        <f>O1133*H1133</f>
        <v>0</v>
      </c>
      <c r="Q1133" s="144">
        <v>1.2999999999999999E-4</v>
      </c>
      <c r="R1133" s="144">
        <f>Q1133*H1133</f>
        <v>0.52570439999999996</v>
      </c>
      <c r="S1133" s="144">
        <v>0</v>
      </c>
      <c r="T1133" s="145">
        <f>S1133*H1133</f>
        <v>0</v>
      </c>
      <c r="AR1133" s="146" t="s">
        <v>186</v>
      </c>
      <c r="AT1133" s="146" t="s">
        <v>167</v>
      </c>
      <c r="AU1133" s="146" t="s">
        <v>113</v>
      </c>
      <c r="AY1133" s="16" t="s">
        <v>164</v>
      </c>
      <c r="BE1133" s="147">
        <f>IF(N1133="základní",J1133,0)</f>
        <v>0</v>
      </c>
      <c r="BF1133" s="147">
        <f>IF(N1133="snížená",J1133,0)</f>
        <v>0</v>
      </c>
      <c r="BG1133" s="147">
        <f>IF(N1133="zákl. přenesená",J1133,0)</f>
        <v>0</v>
      </c>
      <c r="BH1133" s="147">
        <f>IF(N1133="sníž. přenesená",J1133,0)</f>
        <v>0</v>
      </c>
      <c r="BI1133" s="147">
        <f>IF(N1133="nulová",J1133,0)</f>
        <v>0</v>
      </c>
      <c r="BJ1133" s="16" t="s">
        <v>113</v>
      </c>
      <c r="BK1133" s="147">
        <f>ROUND(I1133*H1133,2)</f>
        <v>0</v>
      </c>
      <c r="BL1133" s="16" t="s">
        <v>186</v>
      </c>
      <c r="BM1133" s="146" t="s">
        <v>989</v>
      </c>
    </row>
    <row r="1134" spans="2:65" s="12" customFormat="1">
      <c r="B1134" s="157"/>
      <c r="D1134" s="148" t="s">
        <v>253</v>
      </c>
      <c r="E1134" s="158" t="s">
        <v>1</v>
      </c>
      <c r="F1134" s="159" t="s">
        <v>990</v>
      </c>
      <c r="H1134" s="158" t="s">
        <v>1</v>
      </c>
      <c r="I1134" s="160"/>
      <c r="L1134" s="157"/>
      <c r="M1134" s="161"/>
      <c r="T1134" s="162"/>
      <c r="AT1134" s="158" t="s">
        <v>253</v>
      </c>
      <c r="AU1134" s="158" t="s">
        <v>113</v>
      </c>
      <c r="AV1134" s="12" t="s">
        <v>84</v>
      </c>
      <c r="AW1134" s="12" t="s">
        <v>32</v>
      </c>
      <c r="AX1134" s="12" t="s">
        <v>76</v>
      </c>
      <c r="AY1134" s="158" t="s">
        <v>164</v>
      </c>
    </row>
    <row r="1135" spans="2:65" s="12" customFormat="1">
      <c r="B1135" s="157"/>
      <c r="D1135" s="148" t="s">
        <v>253</v>
      </c>
      <c r="E1135" s="158" t="s">
        <v>1</v>
      </c>
      <c r="F1135" s="159" t="s">
        <v>509</v>
      </c>
      <c r="H1135" s="158" t="s">
        <v>1</v>
      </c>
      <c r="I1135" s="160"/>
      <c r="L1135" s="157"/>
      <c r="M1135" s="161"/>
      <c r="T1135" s="162"/>
      <c r="AT1135" s="158" t="s">
        <v>253</v>
      </c>
      <c r="AU1135" s="158" t="s">
        <v>113</v>
      </c>
      <c r="AV1135" s="12" t="s">
        <v>84</v>
      </c>
      <c r="AW1135" s="12" t="s">
        <v>32</v>
      </c>
      <c r="AX1135" s="12" t="s">
        <v>76</v>
      </c>
      <c r="AY1135" s="158" t="s">
        <v>164</v>
      </c>
    </row>
    <row r="1136" spans="2:65" s="13" customFormat="1">
      <c r="B1136" s="163"/>
      <c r="D1136" s="148" t="s">
        <v>253</v>
      </c>
      <c r="E1136" s="164" t="s">
        <v>1</v>
      </c>
      <c r="F1136" s="165" t="s">
        <v>991</v>
      </c>
      <c r="H1136" s="166">
        <v>1416.78</v>
      </c>
      <c r="I1136" s="167"/>
      <c r="L1136" s="163"/>
      <c r="M1136" s="168"/>
      <c r="T1136" s="169"/>
      <c r="AT1136" s="164" t="s">
        <v>253</v>
      </c>
      <c r="AU1136" s="164" t="s">
        <v>113</v>
      </c>
      <c r="AV1136" s="13" t="s">
        <v>113</v>
      </c>
      <c r="AW1136" s="13" t="s">
        <v>32</v>
      </c>
      <c r="AX1136" s="13" t="s">
        <v>76</v>
      </c>
      <c r="AY1136" s="164" t="s">
        <v>164</v>
      </c>
    </row>
    <row r="1137" spans="2:65" s="12" customFormat="1">
      <c r="B1137" s="157"/>
      <c r="D1137" s="148" t="s">
        <v>253</v>
      </c>
      <c r="E1137" s="158" t="s">
        <v>1</v>
      </c>
      <c r="F1137" s="159" t="s">
        <v>511</v>
      </c>
      <c r="H1137" s="158" t="s">
        <v>1</v>
      </c>
      <c r="I1137" s="160"/>
      <c r="L1137" s="157"/>
      <c r="M1137" s="161"/>
      <c r="T1137" s="162"/>
      <c r="AT1137" s="158" t="s">
        <v>253</v>
      </c>
      <c r="AU1137" s="158" t="s">
        <v>113</v>
      </c>
      <c r="AV1137" s="12" t="s">
        <v>84</v>
      </c>
      <c r="AW1137" s="12" t="s">
        <v>32</v>
      </c>
      <c r="AX1137" s="12" t="s">
        <v>76</v>
      </c>
      <c r="AY1137" s="158" t="s">
        <v>164</v>
      </c>
    </row>
    <row r="1138" spans="2:65" s="13" customFormat="1">
      <c r="B1138" s="163"/>
      <c r="D1138" s="148" t="s">
        <v>253</v>
      </c>
      <c r="E1138" s="164" t="s">
        <v>1</v>
      </c>
      <c r="F1138" s="165" t="s">
        <v>992</v>
      </c>
      <c r="H1138" s="166">
        <v>1313.55</v>
      </c>
      <c r="I1138" s="167"/>
      <c r="L1138" s="163"/>
      <c r="M1138" s="168"/>
      <c r="T1138" s="169"/>
      <c r="AT1138" s="164" t="s">
        <v>253</v>
      </c>
      <c r="AU1138" s="164" t="s">
        <v>113</v>
      </c>
      <c r="AV1138" s="13" t="s">
        <v>113</v>
      </c>
      <c r="AW1138" s="13" t="s">
        <v>32</v>
      </c>
      <c r="AX1138" s="13" t="s">
        <v>76</v>
      </c>
      <c r="AY1138" s="164" t="s">
        <v>164</v>
      </c>
    </row>
    <row r="1139" spans="2:65" s="12" customFormat="1">
      <c r="B1139" s="157"/>
      <c r="D1139" s="148" t="s">
        <v>253</v>
      </c>
      <c r="E1139" s="158" t="s">
        <v>1</v>
      </c>
      <c r="F1139" s="159" t="s">
        <v>519</v>
      </c>
      <c r="H1139" s="158" t="s">
        <v>1</v>
      </c>
      <c r="I1139" s="160"/>
      <c r="L1139" s="157"/>
      <c r="M1139" s="161"/>
      <c r="T1139" s="162"/>
      <c r="AT1139" s="158" t="s">
        <v>253</v>
      </c>
      <c r="AU1139" s="158" t="s">
        <v>113</v>
      </c>
      <c r="AV1139" s="12" t="s">
        <v>84</v>
      </c>
      <c r="AW1139" s="12" t="s">
        <v>32</v>
      </c>
      <c r="AX1139" s="12" t="s">
        <v>76</v>
      </c>
      <c r="AY1139" s="158" t="s">
        <v>164</v>
      </c>
    </row>
    <row r="1140" spans="2:65" s="13" customFormat="1">
      <c r="B1140" s="163"/>
      <c r="D1140" s="148" t="s">
        <v>253</v>
      </c>
      <c r="E1140" s="164" t="s">
        <v>1</v>
      </c>
      <c r="F1140" s="165" t="s">
        <v>992</v>
      </c>
      <c r="H1140" s="166">
        <v>1313.55</v>
      </c>
      <c r="I1140" s="167"/>
      <c r="L1140" s="163"/>
      <c r="M1140" s="168"/>
      <c r="T1140" s="169"/>
      <c r="AT1140" s="164" t="s">
        <v>253</v>
      </c>
      <c r="AU1140" s="164" t="s">
        <v>113</v>
      </c>
      <c r="AV1140" s="13" t="s">
        <v>113</v>
      </c>
      <c r="AW1140" s="13" t="s">
        <v>32</v>
      </c>
      <c r="AX1140" s="13" t="s">
        <v>76</v>
      </c>
      <c r="AY1140" s="164" t="s">
        <v>164</v>
      </c>
    </row>
    <row r="1141" spans="2:65" s="14" customFormat="1">
      <c r="B1141" s="170"/>
      <c r="D1141" s="148" t="s">
        <v>253</v>
      </c>
      <c r="E1141" s="171" t="s">
        <v>1</v>
      </c>
      <c r="F1141" s="172" t="s">
        <v>265</v>
      </c>
      <c r="H1141" s="173">
        <v>4043.88</v>
      </c>
      <c r="I1141" s="174"/>
      <c r="L1141" s="170"/>
      <c r="M1141" s="175"/>
      <c r="T1141" s="176"/>
      <c r="AT1141" s="171" t="s">
        <v>253</v>
      </c>
      <c r="AU1141" s="171" t="s">
        <v>113</v>
      </c>
      <c r="AV1141" s="14" t="s">
        <v>186</v>
      </c>
      <c r="AW1141" s="14" t="s">
        <v>32</v>
      </c>
      <c r="AX1141" s="14" t="s">
        <v>84</v>
      </c>
      <c r="AY1141" s="171" t="s">
        <v>164</v>
      </c>
    </row>
    <row r="1142" spans="2:65" s="1" customFormat="1" ht="24.2" customHeight="1">
      <c r="B1142" s="31"/>
      <c r="C1142" s="135" t="s">
        <v>993</v>
      </c>
      <c r="D1142" s="135" t="s">
        <v>167</v>
      </c>
      <c r="E1142" s="136" t="s">
        <v>994</v>
      </c>
      <c r="F1142" s="137" t="s">
        <v>995</v>
      </c>
      <c r="G1142" s="138" t="s">
        <v>250</v>
      </c>
      <c r="H1142" s="139">
        <v>1347.96</v>
      </c>
      <c r="I1142" s="140"/>
      <c r="J1142" s="141">
        <f>ROUND(I1142*H1142,2)</f>
        <v>0</v>
      </c>
      <c r="K1142" s="137" t="s">
        <v>1</v>
      </c>
      <c r="L1142" s="31"/>
      <c r="M1142" s="142" t="s">
        <v>1</v>
      </c>
      <c r="N1142" s="143" t="s">
        <v>42</v>
      </c>
      <c r="P1142" s="144">
        <f>O1142*H1142</f>
        <v>0</v>
      </c>
      <c r="Q1142" s="144">
        <v>4.0000000000000003E-5</v>
      </c>
      <c r="R1142" s="144">
        <f>Q1142*H1142</f>
        <v>5.3918400000000005E-2</v>
      </c>
      <c r="S1142" s="144">
        <v>0</v>
      </c>
      <c r="T1142" s="145">
        <f>S1142*H1142</f>
        <v>0</v>
      </c>
      <c r="AR1142" s="146" t="s">
        <v>186</v>
      </c>
      <c r="AT1142" s="146" t="s">
        <v>167</v>
      </c>
      <c r="AU1142" s="146" t="s">
        <v>113</v>
      </c>
      <c r="AY1142" s="16" t="s">
        <v>164</v>
      </c>
      <c r="BE1142" s="147">
        <f>IF(N1142="základní",J1142,0)</f>
        <v>0</v>
      </c>
      <c r="BF1142" s="147">
        <f>IF(N1142="snížená",J1142,0)</f>
        <v>0</v>
      </c>
      <c r="BG1142" s="147">
        <f>IF(N1142="zákl. přenesená",J1142,0)</f>
        <v>0</v>
      </c>
      <c r="BH1142" s="147">
        <f>IF(N1142="sníž. přenesená",J1142,0)</f>
        <v>0</v>
      </c>
      <c r="BI1142" s="147">
        <f>IF(N1142="nulová",J1142,0)</f>
        <v>0</v>
      </c>
      <c r="BJ1142" s="16" t="s">
        <v>113</v>
      </c>
      <c r="BK1142" s="147">
        <f>ROUND(I1142*H1142,2)</f>
        <v>0</v>
      </c>
      <c r="BL1142" s="16" t="s">
        <v>186</v>
      </c>
      <c r="BM1142" s="146" t="s">
        <v>996</v>
      </c>
    </row>
    <row r="1143" spans="2:65" s="12" customFormat="1">
      <c r="B1143" s="157"/>
      <c r="D1143" s="148" t="s">
        <v>253</v>
      </c>
      <c r="E1143" s="158" t="s">
        <v>1</v>
      </c>
      <c r="F1143" s="159" t="s">
        <v>997</v>
      </c>
      <c r="H1143" s="158" t="s">
        <v>1</v>
      </c>
      <c r="I1143" s="160"/>
      <c r="L1143" s="157"/>
      <c r="M1143" s="161"/>
      <c r="T1143" s="162"/>
      <c r="AT1143" s="158" t="s">
        <v>253</v>
      </c>
      <c r="AU1143" s="158" t="s">
        <v>113</v>
      </c>
      <c r="AV1143" s="12" t="s">
        <v>84</v>
      </c>
      <c r="AW1143" s="12" t="s">
        <v>32</v>
      </c>
      <c r="AX1143" s="12" t="s">
        <v>76</v>
      </c>
      <c r="AY1143" s="158" t="s">
        <v>164</v>
      </c>
    </row>
    <row r="1144" spans="2:65" s="12" customFormat="1">
      <c r="B1144" s="157"/>
      <c r="D1144" s="148" t="s">
        <v>253</v>
      </c>
      <c r="E1144" s="158" t="s">
        <v>1</v>
      </c>
      <c r="F1144" s="159" t="s">
        <v>509</v>
      </c>
      <c r="H1144" s="158" t="s">
        <v>1</v>
      </c>
      <c r="I1144" s="160"/>
      <c r="L1144" s="157"/>
      <c r="M1144" s="161"/>
      <c r="T1144" s="162"/>
      <c r="AT1144" s="158" t="s">
        <v>253</v>
      </c>
      <c r="AU1144" s="158" t="s">
        <v>113</v>
      </c>
      <c r="AV1144" s="12" t="s">
        <v>84</v>
      </c>
      <c r="AW1144" s="12" t="s">
        <v>32</v>
      </c>
      <c r="AX1144" s="12" t="s">
        <v>76</v>
      </c>
      <c r="AY1144" s="158" t="s">
        <v>164</v>
      </c>
    </row>
    <row r="1145" spans="2:65" s="13" customFormat="1">
      <c r="B1145" s="163"/>
      <c r="D1145" s="148" t="s">
        <v>253</v>
      </c>
      <c r="E1145" s="164" t="s">
        <v>1</v>
      </c>
      <c r="F1145" s="165" t="s">
        <v>933</v>
      </c>
      <c r="H1145" s="166">
        <v>472.26</v>
      </c>
      <c r="I1145" s="167"/>
      <c r="L1145" s="163"/>
      <c r="M1145" s="168"/>
      <c r="T1145" s="169"/>
      <c r="AT1145" s="164" t="s">
        <v>253</v>
      </c>
      <c r="AU1145" s="164" t="s">
        <v>113</v>
      </c>
      <c r="AV1145" s="13" t="s">
        <v>113</v>
      </c>
      <c r="AW1145" s="13" t="s">
        <v>32</v>
      </c>
      <c r="AX1145" s="13" t="s">
        <v>76</v>
      </c>
      <c r="AY1145" s="164" t="s">
        <v>164</v>
      </c>
    </row>
    <row r="1146" spans="2:65" s="12" customFormat="1">
      <c r="B1146" s="157"/>
      <c r="D1146" s="148" t="s">
        <v>253</v>
      </c>
      <c r="E1146" s="158" t="s">
        <v>1</v>
      </c>
      <c r="F1146" s="159" t="s">
        <v>511</v>
      </c>
      <c r="H1146" s="158" t="s">
        <v>1</v>
      </c>
      <c r="I1146" s="160"/>
      <c r="L1146" s="157"/>
      <c r="M1146" s="161"/>
      <c r="T1146" s="162"/>
      <c r="AT1146" s="158" t="s">
        <v>253</v>
      </c>
      <c r="AU1146" s="158" t="s">
        <v>113</v>
      </c>
      <c r="AV1146" s="12" t="s">
        <v>84</v>
      </c>
      <c r="AW1146" s="12" t="s">
        <v>32</v>
      </c>
      <c r="AX1146" s="12" t="s">
        <v>76</v>
      </c>
      <c r="AY1146" s="158" t="s">
        <v>164</v>
      </c>
    </row>
    <row r="1147" spans="2:65" s="13" customFormat="1">
      <c r="B1147" s="163"/>
      <c r="D1147" s="148" t="s">
        <v>253</v>
      </c>
      <c r="E1147" s="164" t="s">
        <v>1</v>
      </c>
      <c r="F1147" s="165" t="s">
        <v>935</v>
      </c>
      <c r="H1147" s="166">
        <v>437.85</v>
      </c>
      <c r="I1147" s="167"/>
      <c r="L1147" s="163"/>
      <c r="M1147" s="168"/>
      <c r="T1147" s="169"/>
      <c r="AT1147" s="164" t="s">
        <v>253</v>
      </c>
      <c r="AU1147" s="164" t="s">
        <v>113</v>
      </c>
      <c r="AV1147" s="13" t="s">
        <v>113</v>
      </c>
      <c r="AW1147" s="13" t="s">
        <v>32</v>
      </c>
      <c r="AX1147" s="13" t="s">
        <v>76</v>
      </c>
      <c r="AY1147" s="164" t="s">
        <v>164</v>
      </c>
    </row>
    <row r="1148" spans="2:65" s="12" customFormat="1">
      <c r="B1148" s="157"/>
      <c r="D1148" s="148" t="s">
        <v>253</v>
      </c>
      <c r="E1148" s="158" t="s">
        <v>1</v>
      </c>
      <c r="F1148" s="159" t="s">
        <v>519</v>
      </c>
      <c r="H1148" s="158" t="s">
        <v>1</v>
      </c>
      <c r="I1148" s="160"/>
      <c r="L1148" s="157"/>
      <c r="M1148" s="161"/>
      <c r="T1148" s="162"/>
      <c r="AT1148" s="158" t="s">
        <v>253</v>
      </c>
      <c r="AU1148" s="158" t="s">
        <v>113</v>
      </c>
      <c r="AV1148" s="12" t="s">
        <v>84</v>
      </c>
      <c r="AW1148" s="12" t="s">
        <v>32</v>
      </c>
      <c r="AX1148" s="12" t="s">
        <v>76</v>
      </c>
      <c r="AY1148" s="158" t="s">
        <v>164</v>
      </c>
    </row>
    <row r="1149" spans="2:65" s="13" customFormat="1">
      <c r="B1149" s="163"/>
      <c r="D1149" s="148" t="s">
        <v>253</v>
      </c>
      <c r="E1149" s="164" t="s">
        <v>1</v>
      </c>
      <c r="F1149" s="165" t="s">
        <v>935</v>
      </c>
      <c r="H1149" s="166">
        <v>437.85</v>
      </c>
      <c r="I1149" s="167"/>
      <c r="L1149" s="163"/>
      <c r="M1149" s="168"/>
      <c r="T1149" s="169"/>
      <c r="AT1149" s="164" t="s">
        <v>253</v>
      </c>
      <c r="AU1149" s="164" t="s">
        <v>113</v>
      </c>
      <c r="AV1149" s="13" t="s">
        <v>113</v>
      </c>
      <c r="AW1149" s="13" t="s">
        <v>32</v>
      </c>
      <c r="AX1149" s="13" t="s">
        <v>76</v>
      </c>
      <c r="AY1149" s="164" t="s">
        <v>164</v>
      </c>
    </row>
    <row r="1150" spans="2:65" s="14" customFormat="1">
      <c r="B1150" s="170"/>
      <c r="D1150" s="148" t="s">
        <v>253</v>
      </c>
      <c r="E1150" s="171" t="s">
        <v>1</v>
      </c>
      <c r="F1150" s="172" t="s">
        <v>265</v>
      </c>
      <c r="H1150" s="173">
        <v>1347.96</v>
      </c>
      <c r="I1150" s="174"/>
      <c r="L1150" s="170"/>
      <c r="M1150" s="175"/>
      <c r="T1150" s="176"/>
      <c r="AT1150" s="171" t="s">
        <v>253</v>
      </c>
      <c r="AU1150" s="171" t="s">
        <v>113</v>
      </c>
      <c r="AV1150" s="14" t="s">
        <v>186</v>
      </c>
      <c r="AW1150" s="14" t="s">
        <v>32</v>
      </c>
      <c r="AX1150" s="14" t="s">
        <v>84</v>
      </c>
      <c r="AY1150" s="171" t="s">
        <v>164</v>
      </c>
    </row>
    <row r="1151" spans="2:65" s="1" customFormat="1" ht="16.5" customHeight="1">
      <c r="B1151" s="31"/>
      <c r="C1151" s="135" t="s">
        <v>998</v>
      </c>
      <c r="D1151" s="135" t="s">
        <v>167</v>
      </c>
      <c r="E1151" s="136" t="s">
        <v>999</v>
      </c>
      <c r="F1151" s="137" t="s">
        <v>1000</v>
      </c>
      <c r="G1151" s="138" t="s">
        <v>250</v>
      </c>
      <c r="H1151" s="139">
        <v>9435.7199999999993</v>
      </c>
      <c r="I1151" s="140"/>
      <c r="J1151" s="141">
        <f>ROUND(I1151*H1151,2)</f>
        <v>0</v>
      </c>
      <c r="K1151" s="137" t="s">
        <v>1</v>
      </c>
      <c r="L1151" s="31"/>
      <c r="M1151" s="142" t="s">
        <v>1</v>
      </c>
      <c r="N1151" s="143" t="s">
        <v>42</v>
      </c>
      <c r="P1151" s="144">
        <f>O1151*H1151</f>
        <v>0</v>
      </c>
      <c r="Q1151" s="144">
        <v>0</v>
      </c>
      <c r="R1151" s="144">
        <f>Q1151*H1151</f>
        <v>0</v>
      </c>
      <c r="S1151" s="144">
        <v>0</v>
      </c>
      <c r="T1151" s="145">
        <f>S1151*H1151</f>
        <v>0</v>
      </c>
      <c r="AR1151" s="146" t="s">
        <v>186</v>
      </c>
      <c r="AT1151" s="146" t="s">
        <v>167</v>
      </c>
      <c r="AU1151" s="146" t="s">
        <v>113</v>
      </c>
      <c r="AY1151" s="16" t="s">
        <v>164</v>
      </c>
      <c r="BE1151" s="147">
        <f>IF(N1151="základní",J1151,0)</f>
        <v>0</v>
      </c>
      <c r="BF1151" s="147">
        <f>IF(N1151="snížená",J1151,0)</f>
        <v>0</v>
      </c>
      <c r="BG1151" s="147">
        <f>IF(N1151="zákl. přenesená",J1151,0)</f>
        <v>0</v>
      </c>
      <c r="BH1151" s="147">
        <f>IF(N1151="sníž. přenesená",J1151,0)</f>
        <v>0</v>
      </c>
      <c r="BI1151" s="147">
        <f>IF(N1151="nulová",J1151,0)</f>
        <v>0</v>
      </c>
      <c r="BJ1151" s="16" t="s">
        <v>113</v>
      </c>
      <c r="BK1151" s="147">
        <f>ROUND(I1151*H1151,2)</f>
        <v>0</v>
      </c>
      <c r="BL1151" s="16" t="s">
        <v>186</v>
      </c>
      <c r="BM1151" s="146" t="s">
        <v>1001</v>
      </c>
    </row>
    <row r="1152" spans="2:65" s="12" customFormat="1">
      <c r="B1152" s="157"/>
      <c r="D1152" s="148" t="s">
        <v>253</v>
      </c>
      <c r="E1152" s="158" t="s">
        <v>1</v>
      </c>
      <c r="F1152" s="159" t="s">
        <v>1002</v>
      </c>
      <c r="H1152" s="158" t="s">
        <v>1</v>
      </c>
      <c r="I1152" s="160"/>
      <c r="L1152" s="157"/>
      <c r="M1152" s="161"/>
      <c r="T1152" s="162"/>
      <c r="AT1152" s="158" t="s">
        <v>253</v>
      </c>
      <c r="AU1152" s="158" t="s">
        <v>113</v>
      </c>
      <c r="AV1152" s="12" t="s">
        <v>84</v>
      </c>
      <c r="AW1152" s="12" t="s">
        <v>32</v>
      </c>
      <c r="AX1152" s="12" t="s">
        <v>76</v>
      </c>
      <c r="AY1152" s="158" t="s">
        <v>164</v>
      </c>
    </row>
    <row r="1153" spans="2:65" s="12" customFormat="1">
      <c r="B1153" s="157"/>
      <c r="D1153" s="148" t="s">
        <v>253</v>
      </c>
      <c r="E1153" s="158" t="s">
        <v>1</v>
      </c>
      <c r="F1153" s="159" t="s">
        <v>509</v>
      </c>
      <c r="H1153" s="158" t="s">
        <v>1</v>
      </c>
      <c r="I1153" s="160"/>
      <c r="L1153" s="157"/>
      <c r="M1153" s="161"/>
      <c r="T1153" s="162"/>
      <c r="AT1153" s="158" t="s">
        <v>253</v>
      </c>
      <c r="AU1153" s="158" t="s">
        <v>113</v>
      </c>
      <c r="AV1153" s="12" t="s">
        <v>84</v>
      </c>
      <c r="AW1153" s="12" t="s">
        <v>32</v>
      </c>
      <c r="AX1153" s="12" t="s">
        <v>76</v>
      </c>
      <c r="AY1153" s="158" t="s">
        <v>164</v>
      </c>
    </row>
    <row r="1154" spans="2:65" s="13" customFormat="1">
      <c r="B1154" s="163"/>
      <c r="D1154" s="148" t="s">
        <v>253</v>
      </c>
      <c r="E1154" s="164" t="s">
        <v>1</v>
      </c>
      <c r="F1154" s="165" t="s">
        <v>1003</v>
      </c>
      <c r="H1154" s="166">
        <v>3305.82</v>
      </c>
      <c r="I1154" s="167"/>
      <c r="L1154" s="163"/>
      <c r="M1154" s="168"/>
      <c r="T1154" s="169"/>
      <c r="AT1154" s="164" t="s">
        <v>253</v>
      </c>
      <c r="AU1154" s="164" t="s">
        <v>113</v>
      </c>
      <c r="AV1154" s="13" t="s">
        <v>113</v>
      </c>
      <c r="AW1154" s="13" t="s">
        <v>32</v>
      </c>
      <c r="AX1154" s="13" t="s">
        <v>76</v>
      </c>
      <c r="AY1154" s="164" t="s">
        <v>164</v>
      </c>
    </row>
    <row r="1155" spans="2:65" s="12" customFormat="1">
      <c r="B1155" s="157"/>
      <c r="D1155" s="148" t="s">
        <v>253</v>
      </c>
      <c r="E1155" s="158" t="s">
        <v>1</v>
      </c>
      <c r="F1155" s="159" t="s">
        <v>511</v>
      </c>
      <c r="H1155" s="158" t="s">
        <v>1</v>
      </c>
      <c r="I1155" s="160"/>
      <c r="L1155" s="157"/>
      <c r="M1155" s="161"/>
      <c r="T1155" s="162"/>
      <c r="AT1155" s="158" t="s">
        <v>253</v>
      </c>
      <c r="AU1155" s="158" t="s">
        <v>113</v>
      </c>
      <c r="AV1155" s="12" t="s">
        <v>84</v>
      </c>
      <c r="AW1155" s="12" t="s">
        <v>32</v>
      </c>
      <c r="AX1155" s="12" t="s">
        <v>76</v>
      </c>
      <c r="AY1155" s="158" t="s">
        <v>164</v>
      </c>
    </row>
    <row r="1156" spans="2:65" s="13" customFormat="1">
      <c r="B1156" s="163"/>
      <c r="D1156" s="148" t="s">
        <v>253</v>
      </c>
      <c r="E1156" s="164" t="s">
        <v>1</v>
      </c>
      <c r="F1156" s="165" t="s">
        <v>1004</v>
      </c>
      <c r="H1156" s="166">
        <v>3064.95</v>
      </c>
      <c r="I1156" s="167"/>
      <c r="L1156" s="163"/>
      <c r="M1156" s="168"/>
      <c r="T1156" s="169"/>
      <c r="AT1156" s="164" t="s">
        <v>253</v>
      </c>
      <c r="AU1156" s="164" t="s">
        <v>113</v>
      </c>
      <c r="AV1156" s="13" t="s">
        <v>113</v>
      </c>
      <c r="AW1156" s="13" t="s">
        <v>32</v>
      </c>
      <c r="AX1156" s="13" t="s">
        <v>76</v>
      </c>
      <c r="AY1156" s="164" t="s">
        <v>164</v>
      </c>
    </row>
    <row r="1157" spans="2:65" s="12" customFormat="1">
      <c r="B1157" s="157"/>
      <c r="D1157" s="148" t="s">
        <v>253</v>
      </c>
      <c r="E1157" s="158" t="s">
        <v>1</v>
      </c>
      <c r="F1157" s="159" t="s">
        <v>519</v>
      </c>
      <c r="H1157" s="158" t="s">
        <v>1</v>
      </c>
      <c r="I1157" s="160"/>
      <c r="L1157" s="157"/>
      <c r="M1157" s="161"/>
      <c r="T1157" s="162"/>
      <c r="AT1157" s="158" t="s">
        <v>253</v>
      </c>
      <c r="AU1157" s="158" t="s">
        <v>113</v>
      </c>
      <c r="AV1157" s="12" t="s">
        <v>84</v>
      </c>
      <c r="AW1157" s="12" t="s">
        <v>32</v>
      </c>
      <c r="AX1157" s="12" t="s">
        <v>76</v>
      </c>
      <c r="AY1157" s="158" t="s">
        <v>164</v>
      </c>
    </row>
    <row r="1158" spans="2:65" s="13" customFormat="1">
      <c r="B1158" s="163"/>
      <c r="D1158" s="148" t="s">
        <v>253</v>
      </c>
      <c r="E1158" s="164" t="s">
        <v>1</v>
      </c>
      <c r="F1158" s="165" t="s">
        <v>1004</v>
      </c>
      <c r="H1158" s="166">
        <v>3064.95</v>
      </c>
      <c r="I1158" s="167"/>
      <c r="L1158" s="163"/>
      <c r="M1158" s="168"/>
      <c r="T1158" s="169"/>
      <c r="AT1158" s="164" t="s">
        <v>253</v>
      </c>
      <c r="AU1158" s="164" t="s">
        <v>113</v>
      </c>
      <c r="AV1158" s="13" t="s">
        <v>113</v>
      </c>
      <c r="AW1158" s="13" t="s">
        <v>32</v>
      </c>
      <c r="AX1158" s="13" t="s">
        <v>76</v>
      </c>
      <c r="AY1158" s="164" t="s">
        <v>164</v>
      </c>
    </row>
    <row r="1159" spans="2:65" s="14" customFormat="1">
      <c r="B1159" s="170"/>
      <c r="D1159" s="148" t="s">
        <v>253</v>
      </c>
      <c r="E1159" s="171" t="s">
        <v>1</v>
      </c>
      <c r="F1159" s="172" t="s">
        <v>265</v>
      </c>
      <c r="H1159" s="173">
        <v>9435.7200000000012</v>
      </c>
      <c r="I1159" s="174"/>
      <c r="L1159" s="170"/>
      <c r="M1159" s="175"/>
      <c r="T1159" s="176"/>
      <c r="AT1159" s="171" t="s">
        <v>253</v>
      </c>
      <c r="AU1159" s="171" t="s">
        <v>113</v>
      </c>
      <c r="AV1159" s="14" t="s">
        <v>186</v>
      </c>
      <c r="AW1159" s="14" t="s">
        <v>32</v>
      </c>
      <c r="AX1159" s="14" t="s">
        <v>84</v>
      </c>
      <c r="AY1159" s="171" t="s">
        <v>164</v>
      </c>
    </row>
    <row r="1160" spans="2:65" s="1" customFormat="1" ht="44.25" customHeight="1">
      <c r="B1160" s="31"/>
      <c r="C1160" s="135" t="s">
        <v>1005</v>
      </c>
      <c r="D1160" s="135" t="s">
        <v>167</v>
      </c>
      <c r="E1160" s="136" t="s">
        <v>1006</v>
      </c>
      <c r="F1160" s="137" t="s">
        <v>1007</v>
      </c>
      <c r="G1160" s="138" t="s">
        <v>442</v>
      </c>
      <c r="H1160" s="139">
        <v>20.9</v>
      </c>
      <c r="I1160" s="140"/>
      <c r="J1160" s="141">
        <f>ROUND(I1160*H1160,2)</f>
        <v>0</v>
      </c>
      <c r="K1160" s="137" t="s">
        <v>251</v>
      </c>
      <c r="L1160" s="31"/>
      <c r="M1160" s="142" t="s">
        <v>1</v>
      </c>
      <c r="N1160" s="143" t="s">
        <v>42</v>
      </c>
      <c r="P1160" s="144">
        <f>O1160*H1160</f>
        <v>0</v>
      </c>
      <c r="Q1160" s="144">
        <v>0</v>
      </c>
      <c r="R1160" s="144">
        <f>Q1160*H1160</f>
        <v>0</v>
      </c>
      <c r="S1160" s="144">
        <v>0</v>
      </c>
      <c r="T1160" s="145">
        <f>S1160*H1160</f>
        <v>0</v>
      </c>
      <c r="AR1160" s="146" t="s">
        <v>186</v>
      </c>
      <c r="AT1160" s="146" t="s">
        <v>167</v>
      </c>
      <c r="AU1160" s="146" t="s">
        <v>113</v>
      </c>
      <c r="AY1160" s="16" t="s">
        <v>164</v>
      </c>
      <c r="BE1160" s="147">
        <f>IF(N1160="základní",J1160,0)</f>
        <v>0</v>
      </c>
      <c r="BF1160" s="147">
        <f>IF(N1160="snížená",J1160,0)</f>
        <v>0</v>
      </c>
      <c r="BG1160" s="147">
        <f>IF(N1160="zákl. přenesená",J1160,0)</f>
        <v>0</v>
      </c>
      <c r="BH1160" s="147">
        <f>IF(N1160="sníž. přenesená",J1160,0)</f>
        <v>0</v>
      </c>
      <c r="BI1160" s="147">
        <f>IF(N1160="nulová",J1160,0)</f>
        <v>0</v>
      </c>
      <c r="BJ1160" s="16" t="s">
        <v>113</v>
      </c>
      <c r="BK1160" s="147">
        <f>ROUND(I1160*H1160,2)</f>
        <v>0</v>
      </c>
      <c r="BL1160" s="16" t="s">
        <v>186</v>
      </c>
      <c r="BM1160" s="146" t="s">
        <v>1008</v>
      </c>
    </row>
    <row r="1161" spans="2:65" s="12" customFormat="1">
      <c r="B1161" s="157"/>
      <c r="D1161" s="148" t="s">
        <v>253</v>
      </c>
      <c r="E1161" s="158" t="s">
        <v>1</v>
      </c>
      <c r="F1161" s="159" t="s">
        <v>1009</v>
      </c>
      <c r="H1161" s="158" t="s">
        <v>1</v>
      </c>
      <c r="I1161" s="160"/>
      <c r="L1161" s="157"/>
      <c r="M1161" s="161"/>
      <c r="T1161" s="162"/>
      <c r="AT1161" s="158" t="s">
        <v>253</v>
      </c>
      <c r="AU1161" s="158" t="s">
        <v>113</v>
      </c>
      <c r="AV1161" s="12" t="s">
        <v>84</v>
      </c>
      <c r="AW1161" s="12" t="s">
        <v>32</v>
      </c>
      <c r="AX1161" s="12" t="s">
        <v>76</v>
      </c>
      <c r="AY1161" s="158" t="s">
        <v>164</v>
      </c>
    </row>
    <row r="1162" spans="2:65" s="13" customFormat="1">
      <c r="B1162" s="163"/>
      <c r="D1162" s="148" t="s">
        <v>253</v>
      </c>
      <c r="E1162" s="164" t="s">
        <v>1</v>
      </c>
      <c r="F1162" s="165" t="s">
        <v>1010</v>
      </c>
      <c r="H1162" s="166">
        <v>20.9</v>
      </c>
      <c r="I1162" s="167"/>
      <c r="L1162" s="163"/>
      <c r="M1162" s="168"/>
      <c r="T1162" s="169"/>
      <c r="AT1162" s="164" t="s">
        <v>253</v>
      </c>
      <c r="AU1162" s="164" t="s">
        <v>113</v>
      </c>
      <c r="AV1162" s="13" t="s">
        <v>113</v>
      </c>
      <c r="AW1162" s="13" t="s">
        <v>32</v>
      </c>
      <c r="AX1162" s="13" t="s">
        <v>76</v>
      </c>
      <c r="AY1162" s="164" t="s">
        <v>164</v>
      </c>
    </row>
    <row r="1163" spans="2:65" s="14" customFormat="1">
      <c r="B1163" s="170"/>
      <c r="D1163" s="148" t="s">
        <v>253</v>
      </c>
      <c r="E1163" s="171" t="s">
        <v>1</v>
      </c>
      <c r="F1163" s="172" t="s">
        <v>265</v>
      </c>
      <c r="H1163" s="173">
        <v>20.9</v>
      </c>
      <c r="I1163" s="174"/>
      <c r="L1163" s="170"/>
      <c r="M1163" s="175"/>
      <c r="T1163" s="176"/>
      <c r="AT1163" s="171" t="s">
        <v>253</v>
      </c>
      <c r="AU1163" s="171" t="s">
        <v>113</v>
      </c>
      <c r="AV1163" s="14" t="s">
        <v>186</v>
      </c>
      <c r="AW1163" s="14" t="s">
        <v>32</v>
      </c>
      <c r="AX1163" s="14" t="s">
        <v>84</v>
      </c>
      <c r="AY1163" s="171" t="s">
        <v>164</v>
      </c>
    </row>
    <row r="1164" spans="2:65" s="1" customFormat="1" ht="37.9" customHeight="1">
      <c r="B1164" s="31"/>
      <c r="C1164" s="177" t="s">
        <v>1011</v>
      </c>
      <c r="D1164" s="177" t="s">
        <v>331</v>
      </c>
      <c r="E1164" s="178" t="s">
        <v>1012</v>
      </c>
      <c r="F1164" s="179" t="s">
        <v>1013</v>
      </c>
      <c r="G1164" s="180" t="s">
        <v>442</v>
      </c>
      <c r="H1164" s="181">
        <v>22.99</v>
      </c>
      <c r="I1164" s="182"/>
      <c r="J1164" s="183">
        <f>ROUND(I1164*H1164,2)</f>
        <v>0</v>
      </c>
      <c r="K1164" s="179" t="s">
        <v>251</v>
      </c>
      <c r="L1164" s="184"/>
      <c r="M1164" s="185" t="s">
        <v>1</v>
      </c>
      <c r="N1164" s="186" t="s">
        <v>42</v>
      </c>
      <c r="P1164" s="144">
        <f>O1164*H1164</f>
        <v>0</v>
      </c>
      <c r="Q1164" s="144">
        <v>2.0000000000000001E-4</v>
      </c>
      <c r="R1164" s="144">
        <f>Q1164*H1164</f>
        <v>4.5979999999999997E-3</v>
      </c>
      <c r="S1164" s="144">
        <v>0</v>
      </c>
      <c r="T1164" s="145">
        <f>S1164*H1164</f>
        <v>0</v>
      </c>
      <c r="AR1164" s="146" t="s">
        <v>203</v>
      </c>
      <c r="AT1164" s="146" t="s">
        <v>331</v>
      </c>
      <c r="AU1164" s="146" t="s">
        <v>113</v>
      </c>
      <c r="AY1164" s="16" t="s">
        <v>164</v>
      </c>
      <c r="BE1164" s="147">
        <f>IF(N1164="základní",J1164,0)</f>
        <v>0</v>
      </c>
      <c r="BF1164" s="147">
        <f>IF(N1164="snížená",J1164,0)</f>
        <v>0</v>
      </c>
      <c r="BG1164" s="147">
        <f>IF(N1164="zákl. přenesená",J1164,0)</f>
        <v>0</v>
      </c>
      <c r="BH1164" s="147">
        <f>IF(N1164="sníž. přenesená",J1164,0)</f>
        <v>0</v>
      </c>
      <c r="BI1164" s="147">
        <f>IF(N1164="nulová",J1164,0)</f>
        <v>0</v>
      </c>
      <c r="BJ1164" s="16" t="s">
        <v>113</v>
      </c>
      <c r="BK1164" s="147">
        <f>ROUND(I1164*H1164,2)</f>
        <v>0</v>
      </c>
      <c r="BL1164" s="16" t="s">
        <v>186</v>
      </c>
      <c r="BM1164" s="146" t="s">
        <v>1014</v>
      </c>
    </row>
    <row r="1165" spans="2:65" s="13" customFormat="1">
      <c r="B1165" s="163"/>
      <c r="D1165" s="148" t="s">
        <v>253</v>
      </c>
      <c r="E1165" s="164" t="s">
        <v>1</v>
      </c>
      <c r="F1165" s="165" t="s">
        <v>1015</v>
      </c>
      <c r="H1165" s="166">
        <v>22.99</v>
      </c>
      <c r="I1165" s="167"/>
      <c r="L1165" s="163"/>
      <c r="M1165" s="168"/>
      <c r="T1165" s="169"/>
      <c r="AT1165" s="164" t="s">
        <v>253</v>
      </c>
      <c r="AU1165" s="164" t="s">
        <v>113</v>
      </c>
      <c r="AV1165" s="13" t="s">
        <v>113</v>
      </c>
      <c r="AW1165" s="13" t="s">
        <v>32</v>
      </c>
      <c r="AX1165" s="13" t="s">
        <v>84</v>
      </c>
      <c r="AY1165" s="164" t="s">
        <v>164</v>
      </c>
    </row>
    <row r="1166" spans="2:65" s="1" customFormat="1" ht="16.5" customHeight="1">
      <c r="B1166" s="31"/>
      <c r="C1166" s="135" t="s">
        <v>1016</v>
      </c>
      <c r="D1166" s="135" t="s">
        <v>167</v>
      </c>
      <c r="E1166" s="136" t="s">
        <v>1017</v>
      </c>
      <c r="F1166" s="137" t="s">
        <v>1018</v>
      </c>
      <c r="G1166" s="138" t="s">
        <v>268</v>
      </c>
      <c r="H1166" s="139">
        <v>18</v>
      </c>
      <c r="I1166" s="140"/>
      <c r="J1166" s="141">
        <f>ROUND(I1166*H1166,2)</f>
        <v>0</v>
      </c>
      <c r="K1166" s="137" t="s">
        <v>1</v>
      </c>
      <c r="L1166" s="31"/>
      <c r="M1166" s="142" t="s">
        <v>1</v>
      </c>
      <c r="N1166" s="143" t="s">
        <v>42</v>
      </c>
      <c r="P1166" s="144">
        <f>O1166*H1166</f>
        <v>0</v>
      </c>
      <c r="Q1166" s="144">
        <v>5.0000000000000001E-4</v>
      </c>
      <c r="R1166" s="144">
        <f>Q1166*H1166</f>
        <v>9.0000000000000011E-3</v>
      </c>
      <c r="S1166" s="144">
        <v>0</v>
      </c>
      <c r="T1166" s="145">
        <f>S1166*H1166</f>
        <v>0</v>
      </c>
      <c r="AR1166" s="146" t="s">
        <v>186</v>
      </c>
      <c r="AT1166" s="146" t="s">
        <v>167</v>
      </c>
      <c r="AU1166" s="146" t="s">
        <v>113</v>
      </c>
      <c r="AY1166" s="16" t="s">
        <v>164</v>
      </c>
      <c r="BE1166" s="147">
        <f>IF(N1166="základní",J1166,0)</f>
        <v>0</v>
      </c>
      <c r="BF1166" s="147">
        <f>IF(N1166="snížená",J1166,0)</f>
        <v>0</v>
      </c>
      <c r="BG1166" s="147">
        <f>IF(N1166="zákl. přenesená",J1166,0)</f>
        <v>0</v>
      </c>
      <c r="BH1166" s="147">
        <f>IF(N1166="sníž. přenesená",J1166,0)</f>
        <v>0</v>
      </c>
      <c r="BI1166" s="147">
        <f>IF(N1166="nulová",J1166,0)</f>
        <v>0</v>
      </c>
      <c r="BJ1166" s="16" t="s">
        <v>113</v>
      </c>
      <c r="BK1166" s="147">
        <f>ROUND(I1166*H1166,2)</f>
        <v>0</v>
      </c>
      <c r="BL1166" s="16" t="s">
        <v>186</v>
      </c>
      <c r="BM1166" s="146" t="s">
        <v>1019</v>
      </c>
    </row>
    <row r="1167" spans="2:65" s="12" customFormat="1">
      <c r="B1167" s="157"/>
      <c r="D1167" s="148" t="s">
        <v>253</v>
      </c>
      <c r="E1167" s="158" t="s">
        <v>1</v>
      </c>
      <c r="F1167" s="159" t="s">
        <v>1020</v>
      </c>
      <c r="H1167" s="158" t="s">
        <v>1</v>
      </c>
      <c r="I1167" s="160"/>
      <c r="L1167" s="157"/>
      <c r="M1167" s="161"/>
      <c r="T1167" s="162"/>
      <c r="AT1167" s="158" t="s">
        <v>253</v>
      </c>
      <c r="AU1167" s="158" t="s">
        <v>113</v>
      </c>
      <c r="AV1167" s="12" t="s">
        <v>84</v>
      </c>
      <c r="AW1167" s="12" t="s">
        <v>32</v>
      </c>
      <c r="AX1167" s="12" t="s">
        <v>76</v>
      </c>
      <c r="AY1167" s="158" t="s">
        <v>164</v>
      </c>
    </row>
    <row r="1168" spans="2:65" s="13" customFormat="1">
      <c r="B1168" s="163"/>
      <c r="D1168" s="148" t="s">
        <v>253</v>
      </c>
      <c r="E1168" s="164" t="s">
        <v>1</v>
      </c>
      <c r="F1168" s="165" t="s">
        <v>1021</v>
      </c>
      <c r="H1168" s="166">
        <v>18</v>
      </c>
      <c r="I1168" s="167"/>
      <c r="L1168" s="163"/>
      <c r="M1168" s="168"/>
      <c r="T1168" s="169"/>
      <c r="AT1168" s="164" t="s">
        <v>253</v>
      </c>
      <c r="AU1168" s="164" t="s">
        <v>113</v>
      </c>
      <c r="AV1168" s="13" t="s">
        <v>113</v>
      </c>
      <c r="AW1168" s="13" t="s">
        <v>32</v>
      </c>
      <c r="AX1168" s="13" t="s">
        <v>76</v>
      </c>
      <c r="AY1168" s="164" t="s">
        <v>164</v>
      </c>
    </row>
    <row r="1169" spans="2:65" s="14" customFormat="1">
      <c r="B1169" s="170"/>
      <c r="D1169" s="148" t="s">
        <v>253</v>
      </c>
      <c r="E1169" s="171" t="s">
        <v>1</v>
      </c>
      <c r="F1169" s="172" t="s">
        <v>265</v>
      </c>
      <c r="H1169" s="173">
        <v>18</v>
      </c>
      <c r="I1169" s="174"/>
      <c r="L1169" s="170"/>
      <c r="M1169" s="175"/>
      <c r="T1169" s="176"/>
      <c r="AT1169" s="171" t="s">
        <v>253</v>
      </c>
      <c r="AU1169" s="171" t="s">
        <v>113</v>
      </c>
      <c r="AV1169" s="14" t="s">
        <v>186</v>
      </c>
      <c r="AW1169" s="14" t="s">
        <v>32</v>
      </c>
      <c r="AX1169" s="14" t="s">
        <v>84</v>
      </c>
      <c r="AY1169" s="171" t="s">
        <v>164</v>
      </c>
    </row>
    <row r="1170" spans="2:65" s="1" customFormat="1" ht="24.2" customHeight="1">
      <c r="B1170" s="31"/>
      <c r="C1170" s="135" t="s">
        <v>1022</v>
      </c>
      <c r="D1170" s="135" t="s">
        <v>167</v>
      </c>
      <c r="E1170" s="136" t="s">
        <v>1023</v>
      </c>
      <c r="F1170" s="137" t="s">
        <v>1024</v>
      </c>
      <c r="G1170" s="138" t="s">
        <v>507</v>
      </c>
      <c r="H1170" s="139">
        <v>2</v>
      </c>
      <c r="I1170" s="140"/>
      <c r="J1170" s="141">
        <f t="shared" ref="J1170:J1175" si="0">ROUND(I1170*H1170,2)</f>
        <v>0</v>
      </c>
      <c r="K1170" s="137" t="s">
        <v>1</v>
      </c>
      <c r="L1170" s="31"/>
      <c r="M1170" s="142" t="s">
        <v>1</v>
      </c>
      <c r="N1170" s="143" t="s">
        <v>42</v>
      </c>
      <c r="P1170" s="144">
        <f t="shared" ref="P1170:P1175" si="1">O1170*H1170</f>
        <v>0</v>
      </c>
      <c r="Q1170" s="144">
        <v>5.0000000000000001E-4</v>
      </c>
      <c r="R1170" s="144">
        <f t="shared" ref="R1170:R1175" si="2">Q1170*H1170</f>
        <v>1E-3</v>
      </c>
      <c r="S1170" s="144">
        <v>0</v>
      </c>
      <c r="T1170" s="145">
        <f t="shared" ref="T1170:T1175" si="3">S1170*H1170</f>
        <v>0</v>
      </c>
      <c r="AR1170" s="146" t="s">
        <v>186</v>
      </c>
      <c r="AT1170" s="146" t="s">
        <v>167</v>
      </c>
      <c r="AU1170" s="146" t="s">
        <v>113</v>
      </c>
      <c r="AY1170" s="16" t="s">
        <v>164</v>
      </c>
      <c r="BE1170" s="147">
        <f t="shared" ref="BE1170:BE1175" si="4">IF(N1170="základní",J1170,0)</f>
        <v>0</v>
      </c>
      <c r="BF1170" s="147">
        <f t="shared" ref="BF1170:BF1175" si="5">IF(N1170="snížená",J1170,0)</f>
        <v>0</v>
      </c>
      <c r="BG1170" s="147">
        <f t="shared" ref="BG1170:BG1175" si="6">IF(N1170="zákl. přenesená",J1170,0)</f>
        <v>0</v>
      </c>
      <c r="BH1170" s="147">
        <f t="shared" ref="BH1170:BH1175" si="7">IF(N1170="sníž. přenesená",J1170,0)</f>
        <v>0</v>
      </c>
      <c r="BI1170" s="147">
        <f t="shared" ref="BI1170:BI1175" si="8">IF(N1170="nulová",J1170,0)</f>
        <v>0</v>
      </c>
      <c r="BJ1170" s="16" t="s">
        <v>113</v>
      </c>
      <c r="BK1170" s="147">
        <f t="shared" ref="BK1170:BK1175" si="9">ROUND(I1170*H1170,2)</f>
        <v>0</v>
      </c>
      <c r="BL1170" s="16" t="s">
        <v>186</v>
      </c>
      <c r="BM1170" s="146" t="s">
        <v>1025</v>
      </c>
    </row>
    <row r="1171" spans="2:65" s="1" customFormat="1" ht="21.75" customHeight="1">
      <c r="B1171" s="31"/>
      <c r="C1171" s="135" t="s">
        <v>1026</v>
      </c>
      <c r="D1171" s="135" t="s">
        <v>167</v>
      </c>
      <c r="E1171" s="136" t="s">
        <v>1027</v>
      </c>
      <c r="F1171" s="137" t="s">
        <v>1028</v>
      </c>
      <c r="G1171" s="138" t="s">
        <v>507</v>
      </c>
      <c r="H1171" s="139">
        <v>2</v>
      </c>
      <c r="I1171" s="140"/>
      <c r="J1171" s="141">
        <f t="shared" si="0"/>
        <v>0</v>
      </c>
      <c r="K1171" s="137" t="s">
        <v>1</v>
      </c>
      <c r="L1171" s="31"/>
      <c r="M1171" s="142" t="s">
        <v>1</v>
      </c>
      <c r="N1171" s="143" t="s">
        <v>42</v>
      </c>
      <c r="P1171" s="144">
        <f t="shared" si="1"/>
        <v>0</v>
      </c>
      <c r="Q1171" s="144">
        <v>5.0000000000000001E-4</v>
      </c>
      <c r="R1171" s="144">
        <f t="shared" si="2"/>
        <v>1E-3</v>
      </c>
      <c r="S1171" s="144">
        <v>0</v>
      </c>
      <c r="T1171" s="145">
        <f t="shared" si="3"/>
        <v>0</v>
      </c>
      <c r="AR1171" s="146" t="s">
        <v>186</v>
      </c>
      <c r="AT1171" s="146" t="s">
        <v>167</v>
      </c>
      <c r="AU1171" s="146" t="s">
        <v>113</v>
      </c>
      <c r="AY1171" s="16" t="s">
        <v>164</v>
      </c>
      <c r="BE1171" s="147">
        <f t="shared" si="4"/>
        <v>0</v>
      </c>
      <c r="BF1171" s="147">
        <f t="shared" si="5"/>
        <v>0</v>
      </c>
      <c r="BG1171" s="147">
        <f t="shared" si="6"/>
        <v>0</v>
      </c>
      <c r="BH1171" s="147">
        <f t="shared" si="7"/>
        <v>0</v>
      </c>
      <c r="BI1171" s="147">
        <f t="shared" si="8"/>
        <v>0</v>
      </c>
      <c r="BJ1171" s="16" t="s">
        <v>113</v>
      </c>
      <c r="BK1171" s="147">
        <f t="shared" si="9"/>
        <v>0</v>
      </c>
      <c r="BL1171" s="16" t="s">
        <v>186</v>
      </c>
      <c r="BM1171" s="146" t="s">
        <v>1029</v>
      </c>
    </row>
    <row r="1172" spans="2:65" s="1" customFormat="1" ht="24.2" customHeight="1">
      <c r="B1172" s="31"/>
      <c r="C1172" s="135" t="s">
        <v>1030</v>
      </c>
      <c r="D1172" s="135" t="s">
        <v>167</v>
      </c>
      <c r="E1172" s="136" t="s">
        <v>1031</v>
      </c>
      <c r="F1172" s="137" t="s">
        <v>1032</v>
      </c>
      <c r="G1172" s="138" t="s">
        <v>507</v>
      </c>
      <c r="H1172" s="139">
        <v>8</v>
      </c>
      <c r="I1172" s="140"/>
      <c r="J1172" s="141">
        <f t="shared" si="0"/>
        <v>0</v>
      </c>
      <c r="K1172" s="137" t="s">
        <v>1</v>
      </c>
      <c r="L1172" s="31"/>
      <c r="M1172" s="142" t="s">
        <v>1</v>
      </c>
      <c r="N1172" s="143" t="s">
        <v>42</v>
      </c>
      <c r="P1172" s="144">
        <f t="shared" si="1"/>
        <v>0</v>
      </c>
      <c r="Q1172" s="144">
        <v>5.0000000000000001E-4</v>
      </c>
      <c r="R1172" s="144">
        <f t="shared" si="2"/>
        <v>4.0000000000000001E-3</v>
      </c>
      <c r="S1172" s="144">
        <v>0</v>
      </c>
      <c r="T1172" s="145">
        <f t="shared" si="3"/>
        <v>0</v>
      </c>
      <c r="AR1172" s="146" t="s">
        <v>186</v>
      </c>
      <c r="AT1172" s="146" t="s">
        <v>167</v>
      </c>
      <c r="AU1172" s="146" t="s">
        <v>113</v>
      </c>
      <c r="AY1172" s="16" t="s">
        <v>164</v>
      </c>
      <c r="BE1172" s="147">
        <f t="shared" si="4"/>
        <v>0</v>
      </c>
      <c r="BF1172" s="147">
        <f t="shared" si="5"/>
        <v>0</v>
      </c>
      <c r="BG1172" s="147">
        <f t="shared" si="6"/>
        <v>0</v>
      </c>
      <c r="BH1172" s="147">
        <f t="shared" si="7"/>
        <v>0</v>
      </c>
      <c r="BI1172" s="147">
        <f t="shared" si="8"/>
        <v>0</v>
      </c>
      <c r="BJ1172" s="16" t="s">
        <v>113</v>
      </c>
      <c r="BK1172" s="147">
        <f t="shared" si="9"/>
        <v>0</v>
      </c>
      <c r="BL1172" s="16" t="s">
        <v>186</v>
      </c>
      <c r="BM1172" s="146" t="s">
        <v>1033</v>
      </c>
    </row>
    <row r="1173" spans="2:65" s="1" customFormat="1" ht="24.2" customHeight="1">
      <c r="B1173" s="31"/>
      <c r="C1173" s="135" t="s">
        <v>1034</v>
      </c>
      <c r="D1173" s="135" t="s">
        <v>167</v>
      </c>
      <c r="E1173" s="136" t="s">
        <v>1035</v>
      </c>
      <c r="F1173" s="137" t="s">
        <v>1036</v>
      </c>
      <c r="G1173" s="138" t="s">
        <v>507</v>
      </c>
      <c r="H1173" s="139">
        <v>4</v>
      </c>
      <c r="I1173" s="140"/>
      <c r="J1173" s="141">
        <f t="shared" si="0"/>
        <v>0</v>
      </c>
      <c r="K1173" s="137" t="s">
        <v>1</v>
      </c>
      <c r="L1173" s="31"/>
      <c r="M1173" s="142" t="s">
        <v>1</v>
      </c>
      <c r="N1173" s="143" t="s">
        <v>42</v>
      </c>
      <c r="P1173" s="144">
        <f t="shared" si="1"/>
        <v>0</v>
      </c>
      <c r="Q1173" s="144">
        <v>5.0000000000000001E-4</v>
      </c>
      <c r="R1173" s="144">
        <f t="shared" si="2"/>
        <v>2E-3</v>
      </c>
      <c r="S1173" s="144">
        <v>0</v>
      </c>
      <c r="T1173" s="145">
        <f t="shared" si="3"/>
        <v>0</v>
      </c>
      <c r="AR1173" s="146" t="s">
        <v>186</v>
      </c>
      <c r="AT1173" s="146" t="s">
        <v>167</v>
      </c>
      <c r="AU1173" s="146" t="s">
        <v>113</v>
      </c>
      <c r="AY1173" s="16" t="s">
        <v>164</v>
      </c>
      <c r="BE1173" s="147">
        <f t="shared" si="4"/>
        <v>0</v>
      </c>
      <c r="BF1173" s="147">
        <f t="shared" si="5"/>
        <v>0</v>
      </c>
      <c r="BG1173" s="147">
        <f t="shared" si="6"/>
        <v>0</v>
      </c>
      <c r="BH1173" s="147">
        <f t="shared" si="7"/>
        <v>0</v>
      </c>
      <c r="BI1173" s="147">
        <f t="shared" si="8"/>
        <v>0</v>
      </c>
      <c r="BJ1173" s="16" t="s">
        <v>113</v>
      </c>
      <c r="BK1173" s="147">
        <f t="shared" si="9"/>
        <v>0</v>
      </c>
      <c r="BL1173" s="16" t="s">
        <v>186</v>
      </c>
      <c r="BM1173" s="146" t="s">
        <v>1037</v>
      </c>
    </row>
    <row r="1174" spans="2:65" s="1" customFormat="1" ht="16.5" customHeight="1">
      <c r="B1174" s="31"/>
      <c r="C1174" s="135" t="s">
        <v>1038</v>
      </c>
      <c r="D1174" s="135" t="s">
        <v>167</v>
      </c>
      <c r="E1174" s="136" t="s">
        <v>1039</v>
      </c>
      <c r="F1174" s="137" t="s">
        <v>1040</v>
      </c>
      <c r="G1174" s="138" t="s">
        <v>561</v>
      </c>
      <c r="H1174" s="139">
        <v>1</v>
      </c>
      <c r="I1174" s="140"/>
      <c r="J1174" s="141">
        <f t="shared" si="0"/>
        <v>0</v>
      </c>
      <c r="K1174" s="137" t="s">
        <v>1</v>
      </c>
      <c r="L1174" s="31"/>
      <c r="M1174" s="142" t="s">
        <v>1</v>
      </c>
      <c r="N1174" s="143" t="s">
        <v>42</v>
      </c>
      <c r="P1174" s="144">
        <f t="shared" si="1"/>
        <v>0</v>
      </c>
      <c r="Q1174" s="144">
        <v>5.0000000000000001E-4</v>
      </c>
      <c r="R1174" s="144">
        <f t="shared" si="2"/>
        <v>5.0000000000000001E-4</v>
      </c>
      <c r="S1174" s="144">
        <v>0</v>
      </c>
      <c r="T1174" s="145">
        <f t="shared" si="3"/>
        <v>0</v>
      </c>
      <c r="AR1174" s="146" t="s">
        <v>186</v>
      </c>
      <c r="AT1174" s="146" t="s">
        <v>167</v>
      </c>
      <c r="AU1174" s="146" t="s">
        <v>113</v>
      </c>
      <c r="AY1174" s="16" t="s">
        <v>164</v>
      </c>
      <c r="BE1174" s="147">
        <f t="shared" si="4"/>
        <v>0</v>
      </c>
      <c r="BF1174" s="147">
        <f t="shared" si="5"/>
        <v>0</v>
      </c>
      <c r="BG1174" s="147">
        <f t="shared" si="6"/>
        <v>0</v>
      </c>
      <c r="BH1174" s="147">
        <f t="shared" si="7"/>
        <v>0</v>
      </c>
      <c r="BI1174" s="147">
        <f t="shared" si="8"/>
        <v>0</v>
      </c>
      <c r="BJ1174" s="16" t="s">
        <v>113</v>
      </c>
      <c r="BK1174" s="147">
        <f t="shared" si="9"/>
        <v>0</v>
      </c>
      <c r="BL1174" s="16" t="s">
        <v>186</v>
      </c>
      <c r="BM1174" s="146" t="s">
        <v>1041</v>
      </c>
    </row>
    <row r="1175" spans="2:65" s="1" customFormat="1" ht="21.75" customHeight="1">
      <c r="B1175" s="31"/>
      <c r="C1175" s="135" t="s">
        <v>1042</v>
      </c>
      <c r="D1175" s="135" t="s">
        <v>167</v>
      </c>
      <c r="E1175" s="136" t="s">
        <v>1043</v>
      </c>
      <c r="F1175" s="137" t="s">
        <v>1044</v>
      </c>
      <c r="G1175" s="138" t="s">
        <v>561</v>
      </c>
      <c r="H1175" s="139">
        <v>1</v>
      </c>
      <c r="I1175" s="140"/>
      <c r="J1175" s="141">
        <f t="shared" si="0"/>
        <v>0</v>
      </c>
      <c r="K1175" s="137" t="s">
        <v>1</v>
      </c>
      <c r="L1175" s="31"/>
      <c r="M1175" s="142" t="s">
        <v>1</v>
      </c>
      <c r="N1175" s="143" t="s">
        <v>42</v>
      </c>
      <c r="P1175" s="144">
        <f t="shared" si="1"/>
        <v>0</v>
      </c>
      <c r="Q1175" s="144">
        <v>5.0000000000000001E-4</v>
      </c>
      <c r="R1175" s="144">
        <f t="shared" si="2"/>
        <v>5.0000000000000001E-4</v>
      </c>
      <c r="S1175" s="144">
        <v>0</v>
      </c>
      <c r="T1175" s="145">
        <f t="shared" si="3"/>
        <v>0</v>
      </c>
      <c r="AR1175" s="146" t="s">
        <v>186</v>
      </c>
      <c r="AT1175" s="146" t="s">
        <v>167</v>
      </c>
      <c r="AU1175" s="146" t="s">
        <v>113</v>
      </c>
      <c r="AY1175" s="16" t="s">
        <v>164</v>
      </c>
      <c r="BE1175" s="147">
        <f t="shared" si="4"/>
        <v>0</v>
      </c>
      <c r="BF1175" s="147">
        <f t="shared" si="5"/>
        <v>0</v>
      </c>
      <c r="BG1175" s="147">
        <f t="shared" si="6"/>
        <v>0</v>
      </c>
      <c r="BH1175" s="147">
        <f t="shared" si="7"/>
        <v>0</v>
      </c>
      <c r="BI1175" s="147">
        <f t="shared" si="8"/>
        <v>0</v>
      </c>
      <c r="BJ1175" s="16" t="s">
        <v>113</v>
      </c>
      <c r="BK1175" s="147">
        <f t="shared" si="9"/>
        <v>0</v>
      </c>
      <c r="BL1175" s="16" t="s">
        <v>186</v>
      </c>
      <c r="BM1175" s="146" t="s">
        <v>1045</v>
      </c>
    </row>
    <row r="1176" spans="2:65" s="11" customFormat="1" ht="22.9" customHeight="1">
      <c r="B1176" s="123"/>
      <c r="D1176" s="124" t="s">
        <v>75</v>
      </c>
      <c r="E1176" s="133" t="s">
        <v>1046</v>
      </c>
      <c r="F1176" s="133" t="s">
        <v>1047</v>
      </c>
      <c r="I1176" s="126"/>
      <c r="J1176" s="134">
        <f>BK1176</f>
        <v>0</v>
      </c>
      <c r="L1176" s="123"/>
      <c r="M1176" s="128"/>
      <c r="P1176" s="129">
        <f>SUM(P1177:P1186)</f>
        <v>0</v>
      </c>
      <c r="R1176" s="129">
        <f>SUM(R1177:R1186)</f>
        <v>0</v>
      </c>
      <c r="T1176" s="130">
        <f>SUM(T1177:T1186)</f>
        <v>0</v>
      </c>
      <c r="AR1176" s="124" t="s">
        <v>84</v>
      </c>
      <c r="AT1176" s="131" t="s">
        <v>75</v>
      </c>
      <c r="AU1176" s="131" t="s">
        <v>84</v>
      </c>
      <c r="AY1176" s="124" t="s">
        <v>164</v>
      </c>
      <c r="BK1176" s="132">
        <f>SUM(BK1177:BK1186)</f>
        <v>0</v>
      </c>
    </row>
    <row r="1177" spans="2:65" s="1" customFormat="1" ht="24.2" customHeight="1">
      <c r="B1177" s="31"/>
      <c r="C1177" s="135" t="s">
        <v>1048</v>
      </c>
      <c r="D1177" s="135" t="s">
        <v>167</v>
      </c>
      <c r="E1177" s="136" t="s">
        <v>1049</v>
      </c>
      <c r="F1177" s="137" t="s">
        <v>1050</v>
      </c>
      <c r="G1177" s="138" t="s">
        <v>305</v>
      </c>
      <c r="H1177" s="139">
        <v>15</v>
      </c>
      <c r="I1177" s="140"/>
      <c r="J1177" s="141">
        <f>ROUND(I1177*H1177,2)</f>
        <v>0</v>
      </c>
      <c r="K1177" s="137" t="s">
        <v>251</v>
      </c>
      <c r="L1177" s="31"/>
      <c r="M1177" s="142" t="s">
        <v>1</v>
      </c>
      <c r="N1177" s="143" t="s">
        <v>42</v>
      </c>
      <c r="P1177" s="144">
        <f>O1177*H1177</f>
        <v>0</v>
      </c>
      <c r="Q1177" s="144">
        <v>0</v>
      </c>
      <c r="R1177" s="144">
        <f>Q1177*H1177</f>
        <v>0</v>
      </c>
      <c r="S1177" s="144">
        <v>0</v>
      </c>
      <c r="T1177" s="145">
        <f>S1177*H1177</f>
        <v>0</v>
      </c>
      <c r="AR1177" s="146" t="s">
        <v>186</v>
      </c>
      <c r="AT1177" s="146" t="s">
        <v>167</v>
      </c>
      <c r="AU1177" s="146" t="s">
        <v>113</v>
      </c>
      <c r="AY1177" s="16" t="s">
        <v>164</v>
      </c>
      <c r="BE1177" s="147">
        <f>IF(N1177="základní",J1177,0)</f>
        <v>0</v>
      </c>
      <c r="BF1177" s="147">
        <f>IF(N1177="snížená",J1177,0)</f>
        <v>0</v>
      </c>
      <c r="BG1177" s="147">
        <f>IF(N1177="zákl. přenesená",J1177,0)</f>
        <v>0</v>
      </c>
      <c r="BH1177" s="147">
        <f>IF(N1177="sníž. přenesená",J1177,0)</f>
        <v>0</v>
      </c>
      <c r="BI1177" s="147">
        <f>IF(N1177="nulová",J1177,0)</f>
        <v>0</v>
      </c>
      <c r="BJ1177" s="16" t="s">
        <v>113</v>
      </c>
      <c r="BK1177" s="147">
        <f>ROUND(I1177*H1177,2)</f>
        <v>0</v>
      </c>
      <c r="BL1177" s="16" t="s">
        <v>186</v>
      </c>
      <c r="BM1177" s="146" t="s">
        <v>1051</v>
      </c>
    </row>
    <row r="1178" spans="2:65" s="12" customFormat="1">
      <c r="B1178" s="157"/>
      <c r="D1178" s="148" t="s">
        <v>253</v>
      </c>
      <c r="E1178" s="158" t="s">
        <v>1</v>
      </c>
      <c r="F1178" s="159" t="s">
        <v>1052</v>
      </c>
      <c r="H1178" s="158" t="s">
        <v>1</v>
      </c>
      <c r="I1178" s="160"/>
      <c r="L1178" s="157"/>
      <c r="M1178" s="161"/>
      <c r="T1178" s="162"/>
      <c r="AT1178" s="158" t="s">
        <v>253</v>
      </c>
      <c r="AU1178" s="158" t="s">
        <v>113</v>
      </c>
      <c r="AV1178" s="12" t="s">
        <v>84</v>
      </c>
      <c r="AW1178" s="12" t="s">
        <v>32</v>
      </c>
      <c r="AX1178" s="12" t="s">
        <v>76</v>
      </c>
      <c r="AY1178" s="158" t="s">
        <v>164</v>
      </c>
    </row>
    <row r="1179" spans="2:65" s="13" customFormat="1">
      <c r="B1179" s="163"/>
      <c r="D1179" s="148" t="s">
        <v>253</v>
      </c>
      <c r="E1179" s="164" t="s">
        <v>1</v>
      </c>
      <c r="F1179" s="165" t="s">
        <v>336</v>
      </c>
      <c r="H1179" s="166">
        <v>15</v>
      </c>
      <c r="I1179" s="167"/>
      <c r="L1179" s="163"/>
      <c r="M1179" s="168"/>
      <c r="T1179" s="169"/>
      <c r="AT1179" s="164" t="s">
        <v>253</v>
      </c>
      <c r="AU1179" s="164" t="s">
        <v>113</v>
      </c>
      <c r="AV1179" s="13" t="s">
        <v>113</v>
      </c>
      <c r="AW1179" s="13" t="s">
        <v>32</v>
      </c>
      <c r="AX1179" s="13" t="s">
        <v>76</v>
      </c>
      <c r="AY1179" s="164" t="s">
        <v>164</v>
      </c>
    </row>
    <row r="1180" spans="2:65" s="14" customFormat="1">
      <c r="B1180" s="170"/>
      <c r="D1180" s="148" t="s">
        <v>253</v>
      </c>
      <c r="E1180" s="171" t="s">
        <v>1</v>
      </c>
      <c r="F1180" s="172" t="s">
        <v>265</v>
      </c>
      <c r="H1180" s="173">
        <v>15</v>
      </c>
      <c r="I1180" s="174"/>
      <c r="L1180" s="170"/>
      <c r="M1180" s="175"/>
      <c r="T1180" s="176"/>
      <c r="AT1180" s="171" t="s">
        <v>253</v>
      </c>
      <c r="AU1180" s="171" t="s">
        <v>113</v>
      </c>
      <c r="AV1180" s="14" t="s">
        <v>186</v>
      </c>
      <c r="AW1180" s="14" t="s">
        <v>32</v>
      </c>
      <c r="AX1180" s="14" t="s">
        <v>84</v>
      </c>
      <c r="AY1180" s="171" t="s">
        <v>164</v>
      </c>
    </row>
    <row r="1181" spans="2:65" s="1" customFormat="1" ht="24.2" customHeight="1">
      <c r="B1181" s="31"/>
      <c r="C1181" s="135" t="s">
        <v>1053</v>
      </c>
      <c r="D1181" s="135" t="s">
        <v>167</v>
      </c>
      <c r="E1181" s="136" t="s">
        <v>1054</v>
      </c>
      <c r="F1181" s="137" t="s">
        <v>1055</v>
      </c>
      <c r="G1181" s="138" t="s">
        <v>305</v>
      </c>
      <c r="H1181" s="139">
        <v>15</v>
      </c>
      <c r="I1181" s="140"/>
      <c r="J1181" s="141">
        <f>ROUND(I1181*H1181,2)</f>
        <v>0</v>
      </c>
      <c r="K1181" s="137" t="s">
        <v>1</v>
      </c>
      <c r="L1181" s="31"/>
      <c r="M1181" s="142" t="s">
        <v>1</v>
      </c>
      <c r="N1181" s="143" t="s">
        <v>42</v>
      </c>
      <c r="P1181" s="144">
        <f>O1181*H1181</f>
        <v>0</v>
      </c>
      <c r="Q1181" s="144">
        <v>0</v>
      </c>
      <c r="R1181" s="144">
        <f>Q1181*H1181</f>
        <v>0</v>
      </c>
      <c r="S1181" s="144">
        <v>0</v>
      </c>
      <c r="T1181" s="145">
        <f>S1181*H1181</f>
        <v>0</v>
      </c>
      <c r="AR1181" s="146" t="s">
        <v>186</v>
      </c>
      <c r="AT1181" s="146" t="s">
        <v>167</v>
      </c>
      <c r="AU1181" s="146" t="s">
        <v>113</v>
      </c>
      <c r="AY1181" s="16" t="s">
        <v>164</v>
      </c>
      <c r="BE1181" s="147">
        <f>IF(N1181="základní",J1181,0)</f>
        <v>0</v>
      </c>
      <c r="BF1181" s="147">
        <f>IF(N1181="snížená",J1181,0)</f>
        <v>0</v>
      </c>
      <c r="BG1181" s="147">
        <f>IF(N1181="zákl. přenesená",J1181,0)</f>
        <v>0</v>
      </c>
      <c r="BH1181" s="147">
        <f>IF(N1181="sníž. přenesená",J1181,0)</f>
        <v>0</v>
      </c>
      <c r="BI1181" s="147">
        <f>IF(N1181="nulová",J1181,0)</f>
        <v>0</v>
      </c>
      <c r="BJ1181" s="16" t="s">
        <v>113</v>
      </c>
      <c r="BK1181" s="147">
        <f>ROUND(I1181*H1181,2)</f>
        <v>0</v>
      </c>
      <c r="BL1181" s="16" t="s">
        <v>186</v>
      </c>
      <c r="BM1181" s="146" t="s">
        <v>1056</v>
      </c>
    </row>
    <row r="1182" spans="2:65" s="1" customFormat="1" ht="24.2" customHeight="1">
      <c r="B1182" s="31"/>
      <c r="C1182" s="135" t="s">
        <v>1057</v>
      </c>
      <c r="D1182" s="135" t="s">
        <v>167</v>
      </c>
      <c r="E1182" s="136" t="s">
        <v>1058</v>
      </c>
      <c r="F1182" s="137" t="s">
        <v>1059</v>
      </c>
      <c r="G1182" s="138" t="s">
        <v>305</v>
      </c>
      <c r="H1182" s="139">
        <v>285</v>
      </c>
      <c r="I1182" s="140"/>
      <c r="J1182" s="141">
        <f>ROUND(I1182*H1182,2)</f>
        <v>0</v>
      </c>
      <c r="K1182" s="137" t="s">
        <v>1</v>
      </c>
      <c r="L1182" s="31"/>
      <c r="M1182" s="142" t="s">
        <v>1</v>
      </c>
      <c r="N1182" s="143" t="s">
        <v>42</v>
      </c>
      <c r="P1182" s="144">
        <f>O1182*H1182</f>
        <v>0</v>
      </c>
      <c r="Q1182" s="144">
        <v>0</v>
      </c>
      <c r="R1182" s="144">
        <f>Q1182*H1182</f>
        <v>0</v>
      </c>
      <c r="S1182" s="144">
        <v>0</v>
      </c>
      <c r="T1182" s="145">
        <f>S1182*H1182</f>
        <v>0</v>
      </c>
      <c r="AR1182" s="146" t="s">
        <v>186</v>
      </c>
      <c r="AT1182" s="146" t="s">
        <v>167</v>
      </c>
      <c r="AU1182" s="146" t="s">
        <v>113</v>
      </c>
      <c r="AY1182" s="16" t="s">
        <v>164</v>
      </c>
      <c r="BE1182" s="147">
        <f>IF(N1182="základní",J1182,0)</f>
        <v>0</v>
      </c>
      <c r="BF1182" s="147">
        <f>IF(N1182="snížená",J1182,0)</f>
        <v>0</v>
      </c>
      <c r="BG1182" s="147">
        <f>IF(N1182="zákl. přenesená",J1182,0)</f>
        <v>0</v>
      </c>
      <c r="BH1182" s="147">
        <f>IF(N1182="sníž. přenesená",J1182,0)</f>
        <v>0</v>
      </c>
      <c r="BI1182" s="147">
        <f>IF(N1182="nulová",J1182,0)</f>
        <v>0</v>
      </c>
      <c r="BJ1182" s="16" t="s">
        <v>113</v>
      </c>
      <c r="BK1182" s="147">
        <f>ROUND(I1182*H1182,2)</f>
        <v>0</v>
      </c>
      <c r="BL1182" s="16" t="s">
        <v>186</v>
      </c>
      <c r="BM1182" s="146" t="s">
        <v>1060</v>
      </c>
    </row>
    <row r="1183" spans="2:65" s="12" customFormat="1">
      <c r="B1183" s="157"/>
      <c r="D1183" s="148" t="s">
        <v>253</v>
      </c>
      <c r="E1183" s="158" t="s">
        <v>1</v>
      </c>
      <c r="F1183" s="159" t="s">
        <v>1061</v>
      </c>
      <c r="H1183" s="158" t="s">
        <v>1</v>
      </c>
      <c r="I1183" s="160"/>
      <c r="L1183" s="157"/>
      <c r="M1183" s="161"/>
      <c r="T1183" s="162"/>
      <c r="AT1183" s="158" t="s">
        <v>253</v>
      </c>
      <c r="AU1183" s="158" t="s">
        <v>113</v>
      </c>
      <c r="AV1183" s="12" t="s">
        <v>84</v>
      </c>
      <c r="AW1183" s="12" t="s">
        <v>32</v>
      </c>
      <c r="AX1183" s="12" t="s">
        <v>76</v>
      </c>
      <c r="AY1183" s="158" t="s">
        <v>164</v>
      </c>
    </row>
    <row r="1184" spans="2:65" s="13" customFormat="1">
      <c r="B1184" s="163"/>
      <c r="D1184" s="148" t="s">
        <v>253</v>
      </c>
      <c r="E1184" s="164" t="s">
        <v>1</v>
      </c>
      <c r="F1184" s="165" t="s">
        <v>1062</v>
      </c>
      <c r="H1184" s="166">
        <v>285</v>
      </c>
      <c r="I1184" s="167"/>
      <c r="L1184" s="163"/>
      <c r="M1184" s="168"/>
      <c r="T1184" s="169"/>
      <c r="AT1184" s="164" t="s">
        <v>253</v>
      </c>
      <c r="AU1184" s="164" t="s">
        <v>113</v>
      </c>
      <c r="AV1184" s="13" t="s">
        <v>113</v>
      </c>
      <c r="AW1184" s="13" t="s">
        <v>32</v>
      </c>
      <c r="AX1184" s="13" t="s">
        <v>76</v>
      </c>
      <c r="AY1184" s="164" t="s">
        <v>164</v>
      </c>
    </row>
    <row r="1185" spans="2:65" s="14" customFormat="1">
      <c r="B1185" s="170"/>
      <c r="D1185" s="148" t="s">
        <v>253</v>
      </c>
      <c r="E1185" s="171" t="s">
        <v>1</v>
      </c>
      <c r="F1185" s="172" t="s">
        <v>265</v>
      </c>
      <c r="H1185" s="173">
        <v>285</v>
      </c>
      <c r="I1185" s="174"/>
      <c r="L1185" s="170"/>
      <c r="M1185" s="175"/>
      <c r="T1185" s="176"/>
      <c r="AT1185" s="171" t="s">
        <v>253</v>
      </c>
      <c r="AU1185" s="171" t="s">
        <v>113</v>
      </c>
      <c r="AV1185" s="14" t="s">
        <v>186</v>
      </c>
      <c r="AW1185" s="14" t="s">
        <v>32</v>
      </c>
      <c r="AX1185" s="14" t="s">
        <v>84</v>
      </c>
      <c r="AY1185" s="171" t="s">
        <v>164</v>
      </c>
    </row>
    <row r="1186" spans="2:65" s="1" customFormat="1" ht="33" customHeight="1">
      <c r="B1186" s="31"/>
      <c r="C1186" s="135" t="s">
        <v>1063</v>
      </c>
      <c r="D1186" s="135" t="s">
        <v>167</v>
      </c>
      <c r="E1186" s="136" t="s">
        <v>1064</v>
      </c>
      <c r="F1186" s="137" t="s">
        <v>1065</v>
      </c>
      <c r="G1186" s="138" t="s">
        <v>305</v>
      </c>
      <c r="H1186" s="139">
        <v>15</v>
      </c>
      <c r="I1186" s="140"/>
      <c r="J1186" s="141">
        <f>ROUND(I1186*H1186,2)</f>
        <v>0</v>
      </c>
      <c r="K1186" s="137" t="s">
        <v>1</v>
      </c>
      <c r="L1186" s="31"/>
      <c r="M1186" s="142" t="s">
        <v>1</v>
      </c>
      <c r="N1186" s="143" t="s">
        <v>42</v>
      </c>
      <c r="P1186" s="144">
        <f>O1186*H1186</f>
        <v>0</v>
      </c>
      <c r="Q1186" s="144">
        <v>0</v>
      </c>
      <c r="R1186" s="144">
        <f>Q1186*H1186</f>
        <v>0</v>
      </c>
      <c r="S1186" s="144">
        <v>0</v>
      </c>
      <c r="T1186" s="145">
        <f>S1186*H1186</f>
        <v>0</v>
      </c>
      <c r="AR1186" s="146" t="s">
        <v>186</v>
      </c>
      <c r="AT1186" s="146" t="s">
        <v>167</v>
      </c>
      <c r="AU1186" s="146" t="s">
        <v>113</v>
      </c>
      <c r="AY1186" s="16" t="s">
        <v>164</v>
      </c>
      <c r="BE1186" s="147">
        <f>IF(N1186="základní",J1186,0)</f>
        <v>0</v>
      </c>
      <c r="BF1186" s="147">
        <f>IF(N1186="snížená",J1186,0)</f>
        <v>0</v>
      </c>
      <c r="BG1186" s="147">
        <f>IF(N1186="zákl. přenesená",J1186,0)</f>
        <v>0</v>
      </c>
      <c r="BH1186" s="147">
        <f>IF(N1186="sníž. přenesená",J1186,0)</f>
        <v>0</v>
      </c>
      <c r="BI1186" s="147">
        <f>IF(N1186="nulová",J1186,0)</f>
        <v>0</v>
      </c>
      <c r="BJ1186" s="16" t="s">
        <v>113</v>
      </c>
      <c r="BK1186" s="147">
        <f>ROUND(I1186*H1186,2)</f>
        <v>0</v>
      </c>
      <c r="BL1186" s="16" t="s">
        <v>186</v>
      </c>
      <c r="BM1186" s="146" t="s">
        <v>1066</v>
      </c>
    </row>
    <row r="1187" spans="2:65" s="11" customFormat="1" ht="22.9" customHeight="1">
      <c r="B1187" s="123"/>
      <c r="D1187" s="124" t="s">
        <v>75</v>
      </c>
      <c r="E1187" s="133" t="s">
        <v>1067</v>
      </c>
      <c r="F1187" s="133" t="s">
        <v>1068</v>
      </c>
      <c r="I1187" s="126"/>
      <c r="J1187" s="134">
        <f>BK1187</f>
        <v>0</v>
      </c>
      <c r="L1187" s="123"/>
      <c r="M1187" s="128"/>
      <c r="P1187" s="129">
        <f>P1188</f>
        <v>0</v>
      </c>
      <c r="R1187" s="129">
        <f>R1188</f>
        <v>0</v>
      </c>
      <c r="T1187" s="130">
        <f>T1188</f>
        <v>0</v>
      </c>
      <c r="AR1187" s="124" t="s">
        <v>84</v>
      </c>
      <c r="AT1187" s="131" t="s">
        <v>75</v>
      </c>
      <c r="AU1187" s="131" t="s">
        <v>84</v>
      </c>
      <c r="AY1187" s="124" t="s">
        <v>164</v>
      </c>
      <c r="BK1187" s="132">
        <f>BK1188</f>
        <v>0</v>
      </c>
    </row>
    <row r="1188" spans="2:65" s="1" customFormat="1" ht="21.75" customHeight="1">
      <c r="B1188" s="31"/>
      <c r="C1188" s="135" t="s">
        <v>1069</v>
      </c>
      <c r="D1188" s="135" t="s">
        <v>167</v>
      </c>
      <c r="E1188" s="136" t="s">
        <v>1070</v>
      </c>
      <c r="F1188" s="137" t="s">
        <v>1071</v>
      </c>
      <c r="G1188" s="138" t="s">
        <v>305</v>
      </c>
      <c r="H1188" s="139">
        <v>3264.3009999999999</v>
      </c>
      <c r="I1188" s="140"/>
      <c r="J1188" s="141">
        <f>ROUND(I1188*H1188,2)</f>
        <v>0</v>
      </c>
      <c r="K1188" s="137" t="s">
        <v>251</v>
      </c>
      <c r="L1188" s="31"/>
      <c r="M1188" s="142" t="s">
        <v>1</v>
      </c>
      <c r="N1188" s="143" t="s">
        <v>42</v>
      </c>
      <c r="P1188" s="144">
        <f>O1188*H1188</f>
        <v>0</v>
      </c>
      <c r="Q1188" s="144">
        <v>0</v>
      </c>
      <c r="R1188" s="144">
        <f>Q1188*H1188</f>
        <v>0</v>
      </c>
      <c r="S1188" s="144">
        <v>0</v>
      </c>
      <c r="T1188" s="145">
        <f>S1188*H1188</f>
        <v>0</v>
      </c>
      <c r="AR1188" s="146" t="s">
        <v>186</v>
      </c>
      <c r="AT1188" s="146" t="s">
        <v>167</v>
      </c>
      <c r="AU1188" s="146" t="s">
        <v>113</v>
      </c>
      <c r="AY1188" s="16" t="s">
        <v>164</v>
      </c>
      <c r="BE1188" s="147">
        <f>IF(N1188="základní",J1188,0)</f>
        <v>0</v>
      </c>
      <c r="BF1188" s="147">
        <f>IF(N1188="snížená",J1188,0)</f>
        <v>0</v>
      </c>
      <c r="BG1188" s="147">
        <f>IF(N1188="zákl. přenesená",J1188,0)</f>
        <v>0</v>
      </c>
      <c r="BH1188" s="147">
        <f>IF(N1188="sníž. přenesená",J1188,0)</f>
        <v>0</v>
      </c>
      <c r="BI1188" s="147">
        <f>IF(N1188="nulová",J1188,0)</f>
        <v>0</v>
      </c>
      <c r="BJ1188" s="16" t="s">
        <v>113</v>
      </c>
      <c r="BK1188" s="147">
        <f>ROUND(I1188*H1188,2)</f>
        <v>0</v>
      </c>
      <c r="BL1188" s="16" t="s">
        <v>186</v>
      </c>
      <c r="BM1188" s="146" t="s">
        <v>1072</v>
      </c>
    </row>
    <row r="1189" spans="2:65" s="11" customFormat="1" ht="25.9" customHeight="1">
      <c r="B1189" s="123"/>
      <c r="D1189" s="124" t="s">
        <v>75</v>
      </c>
      <c r="E1189" s="125" t="s">
        <v>1073</v>
      </c>
      <c r="F1189" s="125" t="s">
        <v>1074</v>
      </c>
      <c r="I1189" s="126"/>
      <c r="J1189" s="127">
        <f>BK1189</f>
        <v>0</v>
      </c>
      <c r="L1189" s="123"/>
      <c r="M1189" s="128"/>
      <c r="P1189" s="129">
        <f>P1190+P1223+P1340+P1411+P1418+P1513+P1541+P1611+P1629+P1669+P1729+P1760+P2002</f>
        <v>0</v>
      </c>
      <c r="R1189" s="129">
        <f>R1190+R1223+R1340+R1411+R1418+R1513+R1541+R1611+R1629+R1669+R1729+R1760+R2002</f>
        <v>173.27630301000002</v>
      </c>
      <c r="T1189" s="130">
        <f>T1190+T1223+T1340+T1411+T1418+T1513+T1541+T1611+T1629+T1669+T1729+T1760+T2002</f>
        <v>0</v>
      </c>
      <c r="AR1189" s="124" t="s">
        <v>113</v>
      </c>
      <c r="AT1189" s="131" t="s">
        <v>75</v>
      </c>
      <c r="AU1189" s="131" t="s">
        <v>76</v>
      </c>
      <c r="AY1189" s="124" t="s">
        <v>164</v>
      </c>
      <c r="BK1189" s="132">
        <f>BK1190+BK1223+BK1340+BK1411+BK1418+BK1513+BK1541+BK1611+BK1629+BK1669+BK1729+BK1760+BK2002</f>
        <v>0</v>
      </c>
    </row>
    <row r="1190" spans="2:65" s="11" customFormat="1" ht="22.9" customHeight="1">
      <c r="B1190" s="123"/>
      <c r="D1190" s="124" t="s">
        <v>75</v>
      </c>
      <c r="E1190" s="133" t="s">
        <v>1075</v>
      </c>
      <c r="F1190" s="133" t="s">
        <v>1076</v>
      </c>
      <c r="I1190" s="126"/>
      <c r="J1190" s="134">
        <f>BK1190</f>
        <v>0</v>
      </c>
      <c r="L1190" s="123"/>
      <c r="M1190" s="128"/>
      <c r="P1190" s="129">
        <f>SUM(P1191:P1222)</f>
        <v>0</v>
      </c>
      <c r="R1190" s="129">
        <f>SUM(R1191:R1222)</f>
        <v>4.3928725000000002</v>
      </c>
      <c r="T1190" s="130">
        <f>SUM(T1191:T1222)</f>
        <v>0</v>
      </c>
      <c r="AR1190" s="124" t="s">
        <v>113</v>
      </c>
      <c r="AT1190" s="131" t="s">
        <v>75</v>
      </c>
      <c r="AU1190" s="131" t="s">
        <v>84</v>
      </c>
      <c r="AY1190" s="124" t="s">
        <v>164</v>
      </c>
      <c r="BK1190" s="132">
        <f>SUM(BK1191:BK1222)</f>
        <v>0</v>
      </c>
    </row>
    <row r="1191" spans="2:65" s="1" customFormat="1" ht="24.2" customHeight="1">
      <c r="B1191" s="31"/>
      <c r="C1191" s="135" t="s">
        <v>1077</v>
      </c>
      <c r="D1191" s="135" t="s">
        <v>167</v>
      </c>
      <c r="E1191" s="136" t="s">
        <v>1078</v>
      </c>
      <c r="F1191" s="137" t="s">
        <v>1079</v>
      </c>
      <c r="G1191" s="138" t="s">
        <v>250</v>
      </c>
      <c r="H1191" s="139">
        <v>547.34</v>
      </c>
      <c r="I1191" s="140"/>
      <c r="J1191" s="141">
        <f>ROUND(I1191*H1191,2)</f>
        <v>0</v>
      </c>
      <c r="K1191" s="137" t="s">
        <v>251</v>
      </c>
      <c r="L1191" s="31"/>
      <c r="M1191" s="142" t="s">
        <v>1</v>
      </c>
      <c r="N1191" s="143" t="s">
        <v>42</v>
      </c>
      <c r="P1191" s="144">
        <f>O1191*H1191</f>
        <v>0</v>
      </c>
      <c r="Q1191" s="144">
        <v>0</v>
      </c>
      <c r="R1191" s="144">
        <f>Q1191*H1191</f>
        <v>0</v>
      </c>
      <c r="S1191" s="144">
        <v>0</v>
      </c>
      <c r="T1191" s="145">
        <f>S1191*H1191</f>
        <v>0</v>
      </c>
      <c r="AR1191" s="146" t="s">
        <v>340</v>
      </c>
      <c r="AT1191" s="146" t="s">
        <v>167</v>
      </c>
      <c r="AU1191" s="146" t="s">
        <v>113</v>
      </c>
      <c r="AY1191" s="16" t="s">
        <v>164</v>
      </c>
      <c r="BE1191" s="147">
        <f>IF(N1191="základní",J1191,0)</f>
        <v>0</v>
      </c>
      <c r="BF1191" s="147">
        <f>IF(N1191="snížená",J1191,0)</f>
        <v>0</v>
      </c>
      <c r="BG1191" s="147">
        <f>IF(N1191="zákl. přenesená",J1191,0)</f>
        <v>0</v>
      </c>
      <c r="BH1191" s="147">
        <f>IF(N1191="sníž. přenesená",J1191,0)</f>
        <v>0</v>
      </c>
      <c r="BI1191" s="147">
        <f>IF(N1191="nulová",J1191,0)</f>
        <v>0</v>
      </c>
      <c r="BJ1191" s="16" t="s">
        <v>113</v>
      </c>
      <c r="BK1191" s="147">
        <f>ROUND(I1191*H1191,2)</f>
        <v>0</v>
      </c>
      <c r="BL1191" s="16" t="s">
        <v>340</v>
      </c>
      <c r="BM1191" s="146" t="s">
        <v>1080</v>
      </c>
    </row>
    <row r="1192" spans="2:65" s="12" customFormat="1">
      <c r="B1192" s="157"/>
      <c r="D1192" s="148" t="s">
        <v>253</v>
      </c>
      <c r="E1192" s="158" t="s">
        <v>1</v>
      </c>
      <c r="F1192" s="159" t="s">
        <v>1081</v>
      </c>
      <c r="H1192" s="158" t="s">
        <v>1</v>
      </c>
      <c r="I1192" s="160"/>
      <c r="L1192" s="157"/>
      <c r="M1192" s="161"/>
      <c r="T1192" s="162"/>
      <c r="AT1192" s="158" t="s">
        <v>253</v>
      </c>
      <c r="AU1192" s="158" t="s">
        <v>113</v>
      </c>
      <c r="AV1192" s="12" t="s">
        <v>84</v>
      </c>
      <c r="AW1192" s="12" t="s">
        <v>32</v>
      </c>
      <c r="AX1192" s="12" t="s">
        <v>76</v>
      </c>
      <c r="AY1192" s="158" t="s">
        <v>164</v>
      </c>
    </row>
    <row r="1193" spans="2:65" s="13" customFormat="1">
      <c r="B1193" s="163"/>
      <c r="D1193" s="148" t="s">
        <v>253</v>
      </c>
      <c r="E1193" s="164" t="s">
        <v>1</v>
      </c>
      <c r="F1193" s="165" t="s">
        <v>255</v>
      </c>
      <c r="H1193" s="166">
        <v>301.18099999999998</v>
      </c>
      <c r="I1193" s="167"/>
      <c r="L1193" s="163"/>
      <c r="M1193" s="168"/>
      <c r="T1193" s="169"/>
      <c r="AT1193" s="164" t="s">
        <v>253</v>
      </c>
      <c r="AU1193" s="164" t="s">
        <v>113</v>
      </c>
      <c r="AV1193" s="13" t="s">
        <v>113</v>
      </c>
      <c r="AW1193" s="13" t="s">
        <v>32</v>
      </c>
      <c r="AX1193" s="13" t="s">
        <v>76</v>
      </c>
      <c r="AY1193" s="164" t="s">
        <v>164</v>
      </c>
    </row>
    <row r="1194" spans="2:65" s="13" customFormat="1">
      <c r="B1194" s="163"/>
      <c r="D1194" s="148" t="s">
        <v>253</v>
      </c>
      <c r="E1194" s="164" t="s">
        <v>1</v>
      </c>
      <c r="F1194" s="165" t="s">
        <v>256</v>
      </c>
      <c r="H1194" s="166">
        <v>246.15899999999999</v>
      </c>
      <c r="I1194" s="167"/>
      <c r="L1194" s="163"/>
      <c r="M1194" s="168"/>
      <c r="T1194" s="169"/>
      <c r="AT1194" s="164" t="s">
        <v>253</v>
      </c>
      <c r="AU1194" s="164" t="s">
        <v>113</v>
      </c>
      <c r="AV1194" s="13" t="s">
        <v>113</v>
      </c>
      <c r="AW1194" s="13" t="s">
        <v>32</v>
      </c>
      <c r="AX1194" s="13" t="s">
        <v>76</v>
      </c>
      <c r="AY1194" s="164" t="s">
        <v>164</v>
      </c>
    </row>
    <row r="1195" spans="2:65" s="14" customFormat="1">
      <c r="B1195" s="170"/>
      <c r="D1195" s="148" t="s">
        <v>253</v>
      </c>
      <c r="E1195" s="171" t="s">
        <v>1</v>
      </c>
      <c r="F1195" s="172" t="s">
        <v>265</v>
      </c>
      <c r="H1195" s="173">
        <v>547.33999999999992</v>
      </c>
      <c r="I1195" s="174"/>
      <c r="L1195" s="170"/>
      <c r="M1195" s="175"/>
      <c r="T1195" s="176"/>
      <c r="AT1195" s="171" t="s">
        <v>253</v>
      </c>
      <c r="AU1195" s="171" t="s">
        <v>113</v>
      </c>
      <c r="AV1195" s="14" t="s">
        <v>186</v>
      </c>
      <c r="AW1195" s="14" t="s">
        <v>32</v>
      </c>
      <c r="AX1195" s="14" t="s">
        <v>84</v>
      </c>
      <c r="AY1195" s="171" t="s">
        <v>164</v>
      </c>
    </row>
    <row r="1196" spans="2:65" s="1" customFormat="1" ht="16.5" customHeight="1">
      <c r="B1196" s="31"/>
      <c r="C1196" s="177" t="s">
        <v>1082</v>
      </c>
      <c r="D1196" s="177" t="s">
        <v>331</v>
      </c>
      <c r="E1196" s="178" t="s">
        <v>1083</v>
      </c>
      <c r="F1196" s="179" t="s">
        <v>1084</v>
      </c>
      <c r="G1196" s="180" t="s">
        <v>305</v>
      </c>
      <c r="H1196" s="181">
        <v>0.16400000000000001</v>
      </c>
      <c r="I1196" s="182"/>
      <c r="J1196" s="183">
        <f>ROUND(I1196*H1196,2)</f>
        <v>0</v>
      </c>
      <c r="K1196" s="179" t="s">
        <v>251</v>
      </c>
      <c r="L1196" s="184"/>
      <c r="M1196" s="185" t="s">
        <v>1</v>
      </c>
      <c r="N1196" s="186" t="s">
        <v>42</v>
      </c>
      <c r="P1196" s="144">
        <f>O1196*H1196</f>
        <v>0</v>
      </c>
      <c r="Q1196" s="144">
        <v>1</v>
      </c>
      <c r="R1196" s="144">
        <f>Q1196*H1196</f>
        <v>0.16400000000000001</v>
      </c>
      <c r="S1196" s="144">
        <v>0</v>
      </c>
      <c r="T1196" s="145">
        <f>S1196*H1196</f>
        <v>0</v>
      </c>
      <c r="AR1196" s="146" t="s">
        <v>470</v>
      </c>
      <c r="AT1196" s="146" t="s">
        <v>331</v>
      </c>
      <c r="AU1196" s="146" t="s">
        <v>113</v>
      </c>
      <c r="AY1196" s="16" t="s">
        <v>164</v>
      </c>
      <c r="BE1196" s="147">
        <f>IF(N1196="základní",J1196,0)</f>
        <v>0</v>
      </c>
      <c r="BF1196" s="147">
        <f>IF(N1196="snížená",J1196,0)</f>
        <v>0</v>
      </c>
      <c r="BG1196" s="147">
        <f>IF(N1196="zákl. přenesená",J1196,0)</f>
        <v>0</v>
      </c>
      <c r="BH1196" s="147">
        <f>IF(N1196="sníž. přenesená",J1196,0)</f>
        <v>0</v>
      </c>
      <c r="BI1196" s="147">
        <f>IF(N1196="nulová",J1196,0)</f>
        <v>0</v>
      </c>
      <c r="BJ1196" s="16" t="s">
        <v>113</v>
      </c>
      <c r="BK1196" s="147">
        <f>ROUND(I1196*H1196,2)</f>
        <v>0</v>
      </c>
      <c r="BL1196" s="16" t="s">
        <v>340</v>
      </c>
      <c r="BM1196" s="146" t="s">
        <v>1085</v>
      </c>
    </row>
    <row r="1197" spans="2:65" s="1" customFormat="1" ht="19.5">
      <c r="B1197" s="31"/>
      <c r="D1197" s="148" t="s">
        <v>173</v>
      </c>
      <c r="F1197" s="149" t="s">
        <v>1086</v>
      </c>
      <c r="I1197" s="150"/>
      <c r="L1197" s="31"/>
      <c r="M1197" s="151"/>
      <c r="T1197" s="55"/>
      <c r="AT1197" s="16" t="s">
        <v>173</v>
      </c>
      <c r="AU1197" s="16" t="s">
        <v>113</v>
      </c>
    </row>
    <row r="1198" spans="2:65" s="13" customFormat="1">
      <c r="B1198" s="163"/>
      <c r="D1198" s="148" t="s">
        <v>253</v>
      </c>
      <c r="E1198" s="164" t="s">
        <v>1</v>
      </c>
      <c r="F1198" s="165" t="s">
        <v>1087</v>
      </c>
      <c r="H1198" s="166">
        <v>0.16400000000000001</v>
      </c>
      <c r="I1198" s="167"/>
      <c r="L1198" s="163"/>
      <c r="M1198" s="168"/>
      <c r="T1198" s="169"/>
      <c r="AT1198" s="164" t="s">
        <v>253</v>
      </c>
      <c r="AU1198" s="164" t="s">
        <v>113</v>
      </c>
      <c r="AV1198" s="13" t="s">
        <v>113</v>
      </c>
      <c r="AW1198" s="13" t="s">
        <v>32</v>
      </c>
      <c r="AX1198" s="13" t="s">
        <v>84</v>
      </c>
      <c r="AY1198" s="164" t="s">
        <v>164</v>
      </c>
    </row>
    <row r="1199" spans="2:65" s="1" customFormat="1" ht="24.2" customHeight="1">
      <c r="B1199" s="31"/>
      <c r="C1199" s="135" t="s">
        <v>1088</v>
      </c>
      <c r="D1199" s="135" t="s">
        <v>167</v>
      </c>
      <c r="E1199" s="136" t="s">
        <v>1089</v>
      </c>
      <c r="F1199" s="137" t="s">
        <v>1090</v>
      </c>
      <c r="G1199" s="138" t="s">
        <v>250</v>
      </c>
      <c r="H1199" s="139">
        <v>128.28</v>
      </c>
      <c r="I1199" s="140"/>
      <c r="J1199" s="141">
        <f>ROUND(I1199*H1199,2)</f>
        <v>0</v>
      </c>
      <c r="K1199" s="137" t="s">
        <v>251</v>
      </c>
      <c r="L1199" s="31"/>
      <c r="M1199" s="142" t="s">
        <v>1</v>
      </c>
      <c r="N1199" s="143" t="s">
        <v>42</v>
      </c>
      <c r="P1199" s="144">
        <f>O1199*H1199</f>
        <v>0</v>
      </c>
      <c r="Q1199" s="144">
        <v>0</v>
      </c>
      <c r="R1199" s="144">
        <f>Q1199*H1199</f>
        <v>0</v>
      </c>
      <c r="S1199" s="144">
        <v>0</v>
      </c>
      <c r="T1199" s="145">
        <f>S1199*H1199</f>
        <v>0</v>
      </c>
      <c r="AR1199" s="146" t="s">
        <v>340</v>
      </c>
      <c r="AT1199" s="146" t="s">
        <v>167</v>
      </c>
      <c r="AU1199" s="146" t="s">
        <v>113</v>
      </c>
      <c r="AY1199" s="16" t="s">
        <v>164</v>
      </c>
      <c r="BE1199" s="147">
        <f>IF(N1199="základní",J1199,0)</f>
        <v>0</v>
      </c>
      <c r="BF1199" s="147">
        <f>IF(N1199="snížená",J1199,0)</f>
        <v>0</v>
      </c>
      <c r="BG1199" s="147">
        <f>IF(N1199="zákl. přenesená",J1199,0)</f>
        <v>0</v>
      </c>
      <c r="BH1199" s="147">
        <f>IF(N1199="sníž. přenesená",J1199,0)</f>
        <v>0</v>
      </c>
      <c r="BI1199" s="147">
        <f>IF(N1199="nulová",J1199,0)</f>
        <v>0</v>
      </c>
      <c r="BJ1199" s="16" t="s">
        <v>113</v>
      </c>
      <c r="BK1199" s="147">
        <f>ROUND(I1199*H1199,2)</f>
        <v>0</v>
      </c>
      <c r="BL1199" s="16" t="s">
        <v>340</v>
      </c>
      <c r="BM1199" s="146" t="s">
        <v>1091</v>
      </c>
    </row>
    <row r="1200" spans="2:65" s="12" customFormat="1">
      <c r="B1200" s="157"/>
      <c r="D1200" s="148" t="s">
        <v>253</v>
      </c>
      <c r="E1200" s="158" t="s">
        <v>1</v>
      </c>
      <c r="F1200" s="159" t="s">
        <v>1092</v>
      </c>
      <c r="H1200" s="158" t="s">
        <v>1</v>
      </c>
      <c r="I1200" s="160"/>
      <c r="L1200" s="157"/>
      <c r="M1200" s="161"/>
      <c r="T1200" s="162"/>
      <c r="AT1200" s="158" t="s">
        <v>253</v>
      </c>
      <c r="AU1200" s="158" t="s">
        <v>113</v>
      </c>
      <c r="AV1200" s="12" t="s">
        <v>84</v>
      </c>
      <c r="AW1200" s="12" t="s">
        <v>32</v>
      </c>
      <c r="AX1200" s="12" t="s">
        <v>76</v>
      </c>
      <c r="AY1200" s="158" t="s">
        <v>164</v>
      </c>
    </row>
    <row r="1201" spans="2:65" s="13" customFormat="1">
      <c r="B1201" s="163"/>
      <c r="D1201" s="148" t="s">
        <v>253</v>
      </c>
      <c r="E1201" s="164" t="s">
        <v>1</v>
      </c>
      <c r="F1201" s="165" t="s">
        <v>757</v>
      </c>
      <c r="H1201" s="166">
        <v>128.28</v>
      </c>
      <c r="I1201" s="167"/>
      <c r="L1201" s="163"/>
      <c r="M1201" s="168"/>
      <c r="T1201" s="169"/>
      <c r="AT1201" s="164" t="s">
        <v>253</v>
      </c>
      <c r="AU1201" s="164" t="s">
        <v>113</v>
      </c>
      <c r="AV1201" s="13" t="s">
        <v>113</v>
      </c>
      <c r="AW1201" s="13" t="s">
        <v>32</v>
      </c>
      <c r="AX1201" s="13" t="s">
        <v>76</v>
      </c>
      <c r="AY1201" s="164" t="s">
        <v>164</v>
      </c>
    </row>
    <row r="1202" spans="2:65" s="14" customFormat="1">
      <c r="B1202" s="170"/>
      <c r="D1202" s="148" t="s">
        <v>253</v>
      </c>
      <c r="E1202" s="171" t="s">
        <v>1</v>
      </c>
      <c r="F1202" s="172" t="s">
        <v>265</v>
      </c>
      <c r="H1202" s="173">
        <v>128.28</v>
      </c>
      <c r="I1202" s="174"/>
      <c r="L1202" s="170"/>
      <c r="M1202" s="175"/>
      <c r="T1202" s="176"/>
      <c r="AT1202" s="171" t="s">
        <v>253</v>
      </c>
      <c r="AU1202" s="171" t="s">
        <v>113</v>
      </c>
      <c r="AV1202" s="14" t="s">
        <v>186</v>
      </c>
      <c r="AW1202" s="14" t="s">
        <v>32</v>
      </c>
      <c r="AX1202" s="14" t="s">
        <v>84</v>
      </c>
      <c r="AY1202" s="171" t="s">
        <v>164</v>
      </c>
    </row>
    <row r="1203" spans="2:65" s="1" customFormat="1" ht="16.5" customHeight="1">
      <c r="B1203" s="31"/>
      <c r="C1203" s="177" t="s">
        <v>1093</v>
      </c>
      <c r="D1203" s="177" t="s">
        <v>331</v>
      </c>
      <c r="E1203" s="178" t="s">
        <v>1083</v>
      </c>
      <c r="F1203" s="179" t="s">
        <v>1084</v>
      </c>
      <c r="G1203" s="180" t="s">
        <v>305</v>
      </c>
      <c r="H1203" s="181">
        <v>4.3999999999999997E-2</v>
      </c>
      <c r="I1203" s="182"/>
      <c r="J1203" s="183">
        <f>ROUND(I1203*H1203,2)</f>
        <v>0</v>
      </c>
      <c r="K1203" s="179" t="s">
        <v>251</v>
      </c>
      <c r="L1203" s="184"/>
      <c r="M1203" s="185" t="s">
        <v>1</v>
      </c>
      <c r="N1203" s="186" t="s">
        <v>42</v>
      </c>
      <c r="P1203" s="144">
        <f>O1203*H1203</f>
        <v>0</v>
      </c>
      <c r="Q1203" s="144">
        <v>1</v>
      </c>
      <c r="R1203" s="144">
        <f>Q1203*H1203</f>
        <v>4.3999999999999997E-2</v>
      </c>
      <c r="S1203" s="144">
        <v>0</v>
      </c>
      <c r="T1203" s="145">
        <f>S1203*H1203</f>
        <v>0</v>
      </c>
      <c r="AR1203" s="146" t="s">
        <v>470</v>
      </c>
      <c r="AT1203" s="146" t="s">
        <v>331</v>
      </c>
      <c r="AU1203" s="146" t="s">
        <v>113</v>
      </c>
      <c r="AY1203" s="16" t="s">
        <v>164</v>
      </c>
      <c r="BE1203" s="147">
        <f>IF(N1203="základní",J1203,0)</f>
        <v>0</v>
      </c>
      <c r="BF1203" s="147">
        <f>IF(N1203="snížená",J1203,0)</f>
        <v>0</v>
      </c>
      <c r="BG1203" s="147">
        <f>IF(N1203="zákl. přenesená",J1203,0)</f>
        <v>0</v>
      </c>
      <c r="BH1203" s="147">
        <f>IF(N1203="sníž. přenesená",J1203,0)</f>
        <v>0</v>
      </c>
      <c r="BI1203" s="147">
        <f>IF(N1203="nulová",J1203,0)</f>
        <v>0</v>
      </c>
      <c r="BJ1203" s="16" t="s">
        <v>113</v>
      </c>
      <c r="BK1203" s="147">
        <f>ROUND(I1203*H1203,2)</f>
        <v>0</v>
      </c>
      <c r="BL1203" s="16" t="s">
        <v>340</v>
      </c>
      <c r="BM1203" s="146" t="s">
        <v>1094</v>
      </c>
    </row>
    <row r="1204" spans="2:65" s="1" customFormat="1" ht="19.5">
      <c r="B1204" s="31"/>
      <c r="D1204" s="148" t="s">
        <v>173</v>
      </c>
      <c r="F1204" s="149" t="s">
        <v>1086</v>
      </c>
      <c r="I1204" s="150"/>
      <c r="L1204" s="31"/>
      <c r="M1204" s="151"/>
      <c r="T1204" s="55"/>
      <c r="AT1204" s="16" t="s">
        <v>173</v>
      </c>
      <c r="AU1204" s="16" t="s">
        <v>113</v>
      </c>
    </row>
    <row r="1205" spans="2:65" s="13" customFormat="1">
      <c r="B1205" s="163"/>
      <c r="D1205" s="148" t="s">
        <v>253</v>
      </c>
      <c r="E1205" s="164" t="s">
        <v>1</v>
      </c>
      <c r="F1205" s="165" t="s">
        <v>1095</v>
      </c>
      <c r="H1205" s="166">
        <v>4.3999999999999997E-2</v>
      </c>
      <c r="I1205" s="167"/>
      <c r="L1205" s="163"/>
      <c r="M1205" s="168"/>
      <c r="T1205" s="169"/>
      <c r="AT1205" s="164" t="s">
        <v>253</v>
      </c>
      <c r="AU1205" s="164" t="s">
        <v>113</v>
      </c>
      <c r="AV1205" s="13" t="s">
        <v>113</v>
      </c>
      <c r="AW1205" s="13" t="s">
        <v>32</v>
      </c>
      <c r="AX1205" s="13" t="s">
        <v>84</v>
      </c>
      <c r="AY1205" s="164" t="s">
        <v>164</v>
      </c>
    </row>
    <row r="1206" spans="2:65" s="1" customFormat="1" ht="24.2" customHeight="1">
      <c r="B1206" s="31"/>
      <c r="C1206" s="135" t="s">
        <v>1096</v>
      </c>
      <c r="D1206" s="135" t="s">
        <v>167</v>
      </c>
      <c r="E1206" s="136" t="s">
        <v>1097</v>
      </c>
      <c r="F1206" s="137" t="s">
        <v>1098</v>
      </c>
      <c r="G1206" s="138" t="s">
        <v>250</v>
      </c>
      <c r="H1206" s="139">
        <v>547.34</v>
      </c>
      <c r="I1206" s="140"/>
      <c r="J1206" s="141">
        <f>ROUND(I1206*H1206,2)</f>
        <v>0</v>
      </c>
      <c r="K1206" s="137" t="s">
        <v>251</v>
      </c>
      <c r="L1206" s="31"/>
      <c r="M1206" s="142" t="s">
        <v>1</v>
      </c>
      <c r="N1206" s="143" t="s">
        <v>42</v>
      </c>
      <c r="P1206" s="144">
        <f>O1206*H1206</f>
        <v>0</v>
      </c>
      <c r="Q1206" s="144">
        <v>4.0000000000000002E-4</v>
      </c>
      <c r="R1206" s="144">
        <f>Q1206*H1206</f>
        <v>0.21893600000000002</v>
      </c>
      <c r="S1206" s="144">
        <v>0</v>
      </c>
      <c r="T1206" s="145">
        <f>S1206*H1206</f>
        <v>0</v>
      </c>
      <c r="AR1206" s="146" t="s">
        <v>340</v>
      </c>
      <c r="AT1206" s="146" t="s">
        <v>167</v>
      </c>
      <c r="AU1206" s="146" t="s">
        <v>113</v>
      </c>
      <c r="AY1206" s="16" t="s">
        <v>164</v>
      </c>
      <c r="BE1206" s="147">
        <f>IF(N1206="základní",J1206,0)</f>
        <v>0</v>
      </c>
      <c r="BF1206" s="147">
        <f>IF(N1206="snížená",J1206,0)</f>
        <v>0</v>
      </c>
      <c r="BG1206" s="147">
        <f>IF(N1206="zákl. přenesená",J1206,0)</f>
        <v>0</v>
      </c>
      <c r="BH1206" s="147">
        <f>IF(N1206="sníž. přenesená",J1206,0)</f>
        <v>0</v>
      </c>
      <c r="BI1206" s="147">
        <f>IF(N1206="nulová",J1206,0)</f>
        <v>0</v>
      </c>
      <c r="BJ1206" s="16" t="s">
        <v>113</v>
      </c>
      <c r="BK1206" s="147">
        <f>ROUND(I1206*H1206,2)</f>
        <v>0</v>
      </c>
      <c r="BL1206" s="16" t="s">
        <v>340</v>
      </c>
      <c r="BM1206" s="146" t="s">
        <v>1099</v>
      </c>
    </row>
    <row r="1207" spans="2:65" s="12" customFormat="1">
      <c r="B1207" s="157"/>
      <c r="D1207" s="148" t="s">
        <v>253</v>
      </c>
      <c r="E1207" s="158" t="s">
        <v>1</v>
      </c>
      <c r="F1207" s="159" t="s">
        <v>1081</v>
      </c>
      <c r="H1207" s="158" t="s">
        <v>1</v>
      </c>
      <c r="I1207" s="160"/>
      <c r="L1207" s="157"/>
      <c r="M1207" s="161"/>
      <c r="T1207" s="162"/>
      <c r="AT1207" s="158" t="s">
        <v>253</v>
      </c>
      <c r="AU1207" s="158" t="s">
        <v>113</v>
      </c>
      <c r="AV1207" s="12" t="s">
        <v>84</v>
      </c>
      <c r="AW1207" s="12" t="s">
        <v>32</v>
      </c>
      <c r="AX1207" s="12" t="s">
        <v>76</v>
      </c>
      <c r="AY1207" s="158" t="s">
        <v>164</v>
      </c>
    </row>
    <row r="1208" spans="2:65" s="13" customFormat="1">
      <c r="B1208" s="163"/>
      <c r="D1208" s="148" t="s">
        <v>253</v>
      </c>
      <c r="E1208" s="164" t="s">
        <v>1</v>
      </c>
      <c r="F1208" s="165" t="s">
        <v>255</v>
      </c>
      <c r="H1208" s="166">
        <v>301.18099999999998</v>
      </c>
      <c r="I1208" s="167"/>
      <c r="L1208" s="163"/>
      <c r="M1208" s="168"/>
      <c r="T1208" s="169"/>
      <c r="AT1208" s="164" t="s">
        <v>253</v>
      </c>
      <c r="AU1208" s="164" t="s">
        <v>113</v>
      </c>
      <c r="AV1208" s="13" t="s">
        <v>113</v>
      </c>
      <c r="AW1208" s="13" t="s">
        <v>32</v>
      </c>
      <c r="AX1208" s="13" t="s">
        <v>76</v>
      </c>
      <c r="AY1208" s="164" t="s">
        <v>164</v>
      </c>
    </row>
    <row r="1209" spans="2:65" s="13" customFormat="1">
      <c r="B1209" s="163"/>
      <c r="D1209" s="148" t="s">
        <v>253</v>
      </c>
      <c r="E1209" s="164" t="s">
        <v>1</v>
      </c>
      <c r="F1209" s="165" t="s">
        <v>256</v>
      </c>
      <c r="H1209" s="166">
        <v>246.15899999999999</v>
      </c>
      <c r="I1209" s="167"/>
      <c r="L1209" s="163"/>
      <c r="M1209" s="168"/>
      <c r="T1209" s="169"/>
      <c r="AT1209" s="164" t="s">
        <v>253</v>
      </c>
      <c r="AU1209" s="164" t="s">
        <v>113</v>
      </c>
      <c r="AV1209" s="13" t="s">
        <v>113</v>
      </c>
      <c r="AW1209" s="13" t="s">
        <v>32</v>
      </c>
      <c r="AX1209" s="13" t="s">
        <v>76</v>
      </c>
      <c r="AY1209" s="164" t="s">
        <v>164</v>
      </c>
    </row>
    <row r="1210" spans="2:65" s="14" customFormat="1">
      <c r="B1210" s="170"/>
      <c r="D1210" s="148" t="s">
        <v>253</v>
      </c>
      <c r="E1210" s="171" t="s">
        <v>1</v>
      </c>
      <c r="F1210" s="172" t="s">
        <v>265</v>
      </c>
      <c r="H1210" s="173">
        <v>547.33999999999992</v>
      </c>
      <c r="I1210" s="174"/>
      <c r="L1210" s="170"/>
      <c r="M1210" s="175"/>
      <c r="T1210" s="176"/>
      <c r="AT1210" s="171" t="s">
        <v>253</v>
      </c>
      <c r="AU1210" s="171" t="s">
        <v>113</v>
      </c>
      <c r="AV1210" s="14" t="s">
        <v>186</v>
      </c>
      <c r="AW1210" s="14" t="s">
        <v>32</v>
      </c>
      <c r="AX1210" s="14" t="s">
        <v>84</v>
      </c>
      <c r="AY1210" s="171" t="s">
        <v>164</v>
      </c>
    </row>
    <row r="1211" spans="2:65" s="1" customFormat="1" ht="49.15" customHeight="1">
      <c r="B1211" s="31"/>
      <c r="C1211" s="177" t="s">
        <v>1100</v>
      </c>
      <c r="D1211" s="177" t="s">
        <v>331</v>
      </c>
      <c r="E1211" s="178" t="s">
        <v>1101</v>
      </c>
      <c r="F1211" s="179" t="s">
        <v>1102</v>
      </c>
      <c r="G1211" s="180" t="s">
        <v>250</v>
      </c>
      <c r="H1211" s="181">
        <v>637.92499999999995</v>
      </c>
      <c r="I1211" s="182"/>
      <c r="J1211" s="183">
        <f>ROUND(I1211*H1211,2)</f>
        <v>0</v>
      </c>
      <c r="K1211" s="179" t="s">
        <v>251</v>
      </c>
      <c r="L1211" s="184"/>
      <c r="M1211" s="185" t="s">
        <v>1</v>
      </c>
      <c r="N1211" s="186" t="s">
        <v>42</v>
      </c>
      <c r="P1211" s="144">
        <f>O1211*H1211</f>
        <v>0</v>
      </c>
      <c r="Q1211" s="144">
        <v>4.7000000000000002E-3</v>
      </c>
      <c r="R1211" s="144">
        <f>Q1211*H1211</f>
        <v>2.9982474999999997</v>
      </c>
      <c r="S1211" s="144">
        <v>0</v>
      </c>
      <c r="T1211" s="145">
        <f>S1211*H1211</f>
        <v>0</v>
      </c>
      <c r="AR1211" s="146" t="s">
        <v>470</v>
      </c>
      <c r="AT1211" s="146" t="s">
        <v>331</v>
      </c>
      <c r="AU1211" s="146" t="s">
        <v>113</v>
      </c>
      <c r="AY1211" s="16" t="s">
        <v>164</v>
      </c>
      <c r="BE1211" s="147">
        <f>IF(N1211="základní",J1211,0)</f>
        <v>0</v>
      </c>
      <c r="BF1211" s="147">
        <f>IF(N1211="snížená",J1211,0)</f>
        <v>0</v>
      </c>
      <c r="BG1211" s="147">
        <f>IF(N1211="zákl. přenesená",J1211,0)</f>
        <v>0</v>
      </c>
      <c r="BH1211" s="147">
        <f>IF(N1211="sníž. přenesená",J1211,0)</f>
        <v>0</v>
      </c>
      <c r="BI1211" s="147">
        <f>IF(N1211="nulová",J1211,0)</f>
        <v>0</v>
      </c>
      <c r="BJ1211" s="16" t="s">
        <v>113</v>
      </c>
      <c r="BK1211" s="147">
        <f>ROUND(I1211*H1211,2)</f>
        <v>0</v>
      </c>
      <c r="BL1211" s="16" t="s">
        <v>340</v>
      </c>
      <c r="BM1211" s="146" t="s">
        <v>1103</v>
      </c>
    </row>
    <row r="1212" spans="2:65" s="13" customFormat="1">
      <c r="B1212" s="163"/>
      <c r="D1212" s="148" t="s">
        <v>253</v>
      </c>
      <c r="E1212" s="164" t="s">
        <v>1</v>
      </c>
      <c r="F1212" s="165" t="s">
        <v>1104</v>
      </c>
      <c r="H1212" s="166">
        <v>637.92499999999995</v>
      </c>
      <c r="I1212" s="167"/>
      <c r="L1212" s="163"/>
      <c r="M1212" s="168"/>
      <c r="T1212" s="169"/>
      <c r="AT1212" s="164" t="s">
        <v>253</v>
      </c>
      <c r="AU1212" s="164" t="s">
        <v>113</v>
      </c>
      <c r="AV1212" s="13" t="s">
        <v>113</v>
      </c>
      <c r="AW1212" s="13" t="s">
        <v>32</v>
      </c>
      <c r="AX1212" s="13" t="s">
        <v>84</v>
      </c>
      <c r="AY1212" s="164" t="s">
        <v>164</v>
      </c>
    </row>
    <row r="1213" spans="2:65" s="1" customFormat="1" ht="24.2" customHeight="1">
      <c r="B1213" s="31"/>
      <c r="C1213" s="135" t="s">
        <v>1105</v>
      </c>
      <c r="D1213" s="135" t="s">
        <v>167</v>
      </c>
      <c r="E1213" s="136" t="s">
        <v>1106</v>
      </c>
      <c r="F1213" s="137" t="s">
        <v>1107</v>
      </c>
      <c r="G1213" s="138" t="s">
        <v>250</v>
      </c>
      <c r="H1213" s="139">
        <v>128.28</v>
      </c>
      <c r="I1213" s="140"/>
      <c r="J1213" s="141">
        <f>ROUND(I1213*H1213,2)</f>
        <v>0</v>
      </c>
      <c r="K1213" s="137" t="s">
        <v>251</v>
      </c>
      <c r="L1213" s="31"/>
      <c r="M1213" s="142" t="s">
        <v>1</v>
      </c>
      <c r="N1213" s="143" t="s">
        <v>42</v>
      </c>
      <c r="P1213" s="144">
        <f>O1213*H1213</f>
        <v>0</v>
      </c>
      <c r="Q1213" s="144">
        <v>4.0000000000000002E-4</v>
      </c>
      <c r="R1213" s="144">
        <f>Q1213*H1213</f>
        <v>5.1312000000000003E-2</v>
      </c>
      <c r="S1213" s="144">
        <v>0</v>
      </c>
      <c r="T1213" s="145">
        <f>S1213*H1213</f>
        <v>0</v>
      </c>
      <c r="AR1213" s="146" t="s">
        <v>340</v>
      </c>
      <c r="AT1213" s="146" t="s">
        <v>167</v>
      </c>
      <c r="AU1213" s="146" t="s">
        <v>113</v>
      </c>
      <c r="AY1213" s="16" t="s">
        <v>164</v>
      </c>
      <c r="BE1213" s="147">
        <f>IF(N1213="základní",J1213,0)</f>
        <v>0</v>
      </c>
      <c r="BF1213" s="147">
        <f>IF(N1213="snížená",J1213,0)</f>
        <v>0</v>
      </c>
      <c r="BG1213" s="147">
        <f>IF(N1213="zákl. přenesená",J1213,0)</f>
        <v>0</v>
      </c>
      <c r="BH1213" s="147">
        <f>IF(N1213="sníž. přenesená",J1213,0)</f>
        <v>0</v>
      </c>
      <c r="BI1213" s="147">
        <f>IF(N1213="nulová",J1213,0)</f>
        <v>0</v>
      </c>
      <c r="BJ1213" s="16" t="s">
        <v>113</v>
      </c>
      <c r="BK1213" s="147">
        <f>ROUND(I1213*H1213,2)</f>
        <v>0</v>
      </c>
      <c r="BL1213" s="16" t="s">
        <v>340</v>
      </c>
      <c r="BM1213" s="146" t="s">
        <v>1108</v>
      </c>
    </row>
    <row r="1214" spans="2:65" s="12" customFormat="1">
      <c r="B1214" s="157"/>
      <c r="D1214" s="148" t="s">
        <v>253</v>
      </c>
      <c r="E1214" s="158" t="s">
        <v>1</v>
      </c>
      <c r="F1214" s="159" t="s">
        <v>1092</v>
      </c>
      <c r="H1214" s="158" t="s">
        <v>1</v>
      </c>
      <c r="I1214" s="160"/>
      <c r="L1214" s="157"/>
      <c r="M1214" s="161"/>
      <c r="T1214" s="162"/>
      <c r="AT1214" s="158" t="s">
        <v>253</v>
      </c>
      <c r="AU1214" s="158" t="s">
        <v>113</v>
      </c>
      <c r="AV1214" s="12" t="s">
        <v>84</v>
      </c>
      <c r="AW1214" s="12" t="s">
        <v>32</v>
      </c>
      <c r="AX1214" s="12" t="s">
        <v>76</v>
      </c>
      <c r="AY1214" s="158" t="s">
        <v>164</v>
      </c>
    </row>
    <row r="1215" spans="2:65" s="13" customFormat="1">
      <c r="B1215" s="163"/>
      <c r="D1215" s="148" t="s">
        <v>253</v>
      </c>
      <c r="E1215" s="164" t="s">
        <v>1</v>
      </c>
      <c r="F1215" s="165" t="s">
        <v>757</v>
      </c>
      <c r="H1215" s="166">
        <v>128.28</v>
      </c>
      <c r="I1215" s="167"/>
      <c r="L1215" s="163"/>
      <c r="M1215" s="168"/>
      <c r="T1215" s="169"/>
      <c r="AT1215" s="164" t="s">
        <v>253</v>
      </c>
      <c r="AU1215" s="164" t="s">
        <v>113</v>
      </c>
      <c r="AV1215" s="13" t="s">
        <v>113</v>
      </c>
      <c r="AW1215" s="13" t="s">
        <v>32</v>
      </c>
      <c r="AX1215" s="13" t="s">
        <v>76</v>
      </c>
      <c r="AY1215" s="164" t="s">
        <v>164</v>
      </c>
    </row>
    <row r="1216" spans="2:65" s="14" customFormat="1">
      <c r="B1216" s="170"/>
      <c r="D1216" s="148" t="s">
        <v>253</v>
      </c>
      <c r="E1216" s="171" t="s">
        <v>1</v>
      </c>
      <c r="F1216" s="172" t="s">
        <v>265</v>
      </c>
      <c r="H1216" s="173">
        <v>128.28</v>
      </c>
      <c r="I1216" s="174"/>
      <c r="L1216" s="170"/>
      <c r="M1216" s="175"/>
      <c r="T1216" s="176"/>
      <c r="AT1216" s="171" t="s">
        <v>253</v>
      </c>
      <c r="AU1216" s="171" t="s">
        <v>113</v>
      </c>
      <c r="AV1216" s="14" t="s">
        <v>186</v>
      </c>
      <c r="AW1216" s="14" t="s">
        <v>32</v>
      </c>
      <c r="AX1216" s="14" t="s">
        <v>84</v>
      </c>
      <c r="AY1216" s="171" t="s">
        <v>164</v>
      </c>
    </row>
    <row r="1217" spans="2:65" s="1" customFormat="1" ht="49.15" customHeight="1">
      <c r="B1217" s="31"/>
      <c r="C1217" s="177" t="s">
        <v>1109</v>
      </c>
      <c r="D1217" s="177" t="s">
        <v>331</v>
      </c>
      <c r="E1217" s="178" t="s">
        <v>1101</v>
      </c>
      <c r="F1217" s="179" t="s">
        <v>1102</v>
      </c>
      <c r="G1217" s="180" t="s">
        <v>250</v>
      </c>
      <c r="H1217" s="181">
        <v>156.63</v>
      </c>
      <c r="I1217" s="182"/>
      <c r="J1217" s="183">
        <f>ROUND(I1217*H1217,2)</f>
        <v>0</v>
      </c>
      <c r="K1217" s="179" t="s">
        <v>251</v>
      </c>
      <c r="L1217" s="184"/>
      <c r="M1217" s="185" t="s">
        <v>1</v>
      </c>
      <c r="N1217" s="186" t="s">
        <v>42</v>
      </c>
      <c r="P1217" s="144">
        <f>O1217*H1217</f>
        <v>0</v>
      </c>
      <c r="Q1217" s="144">
        <v>4.7000000000000002E-3</v>
      </c>
      <c r="R1217" s="144">
        <f>Q1217*H1217</f>
        <v>0.73616099999999995</v>
      </c>
      <c r="S1217" s="144">
        <v>0</v>
      </c>
      <c r="T1217" s="145">
        <f>S1217*H1217</f>
        <v>0</v>
      </c>
      <c r="AR1217" s="146" t="s">
        <v>470</v>
      </c>
      <c r="AT1217" s="146" t="s">
        <v>331</v>
      </c>
      <c r="AU1217" s="146" t="s">
        <v>113</v>
      </c>
      <c r="AY1217" s="16" t="s">
        <v>164</v>
      </c>
      <c r="BE1217" s="147">
        <f>IF(N1217="základní",J1217,0)</f>
        <v>0</v>
      </c>
      <c r="BF1217" s="147">
        <f>IF(N1217="snížená",J1217,0)</f>
        <v>0</v>
      </c>
      <c r="BG1217" s="147">
        <f>IF(N1217="zákl. přenesená",J1217,0)</f>
        <v>0</v>
      </c>
      <c r="BH1217" s="147">
        <f>IF(N1217="sníž. přenesená",J1217,0)</f>
        <v>0</v>
      </c>
      <c r="BI1217" s="147">
        <f>IF(N1217="nulová",J1217,0)</f>
        <v>0</v>
      </c>
      <c r="BJ1217" s="16" t="s">
        <v>113</v>
      </c>
      <c r="BK1217" s="147">
        <f>ROUND(I1217*H1217,2)</f>
        <v>0</v>
      </c>
      <c r="BL1217" s="16" t="s">
        <v>340</v>
      </c>
      <c r="BM1217" s="146" t="s">
        <v>1110</v>
      </c>
    </row>
    <row r="1218" spans="2:65" s="13" customFormat="1">
      <c r="B1218" s="163"/>
      <c r="D1218" s="148" t="s">
        <v>253</v>
      </c>
      <c r="E1218" s="164" t="s">
        <v>1</v>
      </c>
      <c r="F1218" s="165" t="s">
        <v>1111</v>
      </c>
      <c r="H1218" s="166">
        <v>156.63</v>
      </c>
      <c r="I1218" s="167"/>
      <c r="L1218" s="163"/>
      <c r="M1218" s="168"/>
      <c r="T1218" s="169"/>
      <c r="AT1218" s="164" t="s">
        <v>253</v>
      </c>
      <c r="AU1218" s="164" t="s">
        <v>113</v>
      </c>
      <c r="AV1218" s="13" t="s">
        <v>113</v>
      </c>
      <c r="AW1218" s="13" t="s">
        <v>32</v>
      </c>
      <c r="AX1218" s="13" t="s">
        <v>84</v>
      </c>
      <c r="AY1218" s="164" t="s">
        <v>164</v>
      </c>
    </row>
    <row r="1219" spans="2:65" s="1" customFormat="1" ht="24.2" customHeight="1">
      <c r="B1219" s="31"/>
      <c r="C1219" s="135" t="s">
        <v>1112</v>
      </c>
      <c r="D1219" s="135" t="s">
        <v>167</v>
      </c>
      <c r="E1219" s="136" t="s">
        <v>1113</v>
      </c>
      <c r="F1219" s="137" t="s">
        <v>1114</v>
      </c>
      <c r="G1219" s="138" t="s">
        <v>507</v>
      </c>
      <c r="H1219" s="139">
        <v>48</v>
      </c>
      <c r="I1219" s="140"/>
      <c r="J1219" s="141">
        <f>ROUND(I1219*H1219,2)</f>
        <v>0</v>
      </c>
      <c r="K1219" s="137" t="s">
        <v>251</v>
      </c>
      <c r="L1219" s="31"/>
      <c r="M1219" s="142" t="s">
        <v>1</v>
      </c>
      <c r="N1219" s="143" t="s">
        <v>42</v>
      </c>
      <c r="P1219" s="144">
        <f>O1219*H1219</f>
        <v>0</v>
      </c>
      <c r="Q1219" s="144">
        <v>2.9999999999999997E-4</v>
      </c>
      <c r="R1219" s="144">
        <f>Q1219*H1219</f>
        <v>1.44E-2</v>
      </c>
      <c r="S1219" s="144">
        <v>0</v>
      </c>
      <c r="T1219" s="145">
        <f>S1219*H1219</f>
        <v>0</v>
      </c>
      <c r="AR1219" s="146" t="s">
        <v>340</v>
      </c>
      <c r="AT1219" s="146" t="s">
        <v>167</v>
      </c>
      <c r="AU1219" s="146" t="s">
        <v>113</v>
      </c>
      <c r="AY1219" s="16" t="s">
        <v>164</v>
      </c>
      <c r="BE1219" s="147">
        <f>IF(N1219="základní",J1219,0)</f>
        <v>0</v>
      </c>
      <c r="BF1219" s="147">
        <f>IF(N1219="snížená",J1219,0)</f>
        <v>0</v>
      </c>
      <c r="BG1219" s="147">
        <f>IF(N1219="zákl. přenesená",J1219,0)</f>
        <v>0</v>
      </c>
      <c r="BH1219" s="147">
        <f>IF(N1219="sníž. přenesená",J1219,0)</f>
        <v>0</v>
      </c>
      <c r="BI1219" s="147">
        <f>IF(N1219="nulová",J1219,0)</f>
        <v>0</v>
      </c>
      <c r="BJ1219" s="16" t="s">
        <v>113</v>
      </c>
      <c r="BK1219" s="147">
        <f>ROUND(I1219*H1219,2)</f>
        <v>0</v>
      </c>
      <c r="BL1219" s="16" t="s">
        <v>340</v>
      </c>
      <c r="BM1219" s="146" t="s">
        <v>1115</v>
      </c>
    </row>
    <row r="1220" spans="2:65" s="1" customFormat="1" ht="49.15" customHeight="1">
      <c r="B1220" s="31"/>
      <c r="C1220" s="177" t="s">
        <v>1116</v>
      </c>
      <c r="D1220" s="177" t="s">
        <v>331</v>
      </c>
      <c r="E1220" s="178" t="s">
        <v>1101</v>
      </c>
      <c r="F1220" s="179" t="s">
        <v>1102</v>
      </c>
      <c r="G1220" s="180" t="s">
        <v>250</v>
      </c>
      <c r="H1220" s="181">
        <v>35.28</v>
      </c>
      <c r="I1220" s="182"/>
      <c r="J1220" s="183">
        <f>ROUND(I1220*H1220,2)</f>
        <v>0</v>
      </c>
      <c r="K1220" s="179" t="s">
        <v>251</v>
      </c>
      <c r="L1220" s="184"/>
      <c r="M1220" s="185" t="s">
        <v>1</v>
      </c>
      <c r="N1220" s="186" t="s">
        <v>42</v>
      </c>
      <c r="P1220" s="144">
        <f>O1220*H1220</f>
        <v>0</v>
      </c>
      <c r="Q1220" s="144">
        <v>4.7000000000000002E-3</v>
      </c>
      <c r="R1220" s="144">
        <f>Q1220*H1220</f>
        <v>0.16581600000000002</v>
      </c>
      <c r="S1220" s="144">
        <v>0</v>
      </c>
      <c r="T1220" s="145">
        <f>S1220*H1220</f>
        <v>0</v>
      </c>
      <c r="AR1220" s="146" t="s">
        <v>470</v>
      </c>
      <c r="AT1220" s="146" t="s">
        <v>331</v>
      </c>
      <c r="AU1220" s="146" t="s">
        <v>113</v>
      </c>
      <c r="AY1220" s="16" t="s">
        <v>164</v>
      </c>
      <c r="BE1220" s="147">
        <f>IF(N1220="základní",J1220,0)</f>
        <v>0</v>
      </c>
      <c r="BF1220" s="147">
        <f>IF(N1220="snížená",J1220,0)</f>
        <v>0</v>
      </c>
      <c r="BG1220" s="147">
        <f>IF(N1220="zákl. přenesená",J1220,0)</f>
        <v>0</v>
      </c>
      <c r="BH1220" s="147">
        <f>IF(N1220="sníž. přenesená",J1220,0)</f>
        <v>0</v>
      </c>
      <c r="BI1220" s="147">
        <f>IF(N1220="nulová",J1220,0)</f>
        <v>0</v>
      </c>
      <c r="BJ1220" s="16" t="s">
        <v>113</v>
      </c>
      <c r="BK1220" s="147">
        <f>ROUND(I1220*H1220,2)</f>
        <v>0</v>
      </c>
      <c r="BL1220" s="16" t="s">
        <v>340</v>
      </c>
      <c r="BM1220" s="146" t="s">
        <v>1117</v>
      </c>
    </row>
    <row r="1221" spans="2:65" s="13" customFormat="1">
      <c r="B1221" s="163"/>
      <c r="D1221" s="148" t="s">
        <v>253</v>
      </c>
      <c r="E1221" s="164" t="s">
        <v>1</v>
      </c>
      <c r="F1221" s="165" t="s">
        <v>1118</v>
      </c>
      <c r="H1221" s="166">
        <v>35.28</v>
      </c>
      <c r="I1221" s="167"/>
      <c r="L1221" s="163"/>
      <c r="M1221" s="168"/>
      <c r="T1221" s="169"/>
      <c r="AT1221" s="164" t="s">
        <v>253</v>
      </c>
      <c r="AU1221" s="164" t="s">
        <v>113</v>
      </c>
      <c r="AV1221" s="13" t="s">
        <v>113</v>
      </c>
      <c r="AW1221" s="13" t="s">
        <v>32</v>
      </c>
      <c r="AX1221" s="13" t="s">
        <v>84</v>
      </c>
      <c r="AY1221" s="164" t="s">
        <v>164</v>
      </c>
    </row>
    <row r="1222" spans="2:65" s="1" customFormat="1" ht="33" customHeight="1">
      <c r="B1222" s="31"/>
      <c r="C1222" s="135" t="s">
        <v>1119</v>
      </c>
      <c r="D1222" s="135" t="s">
        <v>167</v>
      </c>
      <c r="E1222" s="136" t="s">
        <v>1120</v>
      </c>
      <c r="F1222" s="137" t="s">
        <v>1121</v>
      </c>
      <c r="G1222" s="138" t="s">
        <v>1122</v>
      </c>
      <c r="H1222" s="187"/>
      <c r="I1222" s="140"/>
      <c r="J1222" s="141">
        <f>ROUND(I1222*H1222,2)</f>
        <v>0</v>
      </c>
      <c r="K1222" s="137" t="s">
        <v>251</v>
      </c>
      <c r="L1222" s="31"/>
      <c r="M1222" s="142" t="s">
        <v>1</v>
      </c>
      <c r="N1222" s="143" t="s">
        <v>42</v>
      </c>
      <c r="P1222" s="144">
        <f>O1222*H1222</f>
        <v>0</v>
      </c>
      <c r="Q1222" s="144">
        <v>0</v>
      </c>
      <c r="R1222" s="144">
        <f>Q1222*H1222</f>
        <v>0</v>
      </c>
      <c r="S1222" s="144">
        <v>0</v>
      </c>
      <c r="T1222" s="145">
        <f>S1222*H1222</f>
        <v>0</v>
      </c>
      <c r="AR1222" s="146" t="s">
        <v>340</v>
      </c>
      <c r="AT1222" s="146" t="s">
        <v>167</v>
      </c>
      <c r="AU1222" s="146" t="s">
        <v>113</v>
      </c>
      <c r="AY1222" s="16" t="s">
        <v>164</v>
      </c>
      <c r="BE1222" s="147">
        <f>IF(N1222="základní",J1222,0)</f>
        <v>0</v>
      </c>
      <c r="BF1222" s="147">
        <f>IF(N1222="snížená",J1222,0)</f>
        <v>0</v>
      </c>
      <c r="BG1222" s="147">
        <f>IF(N1222="zákl. přenesená",J1222,0)</f>
        <v>0</v>
      </c>
      <c r="BH1222" s="147">
        <f>IF(N1222="sníž. přenesená",J1222,0)</f>
        <v>0</v>
      </c>
      <c r="BI1222" s="147">
        <f>IF(N1222="nulová",J1222,0)</f>
        <v>0</v>
      </c>
      <c r="BJ1222" s="16" t="s">
        <v>113</v>
      </c>
      <c r="BK1222" s="147">
        <f>ROUND(I1222*H1222,2)</f>
        <v>0</v>
      </c>
      <c r="BL1222" s="16" t="s">
        <v>340</v>
      </c>
      <c r="BM1222" s="146" t="s">
        <v>1123</v>
      </c>
    </row>
    <row r="1223" spans="2:65" s="11" customFormat="1" ht="22.9" customHeight="1">
      <c r="B1223" s="123"/>
      <c r="D1223" s="124" t="s">
        <v>75</v>
      </c>
      <c r="E1223" s="133" t="s">
        <v>1124</v>
      </c>
      <c r="F1223" s="133" t="s">
        <v>1125</v>
      </c>
      <c r="I1223" s="126"/>
      <c r="J1223" s="134">
        <f>BK1223</f>
        <v>0</v>
      </c>
      <c r="L1223" s="123"/>
      <c r="M1223" s="128"/>
      <c r="P1223" s="129">
        <f>SUM(P1224:P1339)</f>
        <v>0</v>
      </c>
      <c r="R1223" s="129">
        <f>SUM(R1224:R1339)</f>
        <v>57.050938300000006</v>
      </c>
      <c r="T1223" s="130">
        <f>SUM(T1224:T1339)</f>
        <v>0</v>
      </c>
      <c r="AR1223" s="124" t="s">
        <v>113</v>
      </c>
      <c r="AT1223" s="131" t="s">
        <v>75</v>
      </c>
      <c r="AU1223" s="131" t="s">
        <v>84</v>
      </c>
      <c r="AY1223" s="124" t="s">
        <v>164</v>
      </c>
      <c r="BK1223" s="132">
        <f>SUM(BK1224:BK1339)</f>
        <v>0</v>
      </c>
    </row>
    <row r="1224" spans="2:65" s="1" customFormat="1" ht="24.2" customHeight="1">
      <c r="B1224" s="31"/>
      <c r="C1224" s="135" t="s">
        <v>1126</v>
      </c>
      <c r="D1224" s="135" t="s">
        <v>167</v>
      </c>
      <c r="E1224" s="136" t="s">
        <v>1127</v>
      </c>
      <c r="F1224" s="137" t="s">
        <v>1128</v>
      </c>
      <c r="G1224" s="138" t="s">
        <v>250</v>
      </c>
      <c r="H1224" s="139">
        <v>607.15700000000004</v>
      </c>
      <c r="I1224" s="140"/>
      <c r="J1224" s="141">
        <f>ROUND(I1224*H1224,2)</f>
        <v>0</v>
      </c>
      <c r="K1224" s="137" t="s">
        <v>251</v>
      </c>
      <c r="L1224" s="31"/>
      <c r="M1224" s="142" t="s">
        <v>1</v>
      </c>
      <c r="N1224" s="143" t="s">
        <v>42</v>
      </c>
      <c r="P1224" s="144">
        <f>O1224*H1224</f>
        <v>0</v>
      </c>
      <c r="Q1224" s="144">
        <v>0</v>
      </c>
      <c r="R1224" s="144">
        <f>Q1224*H1224</f>
        <v>0</v>
      </c>
      <c r="S1224" s="144">
        <v>0</v>
      </c>
      <c r="T1224" s="145">
        <f>S1224*H1224</f>
        <v>0</v>
      </c>
      <c r="AR1224" s="146" t="s">
        <v>340</v>
      </c>
      <c r="AT1224" s="146" t="s">
        <v>167</v>
      </c>
      <c r="AU1224" s="146" t="s">
        <v>113</v>
      </c>
      <c r="AY1224" s="16" t="s">
        <v>164</v>
      </c>
      <c r="BE1224" s="147">
        <f>IF(N1224="základní",J1224,0)</f>
        <v>0</v>
      </c>
      <c r="BF1224" s="147">
        <f>IF(N1224="snížená",J1224,0)</f>
        <v>0</v>
      </c>
      <c r="BG1224" s="147">
        <f>IF(N1224="zákl. přenesená",J1224,0)</f>
        <v>0</v>
      </c>
      <c r="BH1224" s="147">
        <f>IF(N1224="sníž. přenesená",J1224,0)</f>
        <v>0</v>
      </c>
      <c r="BI1224" s="147">
        <f>IF(N1224="nulová",J1224,0)</f>
        <v>0</v>
      </c>
      <c r="BJ1224" s="16" t="s">
        <v>113</v>
      </c>
      <c r="BK1224" s="147">
        <f>ROUND(I1224*H1224,2)</f>
        <v>0</v>
      </c>
      <c r="BL1224" s="16" t="s">
        <v>340</v>
      </c>
      <c r="BM1224" s="146" t="s">
        <v>1129</v>
      </c>
    </row>
    <row r="1225" spans="2:65" s="12" customFormat="1">
      <c r="B1225" s="157"/>
      <c r="D1225" s="148" t="s">
        <v>253</v>
      </c>
      <c r="E1225" s="158" t="s">
        <v>1</v>
      </c>
      <c r="F1225" s="159" t="s">
        <v>754</v>
      </c>
      <c r="H1225" s="158" t="s">
        <v>1</v>
      </c>
      <c r="I1225" s="160"/>
      <c r="L1225" s="157"/>
      <c r="M1225" s="161"/>
      <c r="T1225" s="162"/>
      <c r="AT1225" s="158" t="s">
        <v>253</v>
      </c>
      <c r="AU1225" s="158" t="s">
        <v>113</v>
      </c>
      <c r="AV1225" s="12" t="s">
        <v>84</v>
      </c>
      <c r="AW1225" s="12" t="s">
        <v>32</v>
      </c>
      <c r="AX1225" s="12" t="s">
        <v>76</v>
      </c>
      <c r="AY1225" s="158" t="s">
        <v>164</v>
      </c>
    </row>
    <row r="1226" spans="2:65" s="13" customFormat="1">
      <c r="B1226" s="163"/>
      <c r="D1226" s="148" t="s">
        <v>253</v>
      </c>
      <c r="E1226" s="164" t="s">
        <v>1</v>
      </c>
      <c r="F1226" s="165" t="s">
        <v>1130</v>
      </c>
      <c r="H1226" s="166">
        <v>286.661</v>
      </c>
      <c r="I1226" s="167"/>
      <c r="L1226" s="163"/>
      <c r="M1226" s="168"/>
      <c r="T1226" s="169"/>
      <c r="AT1226" s="164" t="s">
        <v>253</v>
      </c>
      <c r="AU1226" s="164" t="s">
        <v>113</v>
      </c>
      <c r="AV1226" s="13" t="s">
        <v>113</v>
      </c>
      <c r="AW1226" s="13" t="s">
        <v>32</v>
      </c>
      <c r="AX1226" s="13" t="s">
        <v>76</v>
      </c>
      <c r="AY1226" s="164" t="s">
        <v>164</v>
      </c>
    </row>
    <row r="1227" spans="2:65" s="13" customFormat="1">
      <c r="B1227" s="163"/>
      <c r="D1227" s="148" t="s">
        <v>253</v>
      </c>
      <c r="E1227" s="164" t="s">
        <v>1</v>
      </c>
      <c r="F1227" s="165" t="s">
        <v>1131</v>
      </c>
      <c r="H1227" s="166">
        <v>222.10300000000001</v>
      </c>
      <c r="I1227" s="167"/>
      <c r="L1227" s="163"/>
      <c r="M1227" s="168"/>
      <c r="T1227" s="169"/>
      <c r="AT1227" s="164" t="s">
        <v>253</v>
      </c>
      <c r="AU1227" s="164" t="s">
        <v>113</v>
      </c>
      <c r="AV1227" s="13" t="s">
        <v>113</v>
      </c>
      <c r="AW1227" s="13" t="s">
        <v>32</v>
      </c>
      <c r="AX1227" s="13" t="s">
        <v>76</v>
      </c>
      <c r="AY1227" s="164" t="s">
        <v>164</v>
      </c>
    </row>
    <row r="1228" spans="2:65" s="13" customFormat="1">
      <c r="B1228" s="163"/>
      <c r="D1228" s="148" t="s">
        <v>253</v>
      </c>
      <c r="E1228" s="164" t="s">
        <v>1</v>
      </c>
      <c r="F1228" s="165" t="s">
        <v>1132</v>
      </c>
      <c r="H1228" s="166">
        <v>-2.25</v>
      </c>
      <c r="I1228" s="167"/>
      <c r="L1228" s="163"/>
      <c r="M1228" s="168"/>
      <c r="T1228" s="169"/>
      <c r="AT1228" s="164" t="s">
        <v>253</v>
      </c>
      <c r="AU1228" s="164" t="s">
        <v>113</v>
      </c>
      <c r="AV1228" s="13" t="s">
        <v>113</v>
      </c>
      <c r="AW1228" s="13" t="s">
        <v>32</v>
      </c>
      <c r="AX1228" s="13" t="s">
        <v>76</v>
      </c>
      <c r="AY1228" s="164" t="s">
        <v>164</v>
      </c>
    </row>
    <row r="1229" spans="2:65" s="12" customFormat="1">
      <c r="B1229" s="157"/>
      <c r="D1229" s="148" t="s">
        <v>253</v>
      </c>
      <c r="E1229" s="158" t="s">
        <v>1</v>
      </c>
      <c r="F1229" s="159" t="s">
        <v>468</v>
      </c>
      <c r="H1229" s="158" t="s">
        <v>1</v>
      </c>
      <c r="I1229" s="160"/>
      <c r="L1229" s="157"/>
      <c r="M1229" s="161"/>
      <c r="T1229" s="162"/>
      <c r="AT1229" s="158" t="s">
        <v>253</v>
      </c>
      <c r="AU1229" s="158" t="s">
        <v>113</v>
      </c>
      <c r="AV1229" s="12" t="s">
        <v>84</v>
      </c>
      <c r="AW1229" s="12" t="s">
        <v>32</v>
      </c>
      <c r="AX1229" s="12" t="s">
        <v>76</v>
      </c>
      <c r="AY1229" s="158" t="s">
        <v>164</v>
      </c>
    </row>
    <row r="1230" spans="2:65" s="13" customFormat="1">
      <c r="B1230" s="163"/>
      <c r="D1230" s="148" t="s">
        <v>253</v>
      </c>
      <c r="E1230" s="164" t="s">
        <v>1</v>
      </c>
      <c r="F1230" s="165" t="s">
        <v>1133</v>
      </c>
      <c r="H1230" s="166">
        <v>100.643</v>
      </c>
      <c r="I1230" s="167"/>
      <c r="L1230" s="163"/>
      <c r="M1230" s="168"/>
      <c r="T1230" s="169"/>
      <c r="AT1230" s="164" t="s">
        <v>253</v>
      </c>
      <c r="AU1230" s="164" t="s">
        <v>113</v>
      </c>
      <c r="AV1230" s="13" t="s">
        <v>113</v>
      </c>
      <c r="AW1230" s="13" t="s">
        <v>32</v>
      </c>
      <c r="AX1230" s="13" t="s">
        <v>76</v>
      </c>
      <c r="AY1230" s="164" t="s">
        <v>164</v>
      </c>
    </row>
    <row r="1231" spans="2:65" s="14" customFormat="1">
      <c r="B1231" s="170"/>
      <c r="D1231" s="148" t="s">
        <v>253</v>
      </c>
      <c r="E1231" s="171" t="s">
        <v>1</v>
      </c>
      <c r="F1231" s="172" t="s">
        <v>265</v>
      </c>
      <c r="H1231" s="173">
        <v>607.15700000000004</v>
      </c>
      <c r="I1231" s="174"/>
      <c r="L1231" s="170"/>
      <c r="M1231" s="175"/>
      <c r="T1231" s="176"/>
      <c r="AT1231" s="171" t="s">
        <v>253</v>
      </c>
      <c r="AU1231" s="171" t="s">
        <v>113</v>
      </c>
      <c r="AV1231" s="14" t="s">
        <v>186</v>
      </c>
      <c r="AW1231" s="14" t="s">
        <v>32</v>
      </c>
      <c r="AX1231" s="14" t="s">
        <v>84</v>
      </c>
      <c r="AY1231" s="171" t="s">
        <v>164</v>
      </c>
    </row>
    <row r="1232" spans="2:65" s="1" customFormat="1" ht="16.5" customHeight="1">
      <c r="B1232" s="31"/>
      <c r="C1232" s="177" t="s">
        <v>1134</v>
      </c>
      <c r="D1232" s="177" t="s">
        <v>331</v>
      </c>
      <c r="E1232" s="178" t="s">
        <v>1083</v>
      </c>
      <c r="F1232" s="179" t="s">
        <v>1084</v>
      </c>
      <c r="G1232" s="180" t="s">
        <v>305</v>
      </c>
      <c r="H1232" s="181">
        <v>0.19400000000000001</v>
      </c>
      <c r="I1232" s="182"/>
      <c r="J1232" s="183">
        <f>ROUND(I1232*H1232,2)</f>
        <v>0</v>
      </c>
      <c r="K1232" s="179" t="s">
        <v>251</v>
      </c>
      <c r="L1232" s="184"/>
      <c r="M1232" s="185" t="s">
        <v>1</v>
      </c>
      <c r="N1232" s="186" t="s">
        <v>42</v>
      </c>
      <c r="P1232" s="144">
        <f>O1232*H1232</f>
        <v>0</v>
      </c>
      <c r="Q1232" s="144">
        <v>1</v>
      </c>
      <c r="R1232" s="144">
        <f>Q1232*H1232</f>
        <v>0.19400000000000001</v>
      </c>
      <c r="S1232" s="144">
        <v>0</v>
      </c>
      <c r="T1232" s="145">
        <f>S1232*H1232</f>
        <v>0</v>
      </c>
      <c r="AR1232" s="146" t="s">
        <v>470</v>
      </c>
      <c r="AT1232" s="146" t="s">
        <v>331</v>
      </c>
      <c r="AU1232" s="146" t="s">
        <v>113</v>
      </c>
      <c r="AY1232" s="16" t="s">
        <v>164</v>
      </c>
      <c r="BE1232" s="147">
        <f>IF(N1232="základní",J1232,0)</f>
        <v>0</v>
      </c>
      <c r="BF1232" s="147">
        <f>IF(N1232="snížená",J1232,0)</f>
        <v>0</v>
      </c>
      <c r="BG1232" s="147">
        <f>IF(N1232="zákl. přenesená",J1232,0)</f>
        <v>0</v>
      </c>
      <c r="BH1232" s="147">
        <f>IF(N1232="sníž. přenesená",J1232,0)</f>
        <v>0</v>
      </c>
      <c r="BI1232" s="147">
        <f>IF(N1232="nulová",J1232,0)</f>
        <v>0</v>
      </c>
      <c r="BJ1232" s="16" t="s">
        <v>113</v>
      </c>
      <c r="BK1232" s="147">
        <f>ROUND(I1232*H1232,2)</f>
        <v>0</v>
      </c>
      <c r="BL1232" s="16" t="s">
        <v>340</v>
      </c>
      <c r="BM1232" s="146" t="s">
        <v>1135</v>
      </c>
    </row>
    <row r="1233" spans="2:65" s="1" customFormat="1" ht="19.5">
      <c r="B1233" s="31"/>
      <c r="D1233" s="148" t="s">
        <v>173</v>
      </c>
      <c r="F1233" s="149" t="s">
        <v>1086</v>
      </c>
      <c r="I1233" s="150"/>
      <c r="L1233" s="31"/>
      <c r="M1233" s="151"/>
      <c r="T1233" s="55"/>
      <c r="AT1233" s="16" t="s">
        <v>173</v>
      </c>
      <c r="AU1233" s="16" t="s">
        <v>113</v>
      </c>
    </row>
    <row r="1234" spans="2:65" s="13" customFormat="1">
      <c r="B1234" s="163"/>
      <c r="D1234" s="148" t="s">
        <v>253</v>
      </c>
      <c r="E1234" s="164" t="s">
        <v>1</v>
      </c>
      <c r="F1234" s="165" t="s">
        <v>1136</v>
      </c>
      <c r="H1234" s="166">
        <v>0.19400000000000001</v>
      </c>
      <c r="I1234" s="167"/>
      <c r="L1234" s="163"/>
      <c r="M1234" s="168"/>
      <c r="T1234" s="169"/>
      <c r="AT1234" s="164" t="s">
        <v>253</v>
      </c>
      <c r="AU1234" s="164" t="s">
        <v>113</v>
      </c>
      <c r="AV1234" s="13" t="s">
        <v>113</v>
      </c>
      <c r="AW1234" s="13" t="s">
        <v>32</v>
      </c>
      <c r="AX1234" s="13" t="s">
        <v>84</v>
      </c>
      <c r="AY1234" s="164" t="s">
        <v>164</v>
      </c>
    </row>
    <row r="1235" spans="2:65" s="1" customFormat="1" ht="24.2" customHeight="1">
      <c r="B1235" s="31"/>
      <c r="C1235" s="135" t="s">
        <v>1137</v>
      </c>
      <c r="D1235" s="135" t="s">
        <v>167</v>
      </c>
      <c r="E1235" s="136" t="s">
        <v>1138</v>
      </c>
      <c r="F1235" s="137" t="s">
        <v>1139</v>
      </c>
      <c r="G1235" s="138" t="s">
        <v>250</v>
      </c>
      <c r="H1235" s="139">
        <v>564.78099999999995</v>
      </c>
      <c r="I1235" s="140"/>
      <c r="J1235" s="141">
        <f>ROUND(I1235*H1235,2)</f>
        <v>0</v>
      </c>
      <c r="K1235" s="137" t="s">
        <v>251</v>
      </c>
      <c r="L1235" s="31"/>
      <c r="M1235" s="142" t="s">
        <v>1</v>
      </c>
      <c r="N1235" s="143" t="s">
        <v>42</v>
      </c>
      <c r="P1235" s="144">
        <f>O1235*H1235</f>
        <v>0</v>
      </c>
      <c r="Q1235" s="144">
        <v>0</v>
      </c>
      <c r="R1235" s="144">
        <f>Q1235*H1235</f>
        <v>0</v>
      </c>
      <c r="S1235" s="144">
        <v>0</v>
      </c>
      <c r="T1235" s="145">
        <f>S1235*H1235</f>
        <v>0</v>
      </c>
      <c r="AR1235" s="146" t="s">
        <v>340</v>
      </c>
      <c r="AT1235" s="146" t="s">
        <v>167</v>
      </c>
      <c r="AU1235" s="146" t="s">
        <v>113</v>
      </c>
      <c r="AY1235" s="16" t="s">
        <v>164</v>
      </c>
      <c r="BE1235" s="147">
        <f>IF(N1235="základní",J1235,0)</f>
        <v>0</v>
      </c>
      <c r="BF1235" s="147">
        <f>IF(N1235="snížená",J1235,0)</f>
        <v>0</v>
      </c>
      <c r="BG1235" s="147">
        <f>IF(N1235="zákl. přenesená",J1235,0)</f>
        <v>0</v>
      </c>
      <c r="BH1235" s="147">
        <f>IF(N1235="sníž. přenesená",J1235,0)</f>
        <v>0</v>
      </c>
      <c r="BI1235" s="147">
        <f>IF(N1235="nulová",J1235,0)</f>
        <v>0</v>
      </c>
      <c r="BJ1235" s="16" t="s">
        <v>113</v>
      </c>
      <c r="BK1235" s="147">
        <f>ROUND(I1235*H1235,2)</f>
        <v>0</v>
      </c>
      <c r="BL1235" s="16" t="s">
        <v>340</v>
      </c>
      <c r="BM1235" s="146" t="s">
        <v>1140</v>
      </c>
    </row>
    <row r="1236" spans="2:65" s="12" customFormat="1">
      <c r="B1236" s="157"/>
      <c r="D1236" s="148" t="s">
        <v>253</v>
      </c>
      <c r="E1236" s="158" t="s">
        <v>1</v>
      </c>
      <c r="F1236" s="159" t="s">
        <v>754</v>
      </c>
      <c r="H1236" s="158" t="s">
        <v>1</v>
      </c>
      <c r="I1236" s="160"/>
      <c r="L1236" s="157"/>
      <c r="M1236" s="161"/>
      <c r="T1236" s="162"/>
      <c r="AT1236" s="158" t="s">
        <v>253</v>
      </c>
      <c r="AU1236" s="158" t="s">
        <v>113</v>
      </c>
      <c r="AV1236" s="12" t="s">
        <v>84</v>
      </c>
      <c r="AW1236" s="12" t="s">
        <v>32</v>
      </c>
      <c r="AX1236" s="12" t="s">
        <v>76</v>
      </c>
      <c r="AY1236" s="158" t="s">
        <v>164</v>
      </c>
    </row>
    <row r="1237" spans="2:65" s="13" customFormat="1">
      <c r="B1237" s="163"/>
      <c r="D1237" s="148" t="s">
        <v>253</v>
      </c>
      <c r="E1237" s="164" t="s">
        <v>1</v>
      </c>
      <c r="F1237" s="165" t="s">
        <v>1130</v>
      </c>
      <c r="H1237" s="166">
        <v>286.661</v>
      </c>
      <c r="I1237" s="167"/>
      <c r="L1237" s="163"/>
      <c r="M1237" s="168"/>
      <c r="T1237" s="169"/>
      <c r="AT1237" s="164" t="s">
        <v>253</v>
      </c>
      <c r="AU1237" s="164" t="s">
        <v>113</v>
      </c>
      <c r="AV1237" s="13" t="s">
        <v>113</v>
      </c>
      <c r="AW1237" s="13" t="s">
        <v>32</v>
      </c>
      <c r="AX1237" s="13" t="s">
        <v>76</v>
      </c>
      <c r="AY1237" s="164" t="s">
        <v>164</v>
      </c>
    </row>
    <row r="1238" spans="2:65" s="13" customFormat="1">
      <c r="B1238" s="163"/>
      <c r="D1238" s="148" t="s">
        <v>253</v>
      </c>
      <c r="E1238" s="164" t="s">
        <v>1</v>
      </c>
      <c r="F1238" s="165" t="s">
        <v>1131</v>
      </c>
      <c r="H1238" s="166">
        <v>222.10300000000001</v>
      </c>
      <c r="I1238" s="167"/>
      <c r="L1238" s="163"/>
      <c r="M1238" s="168"/>
      <c r="T1238" s="169"/>
      <c r="AT1238" s="164" t="s">
        <v>253</v>
      </c>
      <c r="AU1238" s="164" t="s">
        <v>113</v>
      </c>
      <c r="AV1238" s="13" t="s">
        <v>113</v>
      </c>
      <c r="AW1238" s="13" t="s">
        <v>32</v>
      </c>
      <c r="AX1238" s="13" t="s">
        <v>76</v>
      </c>
      <c r="AY1238" s="164" t="s">
        <v>164</v>
      </c>
    </row>
    <row r="1239" spans="2:65" s="13" customFormat="1">
      <c r="B1239" s="163"/>
      <c r="D1239" s="148" t="s">
        <v>253</v>
      </c>
      <c r="E1239" s="164" t="s">
        <v>1</v>
      </c>
      <c r="F1239" s="165" t="s">
        <v>1132</v>
      </c>
      <c r="H1239" s="166">
        <v>-2.25</v>
      </c>
      <c r="I1239" s="167"/>
      <c r="L1239" s="163"/>
      <c r="M1239" s="168"/>
      <c r="T1239" s="169"/>
      <c r="AT1239" s="164" t="s">
        <v>253</v>
      </c>
      <c r="AU1239" s="164" t="s">
        <v>113</v>
      </c>
      <c r="AV1239" s="13" t="s">
        <v>113</v>
      </c>
      <c r="AW1239" s="13" t="s">
        <v>32</v>
      </c>
      <c r="AX1239" s="13" t="s">
        <v>76</v>
      </c>
      <c r="AY1239" s="164" t="s">
        <v>164</v>
      </c>
    </row>
    <row r="1240" spans="2:65" s="12" customFormat="1">
      <c r="B1240" s="157"/>
      <c r="D1240" s="148" t="s">
        <v>253</v>
      </c>
      <c r="E1240" s="158" t="s">
        <v>1</v>
      </c>
      <c r="F1240" s="159" t="s">
        <v>468</v>
      </c>
      <c r="H1240" s="158" t="s">
        <v>1</v>
      </c>
      <c r="I1240" s="160"/>
      <c r="L1240" s="157"/>
      <c r="M1240" s="161"/>
      <c r="T1240" s="162"/>
      <c r="AT1240" s="158" t="s">
        <v>253</v>
      </c>
      <c r="AU1240" s="158" t="s">
        <v>113</v>
      </c>
      <c r="AV1240" s="12" t="s">
        <v>84</v>
      </c>
      <c r="AW1240" s="12" t="s">
        <v>32</v>
      </c>
      <c r="AX1240" s="12" t="s">
        <v>76</v>
      </c>
      <c r="AY1240" s="158" t="s">
        <v>164</v>
      </c>
    </row>
    <row r="1241" spans="2:65" s="13" customFormat="1">
      <c r="B1241" s="163"/>
      <c r="D1241" s="148" t="s">
        <v>253</v>
      </c>
      <c r="E1241" s="164" t="s">
        <v>1</v>
      </c>
      <c r="F1241" s="165" t="s">
        <v>1141</v>
      </c>
      <c r="H1241" s="166">
        <v>58.267000000000003</v>
      </c>
      <c r="I1241" s="167"/>
      <c r="L1241" s="163"/>
      <c r="M1241" s="168"/>
      <c r="T1241" s="169"/>
      <c r="AT1241" s="164" t="s">
        <v>253</v>
      </c>
      <c r="AU1241" s="164" t="s">
        <v>113</v>
      </c>
      <c r="AV1241" s="13" t="s">
        <v>113</v>
      </c>
      <c r="AW1241" s="13" t="s">
        <v>32</v>
      </c>
      <c r="AX1241" s="13" t="s">
        <v>76</v>
      </c>
      <c r="AY1241" s="164" t="s">
        <v>164</v>
      </c>
    </row>
    <row r="1242" spans="2:65" s="14" customFormat="1">
      <c r="B1242" s="170"/>
      <c r="D1242" s="148" t="s">
        <v>253</v>
      </c>
      <c r="E1242" s="171" t="s">
        <v>1</v>
      </c>
      <c r="F1242" s="172" t="s">
        <v>265</v>
      </c>
      <c r="H1242" s="173">
        <v>564.78100000000006</v>
      </c>
      <c r="I1242" s="174"/>
      <c r="L1242" s="170"/>
      <c r="M1242" s="175"/>
      <c r="T1242" s="176"/>
      <c r="AT1242" s="171" t="s">
        <v>253</v>
      </c>
      <c r="AU1242" s="171" t="s">
        <v>113</v>
      </c>
      <c r="AV1242" s="14" t="s">
        <v>186</v>
      </c>
      <c r="AW1242" s="14" t="s">
        <v>32</v>
      </c>
      <c r="AX1242" s="14" t="s">
        <v>84</v>
      </c>
      <c r="AY1242" s="171" t="s">
        <v>164</v>
      </c>
    </row>
    <row r="1243" spans="2:65" s="1" customFormat="1" ht="49.15" customHeight="1">
      <c r="B1243" s="31"/>
      <c r="C1243" s="177" t="s">
        <v>1142</v>
      </c>
      <c r="D1243" s="177" t="s">
        <v>331</v>
      </c>
      <c r="E1243" s="178" t="s">
        <v>1143</v>
      </c>
      <c r="F1243" s="179" t="s">
        <v>1144</v>
      </c>
      <c r="G1243" s="180" t="s">
        <v>250</v>
      </c>
      <c r="H1243" s="181">
        <v>658.25199999999995</v>
      </c>
      <c r="I1243" s="182"/>
      <c r="J1243" s="183">
        <f>ROUND(I1243*H1243,2)</f>
        <v>0</v>
      </c>
      <c r="K1243" s="179" t="s">
        <v>251</v>
      </c>
      <c r="L1243" s="184"/>
      <c r="M1243" s="185" t="s">
        <v>1</v>
      </c>
      <c r="N1243" s="186" t="s">
        <v>42</v>
      </c>
      <c r="P1243" s="144">
        <f>O1243*H1243</f>
        <v>0</v>
      </c>
      <c r="Q1243" s="144">
        <v>4.7999999999999996E-3</v>
      </c>
      <c r="R1243" s="144">
        <f>Q1243*H1243</f>
        <v>3.1596095999999996</v>
      </c>
      <c r="S1243" s="144">
        <v>0</v>
      </c>
      <c r="T1243" s="145">
        <f>S1243*H1243</f>
        <v>0</v>
      </c>
      <c r="AR1243" s="146" t="s">
        <v>470</v>
      </c>
      <c r="AT1243" s="146" t="s">
        <v>331</v>
      </c>
      <c r="AU1243" s="146" t="s">
        <v>113</v>
      </c>
      <c r="AY1243" s="16" t="s">
        <v>164</v>
      </c>
      <c r="BE1243" s="147">
        <f>IF(N1243="základní",J1243,0)</f>
        <v>0</v>
      </c>
      <c r="BF1243" s="147">
        <f>IF(N1243="snížená",J1243,0)</f>
        <v>0</v>
      </c>
      <c r="BG1243" s="147">
        <f>IF(N1243="zákl. přenesená",J1243,0)</f>
        <v>0</v>
      </c>
      <c r="BH1243" s="147">
        <f>IF(N1243="sníž. přenesená",J1243,0)</f>
        <v>0</v>
      </c>
      <c r="BI1243" s="147">
        <f>IF(N1243="nulová",J1243,0)</f>
        <v>0</v>
      </c>
      <c r="BJ1243" s="16" t="s">
        <v>113</v>
      </c>
      <c r="BK1243" s="147">
        <f>ROUND(I1243*H1243,2)</f>
        <v>0</v>
      </c>
      <c r="BL1243" s="16" t="s">
        <v>340</v>
      </c>
      <c r="BM1243" s="146" t="s">
        <v>1145</v>
      </c>
    </row>
    <row r="1244" spans="2:65" s="13" customFormat="1">
      <c r="B1244" s="163"/>
      <c r="D1244" s="148" t="s">
        <v>253</v>
      </c>
      <c r="E1244" s="164" t="s">
        <v>1</v>
      </c>
      <c r="F1244" s="165" t="s">
        <v>1146</v>
      </c>
      <c r="H1244" s="166">
        <v>658.25199999999995</v>
      </c>
      <c r="I1244" s="167"/>
      <c r="L1244" s="163"/>
      <c r="M1244" s="168"/>
      <c r="T1244" s="169"/>
      <c r="AT1244" s="164" t="s">
        <v>253</v>
      </c>
      <c r="AU1244" s="164" t="s">
        <v>113</v>
      </c>
      <c r="AV1244" s="13" t="s">
        <v>113</v>
      </c>
      <c r="AW1244" s="13" t="s">
        <v>32</v>
      </c>
      <c r="AX1244" s="13" t="s">
        <v>84</v>
      </c>
      <c r="AY1244" s="164" t="s">
        <v>164</v>
      </c>
    </row>
    <row r="1245" spans="2:65" s="1" customFormat="1" ht="24.2" customHeight="1">
      <c r="B1245" s="31"/>
      <c r="C1245" s="135" t="s">
        <v>1147</v>
      </c>
      <c r="D1245" s="135" t="s">
        <v>167</v>
      </c>
      <c r="E1245" s="136" t="s">
        <v>1148</v>
      </c>
      <c r="F1245" s="137" t="s">
        <v>1149</v>
      </c>
      <c r="G1245" s="138" t="s">
        <v>250</v>
      </c>
      <c r="H1245" s="139">
        <v>607.15700000000004</v>
      </c>
      <c r="I1245" s="140"/>
      <c r="J1245" s="141">
        <f>ROUND(I1245*H1245,2)</f>
        <v>0</v>
      </c>
      <c r="K1245" s="137" t="s">
        <v>251</v>
      </c>
      <c r="L1245" s="31"/>
      <c r="M1245" s="142" t="s">
        <v>1</v>
      </c>
      <c r="N1245" s="143" t="s">
        <v>42</v>
      </c>
      <c r="P1245" s="144">
        <f>O1245*H1245</f>
        <v>0</v>
      </c>
      <c r="Q1245" s="144">
        <v>8.8000000000000003E-4</v>
      </c>
      <c r="R1245" s="144">
        <f>Q1245*H1245</f>
        <v>0.53429816000000008</v>
      </c>
      <c r="S1245" s="144">
        <v>0</v>
      </c>
      <c r="T1245" s="145">
        <f>S1245*H1245</f>
        <v>0</v>
      </c>
      <c r="AR1245" s="146" t="s">
        <v>340</v>
      </c>
      <c r="AT1245" s="146" t="s">
        <v>167</v>
      </c>
      <c r="AU1245" s="146" t="s">
        <v>113</v>
      </c>
      <c r="AY1245" s="16" t="s">
        <v>164</v>
      </c>
      <c r="BE1245" s="147">
        <f>IF(N1245="základní",J1245,0)</f>
        <v>0</v>
      </c>
      <c r="BF1245" s="147">
        <f>IF(N1245="snížená",J1245,0)</f>
        <v>0</v>
      </c>
      <c r="BG1245" s="147">
        <f>IF(N1245="zákl. přenesená",J1245,0)</f>
        <v>0</v>
      </c>
      <c r="BH1245" s="147">
        <f>IF(N1245="sníž. přenesená",J1245,0)</f>
        <v>0</v>
      </c>
      <c r="BI1245" s="147">
        <f>IF(N1245="nulová",J1245,0)</f>
        <v>0</v>
      </c>
      <c r="BJ1245" s="16" t="s">
        <v>113</v>
      </c>
      <c r="BK1245" s="147">
        <f>ROUND(I1245*H1245,2)</f>
        <v>0</v>
      </c>
      <c r="BL1245" s="16" t="s">
        <v>340</v>
      </c>
      <c r="BM1245" s="146" t="s">
        <v>1150</v>
      </c>
    </row>
    <row r="1246" spans="2:65" s="12" customFormat="1">
      <c r="B1246" s="157"/>
      <c r="D1246" s="148" t="s">
        <v>253</v>
      </c>
      <c r="E1246" s="158" t="s">
        <v>1</v>
      </c>
      <c r="F1246" s="159" t="s">
        <v>754</v>
      </c>
      <c r="H1246" s="158" t="s">
        <v>1</v>
      </c>
      <c r="I1246" s="160"/>
      <c r="L1246" s="157"/>
      <c r="M1246" s="161"/>
      <c r="T1246" s="162"/>
      <c r="AT1246" s="158" t="s">
        <v>253</v>
      </c>
      <c r="AU1246" s="158" t="s">
        <v>113</v>
      </c>
      <c r="AV1246" s="12" t="s">
        <v>84</v>
      </c>
      <c r="AW1246" s="12" t="s">
        <v>32</v>
      </c>
      <c r="AX1246" s="12" t="s">
        <v>76</v>
      </c>
      <c r="AY1246" s="158" t="s">
        <v>164</v>
      </c>
    </row>
    <row r="1247" spans="2:65" s="13" customFormat="1">
      <c r="B1247" s="163"/>
      <c r="D1247" s="148" t="s">
        <v>253</v>
      </c>
      <c r="E1247" s="164" t="s">
        <v>1</v>
      </c>
      <c r="F1247" s="165" t="s">
        <v>1130</v>
      </c>
      <c r="H1247" s="166">
        <v>286.661</v>
      </c>
      <c r="I1247" s="167"/>
      <c r="L1247" s="163"/>
      <c r="M1247" s="168"/>
      <c r="T1247" s="169"/>
      <c r="AT1247" s="164" t="s">
        <v>253</v>
      </c>
      <c r="AU1247" s="164" t="s">
        <v>113</v>
      </c>
      <c r="AV1247" s="13" t="s">
        <v>113</v>
      </c>
      <c r="AW1247" s="13" t="s">
        <v>32</v>
      </c>
      <c r="AX1247" s="13" t="s">
        <v>76</v>
      </c>
      <c r="AY1247" s="164" t="s">
        <v>164</v>
      </c>
    </row>
    <row r="1248" spans="2:65" s="13" customFormat="1">
      <c r="B1248" s="163"/>
      <c r="D1248" s="148" t="s">
        <v>253</v>
      </c>
      <c r="E1248" s="164" t="s">
        <v>1</v>
      </c>
      <c r="F1248" s="165" t="s">
        <v>1131</v>
      </c>
      <c r="H1248" s="166">
        <v>222.10300000000001</v>
      </c>
      <c r="I1248" s="167"/>
      <c r="L1248" s="163"/>
      <c r="M1248" s="168"/>
      <c r="T1248" s="169"/>
      <c r="AT1248" s="164" t="s">
        <v>253</v>
      </c>
      <c r="AU1248" s="164" t="s">
        <v>113</v>
      </c>
      <c r="AV1248" s="13" t="s">
        <v>113</v>
      </c>
      <c r="AW1248" s="13" t="s">
        <v>32</v>
      </c>
      <c r="AX1248" s="13" t="s">
        <v>76</v>
      </c>
      <c r="AY1248" s="164" t="s">
        <v>164</v>
      </c>
    </row>
    <row r="1249" spans="2:65" s="13" customFormat="1">
      <c r="B1249" s="163"/>
      <c r="D1249" s="148" t="s">
        <v>253</v>
      </c>
      <c r="E1249" s="164" t="s">
        <v>1</v>
      </c>
      <c r="F1249" s="165" t="s">
        <v>1132</v>
      </c>
      <c r="H1249" s="166">
        <v>-2.25</v>
      </c>
      <c r="I1249" s="167"/>
      <c r="L1249" s="163"/>
      <c r="M1249" s="168"/>
      <c r="T1249" s="169"/>
      <c r="AT1249" s="164" t="s">
        <v>253</v>
      </c>
      <c r="AU1249" s="164" t="s">
        <v>113</v>
      </c>
      <c r="AV1249" s="13" t="s">
        <v>113</v>
      </c>
      <c r="AW1249" s="13" t="s">
        <v>32</v>
      </c>
      <c r="AX1249" s="13" t="s">
        <v>76</v>
      </c>
      <c r="AY1249" s="164" t="s">
        <v>164</v>
      </c>
    </row>
    <row r="1250" spans="2:65" s="12" customFormat="1">
      <c r="B1250" s="157"/>
      <c r="D1250" s="148" t="s">
        <v>253</v>
      </c>
      <c r="E1250" s="158" t="s">
        <v>1</v>
      </c>
      <c r="F1250" s="159" t="s">
        <v>468</v>
      </c>
      <c r="H1250" s="158" t="s">
        <v>1</v>
      </c>
      <c r="I1250" s="160"/>
      <c r="L1250" s="157"/>
      <c r="M1250" s="161"/>
      <c r="T1250" s="162"/>
      <c r="AT1250" s="158" t="s">
        <v>253</v>
      </c>
      <c r="AU1250" s="158" t="s">
        <v>113</v>
      </c>
      <c r="AV1250" s="12" t="s">
        <v>84</v>
      </c>
      <c r="AW1250" s="12" t="s">
        <v>32</v>
      </c>
      <c r="AX1250" s="12" t="s">
        <v>76</v>
      </c>
      <c r="AY1250" s="158" t="s">
        <v>164</v>
      </c>
    </row>
    <row r="1251" spans="2:65" s="13" customFormat="1">
      <c r="B1251" s="163"/>
      <c r="D1251" s="148" t="s">
        <v>253</v>
      </c>
      <c r="E1251" s="164" t="s">
        <v>1</v>
      </c>
      <c r="F1251" s="165" t="s">
        <v>1133</v>
      </c>
      <c r="H1251" s="166">
        <v>100.643</v>
      </c>
      <c r="I1251" s="167"/>
      <c r="L1251" s="163"/>
      <c r="M1251" s="168"/>
      <c r="T1251" s="169"/>
      <c r="AT1251" s="164" t="s">
        <v>253</v>
      </c>
      <c r="AU1251" s="164" t="s">
        <v>113</v>
      </c>
      <c r="AV1251" s="13" t="s">
        <v>113</v>
      </c>
      <c r="AW1251" s="13" t="s">
        <v>32</v>
      </c>
      <c r="AX1251" s="13" t="s">
        <v>76</v>
      </c>
      <c r="AY1251" s="164" t="s">
        <v>164</v>
      </c>
    </row>
    <row r="1252" spans="2:65" s="14" customFormat="1">
      <c r="B1252" s="170"/>
      <c r="D1252" s="148" t="s">
        <v>253</v>
      </c>
      <c r="E1252" s="171" t="s">
        <v>1</v>
      </c>
      <c r="F1252" s="172" t="s">
        <v>265</v>
      </c>
      <c r="H1252" s="173">
        <v>607.15700000000004</v>
      </c>
      <c r="I1252" s="174"/>
      <c r="L1252" s="170"/>
      <c r="M1252" s="175"/>
      <c r="T1252" s="176"/>
      <c r="AT1252" s="171" t="s">
        <v>253</v>
      </c>
      <c r="AU1252" s="171" t="s">
        <v>113</v>
      </c>
      <c r="AV1252" s="14" t="s">
        <v>186</v>
      </c>
      <c r="AW1252" s="14" t="s">
        <v>32</v>
      </c>
      <c r="AX1252" s="14" t="s">
        <v>84</v>
      </c>
      <c r="AY1252" s="171" t="s">
        <v>164</v>
      </c>
    </row>
    <row r="1253" spans="2:65" s="1" customFormat="1" ht="49.15" customHeight="1">
      <c r="B1253" s="31"/>
      <c r="C1253" s="177" t="s">
        <v>1151</v>
      </c>
      <c r="D1253" s="177" t="s">
        <v>331</v>
      </c>
      <c r="E1253" s="178" t="s">
        <v>1101</v>
      </c>
      <c r="F1253" s="179" t="s">
        <v>1102</v>
      </c>
      <c r="G1253" s="180" t="s">
        <v>250</v>
      </c>
      <c r="H1253" s="181">
        <v>707.64099999999996</v>
      </c>
      <c r="I1253" s="182"/>
      <c r="J1253" s="183">
        <f>ROUND(I1253*H1253,2)</f>
        <v>0</v>
      </c>
      <c r="K1253" s="179" t="s">
        <v>251</v>
      </c>
      <c r="L1253" s="184"/>
      <c r="M1253" s="185" t="s">
        <v>1</v>
      </c>
      <c r="N1253" s="186" t="s">
        <v>42</v>
      </c>
      <c r="P1253" s="144">
        <f>O1253*H1253</f>
        <v>0</v>
      </c>
      <c r="Q1253" s="144">
        <v>4.7000000000000002E-3</v>
      </c>
      <c r="R1253" s="144">
        <f>Q1253*H1253</f>
        <v>3.3259126999999999</v>
      </c>
      <c r="S1253" s="144">
        <v>0</v>
      </c>
      <c r="T1253" s="145">
        <f>S1253*H1253</f>
        <v>0</v>
      </c>
      <c r="AR1253" s="146" t="s">
        <v>470</v>
      </c>
      <c r="AT1253" s="146" t="s">
        <v>331</v>
      </c>
      <c r="AU1253" s="146" t="s">
        <v>113</v>
      </c>
      <c r="AY1253" s="16" t="s">
        <v>164</v>
      </c>
      <c r="BE1253" s="147">
        <f>IF(N1253="základní",J1253,0)</f>
        <v>0</v>
      </c>
      <c r="BF1253" s="147">
        <f>IF(N1253="snížená",J1253,0)</f>
        <v>0</v>
      </c>
      <c r="BG1253" s="147">
        <f>IF(N1253="zákl. přenesená",J1253,0)</f>
        <v>0</v>
      </c>
      <c r="BH1253" s="147">
        <f>IF(N1253="sníž. přenesená",J1253,0)</f>
        <v>0</v>
      </c>
      <c r="BI1253" s="147">
        <f>IF(N1253="nulová",J1253,0)</f>
        <v>0</v>
      </c>
      <c r="BJ1253" s="16" t="s">
        <v>113</v>
      </c>
      <c r="BK1253" s="147">
        <f>ROUND(I1253*H1253,2)</f>
        <v>0</v>
      </c>
      <c r="BL1253" s="16" t="s">
        <v>340</v>
      </c>
      <c r="BM1253" s="146" t="s">
        <v>1152</v>
      </c>
    </row>
    <row r="1254" spans="2:65" s="13" customFormat="1">
      <c r="B1254" s="163"/>
      <c r="D1254" s="148" t="s">
        <v>253</v>
      </c>
      <c r="E1254" s="164" t="s">
        <v>1</v>
      </c>
      <c r="F1254" s="165" t="s">
        <v>1153</v>
      </c>
      <c r="H1254" s="166">
        <v>707.64099999999996</v>
      </c>
      <c r="I1254" s="167"/>
      <c r="L1254" s="163"/>
      <c r="M1254" s="168"/>
      <c r="T1254" s="169"/>
      <c r="AT1254" s="164" t="s">
        <v>253</v>
      </c>
      <c r="AU1254" s="164" t="s">
        <v>113</v>
      </c>
      <c r="AV1254" s="13" t="s">
        <v>113</v>
      </c>
      <c r="AW1254" s="13" t="s">
        <v>32</v>
      </c>
      <c r="AX1254" s="13" t="s">
        <v>84</v>
      </c>
      <c r="AY1254" s="164" t="s">
        <v>164</v>
      </c>
    </row>
    <row r="1255" spans="2:65" s="1" customFormat="1" ht="24.2" customHeight="1">
      <c r="B1255" s="31"/>
      <c r="C1255" s="135" t="s">
        <v>1154</v>
      </c>
      <c r="D1255" s="135" t="s">
        <v>167</v>
      </c>
      <c r="E1255" s="136" t="s">
        <v>1148</v>
      </c>
      <c r="F1255" s="137" t="s">
        <v>1149</v>
      </c>
      <c r="G1255" s="138" t="s">
        <v>250</v>
      </c>
      <c r="H1255" s="139">
        <v>564.78099999999995</v>
      </c>
      <c r="I1255" s="140"/>
      <c r="J1255" s="141">
        <f>ROUND(I1255*H1255,2)</f>
        <v>0</v>
      </c>
      <c r="K1255" s="137" t="s">
        <v>251</v>
      </c>
      <c r="L1255" s="31"/>
      <c r="M1255" s="142" t="s">
        <v>1</v>
      </c>
      <c r="N1255" s="143" t="s">
        <v>42</v>
      </c>
      <c r="P1255" s="144">
        <f>O1255*H1255</f>
        <v>0</v>
      </c>
      <c r="Q1255" s="144">
        <v>8.8000000000000003E-4</v>
      </c>
      <c r="R1255" s="144">
        <f>Q1255*H1255</f>
        <v>0.49700728</v>
      </c>
      <c r="S1255" s="144">
        <v>0</v>
      </c>
      <c r="T1255" s="145">
        <f>S1255*H1255</f>
        <v>0</v>
      </c>
      <c r="AR1255" s="146" t="s">
        <v>340</v>
      </c>
      <c r="AT1255" s="146" t="s">
        <v>167</v>
      </c>
      <c r="AU1255" s="146" t="s">
        <v>113</v>
      </c>
      <c r="AY1255" s="16" t="s">
        <v>164</v>
      </c>
      <c r="BE1255" s="147">
        <f>IF(N1255="základní",J1255,0)</f>
        <v>0</v>
      </c>
      <c r="BF1255" s="147">
        <f>IF(N1255="snížená",J1255,0)</f>
        <v>0</v>
      </c>
      <c r="BG1255" s="147">
        <f>IF(N1255="zákl. přenesená",J1255,0)</f>
        <v>0</v>
      </c>
      <c r="BH1255" s="147">
        <f>IF(N1255="sníž. přenesená",J1255,0)</f>
        <v>0</v>
      </c>
      <c r="BI1255" s="147">
        <f>IF(N1255="nulová",J1255,0)</f>
        <v>0</v>
      </c>
      <c r="BJ1255" s="16" t="s">
        <v>113</v>
      </c>
      <c r="BK1255" s="147">
        <f>ROUND(I1255*H1255,2)</f>
        <v>0</v>
      </c>
      <c r="BL1255" s="16" t="s">
        <v>340</v>
      </c>
      <c r="BM1255" s="146" t="s">
        <v>1155</v>
      </c>
    </row>
    <row r="1256" spans="2:65" s="12" customFormat="1">
      <c r="B1256" s="157"/>
      <c r="D1256" s="148" t="s">
        <v>253</v>
      </c>
      <c r="E1256" s="158" t="s">
        <v>1</v>
      </c>
      <c r="F1256" s="159" t="s">
        <v>754</v>
      </c>
      <c r="H1256" s="158" t="s">
        <v>1</v>
      </c>
      <c r="I1256" s="160"/>
      <c r="L1256" s="157"/>
      <c r="M1256" s="161"/>
      <c r="T1256" s="162"/>
      <c r="AT1256" s="158" t="s">
        <v>253</v>
      </c>
      <c r="AU1256" s="158" t="s">
        <v>113</v>
      </c>
      <c r="AV1256" s="12" t="s">
        <v>84</v>
      </c>
      <c r="AW1256" s="12" t="s">
        <v>32</v>
      </c>
      <c r="AX1256" s="12" t="s">
        <v>76</v>
      </c>
      <c r="AY1256" s="158" t="s">
        <v>164</v>
      </c>
    </row>
    <row r="1257" spans="2:65" s="13" customFormat="1">
      <c r="B1257" s="163"/>
      <c r="D1257" s="148" t="s">
        <v>253</v>
      </c>
      <c r="E1257" s="164" t="s">
        <v>1</v>
      </c>
      <c r="F1257" s="165" t="s">
        <v>1130</v>
      </c>
      <c r="H1257" s="166">
        <v>286.661</v>
      </c>
      <c r="I1257" s="167"/>
      <c r="L1257" s="163"/>
      <c r="M1257" s="168"/>
      <c r="T1257" s="169"/>
      <c r="AT1257" s="164" t="s">
        <v>253</v>
      </c>
      <c r="AU1257" s="164" t="s">
        <v>113</v>
      </c>
      <c r="AV1257" s="13" t="s">
        <v>113</v>
      </c>
      <c r="AW1257" s="13" t="s">
        <v>32</v>
      </c>
      <c r="AX1257" s="13" t="s">
        <v>76</v>
      </c>
      <c r="AY1257" s="164" t="s">
        <v>164</v>
      </c>
    </row>
    <row r="1258" spans="2:65" s="13" customFormat="1">
      <c r="B1258" s="163"/>
      <c r="D1258" s="148" t="s">
        <v>253</v>
      </c>
      <c r="E1258" s="164" t="s">
        <v>1</v>
      </c>
      <c r="F1258" s="165" t="s">
        <v>1131</v>
      </c>
      <c r="H1258" s="166">
        <v>222.10300000000001</v>
      </c>
      <c r="I1258" s="167"/>
      <c r="L1258" s="163"/>
      <c r="M1258" s="168"/>
      <c r="T1258" s="169"/>
      <c r="AT1258" s="164" t="s">
        <v>253</v>
      </c>
      <c r="AU1258" s="164" t="s">
        <v>113</v>
      </c>
      <c r="AV1258" s="13" t="s">
        <v>113</v>
      </c>
      <c r="AW1258" s="13" t="s">
        <v>32</v>
      </c>
      <c r="AX1258" s="13" t="s">
        <v>76</v>
      </c>
      <c r="AY1258" s="164" t="s">
        <v>164</v>
      </c>
    </row>
    <row r="1259" spans="2:65" s="13" customFormat="1">
      <c r="B1259" s="163"/>
      <c r="D1259" s="148" t="s">
        <v>253</v>
      </c>
      <c r="E1259" s="164" t="s">
        <v>1</v>
      </c>
      <c r="F1259" s="165" t="s">
        <v>1132</v>
      </c>
      <c r="H1259" s="166">
        <v>-2.25</v>
      </c>
      <c r="I1259" s="167"/>
      <c r="L1259" s="163"/>
      <c r="M1259" s="168"/>
      <c r="T1259" s="169"/>
      <c r="AT1259" s="164" t="s">
        <v>253</v>
      </c>
      <c r="AU1259" s="164" t="s">
        <v>113</v>
      </c>
      <c r="AV1259" s="13" t="s">
        <v>113</v>
      </c>
      <c r="AW1259" s="13" t="s">
        <v>32</v>
      </c>
      <c r="AX1259" s="13" t="s">
        <v>76</v>
      </c>
      <c r="AY1259" s="164" t="s">
        <v>164</v>
      </c>
    </row>
    <row r="1260" spans="2:65" s="12" customFormat="1">
      <c r="B1260" s="157"/>
      <c r="D1260" s="148" t="s">
        <v>253</v>
      </c>
      <c r="E1260" s="158" t="s">
        <v>1</v>
      </c>
      <c r="F1260" s="159" t="s">
        <v>468</v>
      </c>
      <c r="H1260" s="158" t="s">
        <v>1</v>
      </c>
      <c r="I1260" s="160"/>
      <c r="L1260" s="157"/>
      <c r="M1260" s="161"/>
      <c r="T1260" s="162"/>
      <c r="AT1260" s="158" t="s">
        <v>253</v>
      </c>
      <c r="AU1260" s="158" t="s">
        <v>113</v>
      </c>
      <c r="AV1260" s="12" t="s">
        <v>84</v>
      </c>
      <c r="AW1260" s="12" t="s">
        <v>32</v>
      </c>
      <c r="AX1260" s="12" t="s">
        <v>76</v>
      </c>
      <c r="AY1260" s="158" t="s">
        <v>164</v>
      </c>
    </row>
    <row r="1261" spans="2:65" s="13" customFormat="1">
      <c r="B1261" s="163"/>
      <c r="D1261" s="148" t="s">
        <v>253</v>
      </c>
      <c r="E1261" s="164" t="s">
        <v>1</v>
      </c>
      <c r="F1261" s="165" t="s">
        <v>1141</v>
      </c>
      <c r="H1261" s="166">
        <v>58.267000000000003</v>
      </c>
      <c r="I1261" s="167"/>
      <c r="L1261" s="163"/>
      <c r="M1261" s="168"/>
      <c r="T1261" s="169"/>
      <c r="AT1261" s="164" t="s">
        <v>253</v>
      </c>
      <c r="AU1261" s="164" t="s">
        <v>113</v>
      </c>
      <c r="AV1261" s="13" t="s">
        <v>113</v>
      </c>
      <c r="AW1261" s="13" t="s">
        <v>32</v>
      </c>
      <c r="AX1261" s="13" t="s">
        <v>76</v>
      </c>
      <c r="AY1261" s="164" t="s">
        <v>164</v>
      </c>
    </row>
    <row r="1262" spans="2:65" s="14" customFormat="1">
      <c r="B1262" s="170"/>
      <c r="D1262" s="148" t="s">
        <v>253</v>
      </c>
      <c r="E1262" s="171" t="s">
        <v>1</v>
      </c>
      <c r="F1262" s="172" t="s">
        <v>265</v>
      </c>
      <c r="H1262" s="173">
        <v>564.78100000000006</v>
      </c>
      <c r="I1262" s="174"/>
      <c r="L1262" s="170"/>
      <c r="M1262" s="175"/>
      <c r="T1262" s="176"/>
      <c r="AT1262" s="171" t="s">
        <v>253</v>
      </c>
      <c r="AU1262" s="171" t="s">
        <v>113</v>
      </c>
      <c r="AV1262" s="14" t="s">
        <v>186</v>
      </c>
      <c r="AW1262" s="14" t="s">
        <v>32</v>
      </c>
      <c r="AX1262" s="14" t="s">
        <v>84</v>
      </c>
      <c r="AY1262" s="171" t="s">
        <v>164</v>
      </c>
    </row>
    <row r="1263" spans="2:65" s="1" customFormat="1" ht="44.25" customHeight="1">
      <c r="B1263" s="31"/>
      <c r="C1263" s="177" t="s">
        <v>1156</v>
      </c>
      <c r="D1263" s="177" t="s">
        <v>331</v>
      </c>
      <c r="E1263" s="178" t="s">
        <v>1157</v>
      </c>
      <c r="F1263" s="179" t="s">
        <v>1158</v>
      </c>
      <c r="G1263" s="180" t="s">
        <v>250</v>
      </c>
      <c r="H1263" s="181">
        <v>658.25199999999995</v>
      </c>
      <c r="I1263" s="182"/>
      <c r="J1263" s="183">
        <f>ROUND(I1263*H1263,2)</f>
        <v>0</v>
      </c>
      <c r="K1263" s="179" t="s">
        <v>251</v>
      </c>
      <c r="L1263" s="184"/>
      <c r="M1263" s="185" t="s">
        <v>1</v>
      </c>
      <c r="N1263" s="186" t="s">
        <v>42</v>
      </c>
      <c r="P1263" s="144">
        <f>O1263*H1263</f>
        <v>0</v>
      </c>
      <c r="Q1263" s="144">
        <v>5.4000000000000003E-3</v>
      </c>
      <c r="R1263" s="144">
        <f>Q1263*H1263</f>
        <v>3.5545608</v>
      </c>
      <c r="S1263" s="144">
        <v>0</v>
      </c>
      <c r="T1263" s="145">
        <f>S1263*H1263</f>
        <v>0</v>
      </c>
      <c r="AR1263" s="146" t="s">
        <v>470</v>
      </c>
      <c r="AT1263" s="146" t="s">
        <v>331</v>
      </c>
      <c r="AU1263" s="146" t="s">
        <v>113</v>
      </c>
      <c r="AY1263" s="16" t="s">
        <v>164</v>
      </c>
      <c r="BE1263" s="147">
        <f>IF(N1263="základní",J1263,0)</f>
        <v>0</v>
      </c>
      <c r="BF1263" s="147">
        <f>IF(N1263="snížená",J1263,0)</f>
        <v>0</v>
      </c>
      <c r="BG1263" s="147">
        <f>IF(N1263="zákl. přenesená",J1263,0)</f>
        <v>0</v>
      </c>
      <c r="BH1263" s="147">
        <f>IF(N1263="sníž. přenesená",J1263,0)</f>
        <v>0</v>
      </c>
      <c r="BI1263" s="147">
        <f>IF(N1263="nulová",J1263,0)</f>
        <v>0</v>
      </c>
      <c r="BJ1263" s="16" t="s">
        <v>113</v>
      </c>
      <c r="BK1263" s="147">
        <f>ROUND(I1263*H1263,2)</f>
        <v>0</v>
      </c>
      <c r="BL1263" s="16" t="s">
        <v>340</v>
      </c>
      <c r="BM1263" s="146" t="s">
        <v>1159</v>
      </c>
    </row>
    <row r="1264" spans="2:65" s="13" customFormat="1">
      <c r="B1264" s="163"/>
      <c r="D1264" s="148" t="s">
        <v>253</v>
      </c>
      <c r="E1264" s="164" t="s">
        <v>1</v>
      </c>
      <c r="F1264" s="165" t="s">
        <v>1146</v>
      </c>
      <c r="H1264" s="166">
        <v>658.25199999999995</v>
      </c>
      <c r="I1264" s="167"/>
      <c r="L1264" s="163"/>
      <c r="M1264" s="168"/>
      <c r="T1264" s="169"/>
      <c r="AT1264" s="164" t="s">
        <v>253</v>
      </c>
      <c r="AU1264" s="164" t="s">
        <v>113</v>
      </c>
      <c r="AV1264" s="13" t="s">
        <v>113</v>
      </c>
      <c r="AW1264" s="13" t="s">
        <v>32</v>
      </c>
      <c r="AX1264" s="13" t="s">
        <v>84</v>
      </c>
      <c r="AY1264" s="164" t="s">
        <v>164</v>
      </c>
    </row>
    <row r="1265" spans="2:65" s="1" customFormat="1" ht="24.2" customHeight="1">
      <c r="B1265" s="31"/>
      <c r="C1265" s="135" t="s">
        <v>1160</v>
      </c>
      <c r="D1265" s="135" t="s">
        <v>167</v>
      </c>
      <c r="E1265" s="136" t="s">
        <v>1148</v>
      </c>
      <c r="F1265" s="137" t="s">
        <v>1149</v>
      </c>
      <c r="G1265" s="138" t="s">
        <v>250</v>
      </c>
      <c r="H1265" s="139">
        <v>564.78099999999995</v>
      </c>
      <c r="I1265" s="140"/>
      <c r="J1265" s="141">
        <f>ROUND(I1265*H1265,2)</f>
        <v>0</v>
      </c>
      <c r="K1265" s="137" t="s">
        <v>251</v>
      </c>
      <c r="L1265" s="31"/>
      <c r="M1265" s="142" t="s">
        <v>1</v>
      </c>
      <c r="N1265" s="143" t="s">
        <v>42</v>
      </c>
      <c r="P1265" s="144">
        <f>O1265*H1265</f>
        <v>0</v>
      </c>
      <c r="Q1265" s="144">
        <v>8.8000000000000003E-4</v>
      </c>
      <c r="R1265" s="144">
        <f>Q1265*H1265</f>
        <v>0.49700728</v>
      </c>
      <c r="S1265" s="144">
        <v>0</v>
      </c>
      <c r="T1265" s="145">
        <f>S1265*H1265</f>
        <v>0</v>
      </c>
      <c r="AR1265" s="146" t="s">
        <v>340</v>
      </c>
      <c r="AT1265" s="146" t="s">
        <v>167</v>
      </c>
      <c r="AU1265" s="146" t="s">
        <v>113</v>
      </c>
      <c r="AY1265" s="16" t="s">
        <v>164</v>
      </c>
      <c r="BE1265" s="147">
        <f>IF(N1265="základní",J1265,0)</f>
        <v>0</v>
      </c>
      <c r="BF1265" s="147">
        <f>IF(N1265="snížená",J1265,0)</f>
        <v>0</v>
      </c>
      <c r="BG1265" s="147">
        <f>IF(N1265="zákl. přenesená",J1265,0)</f>
        <v>0</v>
      </c>
      <c r="BH1265" s="147">
        <f>IF(N1265="sníž. přenesená",J1265,0)</f>
        <v>0</v>
      </c>
      <c r="BI1265" s="147">
        <f>IF(N1265="nulová",J1265,0)</f>
        <v>0</v>
      </c>
      <c r="BJ1265" s="16" t="s">
        <v>113</v>
      </c>
      <c r="BK1265" s="147">
        <f>ROUND(I1265*H1265,2)</f>
        <v>0</v>
      </c>
      <c r="BL1265" s="16" t="s">
        <v>340</v>
      </c>
      <c r="BM1265" s="146" t="s">
        <v>1161</v>
      </c>
    </row>
    <row r="1266" spans="2:65" s="12" customFormat="1">
      <c r="B1266" s="157"/>
      <c r="D1266" s="148" t="s">
        <v>253</v>
      </c>
      <c r="E1266" s="158" t="s">
        <v>1</v>
      </c>
      <c r="F1266" s="159" t="s">
        <v>754</v>
      </c>
      <c r="H1266" s="158" t="s">
        <v>1</v>
      </c>
      <c r="I1266" s="160"/>
      <c r="L1266" s="157"/>
      <c r="M1266" s="161"/>
      <c r="T1266" s="162"/>
      <c r="AT1266" s="158" t="s">
        <v>253</v>
      </c>
      <c r="AU1266" s="158" t="s">
        <v>113</v>
      </c>
      <c r="AV1266" s="12" t="s">
        <v>84</v>
      </c>
      <c r="AW1266" s="12" t="s">
        <v>32</v>
      </c>
      <c r="AX1266" s="12" t="s">
        <v>76</v>
      </c>
      <c r="AY1266" s="158" t="s">
        <v>164</v>
      </c>
    </row>
    <row r="1267" spans="2:65" s="13" customFormat="1">
      <c r="B1267" s="163"/>
      <c r="D1267" s="148" t="s">
        <v>253</v>
      </c>
      <c r="E1267" s="164" t="s">
        <v>1</v>
      </c>
      <c r="F1267" s="165" t="s">
        <v>1130</v>
      </c>
      <c r="H1267" s="166">
        <v>286.661</v>
      </c>
      <c r="I1267" s="167"/>
      <c r="L1267" s="163"/>
      <c r="M1267" s="168"/>
      <c r="T1267" s="169"/>
      <c r="AT1267" s="164" t="s">
        <v>253</v>
      </c>
      <c r="AU1267" s="164" t="s">
        <v>113</v>
      </c>
      <c r="AV1267" s="13" t="s">
        <v>113</v>
      </c>
      <c r="AW1267" s="13" t="s">
        <v>32</v>
      </c>
      <c r="AX1267" s="13" t="s">
        <v>76</v>
      </c>
      <c r="AY1267" s="164" t="s">
        <v>164</v>
      </c>
    </row>
    <row r="1268" spans="2:65" s="13" customFormat="1">
      <c r="B1268" s="163"/>
      <c r="D1268" s="148" t="s">
        <v>253</v>
      </c>
      <c r="E1268" s="164" t="s">
        <v>1</v>
      </c>
      <c r="F1268" s="165" t="s">
        <v>1131</v>
      </c>
      <c r="H1268" s="166">
        <v>222.10300000000001</v>
      </c>
      <c r="I1268" s="167"/>
      <c r="L1268" s="163"/>
      <c r="M1268" s="168"/>
      <c r="T1268" s="169"/>
      <c r="AT1268" s="164" t="s">
        <v>253</v>
      </c>
      <c r="AU1268" s="164" t="s">
        <v>113</v>
      </c>
      <c r="AV1268" s="13" t="s">
        <v>113</v>
      </c>
      <c r="AW1268" s="13" t="s">
        <v>32</v>
      </c>
      <c r="AX1268" s="13" t="s">
        <v>76</v>
      </c>
      <c r="AY1268" s="164" t="s">
        <v>164</v>
      </c>
    </row>
    <row r="1269" spans="2:65" s="13" customFormat="1">
      <c r="B1269" s="163"/>
      <c r="D1269" s="148" t="s">
        <v>253</v>
      </c>
      <c r="E1269" s="164" t="s">
        <v>1</v>
      </c>
      <c r="F1269" s="165" t="s">
        <v>1132</v>
      </c>
      <c r="H1269" s="166">
        <v>-2.25</v>
      </c>
      <c r="I1269" s="167"/>
      <c r="L1269" s="163"/>
      <c r="M1269" s="168"/>
      <c r="T1269" s="169"/>
      <c r="AT1269" s="164" t="s">
        <v>253</v>
      </c>
      <c r="AU1269" s="164" t="s">
        <v>113</v>
      </c>
      <c r="AV1269" s="13" t="s">
        <v>113</v>
      </c>
      <c r="AW1269" s="13" t="s">
        <v>32</v>
      </c>
      <c r="AX1269" s="13" t="s">
        <v>76</v>
      </c>
      <c r="AY1269" s="164" t="s">
        <v>164</v>
      </c>
    </row>
    <row r="1270" spans="2:65" s="12" customFormat="1">
      <c r="B1270" s="157"/>
      <c r="D1270" s="148" t="s">
        <v>253</v>
      </c>
      <c r="E1270" s="158" t="s">
        <v>1</v>
      </c>
      <c r="F1270" s="159" t="s">
        <v>468</v>
      </c>
      <c r="H1270" s="158" t="s">
        <v>1</v>
      </c>
      <c r="I1270" s="160"/>
      <c r="L1270" s="157"/>
      <c r="M1270" s="161"/>
      <c r="T1270" s="162"/>
      <c r="AT1270" s="158" t="s">
        <v>253</v>
      </c>
      <c r="AU1270" s="158" t="s">
        <v>113</v>
      </c>
      <c r="AV1270" s="12" t="s">
        <v>84</v>
      </c>
      <c r="AW1270" s="12" t="s">
        <v>32</v>
      </c>
      <c r="AX1270" s="12" t="s">
        <v>76</v>
      </c>
      <c r="AY1270" s="158" t="s">
        <v>164</v>
      </c>
    </row>
    <row r="1271" spans="2:65" s="13" customFormat="1">
      <c r="B1271" s="163"/>
      <c r="D1271" s="148" t="s">
        <v>253</v>
      </c>
      <c r="E1271" s="164" t="s">
        <v>1</v>
      </c>
      <c r="F1271" s="165" t="s">
        <v>1141</v>
      </c>
      <c r="H1271" s="166">
        <v>58.267000000000003</v>
      </c>
      <c r="I1271" s="167"/>
      <c r="L1271" s="163"/>
      <c r="M1271" s="168"/>
      <c r="T1271" s="169"/>
      <c r="AT1271" s="164" t="s">
        <v>253</v>
      </c>
      <c r="AU1271" s="164" t="s">
        <v>113</v>
      </c>
      <c r="AV1271" s="13" t="s">
        <v>113</v>
      </c>
      <c r="AW1271" s="13" t="s">
        <v>32</v>
      </c>
      <c r="AX1271" s="13" t="s">
        <v>76</v>
      </c>
      <c r="AY1271" s="164" t="s">
        <v>164</v>
      </c>
    </row>
    <row r="1272" spans="2:65" s="14" customFormat="1">
      <c r="B1272" s="170"/>
      <c r="D1272" s="148" t="s">
        <v>253</v>
      </c>
      <c r="E1272" s="171" t="s">
        <v>1</v>
      </c>
      <c r="F1272" s="172" t="s">
        <v>265</v>
      </c>
      <c r="H1272" s="173">
        <v>564.78100000000006</v>
      </c>
      <c r="I1272" s="174"/>
      <c r="L1272" s="170"/>
      <c r="M1272" s="175"/>
      <c r="T1272" s="176"/>
      <c r="AT1272" s="171" t="s">
        <v>253</v>
      </c>
      <c r="AU1272" s="171" t="s">
        <v>113</v>
      </c>
      <c r="AV1272" s="14" t="s">
        <v>186</v>
      </c>
      <c r="AW1272" s="14" t="s">
        <v>32</v>
      </c>
      <c r="AX1272" s="14" t="s">
        <v>84</v>
      </c>
      <c r="AY1272" s="171" t="s">
        <v>164</v>
      </c>
    </row>
    <row r="1273" spans="2:65" s="1" customFormat="1" ht="49.15" customHeight="1">
      <c r="B1273" s="31"/>
      <c r="C1273" s="177" t="s">
        <v>1162</v>
      </c>
      <c r="D1273" s="177" t="s">
        <v>331</v>
      </c>
      <c r="E1273" s="178" t="s">
        <v>1163</v>
      </c>
      <c r="F1273" s="179" t="s">
        <v>1164</v>
      </c>
      <c r="G1273" s="180" t="s">
        <v>250</v>
      </c>
      <c r="H1273" s="181">
        <v>658.25199999999995</v>
      </c>
      <c r="I1273" s="182"/>
      <c r="J1273" s="183">
        <f>ROUND(I1273*H1273,2)</f>
        <v>0</v>
      </c>
      <c r="K1273" s="179" t="s">
        <v>251</v>
      </c>
      <c r="L1273" s="184"/>
      <c r="M1273" s="185" t="s">
        <v>1</v>
      </c>
      <c r="N1273" s="186" t="s">
        <v>42</v>
      </c>
      <c r="P1273" s="144">
        <f>O1273*H1273</f>
        <v>0</v>
      </c>
      <c r="Q1273" s="144">
        <v>5.7999999999999996E-3</v>
      </c>
      <c r="R1273" s="144">
        <f>Q1273*H1273</f>
        <v>3.8178615999999996</v>
      </c>
      <c r="S1273" s="144">
        <v>0</v>
      </c>
      <c r="T1273" s="145">
        <f>S1273*H1273</f>
        <v>0</v>
      </c>
      <c r="AR1273" s="146" t="s">
        <v>470</v>
      </c>
      <c r="AT1273" s="146" t="s">
        <v>331</v>
      </c>
      <c r="AU1273" s="146" t="s">
        <v>113</v>
      </c>
      <c r="AY1273" s="16" t="s">
        <v>164</v>
      </c>
      <c r="BE1273" s="147">
        <f>IF(N1273="základní",J1273,0)</f>
        <v>0</v>
      </c>
      <c r="BF1273" s="147">
        <f>IF(N1273="snížená",J1273,0)</f>
        <v>0</v>
      </c>
      <c r="BG1273" s="147">
        <f>IF(N1273="zákl. přenesená",J1273,0)</f>
        <v>0</v>
      </c>
      <c r="BH1273" s="147">
        <f>IF(N1273="sníž. přenesená",J1273,0)</f>
        <v>0</v>
      </c>
      <c r="BI1273" s="147">
        <f>IF(N1273="nulová",J1273,0)</f>
        <v>0</v>
      </c>
      <c r="BJ1273" s="16" t="s">
        <v>113</v>
      </c>
      <c r="BK1273" s="147">
        <f>ROUND(I1273*H1273,2)</f>
        <v>0</v>
      </c>
      <c r="BL1273" s="16" t="s">
        <v>340</v>
      </c>
      <c r="BM1273" s="146" t="s">
        <v>1165</v>
      </c>
    </row>
    <row r="1274" spans="2:65" s="13" customFormat="1">
      <c r="B1274" s="163"/>
      <c r="D1274" s="148" t="s">
        <v>253</v>
      </c>
      <c r="E1274" s="164" t="s">
        <v>1</v>
      </c>
      <c r="F1274" s="165" t="s">
        <v>1146</v>
      </c>
      <c r="H1274" s="166">
        <v>658.25199999999995</v>
      </c>
      <c r="I1274" s="167"/>
      <c r="L1274" s="163"/>
      <c r="M1274" s="168"/>
      <c r="T1274" s="169"/>
      <c r="AT1274" s="164" t="s">
        <v>253</v>
      </c>
      <c r="AU1274" s="164" t="s">
        <v>113</v>
      </c>
      <c r="AV1274" s="13" t="s">
        <v>113</v>
      </c>
      <c r="AW1274" s="13" t="s">
        <v>32</v>
      </c>
      <c r="AX1274" s="13" t="s">
        <v>84</v>
      </c>
      <c r="AY1274" s="164" t="s">
        <v>164</v>
      </c>
    </row>
    <row r="1275" spans="2:65" s="1" customFormat="1" ht="24.2" customHeight="1">
      <c r="B1275" s="31"/>
      <c r="C1275" s="135" t="s">
        <v>1166</v>
      </c>
      <c r="D1275" s="135" t="s">
        <v>167</v>
      </c>
      <c r="E1275" s="136" t="s">
        <v>1167</v>
      </c>
      <c r="F1275" s="137" t="s">
        <v>1168</v>
      </c>
      <c r="G1275" s="138" t="s">
        <v>250</v>
      </c>
      <c r="H1275" s="139">
        <v>564.78099999999995</v>
      </c>
      <c r="I1275" s="140"/>
      <c r="J1275" s="141">
        <f>ROUND(I1275*H1275,2)</f>
        <v>0</v>
      </c>
      <c r="K1275" s="137" t="s">
        <v>1</v>
      </c>
      <c r="L1275" s="31"/>
      <c r="M1275" s="142" t="s">
        <v>1</v>
      </c>
      <c r="N1275" s="143" t="s">
        <v>42</v>
      </c>
      <c r="P1275" s="144">
        <f>O1275*H1275</f>
        <v>0</v>
      </c>
      <c r="Q1275" s="144">
        <v>8.8000000000000003E-4</v>
      </c>
      <c r="R1275" s="144">
        <f>Q1275*H1275</f>
        <v>0.49700728</v>
      </c>
      <c r="S1275" s="144">
        <v>0</v>
      </c>
      <c r="T1275" s="145">
        <f>S1275*H1275</f>
        <v>0</v>
      </c>
      <c r="AR1275" s="146" t="s">
        <v>340</v>
      </c>
      <c r="AT1275" s="146" t="s">
        <v>167</v>
      </c>
      <c r="AU1275" s="146" t="s">
        <v>113</v>
      </c>
      <c r="AY1275" s="16" t="s">
        <v>164</v>
      </c>
      <c r="BE1275" s="147">
        <f>IF(N1275="základní",J1275,0)</f>
        <v>0</v>
      </c>
      <c r="BF1275" s="147">
        <f>IF(N1275="snížená",J1275,0)</f>
        <v>0</v>
      </c>
      <c r="BG1275" s="147">
        <f>IF(N1275="zákl. přenesená",J1275,0)</f>
        <v>0</v>
      </c>
      <c r="BH1275" s="147">
        <f>IF(N1275="sníž. přenesená",J1275,0)</f>
        <v>0</v>
      </c>
      <c r="BI1275" s="147">
        <f>IF(N1275="nulová",J1275,0)</f>
        <v>0</v>
      </c>
      <c r="BJ1275" s="16" t="s">
        <v>113</v>
      </c>
      <c r="BK1275" s="147">
        <f>ROUND(I1275*H1275,2)</f>
        <v>0</v>
      </c>
      <c r="BL1275" s="16" t="s">
        <v>340</v>
      </c>
      <c r="BM1275" s="146" t="s">
        <v>1169</v>
      </c>
    </row>
    <row r="1276" spans="2:65" s="12" customFormat="1">
      <c r="B1276" s="157"/>
      <c r="D1276" s="148" t="s">
        <v>253</v>
      </c>
      <c r="E1276" s="158" t="s">
        <v>1</v>
      </c>
      <c r="F1276" s="159" t="s">
        <v>754</v>
      </c>
      <c r="H1276" s="158" t="s">
        <v>1</v>
      </c>
      <c r="I1276" s="160"/>
      <c r="L1276" s="157"/>
      <c r="M1276" s="161"/>
      <c r="T1276" s="162"/>
      <c r="AT1276" s="158" t="s">
        <v>253</v>
      </c>
      <c r="AU1276" s="158" t="s">
        <v>113</v>
      </c>
      <c r="AV1276" s="12" t="s">
        <v>84</v>
      </c>
      <c r="AW1276" s="12" t="s">
        <v>32</v>
      </c>
      <c r="AX1276" s="12" t="s">
        <v>76</v>
      </c>
      <c r="AY1276" s="158" t="s">
        <v>164</v>
      </c>
    </row>
    <row r="1277" spans="2:65" s="13" customFormat="1">
      <c r="B1277" s="163"/>
      <c r="D1277" s="148" t="s">
        <v>253</v>
      </c>
      <c r="E1277" s="164" t="s">
        <v>1</v>
      </c>
      <c r="F1277" s="165" t="s">
        <v>1130</v>
      </c>
      <c r="H1277" s="166">
        <v>286.661</v>
      </c>
      <c r="I1277" s="167"/>
      <c r="L1277" s="163"/>
      <c r="M1277" s="168"/>
      <c r="T1277" s="169"/>
      <c r="AT1277" s="164" t="s">
        <v>253</v>
      </c>
      <c r="AU1277" s="164" t="s">
        <v>113</v>
      </c>
      <c r="AV1277" s="13" t="s">
        <v>113</v>
      </c>
      <c r="AW1277" s="13" t="s">
        <v>32</v>
      </c>
      <c r="AX1277" s="13" t="s">
        <v>76</v>
      </c>
      <c r="AY1277" s="164" t="s">
        <v>164</v>
      </c>
    </row>
    <row r="1278" spans="2:65" s="13" customFormat="1">
      <c r="B1278" s="163"/>
      <c r="D1278" s="148" t="s">
        <v>253</v>
      </c>
      <c r="E1278" s="164" t="s">
        <v>1</v>
      </c>
      <c r="F1278" s="165" t="s">
        <v>1131</v>
      </c>
      <c r="H1278" s="166">
        <v>222.10300000000001</v>
      </c>
      <c r="I1278" s="167"/>
      <c r="L1278" s="163"/>
      <c r="M1278" s="168"/>
      <c r="T1278" s="169"/>
      <c r="AT1278" s="164" t="s">
        <v>253</v>
      </c>
      <c r="AU1278" s="164" t="s">
        <v>113</v>
      </c>
      <c r="AV1278" s="13" t="s">
        <v>113</v>
      </c>
      <c r="AW1278" s="13" t="s">
        <v>32</v>
      </c>
      <c r="AX1278" s="13" t="s">
        <v>76</v>
      </c>
      <c r="AY1278" s="164" t="s">
        <v>164</v>
      </c>
    </row>
    <row r="1279" spans="2:65" s="13" customFormat="1">
      <c r="B1279" s="163"/>
      <c r="D1279" s="148" t="s">
        <v>253</v>
      </c>
      <c r="E1279" s="164" t="s">
        <v>1</v>
      </c>
      <c r="F1279" s="165" t="s">
        <v>1132</v>
      </c>
      <c r="H1279" s="166">
        <v>-2.25</v>
      </c>
      <c r="I1279" s="167"/>
      <c r="L1279" s="163"/>
      <c r="M1279" s="168"/>
      <c r="T1279" s="169"/>
      <c r="AT1279" s="164" t="s">
        <v>253</v>
      </c>
      <c r="AU1279" s="164" t="s">
        <v>113</v>
      </c>
      <c r="AV1279" s="13" t="s">
        <v>113</v>
      </c>
      <c r="AW1279" s="13" t="s">
        <v>32</v>
      </c>
      <c r="AX1279" s="13" t="s">
        <v>76</v>
      </c>
      <c r="AY1279" s="164" t="s">
        <v>164</v>
      </c>
    </row>
    <row r="1280" spans="2:65" s="12" customFormat="1">
      <c r="B1280" s="157"/>
      <c r="D1280" s="148" t="s">
        <v>253</v>
      </c>
      <c r="E1280" s="158" t="s">
        <v>1</v>
      </c>
      <c r="F1280" s="159" t="s">
        <v>468</v>
      </c>
      <c r="H1280" s="158" t="s">
        <v>1</v>
      </c>
      <c r="I1280" s="160"/>
      <c r="L1280" s="157"/>
      <c r="M1280" s="161"/>
      <c r="T1280" s="162"/>
      <c r="AT1280" s="158" t="s">
        <v>253</v>
      </c>
      <c r="AU1280" s="158" t="s">
        <v>113</v>
      </c>
      <c r="AV1280" s="12" t="s">
        <v>84</v>
      </c>
      <c r="AW1280" s="12" t="s">
        <v>32</v>
      </c>
      <c r="AX1280" s="12" t="s">
        <v>76</v>
      </c>
      <c r="AY1280" s="158" t="s">
        <v>164</v>
      </c>
    </row>
    <row r="1281" spans="2:65" s="13" customFormat="1">
      <c r="B1281" s="163"/>
      <c r="D1281" s="148" t="s">
        <v>253</v>
      </c>
      <c r="E1281" s="164" t="s">
        <v>1</v>
      </c>
      <c r="F1281" s="165" t="s">
        <v>1141</v>
      </c>
      <c r="H1281" s="166">
        <v>58.267000000000003</v>
      </c>
      <c r="I1281" s="167"/>
      <c r="L1281" s="163"/>
      <c r="M1281" s="168"/>
      <c r="T1281" s="169"/>
      <c r="AT1281" s="164" t="s">
        <v>253</v>
      </c>
      <c r="AU1281" s="164" t="s">
        <v>113</v>
      </c>
      <c r="AV1281" s="13" t="s">
        <v>113</v>
      </c>
      <c r="AW1281" s="13" t="s">
        <v>32</v>
      </c>
      <c r="AX1281" s="13" t="s">
        <v>76</v>
      </c>
      <c r="AY1281" s="164" t="s">
        <v>164</v>
      </c>
    </row>
    <row r="1282" spans="2:65" s="14" customFormat="1">
      <c r="B1282" s="170"/>
      <c r="D1282" s="148" t="s">
        <v>253</v>
      </c>
      <c r="E1282" s="171" t="s">
        <v>1</v>
      </c>
      <c r="F1282" s="172" t="s">
        <v>265</v>
      </c>
      <c r="H1282" s="173">
        <v>564.78099999999995</v>
      </c>
      <c r="I1282" s="174"/>
      <c r="L1282" s="170"/>
      <c r="M1282" s="175"/>
      <c r="T1282" s="176"/>
      <c r="AT1282" s="171" t="s">
        <v>253</v>
      </c>
      <c r="AU1282" s="171" t="s">
        <v>113</v>
      </c>
      <c r="AV1282" s="14" t="s">
        <v>186</v>
      </c>
      <c r="AW1282" s="14" t="s">
        <v>32</v>
      </c>
      <c r="AX1282" s="14" t="s">
        <v>84</v>
      </c>
      <c r="AY1282" s="171" t="s">
        <v>164</v>
      </c>
    </row>
    <row r="1283" spans="2:65" s="1" customFormat="1" ht="24.2" customHeight="1">
      <c r="B1283" s="31"/>
      <c r="C1283" s="135" t="s">
        <v>1170</v>
      </c>
      <c r="D1283" s="135" t="s">
        <v>167</v>
      </c>
      <c r="E1283" s="136" t="s">
        <v>1171</v>
      </c>
      <c r="F1283" s="137" t="s">
        <v>1172</v>
      </c>
      <c r="G1283" s="138" t="s">
        <v>250</v>
      </c>
      <c r="H1283" s="139">
        <v>564.78099999999995</v>
      </c>
      <c r="I1283" s="140"/>
      <c r="J1283" s="141">
        <f>ROUND(I1283*H1283,2)</f>
        <v>0</v>
      </c>
      <c r="K1283" s="137" t="s">
        <v>251</v>
      </c>
      <c r="L1283" s="31"/>
      <c r="M1283" s="142" t="s">
        <v>1</v>
      </c>
      <c r="N1283" s="143" t="s">
        <v>42</v>
      </c>
      <c r="P1283" s="144">
        <f>O1283*H1283</f>
        <v>0</v>
      </c>
      <c r="Q1283" s="144">
        <v>0</v>
      </c>
      <c r="R1283" s="144">
        <f>Q1283*H1283</f>
        <v>0</v>
      </c>
      <c r="S1283" s="144">
        <v>0</v>
      </c>
      <c r="T1283" s="145">
        <f>S1283*H1283</f>
        <v>0</v>
      </c>
      <c r="AR1283" s="146" t="s">
        <v>340</v>
      </c>
      <c r="AT1283" s="146" t="s">
        <v>167</v>
      </c>
      <c r="AU1283" s="146" t="s">
        <v>113</v>
      </c>
      <c r="AY1283" s="16" t="s">
        <v>164</v>
      </c>
      <c r="BE1283" s="147">
        <f>IF(N1283="základní",J1283,0)</f>
        <v>0</v>
      </c>
      <c r="BF1283" s="147">
        <f>IF(N1283="snížená",J1283,0)</f>
        <v>0</v>
      </c>
      <c r="BG1283" s="147">
        <f>IF(N1283="zákl. přenesená",J1283,0)</f>
        <v>0</v>
      </c>
      <c r="BH1283" s="147">
        <f>IF(N1283="sníž. přenesená",J1283,0)</f>
        <v>0</v>
      </c>
      <c r="BI1283" s="147">
        <f>IF(N1283="nulová",J1283,0)</f>
        <v>0</v>
      </c>
      <c r="BJ1283" s="16" t="s">
        <v>113</v>
      </c>
      <c r="BK1283" s="147">
        <f>ROUND(I1283*H1283,2)</f>
        <v>0</v>
      </c>
      <c r="BL1283" s="16" t="s">
        <v>340</v>
      </c>
      <c r="BM1283" s="146" t="s">
        <v>1173</v>
      </c>
    </row>
    <row r="1284" spans="2:65" s="12" customFormat="1">
      <c r="B1284" s="157"/>
      <c r="D1284" s="148" t="s">
        <v>253</v>
      </c>
      <c r="E1284" s="158" t="s">
        <v>1</v>
      </c>
      <c r="F1284" s="159" t="s">
        <v>754</v>
      </c>
      <c r="H1284" s="158" t="s">
        <v>1</v>
      </c>
      <c r="I1284" s="160"/>
      <c r="L1284" s="157"/>
      <c r="M1284" s="161"/>
      <c r="T1284" s="162"/>
      <c r="AT1284" s="158" t="s">
        <v>253</v>
      </c>
      <c r="AU1284" s="158" t="s">
        <v>113</v>
      </c>
      <c r="AV1284" s="12" t="s">
        <v>84</v>
      </c>
      <c r="AW1284" s="12" t="s">
        <v>32</v>
      </c>
      <c r="AX1284" s="12" t="s">
        <v>76</v>
      </c>
      <c r="AY1284" s="158" t="s">
        <v>164</v>
      </c>
    </row>
    <row r="1285" spans="2:65" s="13" customFormat="1">
      <c r="B1285" s="163"/>
      <c r="D1285" s="148" t="s">
        <v>253</v>
      </c>
      <c r="E1285" s="164" t="s">
        <v>1</v>
      </c>
      <c r="F1285" s="165" t="s">
        <v>1130</v>
      </c>
      <c r="H1285" s="166">
        <v>286.661</v>
      </c>
      <c r="I1285" s="167"/>
      <c r="L1285" s="163"/>
      <c r="M1285" s="168"/>
      <c r="T1285" s="169"/>
      <c r="AT1285" s="164" t="s">
        <v>253</v>
      </c>
      <c r="AU1285" s="164" t="s">
        <v>113</v>
      </c>
      <c r="AV1285" s="13" t="s">
        <v>113</v>
      </c>
      <c r="AW1285" s="13" t="s">
        <v>32</v>
      </c>
      <c r="AX1285" s="13" t="s">
        <v>76</v>
      </c>
      <c r="AY1285" s="164" t="s">
        <v>164</v>
      </c>
    </row>
    <row r="1286" spans="2:65" s="13" customFormat="1">
      <c r="B1286" s="163"/>
      <c r="D1286" s="148" t="s">
        <v>253</v>
      </c>
      <c r="E1286" s="164" t="s">
        <v>1</v>
      </c>
      <c r="F1286" s="165" t="s">
        <v>1131</v>
      </c>
      <c r="H1286" s="166">
        <v>222.10300000000001</v>
      </c>
      <c r="I1286" s="167"/>
      <c r="L1286" s="163"/>
      <c r="M1286" s="168"/>
      <c r="T1286" s="169"/>
      <c r="AT1286" s="164" t="s">
        <v>253</v>
      </c>
      <c r="AU1286" s="164" t="s">
        <v>113</v>
      </c>
      <c r="AV1286" s="13" t="s">
        <v>113</v>
      </c>
      <c r="AW1286" s="13" t="s">
        <v>32</v>
      </c>
      <c r="AX1286" s="13" t="s">
        <v>76</v>
      </c>
      <c r="AY1286" s="164" t="s">
        <v>164</v>
      </c>
    </row>
    <row r="1287" spans="2:65" s="13" customFormat="1">
      <c r="B1287" s="163"/>
      <c r="D1287" s="148" t="s">
        <v>253</v>
      </c>
      <c r="E1287" s="164" t="s">
        <v>1</v>
      </c>
      <c r="F1287" s="165" t="s">
        <v>1132</v>
      </c>
      <c r="H1287" s="166">
        <v>-2.25</v>
      </c>
      <c r="I1287" s="167"/>
      <c r="L1287" s="163"/>
      <c r="M1287" s="168"/>
      <c r="T1287" s="169"/>
      <c r="AT1287" s="164" t="s">
        <v>253</v>
      </c>
      <c r="AU1287" s="164" t="s">
        <v>113</v>
      </c>
      <c r="AV1287" s="13" t="s">
        <v>113</v>
      </c>
      <c r="AW1287" s="13" t="s">
        <v>32</v>
      </c>
      <c r="AX1287" s="13" t="s">
        <v>76</v>
      </c>
      <c r="AY1287" s="164" t="s">
        <v>164</v>
      </c>
    </row>
    <row r="1288" spans="2:65" s="12" customFormat="1">
      <c r="B1288" s="157"/>
      <c r="D1288" s="148" t="s">
        <v>253</v>
      </c>
      <c r="E1288" s="158" t="s">
        <v>1</v>
      </c>
      <c r="F1288" s="159" t="s">
        <v>468</v>
      </c>
      <c r="H1288" s="158" t="s">
        <v>1</v>
      </c>
      <c r="I1288" s="160"/>
      <c r="L1288" s="157"/>
      <c r="M1288" s="161"/>
      <c r="T1288" s="162"/>
      <c r="AT1288" s="158" t="s">
        <v>253</v>
      </c>
      <c r="AU1288" s="158" t="s">
        <v>113</v>
      </c>
      <c r="AV1288" s="12" t="s">
        <v>84</v>
      </c>
      <c r="AW1288" s="12" t="s">
        <v>32</v>
      </c>
      <c r="AX1288" s="12" t="s">
        <v>76</v>
      </c>
      <c r="AY1288" s="158" t="s">
        <v>164</v>
      </c>
    </row>
    <row r="1289" spans="2:65" s="13" customFormat="1">
      <c r="B1289" s="163"/>
      <c r="D1289" s="148" t="s">
        <v>253</v>
      </c>
      <c r="E1289" s="164" t="s">
        <v>1</v>
      </c>
      <c r="F1289" s="165" t="s">
        <v>1141</v>
      </c>
      <c r="H1289" s="166">
        <v>58.267000000000003</v>
      </c>
      <c r="I1289" s="167"/>
      <c r="L1289" s="163"/>
      <c r="M1289" s="168"/>
      <c r="T1289" s="169"/>
      <c r="AT1289" s="164" t="s">
        <v>253</v>
      </c>
      <c r="AU1289" s="164" t="s">
        <v>113</v>
      </c>
      <c r="AV1289" s="13" t="s">
        <v>113</v>
      </c>
      <c r="AW1289" s="13" t="s">
        <v>32</v>
      </c>
      <c r="AX1289" s="13" t="s">
        <v>76</v>
      </c>
      <c r="AY1289" s="164" t="s">
        <v>164</v>
      </c>
    </row>
    <row r="1290" spans="2:65" s="14" customFormat="1">
      <c r="B1290" s="170"/>
      <c r="D1290" s="148" t="s">
        <v>253</v>
      </c>
      <c r="E1290" s="171" t="s">
        <v>1</v>
      </c>
      <c r="F1290" s="172" t="s">
        <v>265</v>
      </c>
      <c r="H1290" s="173">
        <v>564.78100000000006</v>
      </c>
      <c r="I1290" s="174"/>
      <c r="L1290" s="170"/>
      <c r="M1290" s="175"/>
      <c r="T1290" s="176"/>
      <c r="AT1290" s="171" t="s">
        <v>253</v>
      </c>
      <c r="AU1290" s="171" t="s">
        <v>113</v>
      </c>
      <c r="AV1290" s="14" t="s">
        <v>186</v>
      </c>
      <c r="AW1290" s="14" t="s">
        <v>32</v>
      </c>
      <c r="AX1290" s="14" t="s">
        <v>84</v>
      </c>
      <c r="AY1290" s="171" t="s">
        <v>164</v>
      </c>
    </row>
    <row r="1291" spans="2:65" s="1" customFormat="1" ht="16.5" customHeight="1">
      <c r="B1291" s="31"/>
      <c r="C1291" s="177" t="s">
        <v>1174</v>
      </c>
      <c r="D1291" s="177" t="s">
        <v>331</v>
      </c>
      <c r="E1291" s="178" t="s">
        <v>1175</v>
      </c>
      <c r="F1291" s="179" t="s">
        <v>1176</v>
      </c>
      <c r="G1291" s="180" t="s">
        <v>250</v>
      </c>
      <c r="H1291" s="181">
        <v>652.322</v>
      </c>
      <c r="I1291" s="182"/>
      <c r="J1291" s="183">
        <f>ROUND(I1291*H1291,2)</f>
        <v>0</v>
      </c>
      <c r="K1291" s="179" t="s">
        <v>251</v>
      </c>
      <c r="L1291" s="184"/>
      <c r="M1291" s="185" t="s">
        <v>1</v>
      </c>
      <c r="N1291" s="186" t="s">
        <v>42</v>
      </c>
      <c r="P1291" s="144">
        <f>O1291*H1291</f>
        <v>0</v>
      </c>
      <c r="Q1291" s="144">
        <v>2.0000000000000001E-4</v>
      </c>
      <c r="R1291" s="144">
        <f>Q1291*H1291</f>
        <v>0.13046440000000001</v>
      </c>
      <c r="S1291" s="144">
        <v>0</v>
      </c>
      <c r="T1291" s="145">
        <f>S1291*H1291</f>
        <v>0</v>
      </c>
      <c r="AR1291" s="146" t="s">
        <v>470</v>
      </c>
      <c r="AT1291" s="146" t="s">
        <v>331</v>
      </c>
      <c r="AU1291" s="146" t="s">
        <v>113</v>
      </c>
      <c r="AY1291" s="16" t="s">
        <v>164</v>
      </c>
      <c r="BE1291" s="147">
        <f>IF(N1291="základní",J1291,0)</f>
        <v>0</v>
      </c>
      <c r="BF1291" s="147">
        <f>IF(N1291="snížená",J1291,0)</f>
        <v>0</v>
      </c>
      <c r="BG1291" s="147">
        <f>IF(N1291="zákl. přenesená",J1291,0)</f>
        <v>0</v>
      </c>
      <c r="BH1291" s="147">
        <f>IF(N1291="sníž. přenesená",J1291,0)</f>
        <v>0</v>
      </c>
      <c r="BI1291" s="147">
        <f>IF(N1291="nulová",J1291,0)</f>
        <v>0</v>
      </c>
      <c r="BJ1291" s="16" t="s">
        <v>113</v>
      </c>
      <c r="BK1291" s="147">
        <f>ROUND(I1291*H1291,2)</f>
        <v>0</v>
      </c>
      <c r="BL1291" s="16" t="s">
        <v>340</v>
      </c>
      <c r="BM1291" s="146" t="s">
        <v>1177</v>
      </c>
    </row>
    <row r="1292" spans="2:65" s="13" customFormat="1">
      <c r="B1292" s="163"/>
      <c r="D1292" s="148" t="s">
        <v>253</v>
      </c>
      <c r="E1292" s="164" t="s">
        <v>1</v>
      </c>
      <c r="F1292" s="165" t="s">
        <v>1178</v>
      </c>
      <c r="H1292" s="166">
        <v>652.322</v>
      </c>
      <c r="I1292" s="167"/>
      <c r="L1292" s="163"/>
      <c r="M1292" s="168"/>
      <c r="T1292" s="169"/>
      <c r="AT1292" s="164" t="s">
        <v>253</v>
      </c>
      <c r="AU1292" s="164" t="s">
        <v>113</v>
      </c>
      <c r="AV1292" s="13" t="s">
        <v>113</v>
      </c>
      <c r="AW1292" s="13" t="s">
        <v>32</v>
      </c>
      <c r="AX1292" s="13" t="s">
        <v>84</v>
      </c>
      <c r="AY1292" s="164" t="s">
        <v>164</v>
      </c>
    </row>
    <row r="1293" spans="2:65" s="1" customFormat="1" ht="24.2" customHeight="1">
      <c r="B1293" s="31"/>
      <c r="C1293" s="135" t="s">
        <v>1179</v>
      </c>
      <c r="D1293" s="135" t="s">
        <v>167</v>
      </c>
      <c r="E1293" s="136" t="s">
        <v>1171</v>
      </c>
      <c r="F1293" s="137" t="s">
        <v>1172</v>
      </c>
      <c r="G1293" s="138" t="s">
        <v>250</v>
      </c>
      <c r="H1293" s="139">
        <v>564.78099999999995</v>
      </c>
      <c r="I1293" s="140"/>
      <c r="J1293" s="141">
        <f>ROUND(I1293*H1293,2)</f>
        <v>0</v>
      </c>
      <c r="K1293" s="137" t="s">
        <v>251</v>
      </c>
      <c r="L1293" s="31"/>
      <c r="M1293" s="142" t="s">
        <v>1</v>
      </c>
      <c r="N1293" s="143" t="s">
        <v>42</v>
      </c>
      <c r="P1293" s="144">
        <f>O1293*H1293</f>
        <v>0</v>
      </c>
      <c r="Q1293" s="144">
        <v>0</v>
      </c>
      <c r="R1293" s="144">
        <f>Q1293*H1293</f>
        <v>0</v>
      </c>
      <c r="S1293" s="144">
        <v>0</v>
      </c>
      <c r="T1293" s="145">
        <f>S1293*H1293</f>
        <v>0</v>
      </c>
      <c r="AR1293" s="146" t="s">
        <v>340</v>
      </c>
      <c r="AT1293" s="146" t="s">
        <v>167</v>
      </c>
      <c r="AU1293" s="146" t="s">
        <v>113</v>
      </c>
      <c r="AY1293" s="16" t="s">
        <v>164</v>
      </c>
      <c r="BE1293" s="147">
        <f>IF(N1293="základní",J1293,0)</f>
        <v>0</v>
      </c>
      <c r="BF1293" s="147">
        <f>IF(N1293="snížená",J1293,0)</f>
        <v>0</v>
      </c>
      <c r="BG1293" s="147">
        <f>IF(N1293="zákl. přenesená",J1293,0)</f>
        <v>0</v>
      </c>
      <c r="BH1293" s="147">
        <f>IF(N1293="sníž. přenesená",J1293,0)</f>
        <v>0</v>
      </c>
      <c r="BI1293" s="147">
        <f>IF(N1293="nulová",J1293,0)</f>
        <v>0</v>
      </c>
      <c r="BJ1293" s="16" t="s">
        <v>113</v>
      </c>
      <c r="BK1293" s="147">
        <f>ROUND(I1293*H1293,2)</f>
        <v>0</v>
      </c>
      <c r="BL1293" s="16" t="s">
        <v>340</v>
      </c>
      <c r="BM1293" s="146" t="s">
        <v>1180</v>
      </c>
    </row>
    <row r="1294" spans="2:65" s="12" customFormat="1">
      <c r="B1294" s="157"/>
      <c r="D1294" s="148" t="s">
        <v>253</v>
      </c>
      <c r="E1294" s="158" t="s">
        <v>1</v>
      </c>
      <c r="F1294" s="159" t="s">
        <v>754</v>
      </c>
      <c r="H1294" s="158" t="s">
        <v>1</v>
      </c>
      <c r="I1294" s="160"/>
      <c r="L1294" s="157"/>
      <c r="M1294" s="161"/>
      <c r="T1294" s="162"/>
      <c r="AT1294" s="158" t="s">
        <v>253</v>
      </c>
      <c r="AU1294" s="158" t="s">
        <v>113</v>
      </c>
      <c r="AV1294" s="12" t="s">
        <v>84</v>
      </c>
      <c r="AW1294" s="12" t="s">
        <v>32</v>
      </c>
      <c r="AX1294" s="12" t="s">
        <v>76</v>
      </c>
      <c r="AY1294" s="158" t="s">
        <v>164</v>
      </c>
    </row>
    <row r="1295" spans="2:65" s="13" customFormat="1">
      <c r="B1295" s="163"/>
      <c r="D1295" s="148" t="s">
        <v>253</v>
      </c>
      <c r="E1295" s="164" t="s">
        <v>1</v>
      </c>
      <c r="F1295" s="165" t="s">
        <v>1130</v>
      </c>
      <c r="H1295" s="166">
        <v>286.661</v>
      </c>
      <c r="I1295" s="167"/>
      <c r="L1295" s="163"/>
      <c r="M1295" s="168"/>
      <c r="T1295" s="169"/>
      <c r="AT1295" s="164" t="s">
        <v>253</v>
      </c>
      <c r="AU1295" s="164" t="s">
        <v>113</v>
      </c>
      <c r="AV1295" s="13" t="s">
        <v>113</v>
      </c>
      <c r="AW1295" s="13" t="s">
        <v>32</v>
      </c>
      <c r="AX1295" s="13" t="s">
        <v>76</v>
      </c>
      <c r="AY1295" s="164" t="s">
        <v>164</v>
      </c>
    </row>
    <row r="1296" spans="2:65" s="13" customFormat="1">
      <c r="B1296" s="163"/>
      <c r="D1296" s="148" t="s">
        <v>253</v>
      </c>
      <c r="E1296" s="164" t="s">
        <v>1</v>
      </c>
      <c r="F1296" s="165" t="s">
        <v>1131</v>
      </c>
      <c r="H1296" s="166">
        <v>222.10300000000001</v>
      </c>
      <c r="I1296" s="167"/>
      <c r="L1296" s="163"/>
      <c r="M1296" s="168"/>
      <c r="T1296" s="169"/>
      <c r="AT1296" s="164" t="s">
        <v>253</v>
      </c>
      <c r="AU1296" s="164" t="s">
        <v>113</v>
      </c>
      <c r="AV1296" s="13" t="s">
        <v>113</v>
      </c>
      <c r="AW1296" s="13" t="s">
        <v>32</v>
      </c>
      <c r="AX1296" s="13" t="s">
        <v>76</v>
      </c>
      <c r="AY1296" s="164" t="s">
        <v>164</v>
      </c>
    </row>
    <row r="1297" spans="2:65" s="13" customFormat="1">
      <c r="B1297" s="163"/>
      <c r="D1297" s="148" t="s">
        <v>253</v>
      </c>
      <c r="E1297" s="164" t="s">
        <v>1</v>
      </c>
      <c r="F1297" s="165" t="s">
        <v>1132</v>
      </c>
      <c r="H1297" s="166">
        <v>-2.25</v>
      </c>
      <c r="I1297" s="167"/>
      <c r="L1297" s="163"/>
      <c r="M1297" s="168"/>
      <c r="T1297" s="169"/>
      <c r="AT1297" s="164" t="s">
        <v>253</v>
      </c>
      <c r="AU1297" s="164" t="s">
        <v>113</v>
      </c>
      <c r="AV1297" s="13" t="s">
        <v>113</v>
      </c>
      <c r="AW1297" s="13" t="s">
        <v>32</v>
      </c>
      <c r="AX1297" s="13" t="s">
        <v>76</v>
      </c>
      <c r="AY1297" s="164" t="s">
        <v>164</v>
      </c>
    </row>
    <row r="1298" spans="2:65" s="12" customFormat="1">
      <c r="B1298" s="157"/>
      <c r="D1298" s="148" t="s">
        <v>253</v>
      </c>
      <c r="E1298" s="158" t="s">
        <v>1</v>
      </c>
      <c r="F1298" s="159" t="s">
        <v>468</v>
      </c>
      <c r="H1298" s="158" t="s">
        <v>1</v>
      </c>
      <c r="I1298" s="160"/>
      <c r="L1298" s="157"/>
      <c r="M1298" s="161"/>
      <c r="T1298" s="162"/>
      <c r="AT1298" s="158" t="s">
        <v>253</v>
      </c>
      <c r="AU1298" s="158" t="s">
        <v>113</v>
      </c>
      <c r="AV1298" s="12" t="s">
        <v>84</v>
      </c>
      <c r="AW1298" s="12" t="s">
        <v>32</v>
      </c>
      <c r="AX1298" s="12" t="s">
        <v>76</v>
      </c>
      <c r="AY1298" s="158" t="s">
        <v>164</v>
      </c>
    </row>
    <row r="1299" spans="2:65" s="13" customFormat="1">
      <c r="B1299" s="163"/>
      <c r="D1299" s="148" t="s">
        <v>253</v>
      </c>
      <c r="E1299" s="164" t="s">
        <v>1</v>
      </c>
      <c r="F1299" s="165" t="s">
        <v>1141</v>
      </c>
      <c r="H1299" s="166">
        <v>58.267000000000003</v>
      </c>
      <c r="I1299" s="167"/>
      <c r="L1299" s="163"/>
      <c r="M1299" s="168"/>
      <c r="T1299" s="169"/>
      <c r="AT1299" s="164" t="s">
        <v>253</v>
      </c>
      <c r="AU1299" s="164" t="s">
        <v>113</v>
      </c>
      <c r="AV1299" s="13" t="s">
        <v>113</v>
      </c>
      <c r="AW1299" s="13" t="s">
        <v>32</v>
      </c>
      <c r="AX1299" s="13" t="s">
        <v>76</v>
      </c>
      <c r="AY1299" s="164" t="s">
        <v>164</v>
      </c>
    </row>
    <row r="1300" spans="2:65" s="14" customFormat="1">
      <c r="B1300" s="170"/>
      <c r="D1300" s="148" t="s">
        <v>253</v>
      </c>
      <c r="E1300" s="171" t="s">
        <v>1</v>
      </c>
      <c r="F1300" s="172" t="s">
        <v>265</v>
      </c>
      <c r="H1300" s="173">
        <v>564.78100000000006</v>
      </c>
      <c r="I1300" s="174"/>
      <c r="L1300" s="170"/>
      <c r="M1300" s="175"/>
      <c r="T1300" s="176"/>
      <c r="AT1300" s="171" t="s">
        <v>253</v>
      </c>
      <c r="AU1300" s="171" t="s">
        <v>113</v>
      </c>
      <c r="AV1300" s="14" t="s">
        <v>186</v>
      </c>
      <c r="AW1300" s="14" t="s">
        <v>32</v>
      </c>
      <c r="AX1300" s="14" t="s">
        <v>84</v>
      </c>
      <c r="AY1300" s="171" t="s">
        <v>164</v>
      </c>
    </row>
    <row r="1301" spans="2:65" s="1" customFormat="1" ht="16.5" customHeight="1">
      <c r="B1301" s="31"/>
      <c r="C1301" s="177" t="s">
        <v>1181</v>
      </c>
      <c r="D1301" s="177" t="s">
        <v>331</v>
      </c>
      <c r="E1301" s="178" t="s">
        <v>1182</v>
      </c>
      <c r="F1301" s="179" t="s">
        <v>1183</v>
      </c>
      <c r="G1301" s="180" t="s">
        <v>250</v>
      </c>
      <c r="H1301" s="181">
        <v>652.322</v>
      </c>
      <c r="I1301" s="182"/>
      <c r="J1301" s="183">
        <f>ROUND(I1301*H1301,2)</f>
        <v>0</v>
      </c>
      <c r="K1301" s="179" t="s">
        <v>251</v>
      </c>
      <c r="L1301" s="184"/>
      <c r="M1301" s="185" t="s">
        <v>1</v>
      </c>
      <c r="N1301" s="186" t="s">
        <v>42</v>
      </c>
      <c r="P1301" s="144">
        <f>O1301*H1301</f>
        <v>0</v>
      </c>
      <c r="Q1301" s="144">
        <v>2.9999999999999997E-4</v>
      </c>
      <c r="R1301" s="144">
        <f>Q1301*H1301</f>
        <v>0.19569659999999997</v>
      </c>
      <c r="S1301" s="144">
        <v>0</v>
      </c>
      <c r="T1301" s="145">
        <f>S1301*H1301</f>
        <v>0</v>
      </c>
      <c r="AR1301" s="146" t="s">
        <v>470</v>
      </c>
      <c r="AT1301" s="146" t="s">
        <v>331</v>
      </c>
      <c r="AU1301" s="146" t="s">
        <v>113</v>
      </c>
      <c r="AY1301" s="16" t="s">
        <v>164</v>
      </c>
      <c r="BE1301" s="147">
        <f>IF(N1301="základní",J1301,0)</f>
        <v>0</v>
      </c>
      <c r="BF1301" s="147">
        <f>IF(N1301="snížená",J1301,0)</f>
        <v>0</v>
      </c>
      <c r="BG1301" s="147">
        <f>IF(N1301="zákl. přenesená",J1301,0)</f>
        <v>0</v>
      </c>
      <c r="BH1301" s="147">
        <f>IF(N1301="sníž. přenesená",J1301,0)</f>
        <v>0</v>
      </c>
      <c r="BI1301" s="147">
        <f>IF(N1301="nulová",J1301,0)</f>
        <v>0</v>
      </c>
      <c r="BJ1301" s="16" t="s">
        <v>113</v>
      </c>
      <c r="BK1301" s="147">
        <f>ROUND(I1301*H1301,2)</f>
        <v>0</v>
      </c>
      <c r="BL1301" s="16" t="s">
        <v>340</v>
      </c>
      <c r="BM1301" s="146" t="s">
        <v>1184</v>
      </c>
    </row>
    <row r="1302" spans="2:65" s="13" customFormat="1">
      <c r="B1302" s="163"/>
      <c r="D1302" s="148" t="s">
        <v>253</v>
      </c>
      <c r="E1302" s="164" t="s">
        <v>1</v>
      </c>
      <c r="F1302" s="165" t="s">
        <v>1178</v>
      </c>
      <c r="H1302" s="166">
        <v>652.322</v>
      </c>
      <c r="I1302" s="167"/>
      <c r="L1302" s="163"/>
      <c r="M1302" s="168"/>
      <c r="T1302" s="169"/>
      <c r="AT1302" s="164" t="s">
        <v>253</v>
      </c>
      <c r="AU1302" s="164" t="s">
        <v>113</v>
      </c>
      <c r="AV1302" s="13" t="s">
        <v>113</v>
      </c>
      <c r="AW1302" s="13" t="s">
        <v>32</v>
      </c>
      <c r="AX1302" s="13" t="s">
        <v>84</v>
      </c>
      <c r="AY1302" s="164" t="s">
        <v>164</v>
      </c>
    </row>
    <row r="1303" spans="2:65" s="1" customFormat="1" ht="24.2" customHeight="1">
      <c r="B1303" s="31"/>
      <c r="C1303" s="135" t="s">
        <v>1185</v>
      </c>
      <c r="D1303" s="135" t="s">
        <v>167</v>
      </c>
      <c r="E1303" s="136" t="s">
        <v>1186</v>
      </c>
      <c r="F1303" s="137" t="s">
        <v>1187</v>
      </c>
      <c r="G1303" s="138" t="s">
        <v>250</v>
      </c>
      <c r="H1303" s="139">
        <v>52.97</v>
      </c>
      <c r="I1303" s="140"/>
      <c r="J1303" s="141">
        <f>ROUND(I1303*H1303,2)</f>
        <v>0</v>
      </c>
      <c r="K1303" s="137" t="s">
        <v>251</v>
      </c>
      <c r="L1303" s="31"/>
      <c r="M1303" s="142" t="s">
        <v>1</v>
      </c>
      <c r="N1303" s="143" t="s">
        <v>42</v>
      </c>
      <c r="P1303" s="144">
        <f>O1303*H1303</f>
        <v>0</v>
      </c>
      <c r="Q1303" s="144">
        <v>0</v>
      </c>
      <c r="R1303" s="144">
        <f>Q1303*H1303</f>
        <v>0</v>
      </c>
      <c r="S1303" s="144">
        <v>0</v>
      </c>
      <c r="T1303" s="145">
        <f>S1303*H1303</f>
        <v>0</v>
      </c>
      <c r="AR1303" s="146" t="s">
        <v>340</v>
      </c>
      <c r="AT1303" s="146" t="s">
        <v>167</v>
      </c>
      <c r="AU1303" s="146" t="s">
        <v>113</v>
      </c>
      <c r="AY1303" s="16" t="s">
        <v>164</v>
      </c>
      <c r="BE1303" s="147">
        <f>IF(N1303="základní",J1303,0)</f>
        <v>0</v>
      </c>
      <c r="BF1303" s="147">
        <f>IF(N1303="snížená",J1303,0)</f>
        <v>0</v>
      </c>
      <c r="BG1303" s="147">
        <f>IF(N1303="zákl. přenesená",J1303,0)</f>
        <v>0</v>
      </c>
      <c r="BH1303" s="147">
        <f>IF(N1303="sníž. přenesená",J1303,0)</f>
        <v>0</v>
      </c>
      <c r="BI1303" s="147">
        <f>IF(N1303="nulová",J1303,0)</f>
        <v>0</v>
      </c>
      <c r="BJ1303" s="16" t="s">
        <v>113</v>
      </c>
      <c r="BK1303" s="147">
        <f>ROUND(I1303*H1303,2)</f>
        <v>0</v>
      </c>
      <c r="BL1303" s="16" t="s">
        <v>340</v>
      </c>
      <c r="BM1303" s="146" t="s">
        <v>1188</v>
      </c>
    </row>
    <row r="1304" spans="2:65" s="12" customFormat="1">
      <c r="B1304" s="157"/>
      <c r="D1304" s="148" t="s">
        <v>253</v>
      </c>
      <c r="E1304" s="158" t="s">
        <v>1</v>
      </c>
      <c r="F1304" s="159" t="s">
        <v>1189</v>
      </c>
      <c r="H1304" s="158" t="s">
        <v>1</v>
      </c>
      <c r="I1304" s="160"/>
      <c r="L1304" s="157"/>
      <c r="M1304" s="161"/>
      <c r="T1304" s="162"/>
      <c r="AT1304" s="158" t="s">
        <v>253</v>
      </c>
      <c r="AU1304" s="158" t="s">
        <v>113</v>
      </c>
      <c r="AV1304" s="12" t="s">
        <v>84</v>
      </c>
      <c r="AW1304" s="12" t="s">
        <v>32</v>
      </c>
      <c r="AX1304" s="12" t="s">
        <v>76</v>
      </c>
      <c r="AY1304" s="158" t="s">
        <v>164</v>
      </c>
    </row>
    <row r="1305" spans="2:65" s="13" customFormat="1">
      <c r="B1305" s="163"/>
      <c r="D1305" s="148" t="s">
        <v>253</v>
      </c>
      <c r="E1305" s="164" t="s">
        <v>1</v>
      </c>
      <c r="F1305" s="165" t="s">
        <v>1190</v>
      </c>
      <c r="H1305" s="166">
        <v>52.97</v>
      </c>
      <c r="I1305" s="167"/>
      <c r="L1305" s="163"/>
      <c r="M1305" s="168"/>
      <c r="T1305" s="169"/>
      <c r="AT1305" s="164" t="s">
        <v>253</v>
      </c>
      <c r="AU1305" s="164" t="s">
        <v>113</v>
      </c>
      <c r="AV1305" s="13" t="s">
        <v>113</v>
      </c>
      <c r="AW1305" s="13" t="s">
        <v>32</v>
      </c>
      <c r="AX1305" s="13" t="s">
        <v>76</v>
      </c>
      <c r="AY1305" s="164" t="s">
        <v>164</v>
      </c>
    </row>
    <row r="1306" spans="2:65" s="14" customFormat="1">
      <c r="B1306" s="170"/>
      <c r="D1306" s="148" t="s">
        <v>253</v>
      </c>
      <c r="E1306" s="171" t="s">
        <v>1</v>
      </c>
      <c r="F1306" s="172" t="s">
        <v>265</v>
      </c>
      <c r="H1306" s="173">
        <v>52.97</v>
      </c>
      <c r="I1306" s="174"/>
      <c r="L1306" s="170"/>
      <c r="M1306" s="175"/>
      <c r="T1306" s="176"/>
      <c r="AT1306" s="171" t="s">
        <v>253</v>
      </c>
      <c r="AU1306" s="171" t="s">
        <v>113</v>
      </c>
      <c r="AV1306" s="14" t="s">
        <v>186</v>
      </c>
      <c r="AW1306" s="14" t="s">
        <v>32</v>
      </c>
      <c r="AX1306" s="14" t="s">
        <v>84</v>
      </c>
      <c r="AY1306" s="171" t="s">
        <v>164</v>
      </c>
    </row>
    <row r="1307" spans="2:65" s="1" customFormat="1" ht="16.5" customHeight="1">
      <c r="B1307" s="31"/>
      <c r="C1307" s="177" t="s">
        <v>1191</v>
      </c>
      <c r="D1307" s="177" t="s">
        <v>331</v>
      </c>
      <c r="E1307" s="178" t="s">
        <v>1192</v>
      </c>
      <c r="F1307" s="179" t="s">
        <v>1193</v>
      </c>
      <c r="G1307" s="180" t="s">
        <v>305</v>
      </c>
      <c r="H1307" s="181">
        <v>4.1710000000000003</v>
      </c>
      <c r="I1307" s="182"/>
      <c r="J1307" s="183">
        <f>ROUND(I1307*H1307,2)</f>
        <v>0</v>
      </c>
      <c r="K1307" s="179" t="s">
        <v>251</v>
      </c>
      <c r="L1307" s="184"/>
      <c r="M1307" s="185" t="s">
        <v>1</v>
      </c>
      <c r="N1307" s="186" t="s">
        <v>42</v>
      </c>
      <c r="P1307" s="144">
        <f>O1307*H1307</f>
        <v>0</v>
      </c>
      <c r="Q1307" s="144">
        <v>1</v>
      </c>
      <c r="R1307" s="144">
        <f>Q1307*H1307</f>
        <v>4.1710000000000003</v>
      </c>
      <c r="S1307" s="144">
        <v>0</v>
      </c>
      <c r="T1307" s="145">
        <f>S1307*H1307</f>
        <v>0</v>
      </c>
      <c r="AR1307" s="146" t="s">
        <v>470</v>
      </c>
      <c r="AT1307" s="146" t="s">
        <v>331</v>
      </c>
      <c r="AU1307" s="146" t="s">
        <v>113</v>
      </c>
      <c r="AY1307" s="16" t="s">
        <v>164</v>
      </c>
      <c r="BE1307" s="147">
        <f>IF(N1307="základní",J1307,0)</f>
        <v>0</v>
      </c>
      <c r="BF1307" s="147">
        <f>IF(N1307="snížená",J1307,0)</f>
        <v>0</v>
      </c>
      <c r="BG1307" s="147">
        <f>IF(N1307="zákl. přenesená",J1307,0)</f>
        <v>0</v>
      </c>
      <c r="BH1307" s="147">
        <f>IF(N1307="sníž. přenesená",J1307,0)</f>
        <v>0</v>
      </c>
      <c r="BI1307" s="147">
        <f>IF(N1307="nulová",J1307,0)</f>
        <v>0</v>
      </c>
      <c r="BJ1307" s="16" t="s">
        <v>113</v>
      </c>
      <c r="BK1307" s="147">
        <f>ROUND(I1307*H1307,2)</f>
        <v>0</v>
      </c>
      <c r="BL1307" s="16" t="s">
        <v>340</v>
      </c>
      <c r="BM1307" s="146" t="s">
        <v>1194</v>
      </c>
    </row>
    <row r="1308" spans="2:65" s="12" customFormat="1">
      <c r="B1308" s="157"/>
      <c r="D1308" s="148" t="s">
        <v>253</v>
      </c>
      <c r="E1308" s="158" t="s">
        <v>1</v>
      </c>
      <c r="F1308" s="159" t="s">
        <v>1189</v>
      </c>
      <c r="H1308" s="158" t="s">
        <v>1</v>
      </c>
      <c r="I1308" s="160"/>
      <c r="L1308" s="157"/>
      <c r="M1308" s="161"/>
      <c r="T1308" s="162"/>
      <c r="AT1308" s="158" t="s">
        <v>253</v>
      </c>
      <c r="AU1308" s="158" t="s">
        <v>113</v>
      </c>
      <c r="AV1308" s="12" t="s">
        <v>84</v>
      </c>
      <c r="AW1308" s="12" t="s">
        <v>32</v>
      </c>
      <c r="AX1308" s="12" t="s">
        <v>76</v>
      </c>
      <c r="AY1308" s="158" t="s">
        <v>164</v>
      </c>
    </row>
    <row r="1309" spans="2:65" s="13" customFormat="1">
      <c r="B1309" s="163"/>
      <c r="D1309" s="148" t="s">
        <v>253</v>
      </c>
      <c r="E1309" s="164" t="s">
        <v>1</v>
      </c>
      <c r="F1309" s="165" t="s">
        <v>1195</v>
      </c>
      <c r="H1309" s="166">
        <v>4.1710000000000003</v>
      </c>
      <c r="I1309" s="167"/>
      <c r="L1309" s="163"/>
      <c r="M1309" s="168"/>
      <c r="T1309" s="169"/>
      <c r="AT1309" s="164" t="s">
        <v>253</v>
      </c>
      <c r="AU1309" s="164" t="s">
        <v>113</v>
      </c>
      <c r="AV1309" s="13" t="s">
        <v>113</v>
      </c>
      <c r="AW1309" s="13" t="s">
        <v>32</v>
      </c>
      <c r="AX1309" s="13" t="s">
        <v>76</v>
      </c>
      <c r="AY1309" s="164" t="s">
        <v>164</v>
      </c>
    </row>
    <row r="1310" spans="2:65" s="14" customFormat="1">
      <c r="B1310" s="170"/>
      <c r="D1310" s="148" t="s">
        <v>253</v>
      </c>
      <c r="E1310" s="171" t="s">
        <v>1</v>
      </c>
      <c r="F1310" s="172" t="s">
        <v>265</v>
      </c>
      <c r="H1310" s="173">
        <v>4.1710000000000003</v>
      </c>
      <c r="I1310" s="174"/>
      <c r="L1310" s="170"/>
      <c r="M1310" s="175"/>
      <c r="T1310" s="176"/>
      <c r="AT1310" s="171" t="s">
        <v>253</v>
      </c>
      <c r="AU1310" s="171" t="s">
        <v>113</v>
      </c>
      <c r="AV1310" s="14" t="s">
        <v>186</v>
      </c>
      <c r="AW1310" s="14" t="s">
        <v>32</v>
      </c>
      <c r="AX1310" s="14" t="s">
        <v>84</v>
      </c>
      <c r="AY1310" s="171" t="s">
        <v>164</v>
      </c>
    </row>
    <row r="1311" spans="2:65" s="1" customFormat="1" ht="33" customHeight="1">
      <c r="B1311" s="31"/>
      <c r="C1311" s="135" t="s">
        <v>1196</v>
      </c>
      <c r="D1311" s="135" t="s">
        <v>167</v>
      </c>
      <c r="E1311" s="136" t="s">
        <v>1197</v>
      </c>
      <c r="F1311" s="137" t="s">
        <v>1198</v>
      </c>
      <c r="G1311" s="138" t="s">
        <v>250</v>
      </c>
      <c r="H1311" s="139">
        <v>506.51400000000001</v>
      </c>
      <c r="I1311" s="140"/>
      <c r="J1311" s="141">
        <f>ROUND(I1311*H1311,2)</f>
        <v>0</v>
      </c>
      <c r="K1311" s="137" t="s">
        <v>251</v>
      </c>
      <c r="L1311" s="31"/>
      <c r="M1311" s="142" t="s">
        <v>1</v>
      </c>
      <c r="N1311" s="143" t="s">
        <v>42</v>
      </c>
      <c r="P1311" s="144">
        <f>O1311*H1311</f>
        <v>0</v>
      </c>
      <c r="Q1311" s="144">
        <v>0</v>
      </c>
      <c r="R1311" s="144">
        <f>Q1311*H1311</f>
        <v>0</v>
      </c>
      <c r="S1311" s="144">
        <v>0</v>
      </c>
      <c r="T1311" s="145">
        <f>S1311*H1311</f>
        <v>0</v>
      </c>
      <c r="AR1311" s="146" t="s">
        <v>340</v>
      </c>
      <c r="AT1311" s="146" t="s">
        <v>167</v>
      </c>
      <c r="AU1311" s="146" t="s">
        <v>113</v>
      </c>
      <c r="AY1311" s="16" t="s">
        <v>164</v>
      </c>
      <c r="BE1311" s="147">
        <f>IF(N1311="základní",J1311,0)</f>
        <v>0</v>
      </c>
      <c r="BF1311" s="147">
        <f>IF(N1311="snížená",J1311,0)</f>
        <v>0</v>
      </c>
      <c r="BG1311" s="147">
        <f>IF(N1311="zákl. přenesená",J1311,0)</f>
        <v>0</v>
      </c>
      <c r="BH1311" s="147">
        <f>IF(N1311="sníž. přenesená",J1311,0)</f>
        <v>0</v>
      </c>
      <c r="BI1311" s="147">
        <f>IF(N1311="nulová",J1311,0)</f>
        <v>0</v>
      </c>
      <c r="BJ1311" s="16" t="s">
        <v>113</v>
      </c>
      <c r="BK1311" s="147">
        <f>ROUND(I1311*H1311,2)</f>
        <v>0</v>
      </c>
      <c r="BL1311" s="16" t="s">
        <v>340</v>
      </c>
      <c r="BM1311" s="146" t="s">
        <v>1199</v>
      </c>
    </row>
    <row r="1312" spans="2:65" s="12" customFormat="1">
      <c r="B1312" s="157"/>
      <c r="D1312" s="148" t="s">
        <v>253</v>
      </c>
      <c r="E1312" s="158" t="s">
        <v>1</v>
      </c>
      <c r="F1312" s="159" t="s">
        <v>754</v>
      </c>
      <c r="H1312" s="158" t="s">
        <v>1</v>
      </c>
      <c r="I1312" s="160"/>
      <c r="L1312" s="157"/>
      <c r="M1312" s="161"/>
      <c r="T1312" s="162"/>
      <c r="AT1312" s="158" t="s">
        <v>253</v>
      </c>
      <c r="AU1312" s="158" t="s">
        <v>113</v>
      </c>
      <c r="AV1312" s="12" t="s">
        <v>84</v>
      </c>
      <c r="AW1312" s="12" t="s">
        <v>32</v>
      </c>
      <c r="AX1312" s="12" t="s">
        <v>76</v>
      </c>
      <c r="AY1312" s="158" t="s">
        <v>164</v>
      </c>
    </row>
    <row r="1313" spans="2:65" s="13" customFormat="1">
      <c r="B1313" s="163"/>
      <c r="D1313" s="148" t="s">
        <v>253</v>
      </c>
      <c r="E1313" s="164" t="s">
        <v>1</v>
      </c>
      <c r="F1313" s="165" t="s">
        <v>1130</v>
      </c>
      <c r="H1313" s="166">
        <v>286.661</v>
      </c>
      <c r="I1313" s="167"/>
      <c r="L1313" s="163"/>
      <c r="M1313" s="168"/>
      <c r="T1313" s="169"/>
      <c r="AT1313" s="164" t="s">
        <v>253</v>
      </c>
      <c r="AU1313" s="164" t="s">
        <v>113</v>
      </c>
      <c r="AV1313" s="13" t="s">
        <v>113</v>
      </c>
      <c r="AW1313" s="13" t="s">
        <v>32</v>
      </c>
      <c r="AX1313" s="13" t="s">
        <v>76</v>
      </c>
      <c r="AY1313" s="164" t="s">
        <v>164</v>
      </c>
    </row>
    <row r="1314" spans="2:65" s="13" customFormat="1">
      <c r="B1314" s="163"/>
      <c r="D1314" s="148" t="s">
        <v>253</v>
      </c>
      <c r="E1314" s="164" t="s">
        <v>1</v>
      </c>
      <c r="F1314" s="165" t="s">
        <v>1131</v>
      </c>
      <c r="H1314" s="166">
        <v>222.10300000000001</v>
      </c>
      <c r="I1314" s="167"/>
      <c r="L1314" s="163"/>
      <c r="M1314" s="168"/>
      <c r="T1314" s="169"/>
      <c r="AT1314" s="164" t="s">
        <v>253</v>
      </c>
      <c r="AU1314" s="164" t="s">
        <v>113</v>
      </c>
      <c r="AV1314" s="13" t="s">
        <v>113</v>
      </c>
      <c r="AW1314" s="13" t="s">
        <v>32</v>
      </c>
      <c r="AX1314" s="13" t="s">
        <v>76</v>
      </c>
      <c r="AY1314" s="164" t="s">
        <v>164</v>
      </c>
    </row>
    <row r="1315" spans="2:65" s="13" customFormat="1">
      <c r="B1315" s="163"/>
      <c r="D1315" s="148" t="s">
        <v>253</v>
      </c>
      <c r="E1315" s="164" t="s">
        <v>1</v>
      </c>
      <c r="F1315" s="165" t="s">
        <v>1132</v>
      </c>
      <c r="H1315" s="166">
        <v>-2.25</v>
      </c>
      <c r="I1315" s="167"/>
      <c r="L1315" s="163"/>
      <c r="M1315" s="168"/>
      <c r="T1315" s="169"/>
      <c r="AT1315" s="164" t="s">
        <v>253</v>
      </c>
      <c r="AU1315" s="164" t="s">
        <v>113</v>
      </c>
      <c r="AV1315" s="13" t="s">
        <v>113</v>
      </c>
      <c r="AW1315" s="13" t="s">
        <v>32</v>
      </c>
      <c r="AX1315" s="13" t="s">
        <v>76</v>
      </c>
      <c r="AY1315" s="164" t="s">
        <v>164</v>
      </c>
    </row>
    <row r="1316" spans="2:65" s="14" customFormat="1">
      <c r="B1316" s="170"/>
      <c r="D1316" s="148" t="s">
        <v>253</v>
      </c>
      <c r="E1316" s="171" t="s">
        <v>1</v>
      </c>
      <c r="F1316" s="172" t="s">
        <v>265</v>
      </c>
      <c r="H1316" s="173">
        <v>506.51400000000001</v>
      </c>
      <c r="I1316" s="174"/>
      <c r="L1316" s="170"/>
      <c r="M1316" s="175"/>
      <c r="T1316" s="176"/>
      <c r="AT1316" s="171" t="s">
        <v>253</v>
      </c>
      <c r="AU1316" s="171" t="s">
        <v>113</v>
      </c>
      <c r="AV1316" s="14" t="s">
        <v>186</v>
      </c>
      <c r="AW1316" s="14" t="s">
        <v>32</v>
      </c>
      <c r="AX1316" s="14" t="s">
        <v>84</v>
      </c>
      <c r="AY1316" s="171" t="s">
        <v>164</v>
      </c>
    </row>
    <row r="1317" spans="2:65" s="1" customFormat="1" ht="37.9" customHeight="1">
      <c r="B1317" s="31"/>
      <c r="C1317" s="177" t="s">
        <v>1200</v>
      </c>
      <c r="D1317" s="177" t="s">
        <v>331</v>
      </c>
      <c r="E1317" s="178" t="s">
        <v>1201</v>
      </c>
      <c r="F1317" s="179" t="s">
        <v>1202</v>
      </c>
      <c r="G1317" s="180" t="s">
        <v>250</v>
      </c>
      <c r="H1317" s="181">
        <v>558.43200000000002</v>
      </c>
      <c r="I1317" s="182"/>
      <c r="J1317" s="183">
        <f>ROUND(I1317*H1317,2)</f>
        <v>0</v>
      </c>
      <c r="K1317" s="179" t="s">
        <v>251</v>
      </c>
      <c r="L1317" s="184"/>
      <c r="M1317" s="185" t="s">
        <v>1</v>
      </c>
      <c r="N1317" s="186" t="s">
        <v>42</v>
      </c>
      <c r="P1317" s="144">
        <f>O1317*H1317</f>
        <v>0</v>
      </c>
      <c r="Q1317" s="144">
        <v>8.0000000000000004E-4</v>
      </c>
      <c r="R1317" s="144">
        <f>Q1317*H1317</f>
        <v>0.44674560000000002</v>
      </c>
      <c r="S1317" s="144">
        <v>0</v>
      </c>
      <c r="T1317" s="145">
        <f>S1317*H1317</f>
        <v>0</v>
      </c>
      <c r="AR1317" s="146" t="s">
        <v>470</v>
      </c>
      <c r="AT1317" s="146" t="s">
        <v>331</v>
      </c>
      <c r="AU1317" s="146" t="s">
        <v>113</v>
      </c>
      <c r="AY1317" s="16" t="s">
        <v>164</v>
      </c>
      <c r="BE1317" s="147">
        <f>IF(N1317="základní",J1317,0)</f>
        <v>0</v>
      </c>
      <c r="BF1317" s="147">
        <f>IF(N1317="snížená",J1317,0)</f>
        <v>0</v>
      </c>
      <c r="BG1317" s="147">
        <f>IF(N1317="zákl. přenesená",J1317,0)</f>
        <v>0</v>
      </c>
      <c r="BH1317" s="147">
        <f>IF(N1317="sníž. přenesená",J1317,0)</f>
        <v>0</v>
      </c>
      <c r="BI1317" s="147">
        <f>IF(N1317="nulová",J1317,0)</f>
        <v>0</v>
      </c>
      <c r="BJ1317" s="16" t="s">
        <v>113</v>
      </c>
      <c r="BK1317" s="147">
        <f>ROUND(I1317*H1317,2)</f>
        <v>0</v>
      </c>
      <c r="BL1317" s="16" t="s">
        <v>340</v>
      </c>
      <c r="BM1317" s="146" t="s">
        <v>1203</v>
      </c>
    </row>
    <row r="1318" spans="2:65" s="13" customFormat="1">
      <c r="B1318" s="163"/>
      <c r="D1318" s="148" t="s">
        <v>253</v>
      </c>
      <c r="E1318" s="164" t="s">
        <v>1</v>
      </c>
      <c r="F1318" s="165" t="s">
        <v>1204</v>
      </c>
      <c r="H1318" s="166">
        <v>558.43200000000002</v>
      </c>
      <c r="I1318" s="167"/>
      <c r="L1318" s="163"/>
      <c r="M1318" s="168"/>
      <c r="T1318" s="169"/>
      <c r="AT1318" s="164" t="s">
        <v>253</v>
      </c>
      <c r="AU1318" s="164" t="s">
        <v>113</v>
      </c>
      <c r="AV1318" s="13" t="s">
        <v>113</v>
      </c>
      <c r="AW1318" s="13" t="s">
        <v>32</v>
      </c>
      <c r="AX1318" s="13" t="s">
        <v>84</v>
      </c>
      <c r="AY1318" s="164" t="s">
        <v>164</v>
      </c>
    </row>
    <row r="1319" spans="2:65" s="1" customFormat="1" ht="24.2" customHeight="1">
      <c r="B1319" s="31"/>
      <c r="C1319" s="135" t="s">
        <v>1205</v>
      </c>
      <c r="D1319" s="135" t="s">
        <v>167</v>
      </c>
      <c r="E1319" s="136" t="s">
        <v>1206</v>
      </c>
      <c r="F1319" s="137" t="s">
        <v>1207</v>
      </c>
      <c r="G1319" s="138" t="s">
        <v>250</v>
      </c>
      <c r="H1319" s="139">
        <v>506.51400000000001</v>
      </c>
      <c r="I1319" s="140"/>
      <c r="J1319" s="141">
        <f>ROUND(I1319*H1319,2)</f>
        <v>0</v>
      </c>
      <c r="K1319" s="137" t="s">
        <v>251</v>
      </c>
      <c r="L1319" s="31"/>
      <c r="M1319" s="142" t="s">
        <v>1</v>
      </c>
      <c r="N1319" s="143" t="s">
        <v>42</v>
      </c>
      <c r="P1319" s="144">
        <f>O1319*H1319</f>
        <v>0</v>
      </c>
      <c r="Q1319" s="144">
        <v>0</v>
      </c>
      <c r="R1319" s="144">
        <f>Q1319*H1319</f>
        <v>0</v>
      </c>
      <c r="S1319" s="144">
        <v>0</v>
      </c>
      <c r="T1319" s="145">
        <f>S1319*H1319</f>
        <v>0</v>
      </c>
      <c r="AR1319" s="146" t="s">
        <v>340</v>
      </c>
      <c r="AT1319" s="146" t="s">
        <v>167</v>
      </c>
      <c r="AU1319" s="146" t="s">
        <v>113</v>
      </c>
      <c r="AY1319" s="16" t="s">
        <v>164</v>
      </c>
      <c r="BE1319" s="147">
        <f>IF(N1319="základní",J1319,0)</f>
        <v>0</v>
      </c>
      <c r="BF1319" s="147">
        <f>IF(N1319="snížená",J1319,0)</f>
        <v>0</v>
      </c>
      <c r="BG1319" s="147">
        <f>IF(N1319="zákl. přenesená",J1319,0)</f>
        <v>0</v>
      </c>
      <c r="BH1319" s="147">
        <f>IF(N1319="sníž. přenesená",J1319,0)</f>
        <v>0</v>
      </c>
      <c r="BI1319" s="147">
        <f>IF(N1319="nulová",J1319,0)</f>
        <v>0</v>
      </c>
      <c r="BJ1319" s="16" t="s">
        <v>113</v>
      </c>
      <c r="BK1319" s="147">
        <f>ROUND(I1319*H1319,2)</f>
        <v>0</v>
      </c>
      <c r="BL1319" s="16" t="s">
        <v>340</v>
      </c>
      <c r="BM1319" s="146" t="s">
        <v>1208</v>
      </c>
    </row>
    <row r="1320" spans="2:65" s="12" customFormat="1">
      <c r="B1320" s="157"/>
      <c r="D1320" s="148" t="s">
        <v>253</v>
      </c>
      <c r="E1320" s="158" t="s">
        <v>1</v>
      </c>
      <c r="F1320" s="159" t="s">
        <v>754</v>
      </c>
      <c r="H1320" s="158" t="s">
        <v>1</v>
      </c>
      <c r="I1320" s="160"/>
      <c r="L1320" s="157"/>
      <c r="M1320" s="161"/>
      <c r="T1320" s="162"/>
      <c r="AT1320" s="158" t="s">
        <v>253</v>
      </c>
      <c r="AU1320" s="158" t="s">
        <v>113</v>
      </c>
      <c r="AV1320" s="12" t="s">
        <v>84</v>
      </c>
      <c r="AW1320" s="12" t="s">
        <v>32</v>
      </c>
      <c r="AX1320" s="12" t="s">
        <v>76</v>
      </c>
      <c r="AY1320" s="158" t="s">
        <v>164</v>
      </c>
    </row>
    <row r="1321" spans="2:65" s="13" customFormat="1">
      <c r="B1321" s="163"/>
      <c r="D1321" s="148" t="s">
        <v>253</v>
      </c>
      <c r="E1321" s="164" t="s">
        <v>1</v>
      </c>
      <c r="F1321" s="165" t="s">
        <v>1130</v>
      </c>
      <c r="H1321" s="166">
        <v>286.661</v>
      </c>
      <c r="I1321" s="167"/>
      <c r="L1321" s="163"/>
      <c r="M1321" s="168"/>
      <c r="T1321" s="169"/>
      <c r="AT1321" s="164" t="s">
        <v>253</v>
      </c>
      <c r="AU1321" s="164" t="s">
        <v>113</v>
      </c>
      <c r="AV1321" s="13" t="s">
        <v>113</v>
      </c>
      <c r="AW1321" s="13" t="s">
        <v>32</v>
      </c>
      <c r="AX1321" s="13" t="s">
        <v>76</v>
      </c>
      <c r="AY1321" s="164" t="s">
        <v>164</v>
      </c>
    </row>
    <row r="1322" spans="2:65" s="13" customFormat="1">
      <c r="B1322" s="163"/>
      <c r="D1322" s="148" t="s">
        <v>253</v>
      </c>
      <c r="E1322" s="164" t="s">
        <v>1</v>
      </c>
      <c r="F1322" s="165" t="s">
        <v>1131</v>
      </c>
      <c r="H1322" s="166">
        <v>222.10300000000001</v>
      </c>
      <c r="I1322" s="167"/>
      <c r="L1322" s="163"/>
      <c r="M1322" s="168"/>
      <c r="T1322" s="169"/>
      <c r="AT1322" s="164" t="s">
        <v>253</v>
      </c>
      <c r="AU1322" s="164" t="s">
        <v>113</v>
      </c>
      <c r="AV1322" s="13" t="s">
        <v>113</v>
      </c>
      <c r="AW1322" s="13" t="s">
        <v>32</v>
      </c>
      <c r="AX1322" s="13" t="s">
        <v>76</v>
      </c>
      <c r="AY1322" s="164" t="s">
        <v>164</v>
      </c>
    </row>
    <row r="1323" spans="2:65" s="13" customFormat="1">
      <c r="B1323" s="163"/>
      <c r="D1323" s="148" t="s">
        <v>253</v>
      </c>
      <c r="E1323" s="164" t="s">
        <v>1</v>
      </c>
      <c r="F1323" s="165" t="s">
        <v>1132</v>
      </c>
      <c r="H1323" s="166">
        <v>-2.25</v>
      </c>
      <c r="I1323" s="167"/>
      <c r="L1323" s="163"/>
      <c r="M1323" s="168"/>
      <c r="T1323" s="169"/>
      <c r="AT1323" s="164" t="s">
        <v>253</v>
      </c>
      <c r="AU1323" s="164" t="s">
        <v>113</v>
      </c>
      <c r="AV1323" s="13" t="s">
        <v>113</v>
      </c>
      <c r="AW1323" s="13" t="s">
        <v>32</v>
      </c>
      <c r="AX1323" s="13" t="s">
        <v>76</v>
      </c>
      <c r="AY1323" s="164" t="s">
        <v>164</v>
      </c>
    </row>
    <row r="1324" spans="2:65" s="14" customFormat="1">
      <c r="B1324" s="170"/>
      <c r="D1324" s="148" t="s">
        <v>253</v>
      </c>
      <c r="E1324" s="171" t="s">
        <v>1</v>
      </c>
      <c r="F1324" s="172" t="s">
        <v>265</v>
      </c>
      <c r="H1324" s="173">
        <v>506.51400000000001</v>
      </c>
      <c r="I1324" s="174"/>
      <c r="L1324" s="170"/>
      <c r="M1324" s="175"/>
      <c r="T1324" s="176"/>
      <c r="AT1324" s="171" t="s">
        <v>253</v>
      </c>
      <c r="AU1324" s="171" t="s">
        <v>113</v>
      </c>
      <c r="AV1324" s="14" t="s">
        <v>186</v>
      </c>
      <c r="AW1324" s="14" t="s">
        <v>32</v>
      </c>
      <c r="AX1324" s="14" t="s">
        <v>84</v>
      </c>
      <c r="AY1324" s="171" t="s">
        <v>164</v>
      </c>
    </row>
    <row r="1325" spans="2:65" s="1" customFormat="1" ht="24.2" customHeight="1">
      <c r="B1325" s="31"/>
      <c r="C1325" s="177" t="s">
        <v>1209</v>
      </c>
      <c r="D1325" s="177" t="s">
        <v>331</v>
      </c>
      <c r="E1325" s="178" t="s">
        <v>1210</v>
      </c>
      <c r="F1325" s="179" t="s">
        <v>1211</v>
      </c>
      <c r="G1325" s="180" t="s">
        <v>268</v>
      </c>
      <c r="H1325" s="181">
        <v>40.521000000000001</v>
      </c>
      <c r="I1325" s="182"/>
      <c r="J1325" s="183">
        <f>ROUND(I1325*H1325,2)</f>
        <v>0</v>
      </c>
      <c r="K1325" s="179" t="s">
        <v>251</v>
      </c>
      <c r="L1325" s="184"/>
      <c r="M1325" s="185" t="s">
        <v>1</v>
      </c>
      <c r="N1325" s="186" t="s">
        <v>42</v>
      </c>
      <c r="P1325" s="144">
        <f>O1325*H1325</f>
        <v>0</v>
      </c>
      <c r="Q1325" s="144">
        <v>0.75</v>
      </c>
      <c r="R1325" s="144">
        <f>Q1325*H1325</f>
        <v>30.390750000000001</v>
      </c>
      <c r="S1325" s="144">
        <v>0</v>
      </c>
      <c r="T1325" s="145">
        <f>S1325*H1325</f>
        <v>0</v>
      </c>
      <c r="AR1325" s="146" t="s">
        <v>470</v>
      </c>
      <c r="AT1325" s="146" t="s">
        <v>331</v>
      </c>
      <c r="AU1325" s="146" t="s">
        <v>113</v>
      </c>
      <c r="AY1325" s="16" t="s">
        <v>164</v>
      </c>
      <c r="BE1325" s="147">
        <f>IF(N1325="základní",J1325,0)</f>
        <v>0</v>
      </c>
      <c r="BF1325" s="147">
        <f>IF(N1325="snížená",J1325,0)</f>
        <v>0</v>
      </c>
      <c r="BG1325" s="147">
        <f>IF(N1325="zákl. přenesená",J1325,0)</f>
        <v>0</v>
      </c>
      <c r="BH1325" s="147">
        <f>IF(N1325="sníž. přenesená",J1325,0)</f>
        <v>0</v>
      </c>
      <c r="BI1325" s="147">
        <f>IF(N1325="nulová",J1325,0)</f>
        <v>0</v>
      </c>
      <c r="BJ1325" s="16" t="s">
        <v>113</v>
      </c>
      <c r="BK1325" s="147">
        <f>ROUND(I1325*H1325,2)</f>
        <v>0</v>
      </c>
      <c r="BL1325" s="16" t="s">
        <v>340</v>
      </c>
      <c r="BM1325" s="146" t="s">
        <v>1212</v>
      </c>
    </row>
    <row r="1326" spans="2:65" s="13" customFormat="1">
      <c r="B1326" s="163"/>
      <c r="D1326" s="148" t="s">
        <v>253</v>
      </c>
      <c r="E1326" s="164" t="s">
        <v>1</v>
      </c>
      <c r="F1326" s="165" t="s">
        <v>1213</v>
      </c>
      <c r="H1326" s="166">
        <v>40.521000000000001</v>
      </c>
      <c r="I1326" s="167"/>
      <c r="L1326" s="163"/>
      <c r="M1326" s="168"/>
      <c r="T1326" s="169"/>
      <c r="AT1326" s="164" t="s">
        <v>253</v>
      </c>
      <c r="AU1326" s="164" t="s">
        <v>113</v>
      </c>
      <c r="AV1326" s="13" t="s">
        <v>113</v>
      </c>
      <c r="AW1326" s="13" t="s">
        <v>32</v>
      </c>
      <c r="AX1326" s="13" t="s">
        <v>84</v>
      </c>
      <c r="AY1326" s="164" t="s">
        <v>164</v>
      </c>
    </row>
    <row r="1327" spans="2:65" s="1" customFormat="1" ht="24.2" customHeight="1">
      <c r="B1327" s="31"/>
      <c r="C1327" s="135" t="s">
        <v>1214</v>
      </c>
      <c r="D1327" s="135" t="s">
        <v>167</v>
      </c>
      <c r="E1327" s="136" t="s">
        <v>1215</v>
      </c>
      <c r="F1327" s="137" t="s">
        <v>1216</v>
      </c>
      <c r="G1327" s="138" t="s">
        <v>250</v>
      </c>
      <c r="H1327" s="139">
        <v>506.51400000000001</v>
      </c>
      <c r="I1327" s="140"/>
      <c r="J1327" s="141">
        <f>ROUND(I1327*H1327,2)</f>
        <v>0</v>
      </c>
      <c r="K1327" s="137" t="s">
        <v>251</v>
      </c>
      <c r="L1327" s="31"/>
      <c r="M1327" s="142" t="s">
        <v>1</v>
      </c>
      <c r="N1327" s="143" t="s">
        <v>42</v>
      </c>
      <c r="P1327" s="144">
        <f>O1327*H1327</f>
        <v>0</v>
      </c>
      <c r="Q1327" s="144">
        <v>0</v>
      </c>
      <c r="R1327" s="144">
        <f>Q1327*H1327</f>
        <v>0</v>
      </c>
      <c r="S1327" s="144">
        <v>0</v>
      </c>
      <c r="T1327" s="145">
        <f>S1327*H1327</f>
        <v>0</v>
      </c>
      <c r="AR1327" s="146" t="s">
        <v>340</v>
      </c>
      <c r="AT1327" s="146" t="s">
        <v>167</v>
      </c>
      <c r="AU1327" s="146" t="s">
        <v>113</v>
      </c>
      <c r="AY1327" s="16" t="s">
        <v>164</v>
      </c>
      <c r="BE1327" s="147">
        <f>IF(N1327="základní",J1327,0)</f>
        <v>0</v>
      </c>
      <c r="BF1327" s="147">
        <f>IF(N1327="snížená",J1327,0)</f>
        <v>0</v>
      </c>
      <c r="BG1327" s="147">
        <f>IF(N1327="zákl. přenesená",J1327,0)</f>
        <v>0</v>
      </c>
      <c r="BH1327" s="147">
        <f>IF(N1327="sníž. přenesená",J1327,0)</f>
        <v>0</v>
      </c>
      <c r="BI1327" s="147">
        <f>IF(N1327="nulová",J1327,0)</f>
        <v>0</v>
      </c>
      <c r="BJ1327" s="16" t="s">
        <v>113</v>
      </c>
      <c r="BK1327" s="147">
        <f>ROUND(I1327*H1327,2)</f>
        <v>0</v>
      </c>
      <c r="BL1327" s="16" t="s">
        <v>340</v>
      </c>
      <c r="BM1327" s="146" t="s">
        <v>1217</v>
      </c>
    </row>
    <row r="1328" spans="2:65" s="12" customFormat="1">
      <c r="B1328" s="157"/>
      <c r="D1328" s="148" t="s">
        <v>253</v>
      </c>
      <c r="E1328" s="158" t="s">
        <v>1</v>
      </c>
      <c r="F1328" s="159" t="s">
        <v>754</v>
      </c>
      <c r="H1328" s="158" t="s">
        <v>1</v>
      </c>
      <c r="I1328" s="160"/>
      <c r="L1328" s="157"/>
      <c r="M1328" s="161"/>
      <c r="T1328" s="162"/>
      <c r="AT1328" s="158" t="s">
        <v>253</v>
      </c>
      <c r="AU1328" s="158" t="s">
        <v>113</v>
      </c>
      <c r="AV1328" s="12" t="s">
        <v>84</v>
      </c>
      <c r="AW1328" s="12" t="s">
        <v>32</v>
      </c>
      <c r="AX1328" s="12" t="s">
        <v>76</v>
      </c>
      <c r="AY1328" s="158" t="s">
        <v>164</v>
      </c>
    </row>
    <row r="1329" spans="2:65" s="13" customFormat="1">
      <c r="B1329" s="163"/>
      <c r="D1329" s="148" t="s">
        <v>253</v>
      </c>
      <c r="E1329" s="164" t="s">
        <v>1</v>
      </c>
      <c r="F1329" s="165" t="s">
        <v>1130</v>
      </c>
      <c r="H1329" s="166">
        <v>286.661</v>
      </c>
      <c r="I1329" s="167"/>
      <c r="L1329" s="163"/>
      <c r="M1329" s="168"/>
      <c r="T1329" s="169"/>
      <c r="AT1329" s="164" t="s">
        <v>253</v>
      </c>
      <c r="AU1329" s="164" t="s">
        <v>113</v>
      </c>
      <c r="AV1329" s="13" t="s">
        <v>113</v>
      </c>
      <c r="AW1329" s="13" t="s">
        <v>32</v>
      </c>
      <c r="AX1329" s="13" t="s">
        <v>76</v>
      </c>
      <c r="AY1329" s="164" t="s">
        <v>164</v>
      </c>
    </row>
    <row r="1330" spans="2:65" s="13" customFormat="1">
      <c r="B1330" s="163"/>
      <c r="D1330" s="148" t="s">
        <v>253</v>
      </c>
      <c r="E1330" s="164" t="s">
        <v>1</v>
      </c>
      <c r="F1330" s="165" t="s">
        <v>1131</v>
      </c>
      <c r="H1330" s="166">
        <v>222.10300000000001</v>
      </c>
      <c r="I1330" s="167"/>
      <c r="L1330" s="163"/>
      <c r="M1330" s="168"/>
      <c r="T1330" s="169"/>
      <c r="AT1330" s="164" t="s">
        <v>253</v>
      </c>
      <c r="AU1330" s="164" t="s">
        <v>113</v>
      </c>
      <c r="AV1330" s="13" t="s">
        <v>113</v>
      </c>
      <c r="AW1330" s="13" t="s">
        <v>32</v>
      </c>
      <c r="AX1330" s="13" t="s">
        <v>76</v>
      </c>
      <c r="AY1330" s="164" t="s">
        <v>164</v>
      </c>
    </row>
    <row r="1331" spans="2:65" s="13" customFormat="1">
      <c r="B1331" s="163"/>
      <c r="D1331" s="148" t="s">
        <v>253</v>
      </c>
      <c r="E1331" s="164" t="s">
        <v>1</v>
      </c>
      <c r="F1331" s="165" t="s">
        <v>1132</v>
      </c>
      <c r="H1331" s="166">
        <v>-2.25</v>
      </c>
      <c r="I1331" s="167"/>
      <c r="L1331" s="163"/>
      <c r="M1331" s="168"/>
      <c r="T1331" s="169"/>
      <c r="AT1331" s="164" t="s">
        <v>253</v>
      </c>
      <c r="AU1331" s="164" t="s">
        <v>113</v>
      </c>
      <c r="AV1331" s="13" t="s">
        <v>113</v>
      </c>
      <c r="AW1331" s="13" t="s">
        <v>32</v>
      </c>
      <c r="AX1331" s="13" t="s">
        <v>76</v>
      </c>
      <c r="AY1331" s="164" t="s">
        <v>164</v>
      </c>
    </row>
    <row r="1332" spans="2:65" s="14" customFormat="1">
      <c r="B1332" s="170"/>
      <c r="D1332" s="148" t="s">
        <v>253</v>
      </c>
      <c r="E1332" s="171" t="s">
        <v>1</v>
      </c>
      <c r="F1332" s="172" t="s">
        <v>265</v>
      </c>
      <c r="H1332" s="173">
        <v>506.51400000000001</v>
      </c>
      <c r="I1332" s="174"/>
      <c r="L1332" s="170"/>
      <c r="M1332" s="175"/>
      <c r="T1332" s="176"/>
      <c r="AT1332" s="171" t="s">
        <v>253</v>
      </c>
      <c r="AU1332" s="171" t="s">
        <v>113</v>
      </c>
      <c r="AV1332" s="14" t="s">
        <v>186</v>
      </c>
      <c r="AW1332" s="14" t="s">
        <v>32</v>
      </c>
      <c r="AX1332" s="14" t="s">
        <v>84</v>
      </c>
      <c r="AY1332" s="171" t="s">
        <v>164</v>
      </c>
    </row>
    <row r="1333" spans="2:65" s="1" customFormat="1" ht="16.5" customHeight="1">
      <c r="B1333" s="31"/>
      <c r="C1333" s="177" t="s">
        <v>1218</v>
      </c>
      <c r="D1333" s="177" t="s">
        <v>331</v>
      </c>
      <c r="E1333" s="178" t="s">
        <v>1219</v>
      </c>
      <c r="F1333" s="179" t="s">
        <v>1220</v>
      </c>
      <c r="G1333" s="180" t="s">
        <v>250</v>
      </c>
      <c r="H1333" s="181">
        <v>506.51400000000001</v>
      </c>
      <c r="I1333" s="182"/>
      <c r="J1333" s="183">
        <f>ROUND(I1333*H1333,2)</f>
        <v>0</v>
      </c>
      <c r="K1333" s="179" t="s">
        <v>251</v>
      </c>
      <c r="L1333" s="184"/>
      <c r="M1333" s="185" t="s">
        <v>1</v>
      </c>
      <c r="N1333" s="186" t="s">
        <v>42</v>
      </c>
      <c r="P1333" s="144">
        <f>O1333*H1333</f>
        <v>0</v>
      </c>
      <c r="Q1333" s="144">
        <v>1.0999999999999999E-2</v>
      </c>
      <c r="R1333" s="144">
        <f>Q1333*H1333</f>
        <v>5.5716539999999997</v>
      </c>
      <c r="S1333" s="144">
        <v>0</v>
      </c>
      <c r="T1333" s="145">
        <f>S1333*H1333</f>
        <v>0</v>
      </c>
      <c r="AR1333" s="146" t="s">
        <v>470</v>
      </c>
      <c r="AT1333" s="146" t="s">
        <v>331</v>
      </c>
      <c r="AU1333" s="146" t="s">
        <v>113</v>
      </c>
      <c r="AY1333" s="16" t="s">
        <v>164</v>
      </c>
      <c r="BE1333" s="147">
        <f>IF(N1333="základní",J1333,0)</f>
        <v>0</v>
      </c>
      <c r="BF1333" s="147">
        <f>IF(N1333="snížená",J1333,0)</f>
        <v>0</v>
      </c>
      <c r="BG1333" s="147">
        <f>IF(N1333="zákl. přenesená",J1333,0)</f>
        <v>0</v>
      </c>
      <c r="BH1333" s="147">
        <f>IF(N1333="sníž. přenesená",J1333,0)</f>
        <v>0</v>
      </c>
      <c r="BI1333" s="147">
        <f>IF(N1333="nulová",J1333,0)</f>
        <v>0</v>
      </c>
      <c r="BJ1333" s="16" t="s">
        <v>113</v>
      </c>
      <c r="BK1333" s="147">
        <f>ROUND(I1333*H1333,2)</f>
        <v>0</v>
      </c>
      <c r="BL1333" s="16" t="s">
        <v>340</v>
      </c>
      <c r="BM1333" s="146" t="s">
        <v>1221</v>
      </c>
    </row>
    <row r="1334" spans="2:65" s="1" customFormat="1" ht="24.2" customHeight="1">
      <c r="B1334" s="31"/>
      <c r="C1334" s="135" t="s">
        <v>1222</v>
      </c>
      <c r="D1334" s="135" t="s">
        <v>167</v>
      </c>
      <c r="E1334" s="136" t="s">
        <v>1223</v>
      </c>
      <c r="F1334" s="137" t="s">
        <v>1224</v>
      </c>
      <c r="G1334" s="138" t="s">
        <v>442</v>
      </c>
      <c r="H1334" s="139">
        <v>127.1</v>
      </c>
      <c r="I1334" s="140"/>
      <c r="J1334" s="141">
        <f>ROUND(I1334*H1334,2)</f>
        <v>0</v>
      </c>
      <c r="K1334" s="137" t="s">
        <v>251</v>
      </c>
      <c r="L1334" s="31"/>
      <c r="M1334" s="142" t="s">
        <v>1</v>
      </c>
      <c r="N1334" s="143" t="s">
        <v>42</v>
      </c>
      <c r="P1334" s="144">
        <f>O1334*H1334</f>
        <v>0</v>
      </c>
      <c r="Q1334" s="144">
        <v>2.0000000000000002E-5</v>
      </c>
      <c r="R1334" s="144">
        <f>Q1334*H1334</f>
        <v>2.542E-3</v>
      </c>
      <c r="S1334" s="144">
        <v>0</v>
      </c>
      <c r="T1334" s="145">
        <f>S1334*H1334</f>
        <v>0</v>
      </c>
      <c r="AR1334" s="146" t="s">
        <v>186</v>
      </c>
      <c r="AT1334" s="146" t="s">
        <v>167</v>
      </c>
      <c r="AU1334" s="146" t="s">
        <v>113</v>
      </c>
      <c r="AY1334" s="16" t="s">
        <v>164</v>
      </c>
      <c r="BE1334" s="147">
        <f>IF(N1334="základní",J1334,0)</f>
        <v>0</v>
      </c>
      <c r="BF1334" s="147">
        <f>IF(N1334="snížená",J1334,0)</f>
        <v>0</v>
      </c>
      <c r="BG1334" s="147">
        <f>IF(N1334="zákl. přenesená",J1334,0)</f>
        <v>0</v>
      </c>
      <c r="BH1334" s="147">
        <f>IF(N1334="sníž. přenesená",J1334,0)</f>
        <v>0</v>
      </c>
      <c r="BI1334" s="147">
        <f>IF(N1334="nulová",J1334,0)</f>
        <v>0</v>
      </c>
      <c r="BJ1334" s="16" t="s">
        <v>113</v>
      </c>
      <c r="BK1334" s="147">
        <f>ROUND(I1334*H1334,2)</f>
        <v>0</v>
      </c>
      <c r="BL1334" s="16" t="s">
        <v>186</v>
      </c>
      <c r="BM1334" s="146" t="s">
        <v>1225</v>
      </c>
    </row>
    <row r="1335" spans="2:65" s="1" customFormat="1" ht="16.5" customHeight="1">
      <c r="B1335" s="31"/>
      <c r="C1335" s="177" t="s">
        <v>1226</v>
      </c>
      <c r="D1335" s="177" t="s">
        <v>331</v>
      </c>
      <c r="E1335" s="178" t="s">
        <v>1227</v>
      </c>
      <c r="F1335" s="179" t="s">
        <v>1228</v>
      </c>
      <c r="G1335" s="180" t="s">
        <v>442</v>
      </c>
      <c r="H1335" s="181">
        <v>129.642</v>
      </c>
      <c r="I1335" s="182"/>
      <c r="J1335" s="183">
        <f>ROUND(I1335*H1335,2)</f>
        <v>0</v>
      </c>
      <c r="K1335" s="179" t="s">
        <v>251</v>
      </c>
      <c r="L1335" s="184"/>
      <c r="M1335" s="185" t="s">
        <v>1</v>
      </c>
      <c r="N1335" s="186" t="s">
        <v>42</v>
      </c>
      <c r="P1335" s="144">
        <f>O1335*H1335</f>
        <v>0</v>
      </c>
      <c r="Q1335" s="144">
        <v>5.0000000000000001E-4</v>
      </c>
      <c r="R1335" s="144">
        <f>Q1335*H1335</f>
        <v>6.4821000000000004E-2</v>
      </c>
      <c r="S1335" s="144">
        <v>0</v>
      </c>
      <c r="T1335" s="145">
        <f>S1335*H1335</f>
        <v>0</v>
      </c>
      <c r="AR1335" s="146" t="s">
        <v>203</v>
      </c>
      <c r="AT1335" s="146" t="s">
        <v>331</v>
      </c>
      <c r="AU1335" s="146" t="s">
        <v>113</v>
      </c>
      <c r="AY1335" s="16" t="s">
        <v>164</v>
      </c>
      <c r="BE1335" s="147">
        <f>IF(N1335="základní",J1335,0)</f>
        <v>0</v>
      </c>
      <c r="BF1335" s="147">
        <f>IF(N1335="snížená",J1335,0)</f>
        <v>0</v>
      </c>
      <c r="BG1335" s="147">
        <f>IF(N1335="zákl. přenesená",J1335,0)</f>
        <v>0</v>
      </c>
      <c r="BH1335" s="147">
        <f>IF(N1335="sníž. přenesená",J1335,0)</f>
        <v>0</v>
      </c>
      <c r="BI1335" s="147">
        <f>IF(N1335="nulová",J1335,0)</f>
        <v>0</v>
      </c>
      <c r="BJ1335" s="16" t="s">
        <v>113</v>
      </c>
      <c r="BK1335" s="147">
        <f>ROUND(I1335*H1335,2)</f>
        <v>0</v>
      </c>
      <c r="BL1335" s="16" t="s">
        <v>186</v>
      </c>
      <c r="BM1335" s="146" t="s">
        <v>1229</v>
      </c>
    </row>
    <row r="1336" spans="2:65" s="13" customFormat="1">
      <c r="B1336" s="163"/>
      <c r="D1336" s="148" t="s">
        <v>253</v>
      </c>
      <c r="F1336" s="165" t="s">
        <v>1230</v>
      </c>
      <c r="H1336" s="166">
        <v>129.642</v>
      </c>
      <c r="I1336" s="167"/>
      <c r="L1336" s="163"/>
      <c r="M1336" s="168"/>
      <c r="T1336" s="169"/>
      <c r="AT1336" s="164" t="s">
        <v>253</v>
      </c>
      <c r="AU1336" s="164" t="s">
        <v>113</v>
      </c>
      <c r="AV1336" s="13" t="s">
        <v>113</v>
      </c>
      <c r="AW1336" s="13" t="s">
        <v>4</v>
      </c>
      <c r="AX1336" s="13" t="s">
        <v>84</v>
      </c>
      <c r="AY1336" s="164" t="s">
        <v>164</v>
      </c>
    </row>
    <row r="1337" spans="2:65" s="1" customFormat="1" ht="16.5" customHeight="1">
      <c r="B1337" s="31"/>
      <c r="C1337" s="135" t="s">
        <v>1231</v>
      </c>
      <c r="D1337" s="135" t="s">
        <v>167</v>
      </c>
      <c r="E1337" s="136" t="s">
        <v>1232</v>
      </c>
      <c r="F1337" s="137" t="s">
        <v>1233</v>
      </c>
      <c r="G1337" s="138" t="s">
        <v>561</v>
      </c>
      <c r="H1337" s="139">
        <v>1</v>
      </c>
      <c r="I1337" s="140"/>
      <c r="J1337" s="141">
        <f>ROUND(I1337*H1337,2)</f>
        <v>0</v>
      </c>
      <c r="K1337" s="137" t="s">
        <v>1</v>
      </c>
      <c r="L1337" s="31"/>
      <c r="M1337" s="142" t="s">
        <v>1</v>
      </c>
      <c r="N1337" s="143" t="s">
        <v>42</v>
      </c>
      <c r="P1337" s="144">
        <f>O1337*H1337</f>
        <v>0</v>
      </c>
      <c r="Q1337" s="144">
        <v>0</v>
      </c>
      <c r="R1337" s="144">
        <f>Q1337*H1337</f>
        <v>0</v>
      </c>
      <c r="S1337" s="144">
        <v>0</v>
      </c>
      <c r="T1337" s="145">
        <f>S1337*H1337</f>
        <v>0</v>
      </c>
      <c r="AR1337" s="146" t="s">
        <v>340</v>
      </c>
      <c r="AT1337" s="146" t="s">
        <v>167</v>
      </c>
      <c r="AU1337" s="146" t="s">
        <v>113</v>
      </c>
      <c r="AY1337" s="16" t="s">
        <v>164</v>
      </c>
      <c r="BE1337" s="147">
        <f>IF(N1337="základní",J1337,0)</f>
        <v>0</v>
      </c>
      <c r="BF1337" s="147">
        <f>IF(N1337="snížená",J1337,0)</f>
        <v>0</v>
      </c>
      <c r="BG1337" s="147">
        <f>IF(N1337="zákl. přenesená",J1337,0)</f>
        <v>0</v>
      </c>
      <c r="BH1337" s="147">
        <f>IF(N1337="sníž. přenesená",J1337,0)</f>
        <v>0</v>
      </c>
      <c r="BI1337" s="147">
        <f>IF(N1337="nulová",J1337,0)</f>
        <v>0</v>
      </c>
      <c r="BJ1337" s="16" t="s">
        <v>113</v>
      </c>
      <c r="BK1337" s="147">
        <f>ROUND(I1337*H1337,2)</f>
        <v>0</v>
      </c>
      <c r="BL1337" s="16" t="s">
        <v>340</v>
      </c>
      <c r="BM1337" s="146" t="s">
        <v>1234</v>
      </c>
    </row>
    <row r="1338" spans="2:65" s="1" customFormat="1" ht="16.5" customHeight="1">
      <c r="B1338" s="31"/>
      <c r="C1338" s="135" t="s">
        <v>1235</v>
      </c>
      <c r="D1338" s="135" t="s">
        <v>167</v>
      </c>
      <c r="E1338" s="136" t="s">
        <v>1236</v>
      </c>
      <c r="F1338" s="137" t="s">
        <v>1237</v>
      </c>
      <c r="G1338" s="138" t="s">
        <v>507</v>
      </c>
      <c r="H1338" s="139">
        <v>7</v>
      </c>
      <c r="I1338" s="140"/>
      <c r="J1338" s="141">
        <f>ROUND(I1338*H1338,2)</f>
        <v>0</v>
      </c>
      <c r="K1338" s="137" t="s">
        <v>1</v>
      </c>
      <c r="L1338" s="31"/>
      <c r="M1338" s="142" t="s">
        <v>1</v>
      </c>
      <c r="N1338" s="143" t="s">
        <v>42</v>
      </c>
      <c r="P1338" s="144">
        <f>O1338*H1338</f>
        <v>0</v>
      </c>
      <c r="Q1338" s="144">
        <v>0</v>
      </c>
      <c r="R1338" s="144">
        <f>Q1338*H1338</f>
        <v>0</v>
      </c>
      <c r="S1338" s="144">
        <v>0</v>
      </c>
      <c r="T1338" s="145">
        <f>S1338*H1338</f>
        <v>0</v>
      </c>
      <c r="AR1338" s="146" t="s">
        <v>340</v>
      </c>
      <c r="AT1338" s="146" t="s">
        <v>167</v>
      </c>
      <c r="AU1338" s="146" t="s">
        <v>113</v>
      </c>
      <c r="AY1338" s="16" t="s">
        <v>164</v>
      </c>
      <c r="BE1338" s="147">
        <f>IF(N1338="základní",J1338,0)</f>
        <v>0</v>
      </c>
      <c r="BF1338" s="147">
        <f>IF(N1338="snížená",J1338,0)</f>
        <v>0</v>
      </c>
      <c r="BG1338" s="147">
        <f>IF(N1338="zákl. přenesená",J1338,0)</f>
        <v>0</v>
      </c>
      <c r="BH1338" s="147">
        <f>IF(N1338="sníž. přenesená",J1338,0)</f>
        <v>0</v>
      </c>
      <c r="BI1338" s="147">
        <f>IF(N1338="nulová",J1338,0)</f>
        <v>0</v>
      </c>
      <c r="BJ1338" s="16" t="s">
        <v>113</v>
      </c>
      <c r="BK1338" s="147">
        <f>ROUND(I1338*H1338,2)</f>
        <v>0</v>
      </c>
      <c r="BL1338" s="16" t="s">
        <v>340</v>
      </c>
      <c r="BM1338" s="146" t="s">
        <v>1238</v>
      </c>
    </row>
    <row r="1339" spans="2:65" s="1" customFormat="1" ht="24.2" customHeight="1">
      <c r="B1339" s="31"/>
      <c r="C1339" s="135" t="s">
        <v>1239</v>
      </c>
      <c r="D1339" s="135" t="s">
        <v>167</v>
      </c>
      <c r="E1339" s="136" t="s">
        <v>1240</v>
      </c>
      <c r="F1339" s="137" t="s">
        <v>1241</v>
      </c>
      <c r="G1339" s="138" t="s">
        <v>1122</v>
      </c>
      <c r="H1339" s="187"/>
      <c r="I1339" s="140"/>
      <c r="J1339" s="141">
        <f>ROUND(I1339*H1339,2)</f>
        <v>0</v>
      </c>
      <c r="K1339" s="137" t="s">
        <v>251</v>
      </c>
      <c r="L1339" s="31"/>
      <c r="M1339" s="142" t="s">
        <v>1</v>
      </c>
      <c r="N1339" s="143" t="s">
        <v>42</v>
      </c>
      <c r="P1339" s="144">
        <f>O1339*H1339</f>
        <v>0</v>
      </c>
      <c r="Q1339" s="144">
        <v>0</v>
      </c>
      <c r="R1339" s="144">
        <f>Q1339*H1339</f>
        <v>0</v>
      </c>
      <c r="S1339" s="144">
        <v>0</v>
      </c>
      <c r="T1339" s="145">
        <f>S1339*H1339</f>
        <v>0</v>
      </c>
      <c r="AR1339" s="146" t="s">
        <v>340</v>
      </c>
      <c r="AT1339" s="146" t="s">
        <v>167</v>
      </c>
      <c r="AU1339" s="146" t="s">
        <v>113</v>
      </c>
      <c r="AY1339" s="16" t="s">
        <v>164</v>
      </c>
      <c r="BE1339" s="147">
        <f>IF(N1339="základní",J1339,0)</f>
        <v>0</v>
      </c>
      <c r="BF1339" s="147">
        <f>IF(N1339="snížená",J1339,0)</f>
        <v>0</v>
      </c>
      <c r="BG1339" s="147">
        <f>IF(N1339="zákl. přenesená",J1339,0)</f>
        <v>0</v>
      </c>
      <c r="BH1339" s="147">
        <f>IF(N1339="sníž. přenesená",J1339,0)</f>
        <v>0</v>
      </c>
      <c r="BI1339" s="147">
        <f>IF(N1339="nulová",J1339,0)</f>
        <v>0</v>
      </c>
      <c r="BJ1339" s="16" t="s">
        <v>113</v>
      </c>
      <c r="BK1339" s="147">
        <f>ROUND(I1339*H1339,2)</f>
        <v>0</v>
      </c>
      <c r="BL1339" s="16" t="s">
        <v>340</v>
      </c>
      <c r="BM1339" s="146" t="s">
        <v>1242</v>
      </c>
    </row>
    <row r="1340" spans="2:65" s="11" customFormat="1" ht="22.9" customHeight="1">
      <c r="B1340" s="123"/>
      <c r="D1340" s="124" t="s">
        <v>75</v>
      </c>
      <c r="E1340" s="133" t="s">
        <v>1243</v>
      </c>
      <c r="F1340" s="133" t="s">
        <v>1244</v>
      </c>
      <c r="I1340" s="126"/>
      <c r="J1340" s="134">
        <f>BK1340</f>
        <v>0</v>
      </c>
      <c r="L1340" s="123"/>
      <c r="M1340" s="128"/>
      <c r="P1340" s="129">
        <f>SUM(P1341:P1410)</f>
        <v>0</v>
      </c>
      <c r="R1340" s="129">
        <f>SUM(R1341:R1410)</f>
        <v>13.544064730000001</v>
      </c>
      <c r="T1340" s="130">
        <f>SUM(T1341:T1410)</f>
        <v>0</v>
      </c>
      <c r="AR1340" s="124" t="s">
        <v>113</v>
      </c>
      <c r="AT1340" s="131" t="s">
        <v>75</v>
      </c>
      <c r="AU1340" s="131" t="s">
        <v>84</v>
      </c>
      <c r="AY1340" s="124" t="s">
        <v>164</v>
      </c>
      <c r="BK1340" s="132">
        <f>SUM(BK1341:BK1410)</f>
        <v>0</v>
      </c>
    </row>
    <row r="1341" spans="2:65" s="1" customFormat="1" ht="24.2" customHeight="1">
      <c r="B1341" s="31"/>
      <c r="C1341" s="135" t="s">
        <v>1245</v>
      </c>
      <c r="D1341" s="135" t="s">
        <v>167</v>
      </c>
      <c r="E1341" s="136" t="s">
        <v>1246</v>
      </c>
      <c r="F1341" s="137" t="s">
        <v>1247</v>
      </c>
      <c r="G1341" s="138" t="s">
        <v>250</v>
      </c>
      <c r="H1341" s="139">
        <v>844.02</v>
      </c>
      <c r="I1341" s="140"/>
      <c r="J1341" s="141">
        <f>ROUND(I1341*H1341,2)</f>
        <v>0</v>
      </c>
      <c r="K1341" s="137" t="s">
        <v>251</v>
      </c>
      <c r="L1341" s="31"/>
      <c r="M1341" s="142" t="s">
        <v>1</v>
      </c>
      <c r="N1341" s="143" t="s">
        <v>42</v>
      </c>
      <c r="P1341" s="144">
        <f>O1341*H1341</f>
        <v>0</v>
      </c>
      <c r="Q1341" s="144">
        <v>0</v>
      </c>
      <c r="R1341" s="144">
        <f>Q1341*H1341</f>
        <v>0</v>
      </c>
      <c r="S1341" s="144">
        <v>0</v>
      </c>
      <c r="T1341" s="145">
        <f>S1341*H1341</f>
        <v>0</v>
      </c>
      <c r="AR1341" s="146" t="s">
        <v>340</v>
      </c>
      <c r="AT1341" s="146" t="s">
        <v>167</v>
      </c>
      <c r="AU1341" s="146" t="s">
        <v>113</v>
      </c>
      <c r="AY1341" s="16" t="s">
        <v>164</v>
      </c>
      <c r="BE1341" s="147">
        <f>IF(N1341="základní",J1341,0)</f>
        <v>0</v>
      </c>
      <c r="BF1341" s="147">
        <f>IF(N1341="snížená",J1341,0)</f>
        <v>0</v>
      </c>
      <c r="BG1341" s="147">
        <f>IF(N1341="zákl. přenesená",J1341,0)</f>
        <v>0</v>
      </c>
      <c r="BH1341" s="147">
        <f>IF(N1341="sníž. přenesená",J1341,0)</f>
        <v>0</v>
      </c>
      <c r="BI1341" s="147">
        <f>IF(N1341="nulová",J1341,0)</f>
        <v>0</v>
      </c>
      <c r="BJ1341" s="16" t="s">
        <v>113</v>
      </c>
      <c r="BK1341" s="147">
        <f>ROUND(I1341*H1341,2)</f>
        <v>0</v>
      </c>
      <c r="BL1341" s="16" t="s">
        <v>340</v>
      </c>
      <c r="BM1341" s="146" t="s">
        <v>1248</v>
      </c>
    </row>
    <row r="1342" spans="2:65" s="12" customFormat="1">
      <c r="B1342" s="157"/>
      <c r="D1342" s="148" t="s">
        <v>253</v>
      </c>
      <c r="E1342" s="158" t="s">
        <v>1</v>
      </c>
      <c r="F1342" s="159" t="s">
        <v>511</v>
      </c>
      <c r="H1342" s="158" t="s">
        <v>1</v>
      </c>
      <c r="I1342" s="160"/>
      <c r="L1342" s="157"/>
      <c r="M1342" s="161"/>
      <c r="T1342" s="162"/>
      <c r="AT1342" s="158" t="s">
        <v>253</v>
      </c>
      <c r="AU1342" s="158" t="s">
        <v>113</v>
      </c>
      <c r="AV1342" s="12" t="s">
        <v>84</v>
      </c>
      <c r="AW1342" s="12" t="s">
        <v>32</v>
      </c>
      <c r="AX1342" s="12" t="s">
        <v>76</v>
      </c>
      <c r="AY1342" s="158" t="s">
        <v>164</v>
      </c>
    </row>
    <row r="1343" spans="2:65" s="13" customFormat="1">
      <c r="B1343" s="163"/>
      <c r="D1343" s="148" t="s">
        <v>253</v>
      </c>
      <c r="E1343" s="164" t="s">
        <v>1</v>
      </c>
      <c r="F1343" s="165" t="s">
        <v>935</v>
      </c>
      <c r="H1343" s="166">
        <v>437.85</v>
      </c>
      <c r="I1343" s="167"/>
      <c r="L1343" s="163"/>
      <c r="M1343" s="168"/>
      <c r="T1343" s="169"/>
      <c r="AT1343" s="164" t="s">
        <v>253</v>
      </c>
      <c r="AU1343" s="164" t="s">
        <v>113</v>
      </c>
      <c r="AV1343" s="13" t="s">
        <v>113</v>
      </c>
      <c r="AW1343" s="13" t="s">
        <v>32</v>
      </c>
      <c r="AX1343" s="13" t="s">
        <v>76</v>
      </c>
      <c r="AY1343" s="164" t="s">
        <v>164</v>
      </c>
    </row>
    <row r="1344" spans="2:65" s="13" customFormat="1">
      <c r="B1344" s="163"/>
      <c r="D1344" s="148" t="s">
        <v>253</v>
      </c>
      <c r="E1344" s="164" t="s">
        <v>1</v>
      </c>
      <c r="F1344" s="165" t="s">
        <v>936</v>
      </c>
      <c r="H1344" s="166">
        <v>-15.84</v>
      </c>
      <c r="I1344" s="167"/>
      <c r="L1344" s="163"/>
      <c r="M1344" s="168"/>
      <c r="T1344" s="169"/>
      <c r="AT1344" s="164" t="s">
        <v>253</v>
      </c>
      <c r="AU1344" s="164" t="s">
        <v>113</v>
      </c>
      <c r="AV1344" s="13" t="s">
        <v>113</v>
      </c>
      <c r="AW1344" s="13" t="s">
        <v>32</v>
      </c>
      <c r="AX1344" s="13" t="s">
        <v>76</v>
      </c>
      <c r="AY1344" s="164" t="s">
        <v>164</v>
      </c>
    </row>
    <row r="1345" spans="2:65" s="12" customFormat="1">
      <c r="B1345" s="157"/>
      <c r="D1345" s="148" t="s">
        <v>253</v>
      </c>
      <c r="E1345" s="158" t="s">
        <v>1</v>
      </c>
      <c r="F1345" s="159" t="s">
        <v>519</v>
      </c>
      <c r="H1345" s="158" t="s">
        <v>1</v>
      </c>
      <c r="I1345" s="160"/>
      <c r="L1345" s="157"/>
      <c r="M1345" s="161"/>
      <c r="T1345" s="162"/>
      <c r="AT1345" s="158" t="s">
        <v>253</v>
      </c>
      <c r="AU1345" s="158" t="s">
        <v>113</v>
      </c>
      <c r="AV1345" s="12" t="s">
        <v>84</v>
      </c>
      <c r="AW1345" s="12" t="s">
        <v>32</v>
      </c>
      <c r="AX1345" s="12" t="s">
        <v>76</v>
      </c>
      <c r="AY1345" s="158" t="s">
        <v>164</v>
      </c>
    </row>
    <row r="1346" spans="2:65" s="13" customFormat="1">
      <c r="B1346" s="163"/>
      <c r="D1346" s="148" t="s">
        <v>253</v>
      </c>
      <c r="E1346" s="164" t="s">
        <v>1</v>
      </c>
      <c r="F1346" s="165" t="s">
        <v>935</v>
      </c>
      <c r="H1346" s="166">
        <v>437.85</v>
      </c>
      <c r="I1346" s="167"/>
      <c r="L1346" s="163"/>
      <c r="M1346" s="168"/>
      <c r="T1346" s="169"/>
      <c r="AT1346" s="164" t="s">
        <v>253</v>
      </c>
      <c r="AU1346" s="164" t="s">
        <v>113</v>
      </c>
      <c r="AV1346" s="13" t="s">
        <v>113</v>
      </c>
      <c r="AW1346" s="13" t="s">
        <v>32</v>
      </c>
      <c r="AX1346" s="13" t="s">
        <v>76</v>
      </c>
      <c r="AY1346" s="164" t="s">
        <v>164</v>
      </c>
    </row>
    <row r="1347" spans="2:65" s="13" customFormat="1">
      <c r="B1347" s="163"/>
      <c r="D1347" s="148" t="s">
        <v>253</v>
      </c>
      <c r="E1347" s="164" t="s">
        <v>1</v>
      </c>
      <c r="F1347" s="165" t="s">
        <v>936</v>
      </c>
      <c r="H1347" s="166">
        <v>-15.84</v>
      </c>
      <c r="I1347" s="167"/>
      <c r="L1347" s="163"/>
      <c r="M1347" s="168"/>
      <c r="T1347" s="169"/>
      <c r="AT1347" s="164" t="s">
        <v>253</v>
      </c>
      <c r="AU1347" s="164" t="s">
        <v>113</v>
      </c>
      <c r="AV1347" s="13" t="s">
        <v>113</v>
      </c>
      <c r="AW1347" s="13" t="s">
        <v>32</v>
      </c>
      <c r="AX1347" s="13" t="s">
        <v>76</v>
      </c>
      <c r="AY1347" s="164" t="s">
        <v>164</v>
      </c>
    </row>
    <row r="1348" spans="2:65" s="14" customFormat="1">
      <c r="B1348" s="170"/>
      <c r="D1348" s="148" t="s">
        <v>253</v>
      </c>
      <c r="E1348" s="171" t="s">
        <v>1</v>
      </c>
      <c r="F1348" s="172" t="s">
        <v>265</v>
      </c>
      <c r="H1348" s="173">
        <v>844.0200000000001</v>
      </c>
      <c r="I1348" s="174"/>
      <c r="L1348" s="170"/>
      <c r="M1348" s="175"/>
      <c r="T1348" s="176"/>
      <c r="AT1348" s="171" t="s">
        <v>253</v>
      </c>
      <c r="AU1348" s="171" t="s">
        <v>113</v>
      </c>
      <c r="AV1348" s="14" t="s">
        <v>186</v>
      </c>
      <c r="AW1348" s="14" t="s">
        <v>32</v>
      </c>
      <c r="AX1348" s="14" t="s">
        <v>84</v>
      </c>
      <c r="AY1348" s="171" t="s">
        <v>164</v>
      </c>
    </row>
    <row r="1349" spans="2:65" s="1" customFormat="1" ht="24.2" customHeight="1">
      <c r="B1349" s="31"/>
      <c r="C1349" s="177" t="s">
        <v>1249</v>
      </c>
      <c r="D1349" s="177" t="s">
        <v>331</v>
      </c>
      <c r="E1349" s="178" t="s">
        <v>1250</v>
      </c>
      <c r="F1349" s="179" t="s">
        <v>1251</v>
      </c>
      <c r="G1349" s="180" t="s">
        <v>250</v>
      </c>
      <c r="H1349" s="181">
        <v>886.221</v>
      </c>
      <c r="I1349" s="182"/>
      <c r="J1349" s="183">
        <f>ROUND(I1349*H1349,2)</f>
        <v>0</v>
      </c>
      <c r="K1349" s="179" t="s">
        <v>251</v>
      </c>
      <c r="L1349" s="184"/>
      <c r="M1349" s="185" t="s">
        <v>1</v>
      </c>
      <c r="N1349" s="186" t="s">
        <v>42</v>
      </c>
      <c r="P1349" s="144">
        <f>O1349*H1349</f>
        <v>0</v>
      </c>
      <c r="Q1349" s="144">
        <v>3.8999999999999999E-4</v>
      </c>
      <c r="R1349" s="144">
        <f>Q1349*H1349</f>
        <v>0.34562619</v>
      </c>
      <c r="S1349" s="144">
        <v>0</v>
      </c>
      <c r="T1349" s="145">
        <f>S1349*H1349</f>
        <v>0</v>
      </c>
      <c r="AR1349" s="146" t="s">
        <v>470</v>
      </c>
      <c r="AT1349" s="146" t="s">
        <v>331</v>
      </c>
      <c r="AU1349" s="146" t="s">
        <v>113</v>
      </c>
      <c r="AY1349" s="16" t="s">
        <v>164</v>
      </c>
      <c r="BE1349" s="147">
        <f>IF(N1349="základní",J1349,0)</f>
        <v>0</v>
      </c>
      <c r="BF1349" s="147">
        <f>IF(N1349="snížená",J1349,0)</f>
        <v>0</v>
      </c>
      <c r="BG1349" s="147">
        <f>IF(N1349="zákl. přenesená",J1349,0)</f>
        <v>0</v>
      </c>
      <c r="BH1349" s="147">
        <f>IF(N1349="sníž. přenesená",J1349,0)</f>
        <v>0</v>
      </c>
      <c r="BI1349" s="147">
        <f>IF(N1349="nulová",J1349,0)</f>
        <v>0</v>
      </c>
      <c r="BJ1349" s="16" t="s">
        <v>113</v>
      </c>
      <c r="BK1349" s="147">
        <f>ROUND(I1349*H1349,2)</f>
        <v>0</v>
      </c>
      <c r="BL1349" s="16" t="s">
        <v>340</v>
      </c>
      <c r="BM1349" s="146" t="s">
        <v>1252</v>
      </c>
    </row>
    <row r="1350" spans="2:65" s="13" customFormat="1">
      <c r="B1350" s="163"/>
      <c r="D1350" s="148" t="s">
        <v>253</v>
      </c>
      <c r="E1350" s="164" t="s">
        <v>1</v>
      </c>
      <c r="F1350" s="165" t="s">
        <v>1253</v>
      </c>
      <c r="H1350" s="166">
        <v>886.221</v>
      </c>
      <c r="I1350" s="167"/>
      <c r="L1350" s="163"/>
      <c r="M1350" s="168"/>
      <c r="T1350" s="169"/>
      <c r="AT1350" s="164" t="s">
        <v>253</v>
      </c>
      <c r="AU1350" s="164" t="s">
        <v>113</v>
      </c>
      <c r="AV1350" s="13" t="s">
        <v>113</v>
      </c>
      <c r="AW1350" s="13" t="s">
        <v>32</v>
      </c>
      <c r="AX1350" s="13" t="s">
        <v>84</v>
      </c>
      <c r="AY1350" s="164" t="s">
        <v>164</v>
      </c>
    </row>
    <row r="1351" spans="2:65" s="1" customFormat="1" ht="24.2" customHeight="1">
      <c r="B1351" s="31"/>
      <c r="C1351" s="135" t="s">
        <v>1254</v>
      </c>
      <c r="D1351" s="135" t="s">
        <v>167</v>
      </c>
      <c r="E1351" s="136" t="s">
        <v>1255</v>
      </c>
      <c r="F1351" s="137" t="s">
        <v>1247</v>
      </c>
      <c r="G1351" s="138" t="s">
        <v>250</v>
      </c>
      <c r="H1351" s="139">
        <v>1312.28</v>
      </c>
      <c r="I1351" s="140"/>
      <c r="J1351" s="141">
        <f>ROUND(I1351*H1351,2)</f>
        <v>0</v>
      </c>
      <c r="K1351" s="137" t="s">
        <v>1</v>
      </c>
      <c r="L1351" s="31"/>
      <c r="M1351" s="142" t="s">
        <v>1</v>
      </c>
      <c r="N1351" s="143" t="s">
        <v>42</v>
      </c>
      <c r="P1351" s="144">
        <f>O1351*H1351</f>
        <v>0</v>
      </c>
      <c r="Q1351" s="144">
        <v>0</v>
      </c>
      <c r="R1351" s="144">
        <f>Q1351*H1351</f>
        <v>0</v>
      </c>
      <c r="S1351" s="144">
        <v>0</v>
      </c>
      <c r="T1351" s="145">
        <f>S1351*H1351</f>
        <v>0</v>
      </c>
      <c r="AR1351" s="146" t="s">
        <v>340</v>
      </c>
      <c r="AT1351" s="146" t="s">
        <v>167</v>
      </c>
      <c r="AU1351" s="146" t="s">
        <v>113</v>
      </c>
      <c r="AY1351" s="16" t="s">
        <v>164</v>
      </c>
      <c r="BE1351" s="147">
        <f>IF(N1351="základní",J1351,0)</f>
        <v>0</v>
      </c>
      <c r="BF1351" s="147">
        <f>IF(N1351="snížená",J1351,0)</f>
        <v>0</v>
      </c>
      <c r="BG1351" s="147">
        <f>IF(N1351="zákl. přenesená",J1351,0)</f>
        <v>0</v>
      </c>
      <c r="BH1351" s="147">
        <f>IF(N1351="sníž. přenesená",J1351,0)</f>
        <v>0</v>
      </c>
      <c r="BI1351" s="147">
        <f>IF(N1351="nulová",J1351,0)</f>
        <v>0</v>
      </c>
      <c r="BJ1351" s="16" t="s">
        <v>113</v>
      </c>
      <c r="BK1351" s="147">
        <f>ROUND(I1351*H1351,2)</f>
        <v>0</v>
      </c>
      <c r="BL1351" s="16" t="s">
        <v>340</v>
      </c>
      <c r="BM1351" s="146" t="s">
        <v>1256</v>
      </c>
    </row>
    <row r="1352" spans="2:65" s="12" customFormat="1">
      <c r="B1352" s="157"/>
      <c r="D1352" s="148" t="s">
        <v>253</v>
      </c>
      <c r="E1352" s="158" t="s">
        <v>1</v>
      </c>
      <c r="F1352" s="159" t="s">
        <v>509</v>
      </c>
      <c r="H1352" s="158" t="s">
        <v>1</v>
      </c>
      <c r="I1352" s="160"/>
      <c r="L1352" s="157"/>
      <c r="M1352" s="161"/>
      <c r="T1352" s="162"/>
      <c r="AT1352" s="158" t="s">
        <v>253</v>
      </c>
      <c r="AU1352" s="158" t="s">
        <v>113</v>
      </c>
      <c r="AV1352" s="12" t="s">
        <v>84</v>
      </c>
      <c r="AW1352" s="12" t="s">
        <v>32</v>
      </c>
      <c r="AX1352" s="12" t="s">
        <v>76</v>
      </c>
      <c r="AY1352" s="158" t="s">
        <v>164</v>
      </c>
    </row>
    <row r="1353" spans="2:65" s="13" customFormat="1">
      <c r="B1353" s="163"/>
      <c r="D1353" s="148" t="s">
        <v>253</v>
      </c>
      <c r="E1353" s="164" t="s">
        <v>1</v>
      </c>
      <c r="F1353" s="165" t="s">
        <v>933</v>
      </c>
      <c r="H1353" s="166">
        <v>472.26</v>
      </c>
      <c r="I1353" s="167"/>
      <c r="L1353" s="163"/>
      <c r="M1353" s="168"/>
      <c r="T1353" s="169"/>
      <c r="AT1353" s="164" t="s">
        <v>253</v>
      </c>
      <c r="AU1353" s="164" t="s">
        <v>113</v>
      </c>
      <c r="AV1353" s="13" t="s">
        <v>113</v>
      </c>
      <c r="AW1353" s="13" t="s">
        <v>32</v>
      </c>
      <c r="AX1353" s="13" t="s">
        <v>76</v>
      </c>
      <c r="AY1353" s="164" t="s">
        <v>164</v>
      </c>
    </row>
    <row r="1354" spans="2:65" s="13" customFormat="1">
      <c r="B1354" s="163"/>
      <c r="D1354" s="148" t="s">
        <v>253</v>
      </c>
      <c r="E1354" s="164" t="s">
        <v>1</v>
      </c>
      <c r="F1354" s="165" t="s">
        <v>934</v>
      </c>
      <c r="H1354" s="166">
        <v>-4</v>
      </c>
      <c r="I1354" s="167"/>
      <c r="L1354" s="163"/>
      <c r="M1354" s="168"/>
      <c r="T1354" s="169"/>
      <c r="AT1354" s="164" t="s">
        <v>253</v>
      </c>
      <c r="AU1354" s="164" t="s">
        <v>113</v>
      </c>
      <c r="AV1354" s="13" t="s">
        <v>113</v>
      </c>
      <c r="AW1354" s="13" t="s">
        <v>32</v>
      </c>
      <c r="AX1354" s="13" t="s">
        <v>76</v>
      </c>
      <c r="AY1354" s="164" t="s">
        <v>164</v>
      </c>
    </row>
    <row r="1355" spans="2:65" s="12" customFormat="1">
      <c r="B1355" s="157"/>
      <c r="D1355" s="148" t="s">
        <v>253</v>
      </c>
      <c r="E1355" s="158" t="s">
        <v>1</v>
      </c>
      <c r="F1355" s="159" t="s">
        <v>511</v>
      </c>
      <c r="H1355" s="158" t="s">
        <v>1</v>
      </c>
      <c r="I1355" s="160"/>
      <c r="L1355" s="157"/>
      <c r="M1355" s="161"/>
      <c r="T1355" s="162"/>
      <c r="AT1355" s="158" t="s">
        <v>253</v>
      </c>
      <c r="AU1355" s="158" t="s">
        <v>113</v>
      </c>
      <c r="AV1355" s="12" t="s">
        <v>84</v>
      </c>
      <c r="AW1355" s="12" t="s">
        <v>32</v>
      </c>
      <c r="AX1355" s="12" t="s">
        <v>76</v>
      </c>
      <c r="AY1355" s="158" t="s">
        <v>164</v>
      </c>
    </row>
    <row r="1356" spans="2:65" s="13" customFormat="1">
      <c r="B1356" s="163"/>
      <c r="D1356" s="148" t="s">
        <v>253</v>
      </c>
      <c r="E1356" s="164" t="s">
        <v>1</v>
      </c>
      <c r="F1356" s="165" t="s">
        <v>935</v>
      </c>
      <c r="H1356" s="166">
        <v>437.85</v>
      </c>
      <c r="I1356" s="167"/>
      <c r="L1356" s="163"/>
      <c r="M1356" s="168"/>
      <c r="T1356" s="169"/>
      <c r="AT1356" s="164" t="s">
        <v>253</v>
      </c>
      <c r="AU1356" s="164" t="s">
        <v>113</v>
      </c>
      <c r="AV1356" s="13" t="s">
        <v>113</v>
      </c>
      <c r="AW1356" s="13" t="s">
        <v>32</v>
      </c>
      <c r="AX1356" s="13" t="s">
        <v>76</v>
      </c>
      <c r="AY1356" s="164" t="s">
        <v>164</v>
      </c>
    </row>
    <row r="1357" spans="2:65" s="13" customFormat="1">
      <c r="B1357" s="163"/>
      <c r="D1357" s="148" t="s">
        <v>253</v>
      </c>
      <c r="E1357" s="164" t="s">
        <v>1</v>
      </c>
      <c r="F1357" s="165" t="s">
        <v>936</v>
      </c>
      <c r="H1357" s="166">
        <v>-15.84</v>
      </c>
      <c r="I1357" s="167"/>
      <c r="L1357" s="163"/>
      <c r="M1357" s="168"/>
      <c r="T1357" s="169"/>
      <c r="AT1357" s="164" t="s">
        <v>253</v>
      </c>
      <c r="AU1357" s="164" t="s">
        <v>113</v>
      </c>
      <c r="AV1357" s="13" t="s">
        <v>113</v>
      </c>
      <c r="AW1357" s="13" t="s">
        <v>32</v>
      </c>
      <c r="AX1357" s="13" t="s">
        <v>76</v>
      </c>
      <c r="AY1357" s="164" t="s">
        <v>164</v>
      </c>
    </row>
    <row r="1358" spans="2:65" s="12" customFormat="1">
      <c r="B1358" s="157"/>
      <c r="D1358" s="148" t="s">
        <v>253</v>
      </c>
      <c r="E1358" s="158" t="s">
        <v>1</v>
      </c>
      <c r="F1358" s="159" t="s">
        <v>519</v>
      </c>
      <c r="H1358" s="158" t="s">
        <v>1</v>
      </c>
      <c r="I1358" s="160"/>
      <c r="L1358" s="157"/>
      <c r="M1358" s="161"/>
      <c r="T1358" s="162"/>
      <c r="AT1358" s="158" t="s">
        <v>253</v>
      </c>
      <c r="AU1358" s="158" t="s">
        <v>113</v>
      </c>
      <c r="AV1358" s="12" t="s">
        <v>84</v>
      </c>
      <c r="AW1358" s="12" t="s">
        <v>32</v>
      </c>
      <c r="AX1358" s="12" t="s">
        <v>76</v>
      </c>
      <c r="AY1358" s="158" t="s">
        <v>164</v>
      </c>
    </row>
    <row r="1359" spans="2:65" s="13" customFormat="1">
      <c r="B1359" s="163"/>
      <c r="D1359" s="148" t="s">
        <v>253</v>
      </c>
      <c r="E1359" s="164" t="s">
        <v>1</v>
      </c>
      <c r="F1359" s="165" t="s">
        <v>935</v>
      </c>
      <c r="H1359" s="166">
        <v>437.85</v>
      </c>
      <c r="I1359" s="167"/>
      <c r="L1359" s="163"/>
      <c r="M1359" s="168"/>
      <c r="T1359" s="169"/>
      <c r="AT1359" s="164" t="s">
        <v>253</v>
      </c>
      <c r="AU1359" s="164" t="s">
        <v>113</v>
      </c>
      <c r="AV1359" s="13" t="s">
        <v>113</v>
      </c>
      <c r="AW1359" s="13" t="s">
        <v>32</v>
      </c>
      <c r="AX1359" s="13" t="s">
        <v>76</v>
      </c>
      <c r="AY1359" s="164" t="s">
        <v>164</v>
      </c>
    </row>
    <row r="1360" spans="2:65" s="13" customFormat="1">
      <c r="B1360" s="163"/>
      <c r="D1360" s="148" t="s">
        <v>253</v>
      </c>
      <c r="E1360" s="164" t="s">
        <v>1</v>
      </c>
      <c r="F1360" s="165" t="s">
        <v>936</v>
      </c>
      <c r="H1360" s="166">
        <v>-15.84</v>
      </c>
      <c r="I1360" s="167"/>
      <c r="L1360" s="163"/>
      <c r="M1360" s="168"/>
      <c r="T1360" s="169"/>
      <c r="AT1360" s="164" t="s">
        <v>253</v>
      </c>
      <c r="AU1360" s="164" t="s">
        <v>113</v>
      </c>
      <c r="AV1360" s="13" t="s">
        <v>113</v>
      </c>
      <c r="AW1360" s="13" t="s">
        <v>32</v>
      </c>
      <c r="AX1360" s="13" t="s">
        <v>76</v>
      </c>
      <c r="AY1360" s="164" t="s">
        <v>164</v>
      </c>
    </row>
    <row r="1361" spans="2:65" s="14" customFormat="1">
      <c r="B1361" s="170"/>
      <c r="D1361" s="148" t="s">
        <v>253</v>
      </c>
      <c r="E1361" s="171" t="s">
        <v>1</v>
      </c>
      <c r="F1361" s="172" t="s">
        <v>265</v>
      </c>
      <c r="H1361" s="173">
        <v>1312.28</v>
      </c>
      <c r="I1361" s="174"/>
      <c r="L1361" s="170"/>
      <c r="M1361" s="175"/>
      <c r="T1361" s="176"/>
      <c r="AT1361" s="171" t="s">
        <v>253</v>
      </c>
      <c r="AU1361" s="171" t="s">
        <v>113</v>
      </c>
      <c r="AV1361" s="14" t="s">
        <v>186</v>
      </c>
      <c r="AW1361" s="14" t="s">
        <v>32</v>
      </c>
      <c r="AX1361" s="14" t="s">
        <v>84</v>
      </c>
      <c r="AY1361" s="171" t="s">
        <v>164</v>
      </c>
    </row>
    <row r="1362" spans="2:65" s="1" customFormat="1" ht="24.2" customHeight="1">
      <c r="B1362" s="31"/>
      <c r="C1362" s="177" t="s">
        <v>1257</v>
      </c>
      <c r="D1362" s="177" t="s">
        <v>331</v>
      </c>
      <c r="E1362" s="178" t="s">
        <v>1258</v>
      </c>
      <c r="F1362" s="179" t="s">
        <v>1259</v>
      </c>
      <c r="G1362" s="180" t="s">
        <v>250</v>
      </c>
      <c r="H1362" s="181">
        <v>1312.28</v>
      </c>
      <c r="I1362" s="182"/>
      <c r="J1362" s="183">
        <f>ROUND(I1362*H1362,2)</f>
        <v>0</v>
      </c>
      <c r="K1362" s="179" t="s">
        <v>1260</v>
      </c>
      <c r="L1362" s="184"/>
      <c r="M1362" s="185" t="s">
        <v>1</v>
      </c>
      <c r="N1362" s="186" t="s">
        <v>42</v>
      </c>
      <c r="P1362" s="144">
        <f>O1362*H1362</f>
        <v>0</v>
      </c>
      <c r="Q1362" s="144">
        <v>1.58E-3</v>
      </c>
      <c r="R1362" s="144">
        <f>Q1362*H1362</f>
        <v>2.0734024</v>
      </c>
      <c r="S1362" s="144">
        <v>0</v>
      </c>
      <c r="T1362" s="145">
        <f>S1362*H1362</f>
        <v>0</v>
      </c>
      <c r="AR1362" s="146" t="s">
        <v>470</v>
      </c>
      <c r="AT1362" s="146" t="s">
        <v>331</v>
      </c>
      <c r="AU1362" s="146" t="s">
        <v>113</v>
      </c>
      <c r="AY1362" s="16" t="s">
        <v>164</v>
      </c>
      <c r="BE1362" s="147">
        <f>IF(N1362="základní",J1362,0)</f>
        <v>0</v>
      </c>
      <c r="BF1362" s="147">
        <f>IF(N1362="snížená",J1362,0)</f>
        <v>0</v>
      </c>
      <c r="BG1362" s="147">
        <f>IF(N1362="zákl. přenesená",J1362,0)</f>
        <v>0</v>
      </c>
      <c r="BH1362" s="147">
        <f>IF(N1362="sníž. přenesená",J1362,0)</f>
        <v>0</v>
      </c>
      <c r="BI1362" s="147">
        <f>IF(N1362="nulová",J1362,0)</f>
        <v>0</v>
      </c>
      <c r="BJ1362" s="16" t="s">
        <v>113</v>
      </c>
      <c r="BK1362" s="147">
        <f>ROUND(I1362*H1362,2)</f>
        <v>0</v>
      </c>
      <c r="BL1362" s="16" t="s">
        <v>340</v>
      </c>
      <c r="BM1362" s="146" t="s">
        <v>1261</v>
      </c>
    </row>
    <row r="1363" spans="2:65" s="1" customFormat="1" ht="24.2" customHeight="1">
      <c r="B1363" s="31"/>
      <c r="C1363" s="135" t="s">
        <v>1262</v>
      </c>
      <c r="D1363" s="135" t="s">
        <v>167</v>
      </c>
      <c r="E1363" s="136" t="s">
        <v>1263</v>
      </c>
      <c r="F1363" s="137" t="s">
        <v>1264</v>
      </c>
      <c r="G1363" s="138" t="s">
        <v>250</v>
      </c>
      <c r="H1363" s="139">
        <v>468.26</v>
      </c>
      <c r="I1363" s="140"/>
      <c r="J1363" s="141">
        <f>ROUND(I1363*H1363,2)</f>
        <v>0</v>
      </c>
      <c r="K1363" s="137" t="s">
        <v>251</v>
      </c>
      <c r="L1363" s="31"/>
      <c r="M1363" s="142" t="s">
        <v>1</v>
      </c>
      <c r="N1363" s="143" t="s">
        <v>42</v>
      </c>
      <c r="P1363" s="144">
        <f>O1363*H1363</f>
        <v>0</v>
      </c>
      <c r="Q1363" s="144">
        <v>0</v>
      </c>
      <c r="R1363" s="144">
        <f>Q1363*H1363</f>
        <v>0</v>
      </c>
      <c r="S1363" s="144">
        <v>0</v>
      </c>
      <c r="T1363" s="145">
        <f>S1363*H1363</f>
        <v>0</v>
      </c>
      <c r="AR1363" s="146" t="s">
        <v>340</v>
      </c>
      <c r="AT1363" s="146" t="s">
        <v>167</v>
      </c>
      <c r="AU1363" s="146" t="s">
        <v>113</v>
      </c>
      <c r="AY1363" s="16" t="s">
        <v>164</v>
      </c>
      <c r="BE1363" s="147">
        <f>IF(N1363="základní",J1363,0)</f>
        <v>0</v>
      </c>
      <c r="BF1363" s="147">
        <f>IF(N1363="snížená",J1363,0)</f>
        <v>0</v>
      </c>
      <c r="BG1363" s="147">
        <f>IF(N1363="zákl. přenesená",J1363,0)</f>
        <v>0</v>
      </c>
      <c r="BH1363" s="147">
        <f>IF(N1363="sníž. přenesená",J1363,0)</f>
        <v>0</v>
      </c>
      <c r="BI1363" s="147">
        <f>IF(N1363="nulová",J1363,0)</f>
        <v>0</v>
      </c>
      <c r="BJ1363" s="16" t="s">
        <v>113</v>
      </c>
      <c r="BK1363" s="147">
        <f>ROUND(I1363*H1363,2)</f>
        <v>0</v>
      </c>
      <c r="BL1363" s="16" t="s">
        <v>340</v>
      </c>
      <c r="BM1363" s="146" t="s">
        <v>1265</v>
      </c>
    </row>
    <row r="1364" spans="2:65" s="12" customFormat="1">
      <c r="B1364" s="157"/>
      <c r="D1364" s="148" t="s">
        <v>253</v>
      </c>
      <c r="E1364" s="158" t="s">
        <v>1</v>
      </c>
      <c r="F1364" s="159" t="s">
        <v>509</v>
      </c>
      <c r="H1364" s="158" t="s">
        <v>1</v>
      </c>
      <c r="I1364" s="160"/>
      <c r="L1364" s="157"/>
      <c r="M1364" s="161"/>
      <c r="T1364" s="162"/>
      <c r="AT1364" s="158" t="s">
        <v>253</v>
      </c>
      <c r="AU1364" s="158" t="s">
        <v>113</v>
      </c>
      <c r="AV1364" s="12" t="s">
        <v>84</v>
      </c>
      <c r="AW1364" s="12" t="s">
        <v>32</v>
      </c>
      <c r="AX1364" s="12" t="s">
        <v>76</v>
      </c>
      <c r="AY1364" s="158" t="s">
        <v>164</v>
      </c>
    </row>
    <row r="1365" spans="2:65" s="13" customFormat="1">
      <c r="B1365" s="163"/>
      <c r="D1365" s="148" t="s">
        <v>253</v>
      </c>
      <c r="E1365" s="164" t="s">
        <v>1</v>
      </c>
      <c r="F1365" s="165" t="s">
        <v>933</v>
      </c>
      <c r="H1365" s="166">
        <v>472.26</v>
      </c>
      <c r="I1365" s="167"/>
      <c r="L1365" s="163"/>
      <c r="M1365" s="168"/>
      <c r="T1365" s="169"/>
      <c r="AT1365" s="164" t="s">
        <v>253</v>
      </c>
      <c r="AU1365" s="164" t="s">
        <v>113</v>
      </c>
      <c r="AV1365" s="13" t="s">
        <v>113</v>
      </c>
      <c r="AW1365" s="13" t="s">
        <v>32</v>
      </c>
      <c r="AX1365" s="13" t="s">
        <v>76</v>
      </c>
      <c r="AY1365" s="164" t="s">
        <v>164</v>
      </c>
    </row>
    <row r="1366" spans="2:65" s="13" customFormat="1">
      <c r="B1366" s="163"/>
      <c r="D1366" s="148" t="s">
        <v>253</v>
      </c>
      <c r="E1366" s="164" t="s">
        <v>1</v>
      </c>
      <c r="F1366" s="165" t="s">
        <v>934</v>
      </c>
      <c r="H1366" s="166">
        <v>-4</v>
      </c>
      <c r="I1366" s="167"/>
      <c r="L1366" s="163"/>
      <c r="M1366" s="168"/>
      <c r="T1366" s="169"/>
      <c r="AT1366" s="164" t="s">
        <v>253</v>
      </c>
      <c r="AU1366" s="164" t="s">
        <v>113</v>
      </c>
      <c r="AV1366" s="13" t="s">
        <v>113</v>
      </c>
      <c r="AW1366" s="13" t="s">
        <v>32</v>
      </c>
      <c r="AX1366" s="13" t="s">
        <v>76</v>
      </c>
      <c r="AY1366" s="164" t="s">
        <v>164</v>
      </c>
    </row>
    <row r="1367" spans="2:65" s="14" customFormat="1">
      <c r="B1367" s="170"/>
      <c r="D1367" s="148" t="s">
        <v>253</v>
      </c>
      <c r="E1367" s="171" t="s">
        <v>1</v>
      </c>
      <c r="F1367" s="172" t="s">
        <v>265</v>
      </c>
      <c r="H1367" s="173">
        <v>468.26</v>
      </c>
      <c r="I1367" s="174"/>
      <c r="L1367" s="170"/>
      <c r="M1367" s="175"/>
      <c r="T1367" s="176"/>
      <c r="AT1367" s="171" t="s">
        <v>253</v>
      </c>
      <c r="AU1367" s="171" t="s">
        <v>113</v>
      </c>
      <c r="AV1367" s="14" t="s">
        <v>186</v>
      </c>
      <c r="AW1367" s="14" t="s">
        <v>32</v>
      </c>
      <c r="AX1367" s="14" t="s">
        <v>84</v>
      </c>
      <c r="AY1367" s="171" t="s">
        <v>164</v>
      </c>
    </row>
    <row r="1368" spans="2:65" s="1" customFormat="1" ht="24.2" customHeight="1">
      <c r="B1368" s="31"/>
      <c r="C1368" s="177" t="s">
        <v>1266</v>
      </c>
      <c r="D1368" s="177" t="s">
        <v>331</v>
      </c>
      <c r="E1368" s="178" t="s">
        <v>1267</v>
      </c>
      <c r="F1368" s="179" t="s">
        <v>1268</v>
      </c>
      <c r="G1368" s="180" t="s">
        <v>250</v>
      </c>
      <c r="H1368" s="181">
        <v>491.673</v>
      </c>
      <c r="I1368" s="182"/>
      <c r="J1368" s="183">
        <f>ROUND(I1368*H1368,2)</f>
        <v>0</v>
      </c>
      <c r="K1368" s="179" t="s">
        <v>251</v>
      </c>
      <c r="L1368" s="184"/>
      <c r="M1368" s="185" t="s">
        <v>1</v>
      </c>
      <c r="N1368" s="186" t="s">
        <v>42</v>
      </c>
      <c r="P1368" s="144">
        <f>O1368*H1368</f>
        <v>0</v>
      </c>
      <c r="Q1368" s="144">
        <v>3.2000000000000002E-3</v>
      </c>
      <c r="R1368" s="144">
        <f>Q1368*H1368</f>
        <v>1.5733536000000001</v>
      </c>
      <c r="S1368" s="144">
        <v>0</v>
      </c>
      <c r="T1368" s="145">
        <f>S1368*H1368</f>
        <v>0</v>
      </c>
      <c r="AR1368" s="146" t="s">
        <v>470</v>
      </c>
      <c r="AT1368" s="146" t="s">
        <v>331</v>
      </c>
      <c r="AU1368" s="146" t="s">
        <v>113</v>
      </c>
      <c r="AY1368" s="16" t="s">
        <v>164</v>
      </c>
      <c r="BE1368" s="147">
        <f>IF(N1368="základní",J1368,0)</f>
        <v>0</v>
      </c>
      <c r="BF1368" s="147">
        <f>IF(N1368="snížená",J1368,0)</f>
        <v>0</v>
      </c>
      <c r="BG1368" s="147">
        <f>IF(N1368="zákl. přenesená",J1368,0)</f>
        <v>0</v>
      </c>
      <c r="BH1368" s="147">
        <f>IF(N1368="sníž. přenesená",J1368,0)</f>
        <v>0</v>
      </c>
      <c r="BI1368" s="147">
        <f>IF(N1368="nulová",J1368,0)</f>
        <v>0</v>
      </c>
      <c r="BJ1368" s="16" t="s">
        <v>113</v>
      </c>
      <c r="BK1368" s="147">
        <f>ROUND(I1368*H1368,2)</f>
        <v>0</v>
      </c>
      <c r="BL1368" s="16" t="s">
        <v>340</v>
      </c>
      <c r="BM1368" s="146" t="s">
        <v>1269</v>
      </c>
    </row>
    <row r="1369" spans="2:65" s="13" customFormat="1">
      <c r="B1369" s="163"/>
      <c r="D1369" s="148" t="s">
        <v>253</v>
      </c>
      <c r="E1369" s="164" t="s">
        <v>1</v>
      </c>
      <c r="F1369" s="165" t="s">
        <v>1270</v>
      </c>
      <c r="H1369" s="166">
        <v>491.673</v>
      </c>
      <c r="I1369" s="167"/>
      <c r="L1369" s="163"/>
      <c r="M1369" s="168"/>
      <c r="T1369" s="169"/>
      <c r="AT1369" s="164" t="s">
        <v>253</v>
      </c>
      <c r="AU1369" s="164" t="s">
        <v>113</v>
      </c>
      <c r="AV1369" s="13" t="s">
        <v>113</v>
      </c>
      <c r="AW1369" s="13" t="s">
        <v>32</v>
      </c>
      <c r="AX1369" s="13" t="s">
        <v>84</v>
      </c>
      <c r="AY1369" s="164" t="s">
        <v>164</v>
      </c>
    </row>
    <row r="1370" spans="2:65" s="1" customFormat="1" ht="24.2" customHeight="1">
      <c r="B1370" s="31"/>
      <c r="C1370" s="177" t="s">
        <v>1271</v>
      </c>
      <c r="D1370" s="177" t="s">
        <v>331</v>
      </c>
      <c r="E1370" s="178" t="s">
        <v>1272</v>
      </c>
      <c r="F1370" s="179" t="s">
        <v>1273</v>
      </c>
      <c r="G1370" s="180" t="s">
        <v>250</v>
      </c>
      <c r="H1370" s="181">
        <v>491.673</v>
      </c>
      <c r="I1370" s="182"/>
      <c r="J1370" s="183">
        <f>ROUND(I1370*H1370,2)</f>
        <v>0</v>
      </c>
      <c r="K1370" s="179" t="s">
        <v>251</v>
      </c>
      <c r="L1370" s="184"/>
      <c r="M1370" s="185" t="s">
        <v>1</v>
      </c>
      <c r="N1370" s="186" t="s">
        <v>42</v>
      </c>
      <c r="P1370" s="144">
        <f>O1370*H1370</f>
        <v>0</v>
      </c>
      <c r="Q1370" s="144">
        <v>3.8999999999999998E-3</v>
      </c>
      <c r="R1370" s="144">
        <f>Q1370*H1370</f>
        <v>1.9175247</v>
      </c>
      <c r="S1370" s="144">
        <v>0</v>
      </c>
      <c r="T1370" s="145">
        <f>S1370*H1370</f>
        <v>0</v>
      </c>
      <c r="AR1370" s="146" t="s">
        <v>470</v>
      </c>
      <c r="AT1370" s="146" t="s">
        <v>331</v>
      </c>
      <c r="AU1370" s="146" t="s">
        <v>113</v>
      </c>
      <c r="AY1370" s="16" t="s">
        <v>164</v>
      </c>
      <c r="BE1370" s="147">
        <f>IF(N1370="základní",J1370,0)</f>
        <v>0</v>
      </c>
      <c r="BF1370" s="147">
        <f>IF(N1370="snížená",J1370,0)</f>
        <v>0</v>
      </c>
      <c r="BG1370" s="147">
        <f>IF(N1370="zákl. přenesená",J1370,0)</f>
        <v>0</v>
      </c>
      <c r="BH1370" s="147">
        <f>IF(N1370="sníž. přenesená",J1370,0)</f>
        <v>0</v>
      </c>
      <c r="BI1370" s="147">
        <f>IF(N1370="nulová",J1370,0)</f>
        <v>0</v>
      </c>
      <c r="BJ1370" s="16" t="s">
        <v>113</v>
      </c>
      <c r="BK1370" s="147">
        <f>ROUND(I1370*H1370,2)</f>
        <v>0</v>
      </c>
      <c r="BL1370" s="16" t="s">
        <v>340</v>
      </c>
      <c r="BM1370" s="146" t="s">
        <v>1274</v>
      </c>
    </row>
    <row r="1371" spans="2:65" s="13" customFormat="1">
      <c r="B1371" s="163"/>
      <c r="D1371" s="148" t="s">
        <v>253</v>
      </c>
      <c r="E1371" s="164" t="s">
        <v>1</v>
      </c>
      <c r="F1371" s="165" t="s">
        <v>1270</v>
      </c>
      <c r="H1371" s="166">
        <v>491.673</v>
      </c>
      <c r="I1371" s="167"/>
      <c r="L1371" s="163"/>
      <c r="M1371" s="168"/>
      <c r="T1371" s="169"/>
      <c r="AT1371" s="164" t="s">
        <v>253</v>
      </c>
      <c r="AU1371" s="164" t="s">
        <v>113</v>
      </c>
      <c r="AV1371" s="13" t="s">
        <v>113</v>
      </c>
      <c r="AW1371" s="13" t="s">
        <v>32</v>
      </c>
      <c r="AX1371" s="13" t="s">
        <v>84</v>
      </c>
      <c r="AY1371" s="164" t="s">
        <v>164</v>
      </c>
    </row>
    <row r="1372" spans="2:65" s="1" customFormat="1" ht="24.2" customHeight="1">
      <c r="B1372" s="31"/>
      <c r="C1372" s="135" t="s">
        <v>1275</v>
      </c>
      <c r="D1372" s="135" t="s">
        <v>167</v>
      </c>
      <c r="E1372" s="136" t="s">
        <v>1276</v>
      </c>
      <c r="F1372" s="137" t="s">
        <v>1277</v>
      </c>
      <c r="G1372" s="138" t="s">
        <v>250</v>
      </c>
      <c r="H1372" s="139">
        <v>111.23699999999999</v>
      </c>
      <c r="I1372" s="140"/>
      <c r="J1372" s="141">
        <f>ROUND(I1372*H1372,2)</f>
        <v>0</v>
      </c>
      <c r="K1372" s="137" t="s">
        <v>251</v>
      </c>
      <c r="L1372" s="31"/>
      <c r="M1372" s="142" t="s">
        <v>1</v>
      </c>
      <c r="N1372" s="143" t="s">
        <v>42</v>
      </c>
      <c r="P1372" s="144">
        <f>O1372*H1372</f>
        <v>0</v>
      </c>
      <c r="Q1372" s="144">
        <v>6.0000000000000001E-3</v>
      </c>
      <c r="R1372" s="144">
        <f>Q1372*H1372</f>
        <v>0.66742199999999996</v>
      </c>
      <c r="S1372" s="144">
        <v>0</v>
      </c>
      <c r="T1372" s="145">
        <f>S1372*H1372</f>
        <v>0</v>
      </c>
      <c r="AR1372" s="146" t="s">
        <v>340</v>
      </c>
      <c r="AT1372" s="146" t="s">
        <v>167</v>
      </c>
      <c r="AU1372" s="146" t="s">
        <v>113</v>
      </c>
      <c r="AY1372" s="16" t="s">
        <v>164</v>
      </c>
      <c r="BE1372" s="147">
        <f>IF(N1372="základní",J1372,0)</f>
        <v>0</v>
      </c>
      <c r="BF1372" s="147">
        <f>IF(N1372="snížená",J1372,0)</f>
        <v>0</v>
      </c>
      <c r="BG1372" s="147">
        <f>IF(N1372="zákl. přenesená",J1372,0)</f>
        <v>0</v>
      </c>
      <c r="BH1372" s="147">
        <f>IF(N1372="sníž. přenesená",J1372,0)</f>
        <v>0</v>
      </c>
      <c r="BI1372" s="147">
        <f>IF(N1372="nulová",J1372,0)</f>
        <v>0</v>
      </c>
      <c r="BJ1372" s="16" t="s">
        <v>113</v>
      </c>
      <c r="BK1372" s="147">
        <f>ROUND(I1372*H1372,2)</f>
        <v>0</v>
      </c>
      <c r="BL1372" s="16" t="s">
        <v>340</v>
      </c>
      <c r="BM1372" s="146" t="s">
        <v>1278</v>
      </c>
    </row>
    <row r="1373" spans="2:65" s="12" customFormat="1">
      <c r="B1373" s="157"/>
      <c r="D1373" s="148" t="s">
        <v>253</v>
      </c>
      <c r="E1373" s="158" t="s">
        <v>1</v>
      </c>
      <c r="F1373" s="159" t="s">
        <v>468</v>
      </c>
      <c r="H1373" s="158" t="s">
        <v>1</v>
      </c>
      <c r="I1373" s="160"/>
      <c r="L1373" s="157"/>
      <c r="M1373" s="161"/>
      <c r="T1373" s="162"/>
      <c r="AT1373" s="158" t="s">
        <v>253</v>
      </c>
      <c r="AU1373" s="158" t="s">
        <v>113</v>
      </c>
      <c r="AV1373" s="12" t="s">
        <v>84</v>
      </c>
      <c r="AW1373" s="12" t="s">
        <v>32</v>
      </c>
      <c r="AX1373" s="12" t="s">
        <v>76</v>
      </c>
      <c r="AY1373" s="158" t="s">
        <v>164</v>
      </c>
    </row>
    <row r="1374" spans="2:65" s="13" customFormat="1">
      <c r="B1374" s="163"/>
      <c r="D1374" s="148" t="s">
        <v>253</v>
      </c>
      <c r="E1374" s="164" t="s">
        <v>1</v>
      </c>
      <c r="F1374" s="165" t="s">
        <v>1279</v>
      </c>
      <c r="H1374" s="166">
        <v>111.23699999999999</v>
      </c>
      <c r="I1374" s="167"/>
      <c r="L1374" s="163"/>
      <c r="M1374" s="168"/>
      <c r="T1374" s="169"/>
      <c r="AT1374" s="164" t="s">
        <v>253</v>
      </c>
      <c r="AU1374" s="164" t="s">
        <v>113</v>
      </c>
      <c r="AV1374" s="13" t="s">
        <v>113</v>
      </c>
      <c r="AW1374" s="13" t="s">
        <v>32</v>
      </c>
      <c r="AX1374" s="13" t="s">
        <v>76</v>
      </c>
      <c r="AY1374" s="164" t="s">
        <v>164</v>
      </c>
    </row>
    <row r="1375" spans="2:65" s="14" customFormat="1">
      <c r="B1375" s="170"/>
      <c r="D1375" s="148" t="s">
        <v>253</v>
      </c>
      <c r="E1375" s="171" t="s">
        <v>1</v>
      </c>
      <c r="F1375" s="172" t="s">
        <v>265</v>
      </c>
      <c r="H1375" s="173">
        <v>111.23699999999999</v>
      </c>
      <c r="I1375" s="174"/>
      <c r="L1375" s="170"/>
      <c r="M1375" s="175"/>
      <c r="T1375" s="176"/>
      <c r="AT1375" s="171" t="s">
        <v>253</v>
      </c>
      <c r="AU1375" s="171" t="s">
        <v>113</v>
      </c>
      <c r="AV1375" s="14" t="s">
        <v>186</v>
      </c>
      <c r="AW1375" s="14" t="s">
        <v>32</v>
      </c>
      <c r="AX1375" s="14" t="s">
        <v>84</v>
      </c>
      <c r="AY1375" s="171" t="s">
        <v>164</v>
      </c>
    </row>
    <row r="1376" spans="2:65" s="1" customFormat="1" ht="16.5" customHeight="1">
      <c r="B1376" s="31"/>
      <c r="C1376" s="177" t="s">
        <v>1280</v>
      </c>
      <c r="D1376" s="177" t="s">
        <v>331</v>
      </c>
      <c r="E1376" s="178" t="s">
        <v>1281</v>
      </c>
      <c r="F1376" s="179" t="s">
        <v>1282</v>
      </c>
      <c r="G1376" s="180" t="s">
        <v>250</v>
      </c>
      <c r="H1376" s="181">
        <v>116.79900000000001</v>
      </c>
      <c r="I1376" s="182"/>
      <c r="J1376" s="183">
        <f>ROUND(I1376*H1376,2)</f>
        <v>0</v>
      </c>
      <c r="K1376" s="179" t="s">
        <v>251</v>
      </c>
      <c r="L1376" s="184"/>
      <c r="M1376" s="185" t="s">
        <v>1</v>
      </c>
      <c r="N1376" s="186" t="s">
        <v>42</v>
      </c>
      <c r="P1376" s="144">
        <f>O1376*H1376</f>
        <v>0</v>
      </c>
      <c r="Q1376" s="144">
        <v>1.1199999999999999E-3</v>
      </c>
      <c r="R1376" s="144">
        <f>Q1376*H1376</f>
        <v>0.13081487999999999</v>
      </c>
      <c r="S1376" s="144">
        <v>0</v>
      </c>
      <c r="T1376" s="145">
        <f>S1376*H1376</f>
        <v>0</v>
      </c>
      <c r="AR1376" s="146" t="s">
        <v>470</v>
      </c>
      <c r="AT1376" s="146" t="s">
        <v>331</v>
      </c>
      <c r="AU1376" s="146" t="s">
        <v>113</v>
      </c>
      <c r="AY1376" s="16" t="s">
        <v>164</v>
      </c>
      <c r="BE1376" s="147">
        <f>IF(N1376="základní",J1376,0)</f>
        <v>0</v>
      </c>
      <c r="BF1376" s="147">
        <f>IF(N1376="snížená",J1376,0)</f>
        <v>0</v>
      </c>
      <c r="BG1376" s="147">
        <f>IF(N1376="zákl. přenesená",J1376,0)</f>
        <v>0</v>
      </c>
      <c r="BH1376" s="147">
        <f>IF(N1376="sníž. přenesená",J1376,0)</f>
        <v>0</v>
      </c>
      <c r="BI1376" s="147">
        <f>IF(N1376="nulová",J1376,0)</f>
        <v>0</v>
      </c>
      <c r="BJ1376" s="16" t="s">
        <v>113</v>
      </c>
      <c r="BK1376" s="147">
        <f>ROUND(I1376*H1376,2)</f>
        <v>0</v>
      </c>
      <c r="BL1376" s="16" t="s">
        <v>340</v>
      </c>
      <c r="BM1376" s="146" t="s">
        <v>1283</v>
      </c>
    </row>
    <row r="1377" spans="2:65" s="12" customFormat="1">
      <c r="B1377" s="157"/>
      <c r="D1377" s="148" t="s">
        <v>253</v>
      </c>
      <c r="E1377" s="158" t="s">
        <v>1</v>
      </c>
      <c r="F1377" s="159" t="s">
        <v>468</v>
      </c>
      <c r="H1377" s="158" t="s">
        <v>1</v>
      </c>
      <c r="I1377" s="160"/>
      <c r="L1377" s="157"/>
      <c r="M1377" s="161"/>
      <c r="T1377" s="162"/>
      <c r="AT1377" s="158" t="s">
        <v>253</v>
      </c>
      <c r="AU1377" s="158" t="s">
        <v>113</v>
      </c>
      <c r="AV1377" s="12" t="s">
        <v>84</v>
      </c>
      <c r="AW1377" s="12" t="s">
        <v>32</v>
      </c>
      <c r="AX1377" s="12" t="s">
        <v>76</v>
      </c>
      <c r="AY1377" s="158" t="s">
        <v>164</v>
      </c>
    </row>
    <row r="1378" spans="2:65" s="13" customFormat="1">
      <c r="B1378" s="163"/>
      <c r="D1378" s="148" t="s">
        <v>253</v>
      </c>
      <c r="E1378" s="164" t="s">
        <v>1</v>
      </c>
      <c r="F1378" s="165" t="s">
        <v>1279</v>
      </c>
      <c r="H1378" s="166">
        <v>111.23699999999999</v>
      </c>
      <c r="I1378" s="167"/>
      <c r="L1378" s="163"/>
      <c r="M1378" s="168"/>
      <c r="T1378" s="169"/>
      <c r="AT1378" s="164" t="s">
        <v>253</v>
      </c>
      <c r="AU1378" s="164" t="s">
        <v>113</v>
      </c>
      <c r="AV1378" s="13" t="s">
        <v>113</v>
      </c>
      <c r="AW1378" s="13" t="s">
        <v>32</v>
      </c>
      <c r="AX1378" s="13" t="s">
        <v>76</v>
      </c>
      <c r="AY1378" s="164" t="s">
        <v>164</v>
      </c>
    </row>
    <row r="1379" spans="2:65" s="14" customFormat="1">
      <c r="B1379" s="170"/>
      <c r="D1379" s="148" t="s">
        <v>253</v>
      </c>
      <c r="E1379" s="171" t="s">
        <v>1</v>
      </c>
      <c r="F1379" s="172" t="s">
        <v>265</v>
      </c>
      <c r="H1379" s="173">
        <v>111.23699999999999</v>
      </c>
      <c r="I1379" s="174"/>
      <c r="L1379" s="170"/>
      <c r="M1379" s="175"/>
      <c r="T1379" s="176"/>
      <c r="AT1379" s="171" t="s">
        <v>253</v>
      </c>
      <c r="AU1379" s="171" t="s">
        <v>113</v>
      </c>
      <c r="AV1379" s="14" t="s">
        <v>186</v>
      </c>
      <c r="AW1379" s="14" t="s">
        <v>32</v>
      </c>
      <c r="AX1379" s="14" t="s">
        <v>84</v>
      </c>
      <c r="AY1379" s="171" t="s">
        <v>164</v>
      </c>
    </row>
    <row r="1380" spans="2:65" s="13" customFormat="1">
      <c r="B1380" s="163"/>
      <c r="D1380" s="148" t="s">
        <v>253</v>
      </c>
      <c r="F1380" s="165" t="s">
        <v>1284</v>
      </c>
      <c r="H1380" s="166">
        <v>116.79900000000001</v>
      </c>
      <c r="I1380" s="167"/>
      <c r="L1380" s="163"/>
      <c r="M1380" s="168"/>
      <c r="T1380" s="169"/>
      <c r="AT1380" s="164" t="s">
        <v>253</v>
      </c>
      <c r="AU1380" s="164" t="s">
        <v>113</v>
      </c>
      <c r="AV1380" s="13" t="s">
        <v>113</v>
      </c>
      <c r="AW1380" s="13" t="s">
        <v>4</v>
      </c>
      <c r="AX1380" s="13" t="s">
        <v>84</v>
      </c>
      <c r="AY1380" s="164" t="s">
        <v>164</v>
      </c>
    </row>
    <row r="1381" spans="2:65" s="1" customFormat="1" ht="24.2" customHeight="1">
      <c r="B1381" s="31"/>
      <c r="C1381" s="135" t="s">
        <v>1285</v>
      </c>
      <c r="D1381" s="135" t="s">
        <v>167</v>
      </c>
      <c r="E1381" s="136" t="s">
        <v>1276</v>
      </c>
      <c r="F1381" s="137" t="s">
        <v>1277</v>
      </c>
      <c r="G1381" s="138" t="s">
        <v>250</v>
      </c>
      <c r="H1381" s="139">
        <v>128.28</v>
      </c>
      <c r="I1381" s="140"/>
      <c r="J1381" s="141">
        <f>ROUND(I1381*H1381,2)</f>
        <v>0</v>
      </c>
      <c r="K1381" s="137" t="s">
        <v>251</v>
      </c>
      <c r="L1381" s="31"/>
      <c r="M1381" s="142" t="s">
        <v>1</v>
      </c>
      <c r="N1381" s="143" t="s">
        <v>42</v>
      </c>
      <c r="P1381" s="144">
        <f>O1381*H1381</f>
        <v>0</v>
      </c>
      <c r="Q1381" s="144">
        <v>6.0000000000000001E-3</v>
      </c>
      <c r="R1381" s="144">
        <f>Q1381*H1381</f>
        <v>0.76968000000000003</v>
      </c>
      <c r="S1381" s="144">
        <v>0</v>
      </c>
      <c r="T1381" s="145">
        <f>S1381*H1381</f>
        <v>0</v>
      </c>
      <c r="AR1381" s="146" t="s">
        <v>340</v>
      </c>
      <c r="AT1381" s="146" t="s">
        <v>167</v>
      </c>
      <c r="AU1381" s="146" t="s">
        <v>113</v>
      </c>
      <c r="AY1381" s="16" t="s">
        <v>164</v>
      </c>
      <c r="BE1381" s="147">
        <f>IF(N1381="základní",J1381,0)</f>
        <v>0</v>
      </c>
      <c r="BF1381" s="147">
        <f>IF(N1381="snížená",J1381,0)</f>
        <v>0</v>
      </c>
      <c r="BG1381" s="147">
        <f>IF(N1381="zákl. přenesená",J1381,0)</f>
        <v>0</v>
      </c>
      <c r="BH1381" s="147">
        <f>IF(N1381="sníž. přenesená",J1381,0)</f>
        <v>0</v>
      </c>
      <c r="BI1381" s="147">
        <f>IF(N1381="nulová",J1381,0)</f>
        <v>0</v>
      </c>
      <c r="BJ1381" s="16" t="s">
        <v>113</v>
      </c>
      <c r="BK1381" s="147">
        <f>ROUND(I1381*H1381,2)</f>
        <v>0</v>
      </c>
      <c r="BL1381" s="16" t="s">
        <v>340</v>
      </c>
      <c r="BM1381" s="146" t="s">
        <v>1286</v>
      </c>
    </row>
    <row r="1382" spans="2:65" s="12" customFormat="1">
      <c r="B1382" s="157"/>
      <c r="D1382" s="148" t="s">
        <v>253</v>
      </c>
      <c r="E1382" s="158" t="s">
        <v>1</v>
      </c>
      <c r="F1382" s="159" t="s">
        <v>756</v>
      </c>
      <c r="H1382" s="158" t="s">
        <v>1</v>
      </c>
      <c r="I1382" s="160"/>
      <c r="L1382" s="157"/>
      <c r="M1382" s="161"/>
      <c r="T1382" s="162"/>
      <c r="AT1382" s="158" t="s">
        <v>253</v>
      </c>
      <c r="AU1382" s="158" t="s">
        <v>113</v>
      </c>
      <c r="AV1382" s="12" t="s">
        <v>84</v>
      </c>
      <c r="AW1382" s="12" t="s">
        <v>32</v>
      </c>
      <c r="AX1382" s="12" t="s">
        <v>76</v>
      </c>
      <c r="AY1382" s="158" t="s">
        <v>164</v>
      </c>
    </row>
    <row r="1383" spans="2:65" s="13" customFormat="1">
      <c r="B1383" s="163"/>
      <c r="D1383" s="148" t="s">
        <v>253</v>
      </c>
      <c r="E1383" s="164" t="s">
        <v>1</v>
      </c>
      <c r="F1383" s="165" t="s">
        <v>757</v>
      </c>
      <c r="H1383" s="166">
        <v>128.28</v>
      </c>
      <c r="I1383" s="167"/>
      <c r="L1383" s="163"/>
      <c r="M1383" s="168"/>
      <c r="T1383" s="169"/>
      <c r="AT1383" s="164" t="s">
        <v>253</v>
      </c>
      <c r="AU1383" s="164" t="s">
        <v>113</v>
      </c>
      <c r="AV1383" s="13" t="s">
        <v>113</v>
      </c>
      <c r="AW1383" s="13" t="s">
        <v>32</v>
      </c>
      <c r="AX1383" s="13" t="s">
        <v>76</v>
      </c>
      <c r="AY1383" s="164" t="s">
        <v>164</v>
      </c>
    </row>
    <row r="1384" spans="2:65" s="14" customFormat="1">
      <c r="B1384" s="170"/>
      <c r="D1384" s="148" t="s">
        <v>253</v>
      </c>
      <c r="E1384" s="171" t="s">
        <v>1</v>
      </c>
      <c r="F1384" s="172" t="s">
        <v>265</v>
      </c>
      <c r="H1384" s="173">
        <v>128.28</v>
      </c>
      <c r="I1384" s="174"/>
      <c r="L1384" s="170"/>
      <c r="M1384" s="175"/>
      <c r="T1384" s="176"/>
      <c r="AT1384" s="171" t="s">
        <v>253</v>
      </c>
      <c r="AU1384" s="171" t="s">
        <v>113</v>
      </c>
      <c r="AV1384" s="14" t="s">
        <v>186</v>
      </c>
      <c r="AW1384" s="14" t="s">
        <v>32</v>
      </c>
      <c r="AX1384" s="14" t="s">
        <v>84</v>
      </c>
      <c r="AY1384" s="171" t="s">
        <v>164</v>
      </c>
    </row>
    <row r="1385" spans="2:65" s="1" customFormat="1" ht="24.2" customHeight="1">
      <c r="B1385" s="31"/>
      <c r="C1385" s="177" t="s">
        <v>1287</v>
      </c>
      <c r="D1385" s="177" t="s">
        <v>331</v>
      </c>
      <c r="E1385" s="178" t="s">
        <v>1288</v>
      </c>
      <c r="F1385" s="179" t="s">
        <v>1289</v>
      </c>
      <c r="G1385" s="180" t="s">
        <v>250</v>
      </c>
      <c r="H1385" s="181">
        <v>134.69399999999999</v>
      </c>
      <c r="I1385" s="182"/>
      <c r="J1385" s="183">
        <f>ROUND(I1385*H1385,2)</f>
        <v>0</v>
      </c>
      <c r="K1385" s="179" t="s">
        <v>1</v>
      </c>
      <c r="L1385" s="184"/>
      <c r="M1385" s="185" t="s">
        <v>1</v>
      </c>
      <c r="N1385" s="186" t="s">
        <v>42</v>
      </c>
      <c r="P1385" s="144">
        <f>O1385*H1385</f>
        <v>0</v>
      </c>
      <c r="Q1385" s="144">
        <v>5.4000000000000003E-3</v>
      </c>
      <c r="R1385" s="144">
        <f>Q1385*H1385</f>
        <v>0.72734759999999998</v>
      </c>
      <c r="S1385" s="144">
        <v>0</v>
      </c>
      <c r="T1385" s="145">
        <f>S1385*H1385</f>
        <v>0</v>
      </c>
      <c r="AR1385" s="146" t="s">
        <v>470</v>
      </c>
      <c r="AT1385" s="146" t="s">
        <v>331</v>
      </c>
      <c r="AU1385" s="146" t="s">
        <v>113</v>
      </c>
      <c r="AY1385" s="16" t="s">
        <v>164</v>
      </c>
      <c r="BE1385" s="147">
        <f>IF(N1385="základní",J1385,0)</f>
        <v>0</v>
      </c>
      <c r="BF1385" s="147">
        <f>IF(N1385="snížená",J1385,0)</f>
        <v>0</v>
      </c>
      <c r="BG1385" s="147">
        <f>IF(N1385="zákl. přenesená",J1385,0)</f>
        <v>0</v>
      </c>
      <c r="BH1385" s="147">
        <f>IF(N1385="sníž. přenesená",J1385,0)</f>
        <v>0</v>
      </c>
      <c r="BI1385" s="147">
        <f>IF(N1385="nulová",J1385,0)</f>
        <v>0</v>
      </c>
      <c r="BJ1385" s="16" t="s">
        <v>113</v>
      </c>
      <c r="BK1385" s="147">
        <f>ROUND(I1385*H1385,2)</f>
        <v>0</v>
      </c>
      <c r="BL1385" s="16" t="s">
        <v>340</v>
      </c>
      <c r="BM1385" s="146" t="s">
        <v>1290</v>
      </c>
    </row>
    <row r="1386" spans="2:65" s="13" customFormat="1">
      <c r="B1386" s="163"/>
      <c r="D1386" s="148" t="s">
        <v>253</v>
      </c>
      <c r="E1386" s="164" t="s">
        <v>1</v>
      </c>
      <c r="F1386" s="165" t="s">
        <v>1291</v>
      </c>
      <c r="H1386" s="166">
        <v>134.69399999999999</v>
      </c>
      <c r="I1386" s="167"/>
      <c r="L1386" s="163"/>
      <c r="M1386" s="168"/>
      <c r="T1386" s="169"/>
      <c r="AT1386" s="164" t="s">
        <v>253</v>
      </c>
      <c r="AU1386" s="164" t="s">
        <v>113</v>
      </c>
      <c r="AV1386" s="13" t="s">
        <v>113</v>
      </c>
      <c r="AW1386" s="13" t="s">
        <v>32</v>
      </c>
      <c r="AX1386" s="13" t="s">
        <v>84</v>
      </c>
      <c r="AY1386" s="164" t="s">
        <v>164</v>
      </c>
    </row>
    <row r="1387" spans="2:65" s="1" customFormat="1" ht="37.9" customHeight="1">
      <c r="B1387" s="31"/>
      <c r="C1387" s="135" t="s">
        <v>1292</v>
      </c>
      <c r="D1387" s="135" t="s">
        <v>167</v>
      </c>
      <c r="E1387" s="136" t="s">
        <v>1293</v>
      </c>
      <c r="F1387" s="137" t="s">
        <v>1294</v>
      </c>
      <c r="G1387" s="138" t="s">
        <v>250</v>
      </c>
      <c r="H1387" s="139">
        <v>506.51400000000001</v>
      </c>
      <c r="I1387" s="140"/>
      <c r="J1387" s="141">
        <f>ROUND(I1387*H1387,2)</f>
        <v>0</v>
      </c>
      <c r="K1387" s="137" t="s">
        <v>251</v>
      </c>
      <c r="L1387" s="31"/>
      <c r="M1387" s="142" t="s">
        <v>1</v>
      </c>
      <c r="N1387" s="143" t="s">
        <v>42</v>
      </c>
      <c r="P1387" s="144">
        <f>O1387*H1387</f>
        <v>0</v>
      </c>
      <c r="Q1387" s="144">
        <v>1.2E-4</v>
      </c>
      <c r="R1387" s="144">
        <f>Q1387*H1387</f>
        <v>6.0781680000000005E-2</v>
      </c>
      <c r="S1387" s="144">
        <v>0</v>
      </c>
      <c r="T1387" s="145">
        <f>S1387*H1387</f>
        <v>0</v>
      </c>
      <c r="AR1387" s="146" t="s">
        <v>340</v>
      </c>
      <c r="AT1387" s="146" t="s">
        <v>167</v>
      </c>
      <c r="AU1387" s="146" t="s">
        <v>113</v>
      </c>
      <c r="AY1387" s="16" t="s">
        <v>164</v>
      </c>
      <c r="BE1387" s="147">
        <f>IF(N1387="základní",J1387,0)</f>
        <v>0</v>
      </c>
      <c r="BF1387" s="147">
        <f>IF(N1387="snížená",J1387,0)</f>
        <v>0</v>
      </c>
      <c r="BG1387" s="147">
        <f>IF(N1387="zákl. přenesená",J1387,0)</f>
        <v>0</v>
      </c>
      <c r="BH1387" s="147">
        <f>IF(N1387="sníž. přenesená",J1387,0)</f>
        <v>0</v>
      </c>
      <c r="BI1387" s="147">
        <f>IF(N1387="nulová",J1387,0)</f>
        <v>0</v>
      </c>
      <c r="BJ1387" s="16" t="s">
        <v>113</v>
      </c>
      <c r="BK1387" s="147">
        <f>ROUND(I1387*H1387,2)</f>
        <v>0</v>
      </c>
      <c r="BL1387" s="16" t="s">
        <v>340</v>
      </c>
      <c r="BM1387" s="146" t="s">
        <v>1295</v>
      </c>
    </row>
    <row r="1388" spans="2:65" s="12" customFormat="1">
      <c r="B1388" s="157"/>
      <c r="D1388" s="148" t="s">
        <v>253</v>
      </c>
      <c r="E1388" s="158" t="s">
        <v>1</v>
      </c>
      <c r="F1388" s="159" t="s">
        <v>754</v>
      </c>
      <c r="H1388" s="158" t="s">
        <v>1</v>
      </c>
      <c r="I1388" s="160"/>
      <c r="L1388" s="157"/>
      <c r="M1388" s="161"/>
      <c r="T1388" s="162"/>
      <c r="AT1388" s="158" t="s">
        <v>253</v>
      </c>
      <c r="AU1388" s="158" t="s">
        <v>113</v>
      </c>
      <c r="AV1388" s="12" t="s">
        <v>84</v>
      </c>
      <c r="AW1388" s="12" t="s">
        <v>32</v>
      </c>
      <c r="AX1388" s="12" t="s">
        <v>76</v>
      </c>
      <c r="AY1388" s="158" t="s">
        <v>164</v>
      </c>
    </row>
    <row r="1389" spans="2:65" s="13" customFormat="1">
      <c r="B1389" s="163"/>
      <c r="D1389" s="148" t="s">
        <v>253</v>
      </c>
      <c r="E1389" s="164" t="s">
        <v>1</v>
      </c>
      <c r="F1389" s="165" t="s">
        <v>1130</v>
      </c>
      <c r="H1389" s="166">
        <v>286.661</v>
      </c>
      <c r="I1389" s="167"/>
      <c r="L1389" s="163"/>
      <c r="M1389" s="168"/>
      <c r="T1389" s="169"/>
      <c r="AT1389" s="164" t="s">
        <v>253</v>
      </c>
      <c r="AU1389" s="164" t="s">
        <v>113</v>
      </c>
      <c r="AV1389" s="13" t="s">
        <v>113</v>
      </c>
      <c r="AW1389" s="13" t="s">
        <v>32</v>
      </c>
      <c r="AX1389" s="13" t="s">
        <v>76</v>
      </c>
      <c r="AY1389" s="164" t="s">
        <v>164</v>
      </c>
    </row>
    <row r="1390" spans="2:65" s="13" customFormat="1">
      <c r="B1390" s="163"/>
      <c r="D1390" s="148" t="s">
        <v>253</v>
      </c>
      <c r="E1390" s="164" t="s">
        <v>1</v>
      </c>
      <c r="F1390" s="165" t="s">
        <v>1131</v>
      </c>
      <c r="H1390" s="166">
        <v>222.10300000000001</v>
      </c>
      <c r="I1390" s="167"/>
      <c r="L1390" s="163"/>
      <c r="M1390" s="168"/>
      <c r="T1390" s="169"/>
      <c r="AT1390" s="164" t="s">
        <v>253</v>
      </c>
      <c r="AU1390" s="164" t="s">
        <v>113</v>
      </c>
      <c r="AV1390" s="13" t="s">
        <v>113</v>
      </c>
      <c r="AW1390" s="13" t="s">
        <v>32</v>
      </c>
      <c r="AX1390" s="13" t="s">
        <v>76</v>
      </c>
      <c r="AY1390" s="164" t="s">
        <v>164</v>
      </c>
    </row>
    <row r="1391" spans="2:65" s="13" customFormat="1">
      <c r="B1391" s="163"/>
      <c r="D1391" s="148" t="s">
        <v>253</v>
      </c>
      <c r="E1391" s="164" t="s">
        <v>1</v>
      </c>
      <c r="F1391" s="165" t="s">
        <v>1132</v>
      </c>
      <c r="H1391" s="166">
        <v>-2.25</v>
      </c>
      <c r="I1391" s="167"/>
      <c r="L1391" s="163"/>
      <c r="M1391" s="168"/>
      <c r="T1391" s="169"/>
      <c r="AT1391" s="164" t="s">
        <v>253</v>
      </c>
      <c r="AU1391" s="164" t="s">
        <v>113</v>
      </c>
      <c r="AV1391" s="13" t="s">
        <v>113</v>
      </c>
      <c r="AW1391" s="13" t="s">
        <v>32</v>
      </c>
      <c r="AX1391" s="13" t="s">
        <v>76</v>
      </c>
      <c r="AY1391" s="164" t="s">
        <v>164</v>
      </c>
    </row>
    <row r="1392" spans="2:65" s="14" customFormat="1">
      <c r="B1392" s="170"/>
      <c r="D1392" s="148" t="s">
        <v>253</v>
      </c>
      <c r="E1392" s="171" t="s">
        <v>1</v>
      </c>
      <c r="F1392" s="172" t="s">
        <v>265</v>
      </c>
      <c r="H1392" s="173">
        <v>506.51400000000001</v>
      </c>
      <c r="I1392" s="174"/>
      <c r="L1392" s="170"/>
      <c r="M1392" s="175"/>
      <c r="T1392" s="176"/>
      <c r="AT1392" s="171" t="s">
        <v>253</v>
      </c>
      <c r="AU1392" s="171" t="s">
        <v>113</v>
      </c>
      <c r="AV1392" s="14" t="s">
        <v>186</v>
      </c>
      <c r="AW1392" s="14" t="s">
        <v>32</v>
      </c>
      <c r="AX1392" s="14" t="s">
        <v>84</v>
      </c>
      <c r="AY1392" s="171" t="s">
        <v>164</v>
      </c>
    </row>
    <row r="1393" spans="2:65" s="1" customFormat="1" ht="24.2" customHeight="1">
      <c r="B1393" s="31"/>
      <c r="C1393" s="177" t="s">
        <v>1296</v>
      </c>
      <c r="D1393" s="177" t="s">
        <v>331</v>
      </c>
      <c r="E1393" s="178" t="s">
        <v>1297</v>
      </c>
      <c r="F1393" s="179" t="s">
        <v>1298</v>
      </c>
      <c r="G1393" s="180" t="s">
        <v>250</v>
      </c>
      <c r="H1393" s="181">
        <v>531.84</v>
      </c>
      <c r="I1393" s="182"/>
      <c r="J1393" s="183">
        <f>ROUND(I1393*H1393,2)</f>
        <v>0</v>
      </c>
      <c r="K1393" s="179" t="s">
        <v>1</v>
      </c>
      <c r="L1393" s="184"/>
      <c r="M1393" s="185" t="s">
        <v>1</v>
      </c>
      <c r="N1393" s="186" t="s">
        <v>42</v>
      </c>
      <c r="P1393" s="144">
        <f>O1393*H1393</f>
        <v>0</v>
      </c>
      <c r="Q1393" s="144">
        <v>6.0000000000000001E-3</v>
      </c>
      <c r="R1393" s="144">
        <f>Q1393*H1393</f>
        <v>3.1910400000000001</v>
      </c>
      <c r="S1393" s="144">
        <v>0</v>
      </c>
      <c r="T1393" s="145">
        <f>S1393*H1393</f>
        <v>0</v>
      </c>
      <c r="AR1393" s="146" t="s">
        <v>470</v>
      </c>
      <c r="AT1393" s="146" t="s">
        <v>331</v>
      </c>
      <c r="AU1393" s="146" t="s">
        <v>113</v>
      </c>
      <c r="AY1393" s="16" t="s">
        <v>164</v>
      </c>
      <c r="BE1393" s="147">
        <f>IF(N1393="základní",J1393,0)</f>
        <v>0</v>
      </c>
      <c r="BF1393" s="147">
        <f>IF(N1393="snížená",J1393,0)</f>
        <v>0</v>
      </c>
      <c r="BG1393" s="147">
        <f>IF(N1393="zákl. přenesená",J1393,0)</f>
        <v>0</v>
      </c>
      <c r="BH1393" s="147">
        <f>IF(N1393="sníž. přenesená",J1393,0)</f>
        <v>0</v>
      </c>
      <c r="BI1393" s="147">
        <f>IF(N1393="nulová",J1393,0)</f>
        <v>0</v>
      </c>
      <c r="BJ1393" s="16" t="s">
        <v>113</v>
      </c>
      <c r="BK1393" s="147">
        <f>ROUND(I1393*H1393,2)</f>
        <v>0</v>
      </c>
      <c r="BL1393" s="16" t="s">
        <v>340</v>
      </c>
      <c r="BM1393" s="146" t="s">
        <v>1299</v>
      </c>
    </row>
    <row r="1394" spans="2:65" s="12" customFormat="1">
      <c r="B1394" s="157"/>
      <c r="D1394" s="148" t="s">
        <v>253</v>
      </c>
      <c r="E1394" s="158" t="s">
        <v>1</v>
      </c>
      <c r="F1394" s="159" t="s">
        <v>754</v>
      </c>
      <c r="H1394" s="158" t="s">
        <v>1</v>
      </c>
      <c r="I1394" s="160"/>
      <c r="L1394" s="157"/>
      <c r="M1394" s="161"/>
      <c r="T1394" s="162"/>
      <c r="AT1394" s="158" t="s">
        <v>253</v>
      </c>
      <c r="AU1394" s="158" t="s">
        <v>113</v>
      </c>
      <c r="AV1394" s="12" t="s">
        <v>84</v>
      </c>
      <c r="AW1394" s="12" t="s">
        <v>32</v>
      </c>
      <c r="AX1394" s="12" t="s">
        <v>76</v>
      </c>
      <c r="AY1394" s="158" t="s">
        <v>164</v>
      </c>
    </row>
    <row r="1395" spans="2:65" s="13" customFormat="1">
      <c r="B1395" s="163"/>
      <c r="D1395" s="148" t="s">
        <v>253</v>
      </c>
      <c r="E1395" s="164" t="s">
        <v>1</v>
      </c>
      <c r="F1395" s="165" t="s">
        <v>1130</v>
      </c>
      <c r="H1395" s="166">
        <v>286.661</v>
      </c>
      <c r="I1395" s="167"/>
      <c r="L1395" s="163"/>
      <c r="M1395" s="168"/>
      <c r="T1395" s="169"/>
      <c r="AT1395" s="164" t="s">
        <v>253</v>
      </c>
      <c r="AU1395" s="164" t="s">
        <v>113</v>
      </c>
      <c r="AV1395" s="13" t="s">
        <v>113</v>
      </c>
      <c r="AW1395" s="13" t="s">
        <v>32</v>
      </c>
      <c r="AX1395" s="13" t="s">
        <v>76</v>
      </c>
      <c r="AY1395" s="164" t="s">
        <v>164</v>
      </c>
    </row>
    <row r="1396" spans="2:65" s="13" customFormat="1">
      <c r="B1396" s="163"/>
      <c r="D1396" s="148" t="s">
        <v>253</v>
      </c>
      <c r="E1396" s="164" t="s">
        <v>1</v>
      </c>
      <c r="F1396" s="165" t="s">
        <v>1131</v>
      </c>
      <c r="H1396" s="166">
        <v>222.10300000000001</v>
      </c>
      <c r="I1396" s="167"/>
      <c r="L1396" s="163"/>
      <c r="M1396" s="168"/>
      <c r="T1396" s="169"/>
      <c r="AT1396" s="164" t="s">
        <v>253</v>
      </c>
      <c r="AU1396" s="164" t="s">
        <v>113</v>
      </c>
      <c r="AV1396" s="13" t="s">
        <v>113</v>
      </c>
      <c r="AW1396" s="13" t="s">
        <v>32</v>
      </c>
      <c r="AX1396" s="13" t="s">
        <v>76</v>
      </c>
      <c r="AY1396" s="164" t="s">
        <v>164</v>
      </c>
    </row>
    <row r="1397" spans="2:65" s="13" customFormat="1">
      <c r="B1397" s="163"/>
      <c r="D1397" s="148" t="s">
        <v>253</v>
      </c>
      <c r="E1397" s="164" t="s">
        <v>1</v>
      </c>
      <c r="F1397" s="165" t="s">
        <v>1132</v>
      </c>
      <c r="H1397" s="166">
        <v>-2.25</v>
      </c>
      <c r="I1397" s="167"/>
      <c r="L1397" s="163"/>
      <c r="M1397" s="168"/>
      <c r="T1397" s="169"/>
      <c r="AT1397" s="164" t="s">
        <v>253</v>
      </c>
      <c r="AU1397" s="164" t="s">
        <v>113</v>
      </c>
      <c r="AV1397" s="13" t="s">
        <v>113</v>
      </c>
      <c r="AW1397" s="13" t="s">
        <v>32</v>
      </c>
      <c r="AX1397" s="13" t="s">
        <v>76</v>
      </c>
      <c r="AY1397" s="164" t="s">
        <v>164</v>
      </c>
    </row>
    <row r="1398" spans="2:65" s="14" customFormat="1">
      <c r="B1398" s="170"/>
      <c r="D1398" s="148" t="s">
        <v>253</v>
      </c>
      <c r="E1398" s="171" t="s">
        <v>1</v>
      </c>
      <c r="F1398" s="172" t="s">
        <v>265</v>
      </c>
      <c r="H1398" s="173">
        <v>506.51400000000001</v>
      </c>
      <c r="I1398" s="174"/>
      <c r="L1398" s="170"/>
      <c r="M1398" s="175"/>
      <c r="T1398" s="176"/>
      <c r="AT1398" s="171" t="s">
        <v>253</v>
      </c>
      <c r="AU1398" s="171" t="s">
        <v>113</v>
      </c>
      <c r="AV1398" s="14" t="s">
        <v>186</v>
      </c>
      <c r="AW1398" s="14" t="s">
        <v>32</v>
      </c>
      <c r="AX1398" s="14" t="s">
        <v>84</v>
      </c>
      <c r="AY1398" s="171" t="s">
        <v>164</v>
      </c>
    </row>
    <row r="1399" spans="2:65" s="13" customFormat="1">
      <c r="B1399" s="163"/>
      <c r="D1399" s="148" t="s">
        <v>253</v>
      </c>
      <c r="F1399" s="165" t="s">
        <v>1300</v>
      </c>
      <c r="H1399" s="166">
        <v>531.84</v>
      </c>
      <c r="I1399" s="167"/>
      <c r="L1399" s="163"/>
      <c r="M1399" s="168"/>
      <c r="T1399" s="169"/>
      <c r="AT1399" s="164" t="s">
        <v>253</v>
      </c>
      <c r="AU1399" s="164" t="s">
        <v>113</v>
      </c>
      <c r="AV1399" s="13" t="s">
        <v>113</v>
      </c>
      <c r="AW1399" s="13" t="s">
        <v>4</v>
      </c>
      <c r="AX1399" s="13" t="s">
        <v>84</v>
      </c>
      <c r="AY1399" s="164" t="s">
        <v>164</v>
      </c>
    </row>
    <row r="1400" spans="2:65" s="1" customFormat="1" ht="33" customHeight="1">
      <c r="B1400" s="31"/>
      <c r="C1400" s="135" t="s">
        <v>1301</v>
      </c>
      <c r="D1400" s="135" t="s">
        <v>167</v>
      </c>
      <c r="E1400" s="136" t="s">
        <v>1302</v>
      </c>
      <c r="F1400" s="137" t="s">
        <v>1303</v>
      </c>
      <c r="G1400" s="138" t="s">
        <v>250</v>
      </c>
      <c r="H1400" s="139">
        <v>506.51400000000001</v>
      </c>
      <c r="I1400" s="140"/>
      <c r="J1400" s="141">
        <f>ROUND(I1400*H1400,2)</f>
        <v>0</v>
      </c>
      <c r="K1400" s="137" t="s">
        <v>251</v>
      </c>
      <c r="L1400" s="31"/>
      <c r="M1400" s="142" t="s">
        <v>1</v>
      </c>
      <c r="N1400" s="143" t="s">
        <v>42</v>
      </c>
      <c r="P1400" s="144">
        <f>O1400*H1400</f>
        <v>0</v>
      </c>
      <c r="Q1400" s="144">
        <v>1.2E-4</v>
      </c>
      <c r="R1400" s="144">
        <f>Q1400*H1400</f>
        <v>6.0781680000000005E-2</v>
      </c>
      <c r="S1400" s="144">
        <v>0</v>
      </c>
      <c r="T1400" s="145">
        <f>S1400*H1400</f>
        <v>0</v>
      </c>
      <c r="AR1400" s="146" t="s">
        <v>340</v>
      </c>
      <c r="AT1400" s="146" t="s">
        <v>167</v>
      </c>
      <c r="AU1400" s="146" t="s">
        <v>113</v>
      </c>
      <c r="AY1400" s="16" t="s">
        <v>164</v>
      </c>
      <c r="BE1400" s="147">
        <f>IF(N1400="základní",J1400,0)</f>
        <v>0</v>
      </c>
      <c r="BF1400" s="147">
        <f>IF(N1400="snížená",J1400,0)</f>
        <v>0</v>
      </c>
      <c r="BG1400" s="147">
        <f>IF(N1400="zákl. přenesená",J1400,0)</f>
        <v>0</v>
      </c>
      <c r="BH1400" s="147">
        <f>IF(N1400="sníž. přenesená",J1400,0)</f>
        <v>0</v>
      </c>
      <c r="BI1400" s="147">
        <f>IF(N1400="nulová",J1400,0)</f>
        <v>0</v>
      </c>
      <c r="BJ1400" s="16" t="s">
        <v>113</v>
      </c>
      <c r="BK1400" s="147">
        <f>ROUND(I1400*H1400,2)</f>
        <v>0</v>
      </c>
      <c r="BL1400" s="16" t="s">
        <v>340</v>
      </c>
      <c r="BM1400" s="146" t="s">
        <v>1304</v>
      </c>
    </row>
    <row r="1401" spans="2:65" s="12" customFormat="1">
      <c r="B1401" s="157"/>
      <c r="D1401" s="148" t="s">
        <v>253</v>
      </c>
      <c r="E1401" s="158" t="s">
        <v>1</v>
      </c>
      <c r="F1401" s="159" t="s">
        <v>754</v>
      </c>
      <c r="H1401" s="158" t="s">
        <v>1</v>
      </c>
      <c r="I1401" s="160"/>
      <c r="L1401" s="157"/>
      <c r="M1401" s="161"/>
      <c r="T1401" s="162"/>
      <c r="AT1401" s="158" t="s">
        <v>253</v>
      </c>
      <c r="AU1401" s="158" t="s">
        <v>113</v>
      </c>
      <c r="AV1401" s="12" t="s">
        <v>84</v>
      </c>
      <c r="AW1401" s="12" t="s">
        <v>32</v>
      </c>
      <c r="AX1401" s="12" t="s">
        <v>76</v>
      </c>
      <c r="AY1401" s="158" t="s">
        <v>164</v>
      </c>
    </row>
    <row r="1402" spans="2:65" s="13" customFormat="1">
      <c r="B1402" s="163"/>
      <c r="D1402" s="148" t="s">
        <v>253</v>
      </c>
      <c r="E1402" s="164" t="s">
        <v>1</v>
      </c>
      <c r="F1402" s="165" t="s">
        <v>1130</v>
      </c>
      <c r="H1402" s="166">
        <v>286.661</v>
      </c>
      <c r="I1402" s="167"/>
      <c r="L1402" s="163"/>
      <c r="M1402" s="168"/>
      <c r="T1402" s="169"/>
      <c r="AT1402" s="164" t="s">
        <v>253</v>
      </c>
      <c r="AU1402" s="164" t="s">
        <v>113</v>
      </c>
      <c r="AV1402" s="13" t="s">
        <v>113</v>
      </c>
      <c r="AW1402" s="13" t="s">
        <v>32</v>
      </c>
      <c r="AX1402" s="13" t="s">
        <v>76</v>
      </c>
      <c r="AY1402" s="164" t="s">
        <v>164</v>
      </c>
    </row>
    <row r="1403" spans="2:65" s="13" customFormat="1">
      <c r="B1403" s="163"/>
      <c r="D1403" s="148" t="s">
        <v>253</v>
      </c>
      <c r="E1403" s="164" t="s">
        <v>1</v>
      </c>
      <c r="F1403" s="165" t="s">
        <v>1131</v>
      </c>
      <c r="H1403" s="166">
        <v>222.10300000000001</v>
      </c>
      <c r="I1403" s="167"/>
      <c r="L1403" s="163"/>
      <c r="M1403" s="168"/>
      <c r="T1403" s="169"/>
      <c r="AT1403" s="164" t="s">
        <v>253</v>
      </c>
      <c r="AU1403" s="164" t="s">
        <v>113</v>
      </c>
      <c r="AV1403" s="13" t="s">
        <v>113</v>
      </c>
      <c r="AW1403" s="13" t="s">
        <v>32</v>
      </c>
      <c r="AX1403" s="13" t="s">
        <v>76</v>
      </c>
      <c r="AY1403" s="164" t="s">
        <v>164</v>
      </c>
    </row>
    <row r="1404" spans="2:65" s="13" customFormat="1">
      <c r="B1404" s="163"/>
      <c r="D1404" s="148" t="s">
        <v>253</v>
      </c>
      <c r="E1404" s="164" t="s">
        <v>1</v>
      </c>
      <c r="F1404" s="165" t="s">
        <v>1132</v>
      </c>
      <c r="H1404" s="166">
        <v>-2.25</v>
      </c>
      <c r="I1404" s="167"/>
      <c r="L1404" s="163"/>
      <c r="M1404" s="168"/>
      <c r="T1404" s="169"/>
      <c r="AT1404" s="164" t="s">
        <v>253</v>
      </c>
      <c r="AU1404" s="164" t="s">
        <v>113</v>
      </c>
      <c r="AV1404" s="13" t="s">
        <v>113</v>
      </c>
      <c r="AW1404" s="13" t="s">
        <v>32</v>
      </c>
      <c r="AX1404" s="13" t="s">
        <v>76</v>
      </c>
      <c r="AY1404" s="164" t="s">
        <v>164</v>
      </c>
    </row>
    <row r="1405" spans="2:65" s="14" customFormat="1">
      <c r="B1405" s="170"/>
      <c r="D1405" s="148" t="s">
        <v>253</v>
      </c>
      <c r="E1405" s="171" t="s">
        <v>1</v>
      </c>
      <c r="F1405" s="172" t="s">
        <v>265</v>
      </c>
      <c r="H1405" s="173">
        <v>506.51400000000001</v>
      </c>
      <c r="I1405" s="174"/>
      <c r="L1405" s="170"/>
      <c r="M1405" s="175"/>
      <c r="T1405" s="176"/>
      <c r="AT1405" s="171" t="s">
        <v>253</v>
      </c>
      <c r="AU1405" s="171" t="s">
        <v>113</v>
      </c>
      <c r="AV1405" s="14" t="s">
        <v>186</v>
      </c>
      <c r="AW1405" s="14" t="s">
        <v>32</v>
      </c>
      <c r="AX1405" s="14" t="s">
        <v>84</v>
      </c>
      <c r="AY1405" s="171" t="s">
        <v>164</v>
      </c>
    </row>
    <row r="1406" spans="2:65" s="1" customFormat="1" ht="16.5" customHeight="1">
      <c r="B1406" s="31"/>
      <c r="C1406" s="177" t="s">
        <v>1305</v>
      </c>
      <c r="D1406" s="177" t="s">
        <v>331</v>
      </c>
      <c r="E1406" s="178" t="s">
        <v>1306</v>
      </c>
      <c r="F1406" s="179" t="s">
        <v>1307</v>
      </c>
      <c r="G1406" s="180" t="s">
        <v>268</v>
      </c>
      <c r="H1406" s="181">
        <v>81.042000000000002</v>
      </c>
      <c r="I1406" s="182"/>
      <c r="J1406" s="183">
        <f>ROUND(I1406*H1406,2)</f>
        <v>0</v>
      </c>
      <c r="K1406" s="179" t="s">
        <v>251</v>
      </c>
      <c r="L1406" s="184"/>
      <c r="M1406" s="185" t="s">
        <v>1</v>
      </c>
      <c r="N1406" s="186" t="s">
        <v>42</v>
      </c>
      <c r="P1406" s="144">
        <f>O1406*H1406</f>
        <v>0</v>
      </c>
      <c r="Q1406" s="144">
        <v>2.5000000000000001E-2</v>
      </c>
      <c r="R1406" s="144">
        <f>Q1406*H1406</f>
        <v>2.0260500000000001</v>
      </c>
      <c r="S1406" s="144">
        <v>0</v>
      </c>
      <c r="T1406" s="145">
        <f>S1406*H1406</f>
        <v>0</v>
      </c>
      <c r="AR1406" s="146" t="s">
        <v>470</v>
      </c>
      <c r="AT1406" s="146" t="s">
        <v>331</v>
      </c>
      <c r="AU1406" s="146" t="s">
        <v>113</v>
      </c>
      <c r="AY1406" s="16" t="s">
        <v>164</v>
      </c>
      <c r="BE1406" s="147">
        <f>IF(N1406="základní",J1406,0)</f>
        <v>0</v>
      </c>
      <c r="BF1406" s="147">
        <f>IF(N1406="snížená",J1406,0)</f>
        <v>0</v>
      </c>
      <c r="BG1406" s="147">
        <f>IF(N1406="zákl. přenesená",J1406,0)</f>
        <v>0</v>
      </c>
      <c r="BH1406" s="147">
        <f>IF(N1406="sníž. přenesená",J1406,0)</f>
        <v>0</v>
      </c>
      <c r="BI1406" s="147">
        <f>IF(N1406="nulová",J1406,0)</f>
        <v>0</v>
      </c>
      <c r="BJ1406" s="16" t="s">
        <v>113</v>
      </c>
      <c r="BK1406" s="147">
        <f>ROUND(I1406*H1406,2)</f>
        <v>0</v>
      </c>
      <c r="BL1406" s="16" t="s">
        <v>340</v>
      </c>
      <c r="BM1406" s="146" t="s">
        <v>1308</v>
      </c>
    </row>
    <row r="1407" spans="2:65" s="13" customFormat="1">
      <c r="B1407" s="163"/>
      <c r="D1407" s="148" t="s">
        <v>253</v>
      </c>
      <c r="E1407" s="164" t="s">
        <v>1</v>
      </c>
      <c r="F1407" s="165" t="s">
        <v>1309</v>
      </c>
      <c r="H1407" s="166">
        <v>506.51400000000001</v>
      </c>
      <c r="I1407" s="167"/>
      <c r="L1407" s="163"/>
      <c r="M1407" s="168"/>
      <c r="T1407" s="169"/>
      <c r="AT1407" s="164" t="s">
        <v>253</v>
      </c>
      <c r="AU1407" s="164" t="s">
        <v>113</v>
      </c>
      <c r="AV1407" s="13" t="s">
        <v>113</v>
      </c>
      <c r="AW1407" s="13" t="s">
        <v>32</v>
      </c>
      <c r="AX1407" s="13" t="s">
        <v>84</v>
      </c>
      <c r="AY1407" s="164" t="s">
        <v>164</v>
      </c>
    </row>
    <row r="1408" spans="2:65" s="13" customFormat="1">
      <c r="B1408" s="163"/>
      <c r="D1408" s="148" t="s">
        <v>253</v>
      </c>
      <c r="F1408" s="165" t="s">
        <v>1310</v>
      </c>
      <c r="H1408" s="166">
        <v>81.042000000000002</v>
      </c>
      <c r="I1408" s="167"/>
      <c r="L1408" s="163"/>
      <c r="M1408" s="168"/>
      <c r="T1408" s="169"/>
      <c r="AT1408" s="164" t="s">
        <v>253</v>
      </c>
      <c r="AU1408" s="164" t="s">
        <v>113</v>
      </c>
      <c r="AV1408" s="13" t="s">
        <v>113</v>
      </c>
      <c r="AW1408" s="13" t="s">
        <v>4</v>
      </c>
      <c r="AX1408" s="13" t="s">
        <v>84</v>
      </c>
      <c r="AY1408" s="164" t="s">
        <v>164</v>
      </c>
    </row>
    <row r="1409" spans="2:65" s="1" customFormat="1" ht="24.2" customHeight="1">
      <c r="B1409" s="31"/>
      <c r="C1409" s="135" t="s">
        <v>1311</v>
      </c>
      <c r="D1409" s="135" t="s">
        <v>167</v>
      </c>
      <c r="E1409" s="136" t="s">
        <v>1312</v>
      </c>
      <c r="F1409" s="137" t="s">
        <v>1313</v>
      </c>
      <c r="G1409" s="138" t="s">
        <v>507</v>
      </c>
      <c r="H1409" s="139">
        <v>2</v>
      </c>
      <c r="I1409" s="140"/>
      <c r="J1409" s="141">
        <f>ROUND(I1409*H1409,2)</f>
        <v>0</v>
      </c>
      <c r="K1409" s="137" t="s">
        <v>1</v>
      </c>
      <c r="L1409" s="31"/>
      <c r="M1409" s="142" t="s">
        <v>1</v>
      </c>
      <c r="N1409" s="143" t="s">
        <v>42</v>
      </c>
      <c r="P1409" s="144">
        <f>O1409*H1409</f>
        <v>0</v>
      </c>
      <c r="Q1409" s="144">
        <v>1.2E-4</v>
      </c>
      <c r="R1409" s="144">
        <f>Q1409*H1409</f>
        <v>2.4000000000000001E-4</v>
      </c>
      <c r="S1409" s="144">
        <v>0</v>
      </c>
      <c r="T1409" s="145">
        <f>S1409*H1409</f>
        <v>0</v>
      </c>
      <c r="AR1409" s="146" t="s">
        <v>340</v>
      </c>
      <c r="AT1409" s="146" t="s">
        <v>167</v>
      </c>
      <c r="AU1409" s="146" t="s">
        <v>113</v>
      </c>
      <c r="AY1409" s="16" t="s">
        <v>164</v>
      </c>
      <c r="BE1409" s="147">
        <f>IF(N1409="základní",J1409,0)</f>
        <v>0</v>
      </c>
      <c r="BF1409" s="147">
        <f>IF(N1409="snížená",J1409,0)</f>
        <v>0</v>
      </c>
      <c r="BG1409" s="147">
        <f>IF(N1409="zákl. přenesená",J1409,0)</f>
        <v>0</v>
      </c>
      <c r="BH1409" s="147">
        <f>IF(N1409="sníž. přenesená",J1409,0)</f>
        <v>0</v>
      </c>
      <c r="BI1409" s="147">
        <f>IF(N1409="nulová",J1409,0)</f>
        <v>0</v>
      </c>
      <c r="BJ1409" s="16" t="s">
        <v>113</v>
      </c>
      <c r="BK1409" s="147">
        <f>ROUND(I1409*H1409,2)</f>
        <v>0</v>
      </c>
      <c r="BL1409" s="16" t="s">
        <v>340</v>
      </c>
      <c r="BM1409" s="146" t="s">
        <v>1314</v>
      </c>
    </row>
    <row r="1410" spans="2:65" s="1" customFormat="1" ht="24.2" customHeight="1">
      <c r="B1410" s="31"/>
      <c r="C1410" s="135" t="s">
        <v>1315</v>
      </c>
      <c r="D1410" s="135" t="s">
        <v>167</v>
      </c>
      <c r="E1410" s="136" t="s">
        <v>1316</v>
      </c>
      <c r="F1410" s="137" t="s">
        <v>1317</v>
      </c>
      <c r="G1410" s="138" t="s">
        <v>1122</v>
      </c>
      <c r="H1410" s="187"/>
      <c r="I1410" s="140"/>
      <c r="J1410" s="141">
        <f>ROUND(I1410*H1410,2)</f>
        <v>0</v>
      </c>
      <c r="K1410" s="137" t="s">
        <v>251</v>
      </c>
      <c r="L1410" s="31"/>
      <c r="M1410" s="142" t="s">
        <v>1</v>
      </c>
      <c r="N1410" s="143" t="s">
        <v>42</v>
      </c>
      <c r="P1410" s="144">
        <f>O1410*H1410</f>
        <v>0</v>
      </c>
      <c r="Q1410" s="144">
        <v>0</v>
      </c>
      <c r="R1410" s="144">
        <f>Q1410*H1410</f>
        <v>0</v>
      </c>
      <c r="S1410" s="144">
        <v>0</v>
      </c>
      <c r="T1410" s="145">
        <f>S1410*H1410</f>
        <v>0</v>
      </c>
      <c r="AR1410" s="146" t="s">
        <v>340</v>
      </c>
      <c r="AT1410" s="146" t="s">
        <v>167</v>
      </c>
      <c r="AU1410" s="146" t="s">
        <v>113</v>
      </c>
      <c r="AY1410" s="16" t="s">
        <v>164</v>
      </c>
      <c r="BE1410" s="147">
        <f>IF(N1410="základní",J1410,0)</f>
        <v>0</v>
      </c>
      <c r="BF1410" s="147">
        <f>IF(N1410="snížená",J1410,0)</f>
        <v>0</v>
      </c>
      <c r="BG1410" s="147">
        <f>IF(N1410="zákl. přenesená",J1410,0)</f>
        <v>0</v>
      </c>
      <c r="BH1410" s="147">
        <f>IF(N1410="sníž. přenesená",J1410,0)</f>
        <v>0</v>
      </c>
      <c r="BI1410" s="147">
        <f>IF(N1410="nulová",J1410,0)</f>
        <v>0</v>
      </c>
      <c r="BJ1410" s="16" t="s">
        <v>113</v>
      </c>
      <c r="BK1410" s="147">
        <f>ROUND(I1410*H1410,2)</f>
        <v>0</v>
      </c>
      <c r="BL1410" s="16" t="s">
        <v>340</v>
      </c>
      <c r="BM1410" s="146" t="s">
        <v>1318</v>
      </c>
    </row>
    <row r="1411" spans="2:65" s="11" customFormat="1" ht="22.9" customHeight="1">
      <c r="B1411" s="123"/>
      <c r="D1411" s="124" t="s">
        <v>75</v>
      </c>
      <c r="E1411" s="133" t="s">
        <v>1319</v>
      </c>
      <c r="F1411" s="133" t="s">
        <v>1320</v>
      </c>
      <c r="I1411" s="126"/>
      <c r="J1411" s="134">
        <f>BK1411</f>
        <v>0</v>
      </c>
      <c r="L1411" s="123"/>
      <c r="M1411" s="128"/>
      <c r="P1411" s="129">
        <f>SUM(P1412:P1417)</f>
        <v>0</v>
      </c>
      <c r="R1411" s="129">
        <f>SUM(R1412:R1417)</f>
        <v>1.7775588600000001</v>
      </c>
      <c r="T1411" s="130">
        <f>SUM(T1412:T1417)</f>
        <v>0</v>
      </c>
      <c r="AR1411" s="124" t="s">
        <v>113</v>
      </c>
      <c r="AT1411" s="131" t="s">
        <v>75</v>
      </c>
      <c r="AU1411" s="131" t="s">
        <v>84</v>
      </c>
      <c r="AY1411" s="124" t="s">
        <v>164</v>
      </c>
      <c r="BK1411" s="132">
        <f>SUM(BK1412:BK1417)</f>
        <v>0</v>
      </c>
    </row>
    <row r="1412" spans="2:65" s="1" customFormat="1" ht="24.2" customHeight="1">
      <c r="B1412" s="31"/>
      <c r="C1412" s="135" t="s">
        <v>1321</v>
      </c>
      <c r="D1412" s="135" t="s">
        <v>167</v>
      </c>
      <c r="E1412" s="136" t="s">
        <v>1322</v>
      </c>
      <c r="F1412" s="137" t="s">
        <v>1323</v>
      </c>
      <c r="G1412" s="138" t="s">
        <v>250</v>
      </c>
      <c r="H1412" s="139">
        <v>63.987000000000002</v>
      </c>
      <c r="I1412" s="140"/>
      <c r="J1412" s="141">
        <f>ROUND(I1412*H1412,2)</f>
        <v>0</v>
      </c>
      <c r="K1412" s="137" t="s">
        <v>1</v>
      </c>
      <c r="L1412" s="31"/>
      <c r="M1412" s="142" t="s">
        <v>1</v>
      </c>
      <c r="N1412" s="143" t="s">
        <v>42</v>
      </c>
      <c r="P1412" s="144">
        <f>O1412*H1412</f>
        <v>0</v>
      </c>
      <c r="Q1412" s="144">
        <v>2.7779999999999999E-2</v>
      </c>
      <c r="R1412" s="144">
        <f>Q1412*H1412</f>
        <v>1.7775588600000001</v>
      </c>
      <c r="S1412" s="144">
        <v>0</v>
      </c>
      <c r="T1412" s="145">
        <f>S1412*H1412</f>
        <v>0</v>
      </c>
      <c r="AR1412" s="146" t="s">
        <v>340</v>
      </c>
      <c r="AT1412" s="146" t="s">
        <v>167</v>
      </c>
      <c r="AU1412" s="146" t="s">
        <v>113</v>
      </c>
      <c r="AY1412" s="16" t="s">
        <v>164</v>
      </c>
      <c r="BE1412" s="147">
        <f>IF(N1412="základní",J1412,0)</f>
        <v>0</v>
      </c>
      <c r="BF1412" s="147">
        <f>IF(N1412="snížená",J1412,0)</f>
        <v>0</v>
      </c>
      <c r="BG1412" s="147">
        <f>IF(N1412="zákl. přenesená",J1412,0)</f>
        <v>0</v>
      </c>
      <c r="BH1412" s="147">
        <f>IF(N1412="sníž. přenesená",J1412,0)</f>
        <v>0</v>
      </c>
      <c r="BI1412" s="147">
        <f>IF(N1412="nulová",J1412,0)</f>
        <v>0</v>
      </c>
      <c r="BJ1412" s="16" t="s">
        <v>113</v>
      </c>
      <c r="BK1412" s="147">
        <f>ROUND(I1412*H1412,2)</f>
        <v>0</v>
      </c>
      <c r="BL1412" s="16" t="s">
        <v>340</v>
      </c>
      <c r="BM1412" s="146" t="s">
        <v>1324</v>
      </c>
    </row>
    <row r="1413" spans="2:65" s="12" customFormat="1">
      <c r="B1413" s="157"/>
      <c r="D1413" s="148" t="s">
        <v>253</v>
      </c>
      <c r="E1413" s="158" t="s">
        <v>1</v>
      </c>
      <c r="F1413" s="159" t="s">
        <v>468</v>
      </c>
      <c r="H1413" s="158" t="s">
        <v>1</v>
      </c>
      <c r="I1413" s="160"/>
      <c r="L1413" s="157"/>
      <c r="M1413" s="161"/>
      <c r="T1413" s="162"/>
      <c r="AT1413" s="158" t="s">
        <v>253</v>
      </c>
      <c r="AU1413" s="158" t="s">
        <v>113</v>
      </c>
      <c r="AV1413" s="12" t="s">
        <v>84</v>
      </c>
      <c r="AW1413" s="12" t="s">
        <v>32</v>
      </c>
      <c r="AX1413" s="12" t="s">
        <v>76</v>
      </c>
      <c r="AY1413" s="158" t="s">
        <v>164</v>
      </c>
    </row>
    <row r="1414" spans="2:65" s="13" customFormat="1">
      <c r="B1414" s="163"/>
      <c r="D1414" s="148" t="s">
        <v>253</v>
      </c>
      <c r="E1414" s="164" t="s">
        <v>1</v>
      </c>
      <c r="F1414" s="165" t="s">
        <v>1141</v>
      </c>
      <c r="H1414" s="166">
        <v>58.267000000000003</v>
      </c>
      <c r="I1414" s="167"/>
      <c r="L1414" s="163"/>
      <c r="M1414" s="168"/>
      <c r="T1414" s="169"/>
      <c r="AT1414" s="164" t="s">
        <v>253</v>
      </c>
      <c r="AU1414" s="164" t="s">
        <v>113</v>
      </c>
      <c r="AV1414" s="13" t="s">
        <v>113</v>
      </c>
      <c r="AW1414" s="13" t="s">
        <v>32</v>
      </c>
      <c r="AX1414" s="13" t="s">
        <v>76</v>
      </c>
      <c r="AY1414" s="164" t="s">
        <v>164</v>
      </c>
    </row>
    <row r="1415" spans="2:65" s="13" customFormat="1">
      <c r="B1415" s="163"/>
      <c r="D1415" s="148" t="s">
        <v>253</v>
      </c>
      <c r="E1415" s="164" t="s">
        <v>1</v>
      </c>
      <c r="F1415" s="165" t="s">
        <v>1325</v>
      </c>
      <c r="H1415" s="166">
        <v>5.72</v>
      </c>
      <c r="I1415" s="167"/>
      <c r="L1415" s="163"/>
      <c r="M1415" s="168"/>
      <c r="T1415" s="169"/>
      <c r="AT1415" s="164" t="s">
        <v>253</v>
      </c>
      <c r="AU1415" s="164" t="s">
        <v>113</v>
      </c>
      <c r="AV1415" s="13" t="s">
        <v>113</v>
      </c>
      <c r="AW1415" s="13" t="s">
        <v>32</v>
      </c>
      <c r="AX1415" s="13" t="s">
        <v>76</v>
      </c>
      <c r="AY1415" s="164" t="s">
        <v>164</v>
      </c>
    </row>
    <row r="1416" spans="2:65" s="14" customFormat="1">
      <c r="B1416" s="170"/>
      <c r="D1416" s="148" t="s">
        <v>253</v>
      </c>
      <c r="E1416" s="171" t="s">
        <v>1</v>
      </c>
      <c r="F1416" s="172" t="s">
        <v>265</v>
      </c>
      <c r="H1416" s="173">
        <v>63.987000000000002</v>
      </c>
      <c r="I1416" s="174"/>
      <c r="L1416" s="170"/>
      <c r="M1416" s="175"/>
      <c r="T1416" s="176"/>
      <c r="AT1416" s="171" t="s">
        <v>253</v>
      </c>
      <c r="AU1416" s="171" t="s">
        <v>113</v>
      </c>
      <c r="AV1416" s="14" t="s">
        <v>186</v>
      </c>
      <c r="AW1416" s="14" t="s">
        <v>32</v>
      </c>
      <c r="AX1416" s="14" t="s">
        <v>84</v>
      </c>
      <c r="AY1416" s="171" t="s">
        <v>164</v>
      </c>
    </row>
    <row r="1417" spans="2:65" s="1" customFormat="1" ht="24.2" customHeight="1">
      <c r="B1417" s="31"/>
      <c r="C1417" s="135" t="s">
        <v>1326</v>
      </c>
      <c r="D1417" s="135" t="s">
        <v>167</v>
      </c>
      <c r="E1417" s="136" t="s">
        <v>1327</v>
      </c>
      <c r="F1417" s="137" t="s">
        <v>1328</v>
      </c>
      <c r="G1417" s="138" t="s">
        <v>1122</v>
      </c>
      <c r="H1417" s="187"/>
      <c r="I1417" s="140"/>
      <c r="J1417" s="141">
        <f>ROUND(I1417*H1417,2)</f>
        <v>0</v>
      </c>
      <c r="K1417" s="137" t="s">
        <v>251</v>
      </c>
      <c r="L1417" s="31"/>
      <c r="M1417" s="142" t="s">
        <v>1</v>
      </c>
      <c r="N1417" s="143" t="s">
        <v>42</v>
      </c>
      <c r="P1417" s="144">
        <f>O1417*H1417</f>
        <v>0</v>
      </c>
      <c r="Q1417" s="144">
        <v>0</v>
      </c>
      <c r="R1417" s="144">
        <f>Q1417*H1417</f>
        <v>0</v>
      </c>
      <c r="S1417" s="144">
        <v>0</v>
      </c>
      <c r="T1417" s="145">
        <f>S1417*H1417</f>
        <v>0</v>
      </c>
      <c r="AR1417" s="146" t="s">
        <v>340</v>
      </c>
      <c r="AT1417" s="146" t="s">
        <v>167</v>
      </c>
      <c r="AU1417" s="146" t="s">
        <v>113</v>
      </c>
      <c r="AY1417" s="16" t="s">
        <v>164</v>
      </c>
      <c r="BE1417" s="147">
        <f>IF(N1417="základní",J1417,0)</f>
        <v>0</v>
      </c>
      <c r="BF1417" s="147">
        <f>IF(N1417="snížená",J1417,0)</f>
        <v>0</v>
      </c>
      <c r="BG1417" s="147">
        <f>IF(N1417="zákl. přenesená",J1417,0)</f>
        <v>0</v>
      </c>
      <c r="BH1417" s="147">
        <f>IF(N1417="sníž. přenesená",J1417,0)</f>
        <v>0</v>
      </c>
      <c r="BI1417" s="147">
        <f>IF(N1417="nulová",J1417,0)</f>
        <v>0</v>
      </c>
      <c r="BJ1417" s="16" t="s">
        <v>113</v>
      </c>
      <c r="BK1417" s="147">
        <f>ROUND(I1417*H1417,2)</f>
        <v>0</v>
      </c>
      <c r="BL1417" s="16" t="s">
        <v>340</v>
      </c>
      <c r="BM1417" s="146" t="s">
        <v>1329</v>
      </c>
    </row>
    <row r="1418" spans="2:65" s="11" customFormat="1" ht="22.9" customHeight="1">
      <c r="B1418" s="123"/>
      <c r="D1418" s="124" t="s">
        <v>75</v>
      </c>
      <c r="E1418" s="133" t="s">
        <v>1330</v>
      </c>
      <c r="F1418" s="133" t="s">
        <v>1331</v>
      </c>
      <c r="I1418" s="126"/>
      <c r="J1418" s="134">
        <f>BK1418</f>
        <v>0</v>
      </c>
      <c r="L1418" s="123"/>
      <c r="M1418" s="128"/>
      <c r="P1418" s="129">
        <f>SUM(P1419:P1512)</f>
        <v>0</v>
      </c>
      <c r="R1418" s="129">
        <f>SUM(R1419:R1512)</f>
        <v>42.931899449999989</v>
      </c>
      <c r="T1418" s="130">
        <f>SUM(T1419:T1512)</f>
        <v>0</v>
      </c>
      <c r="AR1418" s="124" t="s">
        <v>113</v>
      </c>
      <c r="AT1418" s="131" t="s">
        <v>75</v>
      </c>
      <c r="AU1418" s="131" t="s">
        <v>84</v>
      </c>
      <c r="AY1418" s="124" t="s">
        <v>164</v>
      </c>
      <c r="BK1418" s="132">
        <f>SUM(BK1419:BK1512)</f>
        <v>0</v>
      </c>
    </row>
    <row r="1419" spans="2:65" s="1" customFormat="1" ht="24.2" customHeight="1">
      <c r="B1419" s="31"/>
      <c r="C1419" s="135" t="s">
        <v>1332</v>
      </c>
      <c r="D1419" s="135" t="s">
        <v>167</v>
      </c>
      <c r="E1419" s="136" t="s">
        <v>1333</v>
      </c>
      <c r="F1419" s="137" t="s">
        <v>1334</v>
      </c>
      <c r="G1419" s="138" t="s">
        <v>250</v>
      </c>
      <c r="H1419" s="139">
        <v>546.41</v>
      </c>
      <c r="I1419" s="140"/>
      <c r="J1419" s="141">
        <f>ROUND(I1419*H1419,2)</f>
        <v>0</v>
      </c>
      <c r="K1419" s="137" t="s">
        <v>251</v>
      </c>
      <c r="L1419" s="31"/>
      <c r="M1419" s="142" t="s">
        <v>1</v>
      </c>
      <c r="N1419" s="143" t="s">
        <v>42</v>
      </c>
      <c r="P1419" s="144">
        <f>O1419*H1419</f>
        <v>0</v>
      </c>
      <c r="Q1419" s="144">
        <v>2.614E-2</v>
      </c>
      <c r="R1419" s="144">
        <f>Q1419*H1419</f>
        <v>14.283157399999999</v>
      </c>
      <c r="S1419" s="144">
        <v>0</v>
      </c>
      <c r="T1419" s="145">
        <f>S1419*H1419</f>
        <v>0</v>
      </c>
      <c r="AR1419" s="146" t="s">
        <v>340</v>
      </c>
      <c r="AT1419" s="146" t="s">
        <v>167</v>
      </c>
      <c r="AU1419" s="146" t="s">
        <v>113</v>
      </c>
      <c r="AY1419" s="16" t="s">
        <v>164</v>
      </c>
      <c r="BE1419" s="147">
        <f>IF(N1419="základní",J1419,0)</f>
        <v>0</v>
      </c>
      <c r="BF1419" s="147">
        <f>IF(N1419="snížená",J1419,0)</f>
        <v>0</v>
      </c>
      <c r="BG1419" s="147">
        <f>IF(N1419="zákl. přenesená",J1419,0)</f>
        <v>0</v>
      </c>
      <c r="BH1419" s="147">
        <f>IF(N1419="sníž. přenesená",J1419,0)</f>
        <v>0</v>
      </c>
      <c r="BI1419" s="147">
        <f>IF(N1419="nulová",J1419,0)</f>
        <v>0</v>
      </c>
      <c r="BJ1419" s="16" t="s">
        <v>113</v>
      </c>
      <c r="BK1419" s="147">
        <f>ROUND(I1419*H1419,2)</f>
        <v>0</v>
      </c>
      <c r="BL1419" s="16" t="s">
        <v>340</v>
      </c>
      <c r="BM1419" s="146" t="s">
        <v>1335</v>
      </c>
    </row>
    <row r="1420" spans="2:65" s="12" customFormat="1">
      <c r="B1420" s="157"/>
      <c r="D1420" s="148" t="s">
        <v>253</v>
      </c>
      <c r="E1420" s="158" t="s">
        <v>1</v>
      </c>
      <c r="F1420" s="159" t="s">
        <v>546</v>
      </c>
      <c r="H1420" s="158" t="s">
        <v>1</v>
      </c>
      <c r="I1420" s="160"/>
      <c r="L1420" s="157"/>
      <c r="M1420" s="161"/>
      <c r="T1420" s="162"/>
      <c r="AT1420" s="158" t="s">
        <v>253</v>
      </c>
      <c r="AU1420" s="158" t="s">
        <v>113</v>
      </c>
      <c r="AV1420" s="12" t="s">
        <v>84</v>
      </c>
      <c r="AW1420" s="12" t="s">
        <v>32</v>
      </c>
      <c r="AX1420" s="12" t="s">
        <v>76</v>
      </c>
      <c r="AY1420" s="158" t="s">
        <v>164</v>
      </c>
    </row>
    <row r="1421" spans="2:65" s="12" customFormat="1">
      <c r="B1421" s="157"/>
      <c r="D1421" s="148" t="s">
        <v>253</v>
      </c>
      <c r="E1421" s="158" t="s">
        <v>1</v>
      </c>
      <c r="F1421" s="159" t="s">
        <v>509</v>
      </c>
      <c r="H1421" s="158" t="s">
        <v>1</v>
      </c>
      <c r="I1421" s="160"/>
      <c r="L1421" s="157"/>
      <c r="M1421" s="161"/>
      <c r="T1421" s="162"/>
      <c r="AT1421" s="158" t="s">
        <v>253</v>
      </c>
      <c r="AU1421" s="158" t="s">
        <v>113</v>
      </c>
      <c r="AV1421" s="12" t="s">
        <v>84</v>
      </c>
      <c r="AW1421" s="12" t="s">
        <v>32</v>
      </c>
      <c r="AX1421" s="12" t="s">
        <v>76</v>
      </c>
      <c r="AY1421" s="158" t="s">
        <v>164</v>
      </c>
    </row>
    <row r="1422" spans="2:65" s="13" customFormat="1">
      <c r="B1422" s="163"/>
      <c r="D1422" s="148" t="s">
        <v>253</v>
      </c>
      <c r="E1422" s="164" t="s">
        <v>1</v>
      </c>
      <c r="F1422" s="165" t="s">
        <v>1336</v>
      </c>
      <c r="H1422" s="166">
        <v>183</v>
      </c>
      <c r="I1422" s="167"/>
      <c r="L1422" s="163"/>
      <c r="M1422" s="168"/>
      <c r="T1422" s="169"/>
      <c r="AT1422" s="164" t="s">
        <v>253</v>
      </c>
      <c r="AU1422" s="164" t="s">
        <v>113</v>
      </c>
      <c r="AV1422" s="13" t="s">
        <v>113</v>
      </c>
      <c r="AW1422" s="13" t="s">
        <v>32</v>
      </c>
      <c r="AX1422" s="13" t="s">
        <v>76</v>
      </c>
      <c r="AY1422" s="164" t="s">
        <v>164</v>
      </c>
    </row>
    <row r="1423" spans="2:65" s="13" customFormat="1">
      <c r="B1423" s="163"/>
      <c r="D1423" s="148" t="s">
        <v>253</v>
      </c>
      <c r="E1423" s="164" t="s">
        <v>1</v>
      </c>
      <c r="F1423" s="165" t="s">
        <v>1337</v>
      </c>
      <c r="H1423" s="166">
        <v>-17.73</v>
      </c>
      <c r="I1423" s="167"/>
      <c r="L1423" s="163"/>
      <c r="M1423" s="168"/>
      <c r="T1423" s="169"/>
      <c r="AT1423" s="164" t="s">
        <v>253</v>
      </c>
      <c r="AU1423" s="164" t="s">
        <v>113</v>
      </c>
      <c r="AV1423" s="13" t="s">
        <v>113</v>
      </c>
      <c r="AW1423" s="13" t="s">
        <v>32</v>
      </c>
      <c r="AX1423" s="13" t="s">
        <v>76</v>
      </c>
      <c r="AY1423" s="164" t="s">
        <v>164</v>
      </c>
    </row>
    <row r="1424" spans="2:65" s="13" customFormat="1">
      <c r="B1424" s="163"/>
      <c r="D1424" s="148" t="s">
        <v>253</v>
      </c>
      <c r="E1424" s="164" t="s">
        <v>1</v>
      </c>
      <c r="F1424" s="165" t="s">
        <v>1338</v>
      </c>
      <c r="H1424" s="166">
        <v>33.299999999999997</v>
      </c>
      <c r="I1424" s="167"/>
      <c r="L1424" s="163"/>
      <c r="M1424" s="168"/>
      <c r="T1424" s="169"/>
      <c r="AT1424" s="164" t="s">
        <v>253</v>
      </c>
      <c r="AU1424" s="164" t="s">
        <v>113</v>
      </c>
      <c r="AV1424" s="13" t="s">
        <v>113</v>
      </c>
      <c r="AW1424" s="13" t="s">
        <v>32</v>
      </c>
      <c r="AX1424" s="13" t="s">
        <v>76</v>
      </c>
      <c r="AY1424" s="164" t="s">
        <v>164</v>
      </c>
    </row>
    <row r="1425" spans="2:65" s="13" customFormat="1">
      <c r="B1425" s="163"/>
      <c r="D1425" s="148" t="s">
        <v>253</v>
      </c>
      <c r="E1425" s="164" t="s">
        <v>1</v>
      </c>
      <c r="F1425" s="165" t="s">
        <v>1339</v>
      </c>
      <c r="H1425" s="166">
        <v>-3.2</v>
      </c>
      <c r="I1425" s="167"/>
      <c r="L1425" s="163"/>
      <c r="M1425" s="168"/>
      <c r="T1425" s="169"/>
      <c r="AT1425" s="164" t="s">
        <v>253</v>
      </c>
      <c r="AU1425" s="164" t="s">
        <v>113</v>
      </c>
      <c r="AV1425" s="13" t="s">
        <v>113</v>
      </c>
      <c r="AW1425" s="13" t="s">
        <v>32</v>
      </c>
      <c r="AX1425" s="13" t="s">
        <v>76</v>
      </c>
      <c r="AY1425" s="164" t="s">
        <v>164</v>
      </c>
    </row>
    <row r="1426" spans="2:65" s="13" customFormat="1">
      <c r="B1426" s="163"/>
      <c r="D1426" s="148" t="s">
        <v>253</v>
      </c>
      <c r="E1426" s="164" t="s">
        <v>1</v>
      </c>
      <c r="F1426" s="165" t="s">
        <v>1340</v>
      </c>
      <c r="H1426" s="166">
        <v>-1.4</v>
      </c>
      <c r="I1426" s="167"/>
      <c r="L1426" s="163"/>
      <c r="M1426" s="168"/>
      <c r="T1426" s="169"/>
      <c r="AT1426" s="164" t="s">
        <v>253</v>
      </c>
      <c r="AU1426" s="164" t="s">
        <v>113</v>
      </c>
      <c r="AV1426" s="13" t="s">
        <v>113</v>
      </c>
      <c r="AW1426" s="13" t="s">
        <v>32</v>
      </c>
      <c r="AX1426" s="13" t="s">
        <v>76</v>
      </c>
      <c r="AY1426" s="164" t="s">
        <v>164</v>
      </c>
    </row>
    <row r="1427" spans="2:65" s="12" customFormat="1">
      <c r="B1427" s="157"/>
      <c r="D1427" s="148" t="s">
        <v>253</v>
      </c>
      <c r="E1427" s="158" t="s">
        <v>1</v>
      </c>
      <c r="F1427" s="159" t="s">
        <v>511</v>
      </c>
      <c r="H1427" s="158" t="s">
        <v>1</v>
      </c>
      <c r="I1427" s="160"/>
      <c r="L1427" s="157"/>
      <c r="M1427" s="161"/>
      <c r="T1427" s="162"/>
      <c r="AT1427" s="158" t="s">
        <v>253</v>
      </c>
      <c r="AU1427" s="158" t="s">
        <v>113</v>
      </c>
      <c r="AV1427" s="12" t="s">
        <v>84</v>
      </c>
      <c r="AW1427" s="12" t="s">
        <v>32</v>
      </c>
      <c r="AX1427" s="12" t="s">
        <v>76</v>
      </c>
      <c r="AY1427" s="158" t="s">
        <v>164</v>
      </c>
    </row>
    <row r="1428" spans="2:65" s="13" customFormat="1">
      <c r="B1428" s="163"/>
      <c r="D1428" s="148" t="s">
        <v>253</v>
      </c>
      <c r="E1428" s="164" t="s">
        <v>1</v>
      </c>
      <c r="F1428" s="165" t="s">
        <v>1336</v>
      </c>
      <c r="H1428" s="166">
        <v>183</v>
      </c>
      <c r="I1428" s="167"/>
      <c r="L1428" s="163"/>
      <c r="M1428" s="168"/>
      <c r="T1428" s="169"/>
      <c r="AT1428" s="164" t="s">
        <v>253</v>
      </c>
      <c r="AU1428" s="164" t="s">
        <v>113</v>
      </c>
      <c r="AV1428" s="13" t="s">
        <v>113</v>
      </c>
      <c r="AW1428" s="13" t="s">
        <v>32</v>
      </c>
      <c r="AX1428" s="13" t="s">
        <v>76</v>
      </c>
      <c r="AY1428" s="164" t="s">
        <v>164</v>
      </c>
    </row>
    <row r="1429" spans="2:65" s="13" customFormat="1">
      <c r="B1429" s="163"/>
      <c r="D1429" s="148" t="s">
        <v>253</v>
      </c>
      <c r="E1429" s="164" t="s">
        <v>1</v>
      </c>
      <c r="F1429" s="165" t="s">
        <v>1337</v>
      </c>
      <c r="H1429" s="166">
        <v>-17.73</v>
      </c>
      <c r="I1429" s="167"/>
      <c r="L1429" s="163"/>
      <c r="M1429" s="168"/>
      <c r="T1429" s="169"/>
      <c r="AT1429" s="164" t="s">
        <v>253</v>
      </c>
      <c r="AU1429" s="164" t="s">
        <v>113</v>
      </c>
      <c r="AV1429" s="13" t="s">
        <v>113</v>
      </c>
      <c r="AW1429" s="13" t="s">
        <v>32</v>
      </c>
      <c r="AX1429" s="13" t="s">
        <v>76</v>
      </c>
      <c r="AY1429" s="164" t="s">
        <v>164</v>
      </c>
    </row>
    <row r="1430" spans="2:65" s="13" customFormat="1">
      <c r="B1430" s="163"/>
      <c r="D1430" s="148" t="s">
        <v>253</v>
      </c>
      <c r="E1430" s="164" t="s">
        <v>1</v>
      </c>
      <c r="F1430" s="165" t="s">
        <v>1341</v>
      </c>
      <c r="H1430" s="166">
        <v>10.95</v>
      </c>
      <c r="I1430" s="167"/>
      <c r="L1430" s="163"/>
      <c r="M1430" s="168"/>
      <c r="T1430" s="169"/>
      <c r="AT1430" s="164" t="s">
        <v>253</v>
      </c>
      <c r="AU1430" s="164" t="s">
        <v>113</v>
      </c>
      <c r="AV1430" s="13" t="s">
        <v>113</v>
      </c>
      <c r="AW1430" s="13" t="s">
        <v>32</v>
      </c>
      <c r="AX1430" s="13" t="s">
        <v>76</v>
      </c>
      <c r="AY1430" s="164" t="s">
        <v>164</v>
      </c>
    </row>
    <row r="1431" spans="2:65" s="12" customFormat="1">
      <c r="B1431" s="157"/>
      <c r="D1431" s="148" t="s">
        <v>253</v>
      </c>
      <c r="E1431" s="158" t="s">
        <v>1</v>
      </c>
      <c r="F1431" s="159" t="s">
        <v>519</v>
      </c>
      <c r="H1431" s="158" t="s">
        <v>1</v>
      </c>
      <c r="I1431" s="160"/>
      <c r="L1431" s="157"/>
      <c r="M1431" s="161"/>
      <c r="T1431" s="162"/>
      <c r="AT1431" s="158" t="s">
        <v>253</v>
      </c>
      <c r="AU1431" s="158" t="s">
        <v>113</v>
      </c>
      <c r="AV1431" s="12" t="s">
        <v>84</v>
      </c>
      <c r="AW1431" s="12" t="s">
        <v>32</v>
      </c>
      <c r="AX1431" s="12" t="s">
        <v>76</v>
      </c>
      <c r="AY1431" s="158" t="s">
        <v>164</v>
      </c>
    </row>
    <row r="1432" spans="2:65" s="13" customFormat="1">
      <c r="B1432" s="163"/>
      <c r="D1432" s="148" t="s">
        <v>253</v>
      </c>
      <c r="E1432" s="164" t="s">
        <v>1</v>
      </c>
      <c r="F1432" s="165" t="s">
        <v>1336</v>
      </c>
      <c r="H1432" s="166">
        <v>183</v>
      </c>
      <c r="I1432" s="167"/>
      <c r="L1432" s="163"/>
      <c r="M1432" s="168"/>
      <c r="T1432" s="169"/>
      <c r="AT1432" s="164" t="s">
        <v>253</v>
      </c>
      <c r="AU1432" s="164" t="s">
        <v>113</v>
      </c>
      <c r="AV1432" s="13" t="s">
        <v>113</v>
      </c>
      <c r="AW1432" s="13" t="s">
        <v>32</v>
      </c>
      <c r="AX1432" s="13" t="s">
        <v>76</v>
      </c>
      <c r="AY1432" s="164" t="s">
        <v>164</v>
      </c>
    </row>
    <row r="1433" spans="2:65" s="13" customFormat="1">
      <c r="B1433" s="163"/>
      <c r="D1433" s="148" t="s">
        <v>253</v>
      </c>
      <c r="E1433" s="164" t="s">
        <v>1</v>
      </c>
      <c r="F1433" s="165" t="s">
        <v>1337</v>
      </c>
      <c r="H1433" s="166">
        <v>-17.73</v>
      </c>
      <c r="I1433" s="167"/>
      <c r="L1433" s="163"/>
      <c r="M1433" s="168"/>
      <c r="T1433" s="169"/>
      <c r="AT1433" s="164" t="s">
        <v>253</v>
      </c>
      <c r="AU1433" s="164" t="s">
        <v>113</v>
      </c>
      <c r="AV1433" s="13" t="s">
        <v>113</v>
      </c>
      <c r="AW1433" s="13" t="s">
        <v>32</v>
      </c>
      <c r="AX1433" s="13" t="s">
        <v>76</v>
      </c>
      <c r="AY1433" s="164" t="s">
        <v>164</v>
      </c>
    </row>
    <row r="1434" spans="2:65" s="13" customFormat="1">
      <c r="B1434" s="163"/>
      <c r="D1434" s="148" t="s">
        <v>253</v>
      </c>
      <c r="E1434" s="164" t="s">
        <v>1</v>
      </c>
      <c r="F1434" s="165" t="s">
        <v>1341</v>
      </c>
      <c r="H1434" s="166">
        <v>10.95</v>
      </c>
      <c r="I1434" s="167"/>
      <c r="L1434" s="163"/>
      <c r="M1434" s="168"/>
      <c r="T1434" s="169"/>
      <c r="AT1434" s="164" t="s">
        <v>253</v>
      </c>
      <c r="AU1434" s="164" t="s">
        <v>113</v>
      </c>
      <c r="AV1434" s="13" t="s">
        <v>113</v>
      </c>
      <c r="AW1434" s="13" t="s">
        <v>32</v>
      </c>
      <c r="AX1434" s="13" t="s">
        <v>76</v>
      </c>
      <c r="AY1434" s="164" t="s">
        <v>164</v>
      </c>
    </row>
    <row r="1435" spans="2:65" s="14" customFormat="1">
      <c r="B1435" s="170"/>
      <c r="D1435" s="148" t="s">
        <v>253</v>
      </c>
      <c r="E1435" s="171" t="s">
        <v>1</v>
      </c>
      <c r="F1435" s="172" t="s">
        <v>265</v>
      </c>
      <c r="H1435" s="173">
        <v>546.41000000000008</v>
      </c>
      <c r="I1435" s="174"/>
      <c r="L1435" s="170"/>
      <c r="M1435" s="175"/>
      <c r="T1435" s="176"/>
      <c r="AT1435" s="171" t="s">
        <v>253</v>
      </c>
      <c r="AU1435" s="171" t="s">
        <v>113</v>
      </c>
      <c r="AV1435" s="14" t="s">
        <v>186</v>
      </c>
      <c r="AW1435" s="14" t="s">
        <v>32</v>
      </c>
      <c r="AX1435" s="14" t="s">
        <v>84</v>
      </c>
      <c r="AY1435" s="171" t="s">
        <v>164</v>
      </c>
    </row>
    <row r="1436" spans="2:65" s="1" customFormat="1" ht="21.75" customHeight="1">
      <c r="B1436" s="31"/>
      <c r="C1436" s="135" t="s">
        <v>1342</v>
      </c>
      <c r="D1436" s="135" t="s">
        <v>167</v>
      </c>
      <c r="E1436" s="136" t="s">
        <v>1343</v>
      </c>
      <c r="F1436" s="137" t="s">
        <v>1344</v>
      </c>
      <c r="G1436" s="138" t="s">
        <v>442</v>
      </c>
      <c r="H1436" s="139">
        <v>150</v>
      </c>
      <c r="I1436" s="140"/>
      <c r="J1436" s="141">
        <f>ROUND(I1436*H1436,2)</f>
        <v>0</v>
      </c>
      <c r="K1436" s="137" t="s">
        <v>251</v>
      </c>
      <c r="L1436" s="31"/>
      <c r="M1436" s="142" t="s">
        <v>1</v>
      </c>
      <c r="N1436" s="143" t="s">
        <v>42</v>
      </c>
      <c r="P1436" s="144">
        <f>O1436*H1436</f>
        <v>0</v>
      </c>
      <c r="Q1436" s="144">
        <v>5.1900000000000002E-3</v>
      </c>
      <c r="R1436" s="144">
        <f>Q1436*H1436</f>
        <v>0.77849999999999997</v>
      </c>
      <c r="S1436" s="144">
        <v>0</v>
      </c>
      <c r="T1436" s="145">
        <f>S1436*H1436</f>
        <v>0</v>
      </c>
      <c r="AR1436" s="146" t="s">
        <v>340</v>
      </c>
      <c r="AT1436" s="146" t="s">
        <v>167</v>
      </c>
      <c r="AU1436" s="146" t="s">
        <v>113</v>
      </c>
      <c r="AY1436" s="16" t="s">
        <v>164</v>
      </c>
      <c r="BE1436" s="147">
        <f>IF(N1436="základní",J1436,0)</f>
        <v>0</v>
      </c>
      <c r="BF1436" s="147">
        <f>IF(N1436="snížená",J1436,0)</f>
        <v>0</v>
      </c>
      <c r="BG1436" s="147">
        <f>IF(N1436="zákl. přenesená",J1436,0)</f>
        <v>0</v>
      </c>
      <c r="BH1436" s="147">
        <f>IF(N1436="sníž. přenesená",J1436,0)</f>
        <v>0</v>
      </c>
      <c r="BI1436" s="147">
        <f>IF(N1436="nulová",J1436,0)</f>
        <v>0</v>
      </c>
      <c r="BJ1436" s="16" t="s">
        <v>113</v>
      </c>
      <c r="BK1436" s="147">
        <f>ROUND(I1436*H1436,2)</f>
        <v>0</v>
      </c>
      <c r="BL1436" s="16" t="s">
        <v>340</v>
      </c>
      <c r="BM1436" s="146" t="s">
        <v>1345</v>
      </c>
    </row>
    <row r="1437" spans="2:65" s="1" customFormat="1" ht="16.5" customHeight="1">
      <c r="B1437" s="31"/>
      <c r="C1437" s="135" t="s">
        <v>1346</v>
      </c>
      <c r="D1437" s="135" t="s">
        <v>167</v>
      </c>
      <c r="E1437" s="136" t="s">
        <v>1347</v>
      </c>
      <c r="F1437" s="137" t="s">
        <v>1348</v>
      </c>
      <c r="G1437" s="138" t="s">
        <v>442</v>
      </c>
      <c r="H1437" s="139">
        <v>150</v>
      </c>
      <c r="I1437" s="140"/>
      <c r="J1437" s="141">
        <f>ROUND(I1437*H1437,2)</f>
        <v>0</v>
      </c>
      <c r="K1437" s="137" t="s">
        <v>251</v>
      </c>
      <c r="L1437" s="31"/>
      <c r="M1437" s="142" t="s">
        <v>1</v>
      </c>
      <c r="N1437" s="143" t="s">
        <v>42</v>
      </c>
      <c r="P1437" s="144">
        <f>O1437*H1437</f>
        <v>0</v>
      </c>
      <c r="Q1437" s="144">
        <v>1.2E-4</v>
      </c>
      <c r="R1437" s="144">
        <f>Q1437*H1437</f>
        <v>1.8000000000000002E-2</v>
      </c>
      <c r="S1437" s="144">
        <v>0</v>
      </c>
      <c r="T1437" s="145">
        <f>S1437*H1437</f>
        <v>0</v>
      </c>
      <c r="AR1437" s="146" t="s">
        <v>340</v>
      </c>
      <c r="AT1437" s="146" t="s">
        <v>167</v>
      </c>
      <c r="AU1437" s="146" t="s">
        <v>113</v>
      </c>
      <c r="AY1437" s="16" t="s">
        <v>164</v>
      </c>
      <c r="BE1437" s="147">
        <f>IF(N1437="základní",J1437,0)</f>
        <v>0</v>
      </c>
      <c r="BF1437" s="147">
        <f>IF(N1437="snížená",J1437,0)</f>
        <v>0</v>
      </c>
      <c r="BG1437" s="147">
        <f>IF(N1437="zákl. přenesená",J1437,0)</f>
        <v>0</v>
      </c>
      <c r="BH1437" s="147">
        <f>IF(N1437="sníž. přenesená",J1437,0)</f>
        <v>0</v>
      </c>
      <c r="BI1437" s="147">
        <f>IF(N1437="nulová",J1437,0)</f>
        <v>0</v>
      </c>
      <c r="BJ1437" s="16" t="s">
        <v>113</v>
      </c>
      <c r="BK1437" s="147">
        <f>ROUND(I1437*H1437,2)</f>
        <v>0</v>
      </c>
      <c r="BL1437" s="16" t="s">
        <v>340</v>
      </c>
      <c r="BM1437" s="146" t="s">
        <v>1349</v>
      </c>
    </row>
    <row r="1438" spans="2:65" s="1" customFormat="1" ht="16.5" customHeight="1">
      <c r="B1438" s="31"/>
      <c r="C1438" s="135" t="s">
        <v>1350</v>
      </c>
      <c r="D1438" s="135" t="s">
        <v>167</v>
      </c>
      <c r="E1438" s="136" t="s">
        <v>1351</v>
      </c>
      <c r="F1438" s="137" t="s">
        <v>1352</v>
      </c>
      <c r="G1438" s="138" t="s">
        <v>250</v>
      </c>
      <c r="H1438" s="139">
        <v>550.30999999999995</v>
      </c>
      <c r="I1438" s="140"/>
      <c r="J1438" s="141">
        <f>ROUND(I1438*H1438,2)</f>
        <v>0</v>
      </c>
      <c r="K1438" s="137" t="s">
        <v>251</v>
      </c>
      <c r="L1438" s="31"/>
      <c r="M1438" s="142" t="s">
        <v>1</v>
      </c>
      <c r="N1438" s="143" t="s">
        <v>42</v>
      </c>
      <c r="P1438" s="144">
        <f>O1438*H1438</f>
        <v>0</v>
      </c>
      <c r="Q1438" s="144">
        <v>1.4E-3</v>
      </c>
      <c r="R1438" s="144">
        <f>Q1438*H1438</f>
        <v>0.77043399999999995</v>
      </c>
      <c r="S1438" s="144">
        <v>0</v>
      </c>
      <c r="T1438" s="145">
        <f>S1438*H1438</f>
        <v>0</v>
      </c>
      <c r="AR1438" s="146" t="s">
        <v>340</v>
      </c>
      <c r="AT1438" s="146" t="s">
        <v>167</v>
      </c>
      <c r="AU1438" s="146" t="s">
        <v>113</v>
      </c>
      <c r="AY1438" s="16" t="s">
        <v>164</v>
      </c>
      <c r="BE1438" s="147">
        <f>IF(N1438="základní",J1438,0)</f>
        <v>0</v>
      </c>
      <c r="BF1438" s="147">
        <f>IF(N1438="snížená",J1438,0)</f>
        <v>0</v>
      </c>
      <c r="BG1438" s="147">
        <f>IF(N1438="zákl. přenesená",J1438,0)</f>
        <v>0</v>
      </c>
      <c r="BH1438" s="147">
        <f>IF(N1438="sníž. přenesená",J1438,0)</f>
        <v>0</v>
      </c>
      <c r="BI1438" s="147">
        <f>IF(N1438="nulová",J1438,0)</f>
        <v>0</v>
      </c>
      <c r="BJ1438" s="16" t="s">
        <v>113</v>
      </c>
      <c r="BK1438" s="147">
        <f>ROUND(I1438*H1438,2)</f>
        <v>0</v>
      </c>
      <c r="BL1438" s="16" t="s">
        <v>340</v>
      </c>
      <c r="BM1438" s="146" t="s">
        <v>1353</v>
      </c>
    </row>
    <row r="1439" spans="2:65" s="12" customFormat="1">
      <c r="B1439" s="157"/>
      <c r="D1439" s="148" t="s">
        <v>253</v>
      </c>
      <c r="E1439" s="158" t="s">
        <v>1</v>
      </c>
      <c r="F1439" s="159" t="s">
        <v>1354</v>
      </c>
      <c r="H1439" s="158" t="s">
        <v>1</v>
      </c>
      <c r="I1439" s="160"/>
      <c r="L1439" s="157"/>
      <c r="M1439" s="161"/>
      <c r="T1439" s="162"/>
      <c r="AT1439" s="158" t="s">
        <v>253</v>
      </c>
      <c r="AU1439" s="158" t="s">
        <v>113</v>
      </c>
      <c r="AV1439" s="12" t="s">
        <v>84</v>
      </c>
      <c r="AW1439" s="12" t="s">
        <v>32</v>
      </c>
      <c r="AX1439" s="12" t="s">
        <v>76</v>
      </c>
      <c r="AY1439" s="158" t="s">
        <v>164</v>
      </c>
    </row>
    <row r="1440" spans="2:65" s="12" customFormat="1">
      <c r="B1440" s="157"/>
      <c r="D1440" s="148" t="s">
        <v>253</v>
      </c>
      <c r="E1440" s="158" t="s">
        <v>1</v>
      </c>
      <c r="F1440" s="159" t="s">
        <v>509</v>
      </c>
      <c r="H1440" s="158" t="s">
        <v>1</v>
      </c>
      <c r="I1440" s="160"/>
      <c r="L1440" s="157"/>
      <c r="M1440" s="161"/>
      <c r="T1440" s="162"/>
      <c r="AT1440" s="158" t="s">
        <v>253</v>
      </c>
      <c r="AU1440" s="158" t="s">
        <v>113</v>
      </c>
      <c r="AV1440" s="12" t="s">
        <v>84</v>
      </c>
      <c r="AW1440" s="12" t="s">
        <v>32</v>
      </c>
      <c r="AX1440" s="12" t="s">
        <v>76</v>
      </c>
      <c r="AY1440" s="158" t="s">
        <v>164</v>
      </c>
    </row>
    <row r="1441" spans="2:65" s="13" customFormat="1">
      <c r="B1441" s="163"/>
      <c r="D1441" s="148" t="s">
        <v>253</v>
      </c>
      <c r="E1441" s="164" t="s">
        <v>1</v>
      </c>
      <c r="F1441" s="165" t="s">
        <v>1355</v>
      </c>
      <c r="H1441" s="166">
        <v>25.8</v>
      </c>
      <c r="I1441" s="167"/>
      <c r="L1441" s="163"/>
      <c r="M1441" s="168"/>
      <c r="T1441" s="169"/>
      <c r="AT1441" s="164" t="s">
        <v>253</v>
      </c>
      <c r="AU1441" s="164" t="s">
        <v>113</v>
      </c>
      <c r="AV1441" s="13" t="s">
        <v>113</v>
      </c>
      <c r="AW1441" s="13" t="s">
        <v>32</v>
      </c>
      <c r="AX1441" s="13" t="s">
        <v>76</v>
      </c>
      <c r="AY1441" s="164" t="s">
        <v>164</v>
      </c>
    </row>
    <row r="1442" spans="2:65" s="12" customFormat="1">
      <c r="B1442" s="157"/>
      <c r="D1442" s="148" t="s">
        <v>253</v>
      </c>
      <c r="E1442" s="158" t="s">
        <v>1</v>
      </c>
      <c r="F1442" s="159" t="s">
        <v>546</v>
      </c>
      <c r="H1442" s="158" t="s">
        <v>1</v>
      </c>
      <c r="I1442" s="160"/>
      <c r="L1442" s="157"/>
      <c r="M1442" s="161"/>
      <c r="T1442" s="162"/>
      <c r="AT1442" s="158" t="s">
        <v>253</v>
      </c>
      <c r="AU1442" s="158" t="s">
        <v>113</v>
      </c>
      <c r="AV1442" s="12" t="s">
        <v>84</v>
      </c>
      <c r="AW1442" s="12" t="s">
        <v>32</v>
      </c>
      <c r="AX1442" s="12" t="s">
        <v>76</v>
      </c>
      <c r="AY1442" s="158" t="s">
        <v>164</v>
      </c>
    </row>
    <row r="1443" spans="2:65" s="12" customFormat="1">
      <c r="B1443" s="157"/>
      <c r="D1443" s="148" t="s">
        <v>253</v>
      </c>
      <c r="E1443" s="158" t="s">
        <v>1</v>
      </c>
      <c r="F1443" s="159" t="s">
        <v>509</v>
      </c>
      <c r="H1443" s="158" t="s">
        <v>1</v>
      </c>
      <c r="I1443" s="160"/>
      <c r="L1443" s="157"/>
      <c r="M1443" s="161"/>
      <c r="T1443" s="162"/>
      <c r="AT1443" s="158" t="s">
        <v>253</v>
      </c>
      <c r="AU1443" s="158" t="s">
        <v>113</v>
      </c>
      <c r="AV1443" s="12" t="s">
        <v>84</v>
      </c>
      <c r="AW1443" s="12" t="s">
        <v>32</v>
      </c>
      <c r="AX1443" s="12" t="s">
        <v>76</v>
      </c>
      <c r="AY1443" s="158" t="s">
        <v>164</v>
      </c>
    </row>
    <row r="1444" spans="2:65" s="13" customFormat="1">
      <c r="B1444" s="163"/>
      <c r="D1444" s="148" t="s">
        <v>253</v>
      </c>
      <c r="E1444" s="164" t="s">
        <v>1</v>
      </c>
      <c r="F1444" s="165" t="s">
        <v>1336</v>
      </c>
      <c r="H1444" s="166">
        <v>183</v>
      </c>
      <c r="I1444" s="167"/>
      <c r="L1444" s="163"/>
      <c r="M1444" s="168"/>
      <c r="T1444" s="169"/>
      <c r="AT1444" s="164" t="s">
        <v>253</v>
      </c>
      <c r="AU1444" s="164" t="s">
        <v>113</v>
      </c>
      <c r="AV1444" s="13" t="s">
        <v>113</v>
      </c>
      <c r="AW1444" s="13" t="s">
        <v>32</v>
      </c>
      <c r="AX1444" s="13" t="s">
        <v>76</v>
      </c>
      <c r="AY1444" s="164" t="s">
        <v>164</v>
      </c>
    </row>
    <row r="1445" spans="2:65" s="13" customFormat="1">
      <c r="B1445" s="163"/>
      <c r="D1445" s="148" t="s">
        <v>253</v>
      </c>
      <c r="E1445" s="164" t="s">
        <v>1</v>
      </c>
      <c r="F1445" s="165" t="s">
        <v>1337</v>
      </c>
      <c r="H1445" s="166">
        <v>-17.73</v>
      </c>
      <c r="I1445" s="167"/>
      <c r="L1445" s="163"/>
      <c r="M1445" s="168"/>
      <c r="T1445" s="169"/>
      <c r="AT1445" s="164" t="s">
        <v>253</v>
      </c>
      <c r="AU1445" s="164" t="s">
        <v>113</v>
      </c>
      <c r="AV1445" s="13" t="s">
        <v>113</v>
      </c>
      <c r="AW1445" s="13" t="s">
        <v>32</v>
      </c>
      <c r="AX1445" s="13" t="s">
        <v>76</v>
      </c>
      <c r="AY1445" s="164" t="s">
        <v>164</v>
      </c>
    </row>
    <row r="1446" spans="2:65" s="13" customFormat="1">
      <c r="B1446" s="163"/>
      <c r="D1446" s="148" t="s">
        <v>253</v>
      </c>
      <c r="E1446" s="164" t="s">
        <v>1</v>
      </c>
      <c r="F1446" s="165" t="s">
        <v>1338</v>
      </c>
      <c r="H1446" s="166">
        <v>33.299999999999997</v>
      </c>
      <c r="I1446" s="167"/>
      <c r="L1446" s="163"/>
      <c r="M1446" s="168"/>
      <c r="T1446" s="169"/>
      <c r="AT1446" s="164" t="s">
        <v>253</v>
      </c>
      <c r="AU1446" s="164" t="s">
        <v>113</v>
      </c>
      <c r="AV1446" s="13" t="s">
        <v>113</v>
      </c>
      <c r="AW1446" s="13" t="s">
        <v>32</v>
      </c>
      <c r="AX1446" s="13" t="s">
        <v>76</v>
      </c>
      <c r="AY1446" s="164" t="s">
        <v>164</v>
      </c>
    </row>
    <row r="1447" spans="2:65" s="13" customFormat="1">
      <c r="B1447" s="163"/>
      <c r="D1447" s="148" t="s">
        <v>253</v>
      </c>
      <c r="E1447" s="164" t="s">
        <v>1</v>
      </c>
      <c r="F1447" s="165" t="s">
        <v>1339</v>
      </c>
      <c r="H1447" s="166">
        <v>-3.2</v>
      </c>
      <c r="I1447" s="167"/>
      <c r="L1447" s="163"/>
      <c r="M1447" s="168"/>
      <c r="T1447" s="169"/>
      <c r="AT1447" s="164" t="s">
        <v>253</v>
      </c>
      <c r="AU1447" s="164" t="s">
        <v>113</v>
      </c>
      <c r="AV1447" s="13" t="s">
        <v>113</v>
      </c>
      <c r="AW1447" s="13" t="s">
        <v>32</v>
      </c>
      <c r="AX1447" s="13" t="s">
        <v>76</v>
      </c>
      <c r="AY1447" s="164" t="s">
        <v>164</v>
      </c>
    </row>
    <row r="1448" spans="2:65" s="13" customFormat="1">
      <c r="B1448" s="163"/>
      <c r="D1448" s="148" t="s">
        <v>253</v>
      </c>
      <c r="E1448" s="164" t="s">
        <v>1</v>
      </c>
      <c r="F1448" s="165" t="s">
        <v>1340</v>
      </c>
      <c r="H1448" s="166">
        <v>-1.4</v>
      </c>
      <c r="I1448" s="167"/>
      <c r="L1448" s="163"/>
      <c r="M1448" s="168"/>
      <c r="T1448" s="169"/>
      <c r="AT1448" s="164" t="s">
        <v>253</v>
      </c>
      <c r="AU1448" s="164" t="s">
        <v>113</v>
      </c>
      <c r="AV1448" s="13" t="s">
        <v>113</v>
      </c>
      <c r="AW1448" s="13" t="s">
        <v>32</v>
      </c>
      <c r="AX1448" s="13" t="s">
        <v>76</v>
      </c>
      <c r="AY1448" s="164" t="s">
        <v>164</v>
      </c>
    </row>
    <row r="1449" spans="2:65" s="12" customFormat="1">
      <c r="B1449" s="157"/>
      <c r="D1449" s="148" t="s">
        <v>253</v>
      </c>
      <c r="E1449" s="158" t="s">
        <v>1</v>
      </c>
      <c r="F1449" s="159" t="s">
        <v>511</v>
      </c>
      <c r="H1449" s="158" t="s">
        <v>1</v>
      </c>
      <c r="I1449" s="160"/>
      <c r="L1449" s="157"/>
      <c r="M1449" s="161"/>
      <c r="T1449" s="162"/>
      <c r="AT1449" s="158" t="s">
        <v>253</v>
      </c>
      <c r="AU1449" s="158" t="s">
        <v>113</v>
      </c>
      <c r="AV1449" s="12" t="s">
        <v>84</v>
      </c>
      <c r="AW1449" s="12" t="s">
        <v>32</v>
      </c>
      <c r="AX1449" s="12" t="s">
        <v>76</v>
      </c>
      <c r="AY1449" s="158" t="s">
        <v>164</v>
      </c>
    </row>
    <row r="1450" spans="2:65" s="13" customFormat="1">
      <c r="B1450" s="163"/>
      <c r="D1450" s="148" t="s">
        <v>253</v>
      </c>
      <c r="E1450" s="164" t="s">
        <v>1</v>
      </c>
      <c r="F1450" s="165" t="s">
        <v>1336</v>
      </c>
      <c r="H1450" s="166">
        <v>183</v>
      </c>
      <c r="I1450" s="167"/>
      <c r="L1450" s="163"/>
      <c r="M1450" s="168"/>
      <c r="T1450" s="169"/>
      <c r="AT1450" s="164" t="s">
        <v>253</v>
      </c>
      <c r="AU1450" s="164" t="s">
        <v>113</v>
      </c>
      <c r="AV1450" s="13" t="s">
        <v>113</v>
      </c>
      <c r="AW1450" s="13" t="s">
        <v>32</v>
      </c>
      <c r="AX1450" s="13" t="s">
        <v>76</v>
      </c>
      <c r="AY1450" s="164" t="s">
        <v>164</v>
      </c>
    </row>
    <row r="1451" spans="2:65" s="13" customFormat="1">
      <c r="B1451" s="163"/>
      <c r="D1451" s="148" t="s">
        <v>253</v>
      </c>
      <c r="E1451" s="164" t="s">
        <v>1</v>
      </c>
      <c r="F1451" s="165" t="s">
        <v>1337</v>
      </c>
      <c r="H1451" s="166">
        <v>-17.73</v>
      </c>
      <c r="I1451" s="167"/>
      <c r="L1451" s="163"/>
      <c r="M1451" s="168"/>
      <c r="T1451" s="169"/>
      <c r="AT1451" s="164" t="s">
        <v>253</v>
      </c>
      <c r="AU1451" s="164" t="s">
        <v>113</v>
      </c>
      <c r="AV1451" s="13" t="s">
        <v>113</v>
      </c>
      <c r="AW1451" s="13" t="s">
        <v>32</v>
      </c>
      <c r="AX1451" s="13" t="s">
        <v>76</v>
      </c>
      <c r="AY1451" s="164" t="s">
        <v>164</v>
      </c>
    </row>
    <row r="1452" spans="2:65" s="12" customFormat="1">
      <c r="B1452" s="157"/>
      <c r="D1452" s="148" t="s">
        <v>253</v>
      </c>
      <c r="E1452" s="158" t="s">
        <v>1</v>
      </c>
      <c r="F1452" s="159" t="s">
        <v>519</v>
      </c>
      <c r="H1452" s="158" t="s">
        <v>1</v>
      </c>
      <c r="I1452" s="160"/>
      <c r="L1452" s="157"/>
      <c r="M1452" s="161"/>
      <c r="T1452" s="162"/>
      <c r="AT1452" s="158" t="s">
        <v>253</v>
      </c>
      <c r="AU1452" s="158" t="s">
        <v>113</v>
      </c>
      <c r="AV1452" s="12" t="s">
        <v>84</v>
      </c>
      <c r="AW1452" s="12" t="s">
        <v>32</v>
      </c>
      <c r="AX1452" s="12" t="s">
        <v>76</v>
      </c>
      <c r="AY1452" s="158" t="s">
        <v>164</v>
      </c>
    </row>
    <row r="1453" spans="2:65" s="13" customFormat="1">
      <c r="B1453" s="163"/>
      <c r="D1453" s="148" t="s">
        <v>253</v>
      </c>
      <c r="E1453" s="164" t="s">
        <v>1</v>
      </c>
      <c r="F1453" s="165" t="s">
        <v>1336</v>
      </c>
      <c r="H1453" s="166">
        <v>183</v>
      </c>
      <c r="I1453" s="167"/>
      <c r="L1453" s="163"/>
      <c r="M1453" s="168"/>
      <c r="T1453" s="169"/>
      <c r="AT1453" s="164" t="s">
        <v>253</v>
      </c>
      <c r="AU1453" s="164" t="s">
        <v>113</v>
      </c>
      <c r="AV1453" s="13" t="s">
        <v>113</v>
      </c>
      <c r="AW1453" s="13" t="s">
        <v>32</v>
      </c>
      <c r="AX1453" s="13" t="s">
        <v>76</v>
      </c>
      <c r="AY1453" s="164" t="s">
        <v>164</v>
      </c>
    </row>
    <row r="1454" spans="2:65" s="13" customFormat="1">
      <c r="B1454" s="163"/>
      <c r="D1454" s="148" t="s">
        <v>253</v>
      </c>
      <c r="E1454" s="164" t="s">
        <v>1</v>
      </c>
      <c r="F1454" s="165" t="s">
        <v>1337</v>
      </c>
      <c r="H1454" s="166">
        <v>-17.73</v>
      </c>
      <c r="I1454" s="167"/>
      <c r="L1454" s="163"/>
      <c r="M1454" s="168"/>
      <c r="T1454" s="169"/>
      <c r="AT1454" s="164" t="s">
        <v>253</v>
      </c>
      <c r="AU1454" s="164" t="s">
        <v>113</v>
      </c>
      <c r="AV1454" s="13" t="s">
        <v>113</v>
      </c>
      <c r="AW1454" s="13" t="s">
        <v>32</v>
      </c>
      <c r="AX1454" s="13" t="s">
        <v>76</v>
      </c>
      <c r="AY1454" s="164" t="s">
        <v>164</v>
      </c>
    </row>
    <row r="1455" spans="2:65" s="14" customFormat="1">
      <c r="B1455" s="170"/>
      <c r="D1455" s="148" t="s">
        <v>253</v>
      </c>
      <c r="E1455" s="171" t="s">
        <v>1</v>
      </c>
      <c r="F1455" s="172" t="s">
        <v>265</v>
      </c>
      <c r="H1455" s="173">
        <v>550.30999999999995</v>
      </c>
      <c r="I1455" s="174"/>
      <c r="L1455" s="170"/>
      <c r="M1455" s="175"/>
      <c r="T1455" s="176"/>
      <c r="AT1455" s="171" t="s">
        <v>253</v>
      </c>
      <c r="AU1455" s="171" t="s">
        <v>113</v>
      </c>
      <c r="AV1455" s="14" t="s">
        <v>186</v>
      </c>
      <c r="AW1455" s="14" t="s">
        <v>32</v>
      </c>
      <c r="AX1455" s="14" t="s">
        <v>84</v>
      </c>
      <c r="AY1455" s="171" t="s">
        <v>164</v>
      </c>
    </row>
    <row r="1456" spans="2:65" s="1" customFormat="1" ht="37.9" customHeight="1">
      <c r="B1456" s="31"/>
      <c r="C1456" s="135" t="s">
        <v>1356</v>
      </c>
      <c r="D1456" s="135" t="s">
        <v>167</v>
      </c>
      <c r="E1456" s="136" t="s">
        <v>1357</v>
      </c>
      <c r="F1456" s="137" t="s">
        <v>1358</v>
      </c>
      <c r="G1456" s="138" t="s">
        <v>250</v>
      </c>
      <c r="H1456" s="139">
        <v>25.8</v>
      </c>
      <c r="I1456" s="140"/>
      <c r="J1456" s="141">
        <f>ROUND(I1456*H1456,2)</f>
        <v>0</v>
      </c>
      <c r="K1456" s="137" t="s">
        <v>251</v>
      </c>
      <c r="L1456" s="31"/>
      <c r="M1456" s="142" t="s">
        <v>1</v>
      </c>
      <c r="N1456" s="143" t="s">
        <v>42</v>
      </c>
      <c r="P1456" s="144">
        <f>O1456*H1456</f>
        <v>0</v>
      </c>
      <c r="Q1456" s="144">
        <v>6.1550000000000001E-2</v>
      </c>
      <c r="R1456" s="144">
        <f>Q1456*H1456</f>
        <v>1.58799</v>
      </c>
      <c r="S1456" s="144">
        <v>0</v>
      </c>
      <c r="T1456" s="145">
        <f>S1456*H1456</f>
        <v>0</v>
      </c>
      <c r="AR1456" s="146" t="s">
        <v>340</v>
      </c>
      <c r="AT1456" s="146" t="s">
        <v>167</v>
      </c>
      <c r="AU1456" s="146" t="s">
        <v>113</v>
      </c>
      <c r="AY1456" s="16" t="s">
        <v>164</v>
      </c>
      <c r="BE1456" s="147">
        <f>IF(N1456="základní",J1456,0)</f>
        <v>0</v>
      </c>
      <c r="BF1456" s="147">
        <f>IF(N1456="snížená",J1456,0)</f>
        <v>0</v>
      </c>
      <c r="BG1456" s="147">
        <f>IF(N1456="zákl. přenesená",J1456,0)</f>
        <v>0</v>
      </c>
      <c r="BH1456" s="147">
        <f>IF(N1456="sníž. přenesená",J1456,0)</f>
        <v>0</v>
      </c>
      <c r="BI1456" s="147">
        <f>IF(N1456="nulová",J1456,0)</f>
        <v>0</v>
      </c>
      <c r="BJ1456" s="16" t="s">
        <v>113</v>
      </c>
      <c r="BK1456" s="147">
        <f>ROUND(I1456*H1456,2)</f>
        <v>0</v>
      </c>
      <c r="BL1456" s="16" t="s">
        <v>340</v>
      </c>
      <c r="BM1456" s="146" t="s">
        <v>1359</v>
      </c>
    </row>
    <row r="1457" spans="2:65" s="12" customFormat="1">
      <c r="B1457" s="157"/>
      <c r="D1457" s="148" t="s">
        <v>253</v>
      </c>
      <c r="E1457" s="158" t="s">
        <v>1</v>
      </c>
      <c r="F1457" s="159" t="s">
        <v>1354</v>
      </c>
      <c r="H1457" s="158" t="s">
        <v>1</v>
      </c>
      <c r="I1457" s="160"/>
      <c r="L1457" s="157"/>
      <c r="M1457" s="161"/>
      <c r="T1457" s="162"/>
      <c r="AT1457" s="158" t="s">
        <v>253</v>
      </c>
      <c r="AU1457" s="158" t="s">
        <v>113</v>
      </c>
      <c r="AV1457" s="12" t="s">
        <v>84</v>
      </c>
      <c r="AW1457" s="12" t="s">
        <v>32</v>
      </c>
      <c r="AX1457" s="12" t="s">
        <v>76</v>
      </c>
      <c r="AY1457" s="158" t="s">
        <v>164</v>
      </c>
    </row>
    <row r="1458" spans="2:65" s="12" customFormat="1">
      <c r="B1458" s="157"/>
      <c r="D1458" s="148" t="s">
        <v>253</v>
      </c>
      <c r="E1458" s="158" t="s">
        <v>1</v>
      </c>
      <c r="F1458" s="159" t="s">
        <v>509</v>
      </c>
      <c r="H1458" s="158" t="s">
        <v>1</v>
      </c>
      <c r="I1458" s="160"/>
      <c r="L1458" s="157"/>
      <c r="M1458" s="161"/>
      <c r="T1458" s="162"/>
      <c r="AT1458" s="158" t="s">
        <v>253</v>
      </c>
      <c r="AU1458" s="158" t="s">
        <v>113</v>
      </c>
      <c r="AV1458" s="12" t="s">
        <v>84</v>
      </c>
      <c r="AW1458" s="12" t="s">
        <v>32</v>
      </c>
      <c r="AX1458" s="12" t="s">
        <v>76</v>
      </c>
      <c r="AY1458" s="158" t="s">
        <v>164</v>
      </c>
    </row>
    <row r="1459" spans="2:65" s="13" customFormat="1">
      <c r="B1459" s="163"/>
      <c r="D1459" s="148" t="s">
        <v>253</v>
      </c>
      <c r="E1459" s="164" t="s">
        <v>1</v>
      </c>
      <c r="F1459" s="165" t="s">
        <v>1355</v>
      </c>
      <c r="H1459" s="166">
        <v>25.8</v>
      </c>
      <c r="I1459" s="167"/>
      <c r="L1459" s="163"/>
      <c r="M1459" s="168"/>
      <c r="T1459" s="169"/>
      <c r="AT1459" s="164" t="s">
        <v>253</v>
      </c>
      <c r="AU1459" s="164" t="s">
        <v>113</v>
      </c>
      <c r="AV1459" s="13" t="s">
        <v>113</v>
      </c>
      <c r="AW1459" s="13" t="s">
        <v>32</v>
      </c>
      <c r="AX1459" s="13" t="s">
        <v>76</v>
      </c>
      <c r="AY1459" s="164" t="s">
        <v>164</v>
      </c>
    </row>
    <row r="1460" spans="2:65" s="14" customFormat="1">
      <c r="B1460" s="170"/>
      <c r="D1460" s="148" t="s">
        <v>253</v>
      </c>
      <c r="E1460" s="171" t="s">
        <v>1</v>
      </c>
      <c r="F1460" s="172" t="s">
        <v>265</v>
      </c>
      <c r="H1460" s="173">
        <v>25.8</v>
      </c>
      <c r="I1460" s="174"/>
      <c r="L1460" s="170"/>
      <c r="M1460" s="175"/>
      <c r="T1460" s="176"/>
      <c r="AT1460" s="171" t="s">
        <v>253</v>
      </c>
      <c r="AU1460" s="171" t="s">
        <v>113</v>
      </c>
      <c r="AV1460" s="14" t="s">
        <v>186</v>
      </c>
      <c r="AW1460" s="14" t="s">
        <v>32</v>
      </c>
      <c r="AX1460" s="14" t="s">
        <v>84</v>
      </c>
      <c r="AY1460" s="171" t="s">
        <v>164</v>
      </c>
    </row>
    <row r="1461" spans="2:65" s="1" customFormat="1" ht="33" customHeight="1">
      <c r="B1461" s="31"/>
      <c r="C1461" s="135" t="s">
        <v>1360</v>
      </c>
      <c r="D1461" s="135" t="s">
        <v>167</v>
      </c>
      <c r="E1461" s="136" t="s">
        <v>1361</v>
      </c>
      <c r="F1461" s="137" t="s">
        <v>1362</v>
      </c>
      <c r="G1461" s="138" t="s">
        <v>250</v>
      </c>
      <c r="H1461" s="139">
        <v>578.80499999999995</v>
      </c>
      <c r="I1461" s="140"/>
      <c r="J1461" s="141">
        <f>ROUND(I1461*H1461,2)</f>
        <v>0</v>
      </c>
      <c r="K1461" s="137" t="s">
        <v>251</v>
      </c>
      <c r="L1461" s="31"/>
      <c r="M1461" s="142" t="s">
        <v>1</v>
      </c>
      <c r="N1461" s="143" t="s">
        <v>42</v>
      </c>
      <c r="P1461" s="144">
        <f>O1461*H1461</f>
        <v>0</v>
      </c>
      <c r="Q1461" s="144">
        <v>1.355E-2</v>
      </c>
      <c r="R1461" s="144">
        <f>Q1461*H1461</f>
        <v>7.8428077499999986</v>
      </c>
      <c r="S1461" s="144">
        <v>0</v>
      </c>
      <c r="T1461" s="145">
        <f>S1461*H1461</f>
        <v>0</v>
      </c>
      <c r="AR1461" s="146" t="s">
        <v>340</v>
      </c>
      <c r="AT1461" s="146" t="s">
        <v>167</v>
      </c>
      <c r="AU1461" s="146" t="s">
        <v>113</v>
      </c>
      <c r="AY1461" s="16" t="s">
        <v>164</v>
      </c>
      <c r="BE1461" s="147">
        <f>IF(N1461="základní",J1461,0)</f>
        <v>0</v>
      </c>
      <c r="BF1461" s="147">
        <f>IF(N1461="snížená",J1461,0)</f>
        <v>0</v>
      </c>
      <c r="BG1461" s="147">
        <f>IF(N1461="zákl. přenesená",J1461,0)</f>
        <v>0</v>
      </c>
      <c r="BH1461" s="147">
        <f>IF(N1461="sníž. přenesená",J1461,0)</f>
        <v>0</v>
      </c>
      <c r="BI1461" s="147">
        <f>IF(N1461="nulová",J1461,0)</f>
        <v>0</v>
      </c>
      <c r="BJ1461" s="16" t="s">
        <v>113</v>
      </c>
      <c r="BK1461" s="147">
        <f>ROUND(I1461*H1461,2)</f>
        <v>0</v>
      </c>
      <c r="BL1461" s="16" t="s">
        <v>340</v>
      </c>
      <c r="BM1461" s="146" t="s">
        <v>1363</v>
      </c>
    </row>
    <row r="1462" spans="2:65" s="12" customFormat="1">
      <c r="B1462" s="157"/>
      <c r="D1462" s="148" t="s">
        <v>253</v>
      </c>
      <c r="E1462" s="158" t="s">
        <v>1</v>
      </c>
      <c r="F1462" s="159" t="s">
        <v>1364</v>
      </c>
      <c r="H1462" s="158" t="s">
        <v>1</v>
      </c>
      <c r="I1462" s="160"/>
      <c r="L1462" s="157"/>
      <c r="M1462" s="161"/>
      <c r="T1462" s="162"/>
      <c r="AT1462" s="158" t="s">
        <v>253</v>
      </c>
      <c r="AU1462" s="158" t="s">
        <v>113</v>
      </c>
      <c r="AV1462" s="12" t="s">
        <v>84</v>
      </c>
      <c r="AW1462" s="12" t="s">
        <v>32</v>
      </c>
      <c r="AX1462" s="12" t="s">
        <v>76</v>
      </c>
      <c r="AY1462" s="158" t="s">
        <v>164</v>
      </c>
    </row>
    <row r="1463" spans="2:65" s="12" customFormat="1">
      <c r="B1463" s="157"/>
      <c r="D1463" s="148" t="s">
        <v>253</v>
      </c>
      <c r="E1463" s="158" t="s">
        <v>1</v>
      </c>
      <c r="F1463" s="159" t="s">
        <v>509</v>
      </c>
      <c r="H1463" s="158" t="s">
        <v>1</v>
      </c>
      <c r="I1463" s="160"/>
      <c r="L1463" s="157"/>
      <c r="M1463" s="161"/>
      <c r="T1463" s="162"/>
      <c r="AT1463" s="158" t="s">
        <v>253</v>
      </c>
      <c r="AU1463" s="158" t="s">
        <v>113</v>
      </c>
      <c r="AV1463" s="12" t="s">
        <v>84</v>
      </c>
      <c r="AW1463" s="12" t="s">
        <v>32</v>
      </c>
      <c r="AX1463" s="12" t="s">
        <v>76</v>
      </c>
      <c r="AY1463" s="158" t="s">
        <v>164</v>
      </c>
    </row>
    <row r="1464" spans="2:65" s="13" customFormat="1">
      <c r="B1464" s="163"/>
      <c r="D1464" s="148" t="s">
        <v>253</v>
      </c>
      <c r="E1464" s="164" t="s">
        <v>1</v>
      </c>
      <c r="F1464" s="165" t="s">
        <v>1365</v>
      </c>
      <c r="H1464" s="166">
        <v>138.75</v>
      </c>
      <c r="I1464" s="167"/>
      <c r="L1464" s="163"/>
      <c r="M1464" s="168"/>
      <c r="T1464" s="169"/>
      <c r="AT1464" s="164" t="s">
        <v>253</v>
      </c>
      <c r="AU1464" s="164" t="s">
        <v>113</v>
      </c>
      <c r="AV1464" s="13" t="s">
        <v>113</v>
      </c>
      <c r="AW1464" s="13" t="s">
        <v>32</v>
      </c>
      <c r="AX1464" s="13" t="s">
        <v>76</v>
      </c>
      <c r="AY1464" s="164" t="s">
        <v>164</v>
      </c>
    </row>
    <row r="1465" spans="2:65" s="13" customFormat="1">
      <c r="B1465" s="163"/>
      <c r="D1465" s="148" t="s">
        <v>253</v>
      </c>
      <c r="E1465" s="164" t="s">
        <v>1</v>
      </c>
      <c r="F1465" s="165" t="s">
        <v>1366</v>
      </c>
      <c r="H1465" s="166">
        <v>56.954999999999998</v>
      </c>
      <c r="I1465" s="167"/>
      <c r="L1465" s="163"/>
      <c r="M1465" s="168"/>
      <c r="T1465" s="169"/>
      <c r="AT1465" s="164" t="s">
        <v>253</v>
      </c>
      <c r="AU1465" s="164" t="s">
        <v>113</v>
      </c>
      <c r="AV1465" s="13" t="s">
        <v>113</v>
      </c>
      <c r="AW1465" s="13" t="s">
        <v>32</v>
      </c>
      <c r="AX1465" s="13" t="s">
        <v>76</v>
      </c>
      <c r="AY1465" s="164" t="s">
        <v>164</v>
      </c>
    </row>
    <row r="1466" spans="2:65" s="12" customFormat="1">
      <c r="B1466" s="157"/>
      <c r="D1466" s="148" t="s">
        <v>253</v>
      </c>
      <c r="E1466" s="158" t="s">
        <v>1</v>
      </c>
      <c r="F1466" s="159" t="s">
        <v>511</v>
      </c>
      <c r="H1466" s="158" t="s">
        <v>1</v>
      </c>
      <c r="I1466" s="160"/>
      <c r="L1466" s="157"/>
      <c r="M1466" s="161"/>
      <c r="T1466" s="162"/>
      <c r="AT1466" s="158" t="s">
        <v>253</v>
      </c>
      <c r="AU1466" s="158" t="s">
        <v>113</v>
      </c>
      <c r="AV1466" s="12" t="s">
        <v>84</v>
      </c>
      <c r="AW1466" s="12" t="s">
        <v>32</v>
      </c>
      <c r="AX1466" s="12" t="s">
        <v>76</v>
      </c>
      <c r="AY1466" s="158" t="s">
        <v>164</v>
      </c>
    </row>
    <row r="1467" spans="2:65" s="13" customFormat="1">
      <c r="B1467" s="163"/>
      <c r="D1467" s="148" t="s">
        <v>253</v>
      </c>
      <c r="E1467" s="164" t="s">
        <v>1</v>
      </c>
      <c r="F1467" s="165" t="s">
        <v>1365</v>
      </c>
      <c r="H1467" s="166">
        <v>138.75</v>
      </c>
      <c r="I1467" s="167"/>
      <c r="L1467" s="163"/>
      <c r="M1467" s="168"/>
      <c r="T1467" s="169"/>
      <c r="AT1467" s="164" t="s">
        <v>253</v>
      </c>
      <c r="AU1467" s="164" t="s">
        <v>113</v>
      </c>
      <c r="AV1467" s="13" t="s">
        <v>113</v>
      </c>
      <c r="AW1467" s="13" t="s">
        <v>32</v>
      </c>
      <c r="AX1467" s="13" t="s">
        <v>76</v>
      </c>
      <c r="AY1467" s="164" t="s">
        <v>164</v>
      </c>
    </row>
    <row r="1468" spans="2:65" s="13" customFormat="1">
      <c r="B1468" s="163"/>
      <c r="D1468" s="148" t="s">
        <v>253</v>
      </c>
      <c r="E1468" s="164" t="s">
        <v>1</v>
      </c>
      <c r="F1468" s="165" t="s">
        <v>1367</v>
      </c>
      <c r="H1468" s="166">
        <v>52.8</v>
      </c>
      <c r="I1468" s="167"/>
      <c r="L1468" s="163"/>
      <c r="M1468" s="168"/>
      <c r="T1468" s="169"/>
      <c r="AT1468" s="164" t="s">
        <v>253</v>
      </c>
      <c r="AU1468" s="164" t="s">
        <v>113</v>
      </c>
      <c r="AV1468" s="13" t="s">
        <v>113</v>
      </c>
      <c r="AW1468" s="13" t="s">
        <v>32</v>
      </c>
      <c r="AX1468" s="13" t="s">
        <v>76</v>
      </c>
      <c r="AY1468" s="164" t="s">
        <v>164</v>
      </c>
    </row>
    <row r="1469" spans="2:65" s="12" customFormat="1">
      <c r="B1469" s="157"/>
      <c r="D1469" s="148" t="s">
        <v>253</v>
      </c>
      <c r="E1469" s="158" t="s">
        <v>1</v>
      </c>
      <c r="F1469" s="159" t="s">
        <v>519</v>
      </c>
      <c r="H1469" s="158" t="s">
        <v>1</v>
      </c>
      <c r="I1469" s="160"/>
      <c r="L1469" s="157"/>
      <c r="M1469" s="161"/>
      <c r="T1469" s="162"/>
      <c r="AT1469" s="158" t="s">
        <v>253</v>
      </c>
      <c r="AU1469" s="158" t="s">
        <v>113</v>
      </c>
      <c r="AV1469" s="12" t="s">
        <v>84</v>
      </c>
      <c r="AW1469" s="12" t="s">
        <v>32</v>
      </c>
      <c r="AX1469" s="12" t="s">
        <v>76</v>
      </c>
      <c r="AY1469" s="158" t="s">
        <v>164</v>
      </c>
    </row>
    <row r="1470" spans="2:65" s="13" customFormat="1">
      <c r="B1470" s="163"/>
      <c r="D1470" s="148" t="s">
        <v>253</v>
      </c>
      <c r="E1470" s="164" t="s">
        <v>1</v>
      </c>
      <c r="F1470" s="165" t="s">
        <v>1365</v>
      </c>
      <c r="H1470" s="166">
        <v>138.75</v>
      </c>
      <c r="I1470" s="167"/>
      <c r="L1470" s="163"/>
      <c r="M1470" s="168"/>
      <c r="T1470" s="169"/>
      <c r="AT1470" s="164" t="s">
        <v>253</v>
      </c>
      <c r="AU1470" s="164" t="s">
        <v>113</v>
      </c>
      <c r="AV1470" s="13" t="s">
        <v>113</v>
      </c>
      <c r="AW1470" s="13" t="s">
        <v>32</v>
      </c>
      <c r="AX1470" s="13" t="s">
        <v>76</v>
      </c>
      <c r="AY1470" s="164" t="s">
        <v>164</v>
      </c>
    </row>
    <row r="1471" spans="2:65" s="13" customFormat="1">
      <c r="B1471" s="163"/>
      <c r="D1471" s="148" t="s">
        <v>253</v>
      </c>
      <c r="E1471" s="164" t="s">
        <v>1</v>
      </c>
      <c r="F1471" s="165" t="s">
        <v>1367</v>
      </c>
      <c r="H1471" s="166">
        <v>52.8</v>
      </c>
      <c r="I1471" s="167"/>
      <c r="L1471" s="163"/>
      <c r="M1471" s="168"/>
      <c r="T1471" s="169"/>
      <c r="AT1471" s="164" t="s">
        <v>253</v>
      </c>
      <c r="AU1471" s="164" t="s">
        <v>113</v>
      </c>
      <c r="AV1471" s="13" t="s">
        <v>113</v>
      </c>
      <c r="AW1471" s="13" t="s">
        <v>32</v>
      </c>
      <c r="AX1471" s="13" t="s">
        <v>76</v>
      </c>
      <c r="AY1471" s="164" t="s">
        <v>164</v>
      </c>
    </row>
    <row r="1472" spans="2:65" s="14" customFormat="1">
      <c r="B1472" s="170"/>
      <c r="D1472" s="148" t="s">
        <v>253</v>
      </c>
      <c r="E1472" s="171" t="s">
        <v>1</v>
      </c>
      <c r="F1472" s="172" t="s">
        <v>265</v>
      </c>
      <c r="H1472" s="173">
        <v>578.80499999999995</v>
      </c>
      <c r="I1472" s="174"/>
      <c r="L1472" s="170"/>
      <c r="M1472" s="175"/>
      <c r="T1472" s="176"/>
      <c r="AT1472" s="171" t="s">
        <v>253</v>
      </c>
      <c r="AU1472" s="171" t="s">
        <v>113</v>
      </c>
      <c r="AV1472" s="14" t="s">
        <v>186</v>
      </c>
      <c r="AW1472" s="14" t="s">
        <v>32</v>
      </c>
      <c r="AX1472" s="14" t="s">
        <v>84</v>
      </c>
      <c r="AY1472" s="171" t="s">
        <v>164</v>
      </c>
    </row>
    <row r="1473" spans="2:65" s="1" customFormat="1" ht="24.2" customHeight="1">
      <c r="B1473" s="31"/>
      <c r="C1473" s="135" t="s">
        <v>1368</v>
      </c>
      <c r="D1473" s="135" t="s">
        <v>167</v>
      </c>
      <c r="E1473" s="136" t="s">
        <v>1369</v>
      </c>
      <c r="F1473" s="137" t="s">
        <v>1370</v>
      </c>
      <c r="G1473" s="138" t="s">
        <v>250</v>
      </c>
      <c r="H1473" s="139">
        <v>1118.6099999999999</v>
      </c>
      <c r="I1473" s="140"/>
      <c r="J1473" s="141">
        <f>ROUND(I1473*H1473,2)</f>
        <v>0</v>
      </c>
      <c r="K1473" s="137" t="s">
        <v>251</v>
      </c>
      <c r="L1473" s="31"/>
      <c r="M1473" s="142" t="s">
        <v>1</v>
      </c>
      <c r="N1473" s="143" t="s">
        <v>42</v>
      </c>
      <c r="P1473" s="144">
        <f>O1473*H1473</f>
        <v>0</v>
      </c>
      <c r="Q1473" s="144">
        <v>1.2200000000000001E-2</v>
      </c>
      <c r="R1473" s="144">
        <f>Q1473*H1473</f>
        <v>13.647041999999999</v>
      </c>
      <c r="S1473" s="144">
        <v>0</v>
      </c>
      <c r="T1473" s="145">
        <f>S1473*H1473</f>
        <v>0</v>
      </c>
      <c r="AR1473" s="146" t="s">
        <v>340</v>
      </c>
      <c r="AT1473" s="146" t="s">
        <v>167</v>
      </c>
      <c r="AU1473" s="146" t="s">
        <v>113</v>
      </c>
      <c r="AY1473" s="16" t="s">
        <v>164</v>
      </c>
      <c r="BE1473" s="147">
        <f>IF(N1473="základní",J1473,0)</f>
        <v>0</v>
      </c>
      <c r="BF1473" s="147">
        <f>IF(N1473="snížená",J1473,0)</f>
        <v>0</v>
      </c>
      <c r="BG1473" s="147">
        <f>IF(N1473="zákl. přenesená",J1473,0)</f>
        <v>0</v>
      </c>
      <c r="BH1473" s="147">
        <f>IF(N1473="sníž. přenesená",J1473,0)</f>
        <v>0</v>
      </c>
      <c r="BI1473" s="147">
        <f>IF(N1473="nulová",J1473,0)</f>
        <v>0</v>
      </c>
      <c r="BJ1473" s="16" t="s">
        <v>113</v>
      </c>
      <c r="BK1473" s="147">
        <f>ROUND(I1473*H1473,2)</f>
        <v>0</v>
      </c>
      <c r="BL1473" s="16" t="s">
        <v>340</v>
      </c>
      <c r="BM1473" s="146" t="s">
        <v>1371</v>
      </c>
    </row>
    <row r="1474" spans="2:65" s="12" customFormat="1">
      <c r="B1474" s="157"/>
      <c r="D1474" s="148" t="s">
        <v>253</v>
      </c>
      <c r="E1474" s="158" t="s">
        <v>1</v>
      </c>
      <c r="F1474" s="159" t="s">
        <v>509</v>
      </c>
      <c r="H1474" s="158" t="s">
        <v>1</v>
      </c>
      <c r="I1474" s="160"/>
      <c r="L1474" s="157"/>
      <c r="M1474" s="161"/>
      <c r="T1474" s="162"/>
      <c r="AT1474" s="158" t="s">
        <v>253</v>
      </c>
      <c r="AU1474" s="158" t="s">
        <v>113</v>
      </c>
      <c r="AV1474" s="12" t="s">
        <v>84</v>
      </c>
      <c r="AW1474" s="12" t="s">
        <v>32</v>
      </c>
      <c r="AX1474" s="12" t="s">
        <v>76</v>
      </c>
      <c r="AY1474" s="158" t="s">
        <v>164</v>
      </c>
    </row>
    <row r="1475" spans="2:65" s="13" customFormat="1">
      <c r="B1475" s="163"/>
      <c r="D1475" s="148" t="s">
        <v>253</v>
      </c>
      <c r="E1475" s="164" t="s">
        <v>1</v>
      </c>
      <c r="F1475" s="165" t="s">
        <v>1372</v>
      </c>
      <c r="H1475" s="166">
        <v>450.26</v>
      </c>
      <c r="I1475" s="167"/>
      <c r="L1475" s="163"/>
      <c r="M1475" s="168"/>
      <c r="T1475" s="169"/>
      <c r="AT1475" s="164" t="s">
        <v>253</v>
      </c>
      <c r="AU1475" s="164" t="s">
        <v>113</v>
      </c>
      <c r="AV1475" s="13" t="s">
        <v>113</v>
      </c>
      <c r="AW1475" s="13" t="s">
        <v>32</v>
      </c>
      <c r="AX1475" s="13" t="s">
        <v>76</v>
      </c>
      <c r="AY1475" s="164" t="s">
        <v>164</v>
      </c>
    </row>
    <row r="1476" spans="2:65" s="12" customFormat="1">
      <c r="B1476" s="157"/>
      <c r="D1476" s="148" t="s">
        <v>253</v>
      </c>
      <c r="E1476" s="158" t="s">
        <v>1</v>
      </c>
      <c r="F1476" s="159" t="s">
        <v>511</v>
      </c>
      <c r="H1476" s="158" t="s">
        <v>1</v>
      </c>
      <c r="I1476" s="160"/>
      <c r="L1476" s="157"/>
      <c r="M1476" s="161"/>
      <c r="T1476" s="162"/>
      <c r="AT1476" s="158" t="s">
        <v>253</v>
      </c>
      <c r="AU1476" s="158" t="s">
        <v>113</v>
      </c>
      <c r="AV1476" s="12" t="s">
        <v>84</v>
      </c>
      <c r="AW1476" s="12" t="s">
        <v>32</v>
      </c>
      <c r="AX1476" s="12" t="s">
        <v>76</v>
      </c>
      <c r="AY1476" s="158" t="s">
        <v>164</v>
      </c>
    </row>
    <row r="1477" spans="2:65" s="13" customFormat="1">
      <c r="B1477" s="163"/>
      <c r="D1477" s="148" t="s">
        <v>253</v>
      </c>
      <c r="E1477" s="164" t="s">
        <v>1</v>
      </c>
      <c r="F1477" s="165" t="s">
        <v>1373</v>
      </c>
      <c r="H1477" s="166">
        <v>415.85</v>
      </c>
      <c r="I1477" s="167"/>
      <c r="L1477" s="163"/>
      <c r="M1477" s="168"/>
      <c r="T1477" s="169"/>
      <c r="AT1477" s="164" t="s">
        <v>253</v>
      </c>
      <c r="AU1477" s="164" t="s">
        <v>113</v>
      </c>
      <c r="AV1477" s="13" t="s">
        <v>113</v>
      </c>
      <c r="AW1477" s="13" t="s">
        <v>32</v>
      </c>
      <c r="AX1477" s="13" t="s">
        <v>76</v>
      </c>
      <c r="AY1477" s="164" t="s">
        <v>164</v>
      </c>
    </row>
    <row r="1478" spans="2:65" s="12" customFormat="1">
      <c r="B1478" s="157"/>
      <c r="D1478" s="148" t="s">
        <v>253</v>
      </c>
      <c r="E1478" s="158" t="s">
        <v>1</v>
      </c>
      <c r="F1478" s="159" t="s">
        <v>519</v>
      </c>
      <c r="H1478" s="158" t="s">
        <v>1</v>
      </c>
      <c r="I1478" s="160"/>
      <c r="L1478" s="157"/>
      <c r="M1478" s="161"/>
      <c r="T1478" s="162"/>
      <c r="AT1478" s="158" t="s">
        <v>253</v>
      </c>
      <c r="AU1478" s="158" t="s">
        <v>113</v>
      </c>
      <c r="AV1478" s="12" t="s">
        <v>84</v>
      </c>
      <c r="AW1478" s="12" t="s">
        <v>32</v>
      </c>
      <c r="AX1478" s="12" t="s">
        <v>76</v>
      </c>
      <c r="AY1478" s="158" t="s">
        <v>164</v>
      </c>
    </row>
    <row r="1479" spans="2:65" s="13" customFormat="1">
      <c r="B1479" s="163"/>
      <c r="D1479" s="148" t="s">
        <v>253</v>
      </c>
      <c r="E1479" s="164" t="s">
        <v>1</v>
      </c>
      <c r="F1479" s="165" t="s">
        <v>935</v>
      </c>
      <c r="H1479" s="166">
        <v>437.85</v>
      </c>
      <c r="I1479" s="167"/>
      <c r="L1479" s="163"/>
      <c r="M1479" s="168"/>
      <c r="T1479" s="169"/>
      <c r="AT1479" s="164" t="s">
        <v>253</v>
      </c>
      <c r="AU1479" s="164" t="s">
        <v>113</v>
      </c>
      <c r="AV1479" s="13" t="s">
        <v>113</v>
      </c>
      <c r="AW1479" s="13" t="s">
        <v>32</v>
      </c>
      <c r="AX1479" s="13" t="s">
        <v>76</v>
      </c>
      <c r="AY1479" s="164" t="s">
        <v>164</v>
      </c>
    </row>
    <row r="1480" spans="2:65" s="12" customFormat="1">
      <c r="B1480" s="157"/>
      <c r="D1480" s="148" t="s">
        <v>253</v>
      </c>
      <c r="E1480" s="158" t="s">
        <v>1</v>
      </c>
      <c r="F1480" s="159" t="s">
        <v>1374</v>
      </c>
      <c r="H1480" s="158" t="s">
        <v>1</v>
      </c>
      <c r="I1480" s="160"/>
      <c r="L1480" s="157"/>
      <c r="M1480" s="161"/>
      <c r="T1480" s="162"/>
      <c r="AT1480" s="158" t="s">
        <v>253</v>
      </c>
      <c r="AU1480" s="158" t="s">
        <v>113</v>
      </c>
      <c r="AV1480" s="12" t="s">
        <v>84</v>
      </c>
      <c r="AW1480" s="12" t="s">
        <v>32</v>
      </c>
      <c r="AX1480" s="12" t="s">
        <v>76</v>
      </c>
      <c r="AY1480" s="158" t="s">
        <v>164</v>
      </c>
    </row>
    <row r="1481" spans="2:65" s="13" customFormat="1">
      <c r="B1481" s="163"/>
      <c r="D1481" s="148" t="s">
        <v>253</v>
      </c>
      <c r="E1481" s="164" t="s">
        <v>1</v>
      </c>
      <c r="F1481" s="165" t="s">
        <v>1375</v>
      </c>
      <c r="H1481" s="166">
        <v>-185.35</v>
      </c>
      <c r="I1481" s="167"/>
      <c r="L1481" s="163"/>
      <c r="M1481" s="168"/>
      <c r="T1481" s="169"/>
      <c r="AT1481" s="164" t="s">
        <v>253</v>
      </c>
      <c r="AU1481" s="164" t="s">
        <v>113</v>
      </c>
      <c r="AV1481" s="13" t="s">
        <v>113</v>
      </c>
      <c r="AW1481" s="13" t="s">
        <v>32</v>
      </c>
      <c r="AX1481" s="13" t="s">
        <v>76</v>
      </c>
      <c r="AY1481" s="164" t="s">
        <v>164</v>
      </c>
    </row>
    <row r="1482" spans="2:65" s="14" customFormat="1">
      <c r="B1482" s="170"/>
      <c r="D1482" s="148" t="s">
        <v>253</v>
      </c>
      <c r="E1482" s="171" t="s">
        <v>1</v>
      </c>
      <c r="F1482" s="172" t="s">
        <v>265</v>
      </c>
      <c r="H1482" s="173">
        <v>1118.6100000000001</v>
      </c>
      <c r="I1482" s="174"/>
      <c r="L1482" s="170"/>
      <c r="M1482" s="175"/>
      <c r="T1482" s="176"/>
      <c r="AT1482" s="171" t="s">
        <v>253</v>
      </c>
      <c r="AU1482" s="171" t="s">
        <v>113</v>
      </c>
      <c r="AV1482" s="14" t="s">
        <v>186</v>
      </c>
      <c r="AW1482" s="14" t="s">
        <v>32</v>
      </c>
      <c r="AX1482" s="14" t="s">
        <v>84</v>
      </c>
      <c r="AY1482" s="171" t="s">
        <v>164</v>
      </c>
    </row>
    <row r="1483" spans="2:65" s="1" customFormat="1" ht="24.2" customHeight="1">
      <c r="B1483" s="31"/>
      <c r="C1483" s="135" t="s">
        <v>1376</v>
      </c>
      <c r="D1483" s="135" t="s">
        <v>167</v>
      </c>
      <c r="E1483" s="136" t="s">
        <v>1377</v>
      </c>
      <c r="F1483" s="137" t="s">
        <v>1378</v>
      </c>
      <c r="G1483" s="138" t="s">
        <v>250</v>
      </c>
      <c r="H1483" s="139">
        <v>185.35</v>
      </c>
      <c r="I1483" s="140"/>
      <c r="J1483" s="141">
        <f>ROUND(I1483*H1483,2)</f>
        <v>0</v>
      </c>
      <c r="K1483" s="137" t="s">
        <v>251</v>
      </c>
      <c r="L1483" s="31"/>
      <c r="M1483" s="142" t="s">
        <v>1</v>
      </c>
      <c r="N1483" s="143" t="s">
        <v>42</v>
      </c>
      <c r="P1483" s="144">
        <f>O1483*H1483</f>
        <v>0</v>
      </c>
      <c r="Q1483" s="144">
        <v>1.259E-2</v>
      </c>
      <c r="R1483" s="144">
        <f>Q1483*H1483</f>
        <v>2.3335564999999998</v>
      </c>
      <c r="S1483" s="144">
        <v>0</v>
      </c>
      <c r="T1483" s="145">
        <f>S1483*H1483</f>
        <v>0</v>
      </c>
      <c r="AR1483" s="146" t="s">
        <v>340</v>
      </c>
      <c r="AT1483" s="146" t="s">
        <v>167</v>
      </c>
      <c r="AU1483" s="146" t="s">
        <v>113</v>
      </c>
      <c r="AY1483" s="16" t="s">
        <v>164</v>
      </c>
      <c r="BE1483" s="147">
        <f>IF(N1483="základní",J1483,0)</f>
        <v>0</v>
      </c>
      <c r="BF1483" s="147">
        <f>IF(N1483="snížená",J1483,0)</f>
        <v>0</v>
      </c>
      <c r="BG1483" s="147">
        <f>IF(N1483="zákl. přenesená",J1483,0)</f>
        <v>0</v>
      </c>
      <c r="BH1483" s="147">
        <f>IF(N1483="sníž. přenesená",J1483,0)</f>
        <v>0</v>
      </c>
      <c r="BI1483" s="147">
        <f>IF(N1483="nulová",J1483,0)</f>
        <v>0</v>
      </c>
      <c r="BJ1483" s="16" t="s">
        <v>113</v>
      </c>
      <c r="BK1483" s="147">
        <f>ROUND(I1483*H1483,2)</f>
        <v>0</v>
      </c>
      <c r="BL1483" s="16" t="s">
        <v>340</v>
      </c>
      <c r="BM1483" s="146" t="s">
        <v>1379</v>
      </c>
    </row>
    <row r="1484" spans="2:65" s="12" customFormat="1">
      <c r="B1484" s="157"/>
      <c r="D1484" s="148" t="s">
        <v>253</v>
      </c>
      <c r="E1484" s="158" t="s">
        <v>1</v>
      </c>
      <c r="F1484" s="159" t="s">
        <v>1380</v>
      </c>
      <c r="H1484" s="158" t="s">
        <v>1</v>
      </c>
      <c r="I1484" s="160"/>
      <c r="L1484" s="157"/>
      <c r="M1484" s="161"/>
      <c r="T1484" s="162"/>
      <c r="AT1484" s="158" t="s">
        <v>253</v>
      </c>
      <c r="AU1484" s="158" t="s">
        <v>113</v>
      </c>
      <c r="AV1484" s="12" t="s">
        <v>84</v>
      </c>
      <c r="AW1484" s="12" t="s">
        <v>32</v>
      </c>
      <c r="AX1484" s="12" t="s">
        <v>76</v>
      </c>
      <c r="AY1484" s="158" t="s">
        <v>164</v>
      </c>
    </row>
    <row r="1485" spans="2:65" s="12" customFormat="1">
      <c r="B1485" s="157"/>
      <c r="D1485" s="148" t="s">
        <v>253</v>
      </c>
      <c r="E1485" s="158" t="s">
        <v>1</v>
      </c>
      <c r="F1485" s="159" t="s">
        <v>509</v>
      </c>
      <c r="H1485" s="158" t="s">
        <v>1</v>
      </c>
      <c r="I1485" s="160"/>
      <c r="L1485" s="157"/>
      <c r="M1485" s="161"/>
      <c r="T1485" s="162"/>
      <c r="AT1485" s="158" t="s">
        <v>253</v>
      </c>
      <c r="AU1485" s="158" t="s">
        <v>113</v>
      </c>
      <c r="AV1485" s="12" t="s">
        <v>84</v>
      </c>
      <c r="AW1485" s="12" t="s">
        <v>32</v>
      </c>
      <c r="AX1485" s="12" t="s">
        <v>76</v>
      </c>
      <c r="AY1485" s="158" t="s">
        <v>164</v>
      </c>
    </row>
    <row r="1486" spans="2:65" s="13" customFormat="1">
      <c r="B1486" s="163"/>
      <c r="D1486" s="148" t="s">
        <v>253</v>
      </c>
      <c r="E1486" s="164" t="s">
        <v>1</v>
      </c>
      <c r="F1486" s="165" t="s">
        <v>1381</v>
      </c>
      <c r="H1486" s="166">
        <v>7.74</v>
      </c>
      <c r="I1486" s="167"/>
      <c r="L1486" s="163"/>
      <c r="M1486" s="168"/>
      <c r="T1486" s="169"/>
      <c r="AT1486" s="164" t="s">
        <v>253</v>
      </c>
      <c r="AU1486" s="164" t="s">
        <v>113</v>
      </c>
      <c r="AV1486" s="13" t="s">
        <v>113</v>
      </c>
      <c r="AW1486" s="13" t="s">
        <v>32</v>
      </c>
      <c r="AX1486" s="13" t="s">
        <v>76</v>
      </c>
      <c r="AY1486" s="164" t="s">
        <v>164</v>
      </c>
    </row>
    <row r="1487" spans="2:65" s="13" customFormat="1">
      <c r="B1487" s="163"/>
      <c r="D1487" s="148" t="s">
        <v>253</v>
      </c>
      <c r="E1487" s="164" t="s">
        <v>1</v>
      </c>
      <c r="F1487" s="165" t="s">
        <v>1382</v>
      </c>
      <c r="H1487" s="166">
        <v>57</v>
      </c>
      <c r="I1487" s="167"/>
      <c r="L1487" s="163"/>
      <c r="M1487" s="168"/>
      <c r="T1487" s="169"/>
      <c r="AT1487" s="164" t="s">
        <v>253</v>
      </c>
      <c r="AU1487" s="164" t="s">
        <v>113</v>
      </c>
      <c r="AV1487" s="13" t="s">
        <v>113</v>
      </c>
      <c r="AW1487" s="13" t="s">
        <v>32</v>
      </c>
      <c r="AX1487" s="13" t="s">
        <v>76</v>
      </c>
      <c r="AY1487" s="164" t="s">
        <v>164</v>
      </c>
    </row>
    <row r="1488" spans="2:65" s="13" customFormat="1">
      <c r="B1488" s="163"/>
      <c r="D1488" s="148" t="s">
        <v>253</v>
      </c>
      <c r="E1488" s="164" t="s">
        <v>1</v>
      </c>
      <c r="F1488" s="165" t="s">
        <v>1383</v>
      </c>
      <c r="H1488" s="166">
        <v>6.61</v>
      </c>
      <c r="I1488" s="167"/>
      <c r="L1488" s="163"/>
      <c r="M1488" s="168"/>
      <c r="T1488" s="169"/>
      <c r="AT1488" s="164" t="s">
        <v>253</v>
      </c>
      <c r="AU1488" s="164" t="s">
        <v>113</v>
      </c>
      <c r="AV1488" s="13" t="s">
        <v>113</v>
      </c>
      <c r="AW1488" s="13" t="s">
        <v>32</v>
      </c>
      <c r="AX1488" s="13" t="s">
        <v>76</v>
      </c>
      <c r="AY1488" s="164" t="s">
        <v>164</v>
      </c>
    </row>
    <row r="1489" spans="2:65" s="12" customFormat="1">
      <c r="B1489" s="157"/>
      <c r="D1489" s="148" t="s">
        <v>253</v>
      </c>
      <c r="E1489" s="158" t="s">
        <v>1</v>
      </c>
      <c r="F1489" s="159" t="s">
        <v>511</v>
      </c>
      <c r="H1489" s="158" t="s">
        <v>1</v>
      </c>
      <c r="I1489" s="160"/>
      <c r="L1489" s="157"/>
      <c r="M1489" s="161"/>
      <c r="T1489" s="162"/>
      <c r="AT1489" s="158" t="s">
        <v>253</v>
      </c>
      <c r="AU1489" s="158" t="s">
        <v>113</v>
      </c>
      <c r="AV1489" s="12" t="s">
        <v>84</v>
      </c>
      <c r="AW1489" s="12" t="s">
        <v>32</v>
      </c>
      <c r="AX1489" s="12" t="s">
        <v>76</v>
      </c>
      <c r="AY1489" s="158" t="s">
        <v>164</v>
      </c>
    </row>
    <row r="1490" spans="2:65" s="13" customFormat="1">
      <c r="B1490" s="163"/>
      <c r="D1490" s="148" t="s">
        <v>253</v>
      </c>
      <c r="E1490" s="164" t="s">
        <v>1</v>
      </c>
      <c r="F1490" s="165" t="s">
        <v>1382</v>
      </c>
      <c r="H1490" s="166">
        <v>57</v>
      </c>
      <c r="I1490" s="167"/>
      <c r="L1490" s="163"/>
      <c r="M1490" s="168"/>
      <c r="T1490" s="169"/>
      <c r="AT1490" s="164" t="s">
        <v>253</v>
      </c>
      <c r="AU1490" s="164" t="s">
        <v>113</v>
      </c>
      <c r="AV1490" s="13" t="s">
        <v>113</v>
      </c>
      <c r="AW1490" s="13" t="s">
        <v>32</v>
      </c>
      <c r="AX1490" s="13" t="s">
        <v>76</v>
      </c>
      <c r="AY1490" s="164" t="s">
        <v>164</v>
      </c>
    </row>
    <row r="1491" spans="2:65" s="12" customFormat="1">
      <c r="B1491" s="157"/>
      <c r="D1491" s="148" t="s">
        <v>253</v>
      </c>
      <c r="E1491" s="158" t="s">
        <v>1</v>
      </c>
      <c r="F1491" s="159" t="s">
        <v>519</v>
      </c>
      <c r="H1491" s="158" t="s">
        <v>1</v>
      </c>
      <c r="I1491" s="160"/>
      <c r="L1491" s="157"/>
      <c r="M1491" s="161"/>
      <c r="T1491" s="162"/>
      <c r="AT1491" s="158" t="s">
        <v>253</v>
      </c>
      <c r="AU1491" s="158" t="s">
        <v>113</v>
      </c>
      <c r="AV1491" s="12" t="s">
        <v>84</v>
      </c>
      <c r="AW1491" s="12" t="s">
        <v>32</v>
      </c>
      <c r="AX1491" s="12" t="s">
        <v>76</v>
      </c>
      <c r="AY1491" s="158" t="s">
        <v>164</v>
      </c>
    </row>
    <row r="1492" spans="2:65" s="13" customFormat="1">
      <c r="B1492" s="163"/>
      <c r="D1492" s="148" t="s">
        <v>253</v>
      </c>
      <c r="E1492" s="164" t="s">
        <v>1</v>
      </c>
      <c r="F1492" s="165" t="s">
        <v>1382</v>
      </c>
      <c r="H1492" s="166">
        <v>57</v>
      </c>
      <c r="I1492" s="167"/>
      <c r="L1492" s="163"/>
      <c r="M1492" s="168"/>
      <c r="T1492" s="169"/>
      <c r="AT1492" s="164" t="s">
        <v>253</v>
      </c>
      <c r="AU1492" s="164" t="s">
        <v>113</v>
      </c>
      <c r="AV1492" s="13" t="s">
        <v>113</v>
      </c>
      <c r="AW1492" s="13" t="s">
        <v>32</v>
      </c>
      <c r="AX1492" s="13" t="s">
        <v>76</v>
      </c>
      <c r="AY1492" s="164" t="s">
        <v>164</v>
      </c>
    </row>
    <row r="1493" spans="2:65" s="14" customFormat="1">
      <c r="B1493" s="170"/>
      <c r="D1493" s="148" t="s">
        <v>253</v>
      </c>
      <c r="E1493" s="171" t="s">
        <v>1</v>
      </c>
      <c r="F1493" s="172" t="s">
        <v>265</v>
      </c>
      <c r="H1493" s="173">
        <v>185.35</v>
      </c>
      <c r="I1493" s="174"/>
      <c r="L1493" s="170"/>
      <c r="M1493" s="175"/>
      <c r="T1493" s="176"/>
      <c r="AT1493" s="171" t="s">
        <v>253</v>
      </c>
      <c r="AU1493" s="171" t="s">
        <v>113</v>
      </c>
      <c r="AV1493" s="14" t="s">
        <v>186</v>
      </c>
      <c r="AW1493" s="14" t="s">
        <v>32</v>
      </c>
      <c r="AX1493" s="14" t="s">
        <v>84</v>
      </c>
      <c r="AY1493" s="171" t="s">
        <v>164</v>
      </c>
    </row>
    <row r="1494" spans="2:65" s="1" customFormat="1" ht="21.75" customHeight="1">
      <c r="B1494" s="31"/>
      <c r="C1494" s="135" t="s">
        <v>1384</v>
      </c>
      <c r="D1494" s="135" t="s">
        <v>167</v>
      </c>
      <c r="E1494" s="136" t="s">
        <v>1385</v>
      </c>
      <c r="F1494" s="137" t="s">
        <v>1386</v>
      </c>
      <c r="G1494" s="138" t="s">
        <v>250</v>
      </c>
      <c r="H1494" s="139">
        <v>437.85</v>
      </c>
      <c r="I1494" s="140"/>
      <c r="J1494" s="141">
        <f>ROUND(I1494*H1494,2)</f>
        <v>0</v>
      </c>
      <c r="K1494" s="137" t="s">
        <v>251</v>
      </c>
      <c r="L1494" s="31"/>
      <c r="M1494" s="142" t="s">
        <v>1</v>
      </c>
      <c r="N1494" s="143" t="s">
        <v>42</v>
      </c>
      <c r="P1494" s="144">
        <f>O1494*H1494</f>
        <v>0</v>
      </c>
      <c r="Q1494" s="144">
        <v>0</v>
      </c>
      <c r="R1494" s="144">
        <f>Q1494*H1494</f>
        <v>0</v>
      </c>
      <c r="S1494" s="144">
        <v>0</v>
      </c>
      <c r="T1494" s="145">
        <f>S1494*H1494</f>
        <v>0</v>
      </c>
      <c r="AR1494" s="146" t="s">
        <v>340</v>
      </c>
      <c r="AT1494" s="146" t="s">
        <v>167</v>
      </c>
      <c r="AU1494" s="146" t="s">
        <v>113</v>
      </c>
      <c r="AY1494" s="16" t="s">
        <v>164</v>
      </c>
      <c r="BE1494" s="147">
        <f>IF(N1494="základní",J1494,0)</f>
        <v>0</v>
      </c>
      <c r="BF1494" s="147">
        <f>IF(N1494="snížená",J1494,0)</f>
        <v>0</v>
      </c>
      <c r="BG1494" s="147">
        <f>IF(N1494="zákl. přenesená",J1494,0)</f>
        <v>0</v>
      </c>
      <c r="BH1494" s="147">
        <f>IF(N1494="sníž. přenesená",J1494,0)</f>
        <v>0</v>
      </c>
      <c r="BI1494" s="147">
        <f>IF(N1494="nulová",J1494,0)</f>
        <v>0</v>
      </c>
      <c r="BJ1494" s="16" t="s">
        <v>113</v>
      </c>
      <c r="BK1494" s="147">
        <f>ROUND(I1494*H1494,2)</f>
        <v>0</v>
      </c>
      <c r="BL1494" s="16" t="s">
        <v>340</v>
      </c>
      <c r="BM1494" s="146" t="s">
        <v>1387</v>
      </c>
    </row>
    <row r="1495" spans="2:65" s="12" customFormat="1">
      <c r="B1495" s="157"/>
      <c r="D1495" s="148" t="s">
        <v>253</v>
      </c>
      <c r="E1495" s="158" t="s">
        <v>1</v>
      </c>
      <c r="F1495" s="159" t="s">
        <v>519</v>
      </c>
      <c r="H1495" s="158" t="s">
        <v>1</v>
      </c>
      <c r="I1495" s="160"/>
      <c r="L1495" s="157"/>
      <c r="M1495" s="161"/>
      <c r="T1495" s="162"/>
      <c r="AT1495" s="158" t="s">
        <v>253</v>
      </c>
      <c r="AU1495" s="158" t="s">
        <v>113</v>
      </c>
      <c r="AV1495" s="12" t="s">
        <v>84</v>
      </c>
      <c r="AW1495" s="12" t="s">
        <v>32</v>
      </c>
      <c r="AX1495" s="12" t="s">
        <v>76</v>
      </c>
      <c r="AY1495" s="158" t="s">
        <v>164</v>
      </c>
    </row>
    <row r="1496" spans="2:65" s="13" customFormat="1">
      <c r="B1496" s="163"/>
      <c r="D1496" s="148" t="s">
        <v>253</v>
      </c>
      <c r="E1496" s="164" t="s">
        <v>1</v>
      </c>
      <c r="F1496" s="165" t="s">
        <v>935</v>
      </c>
      <c r="H1496" s="166">
        <v>437.85</v>
      </c>
      <c r="I1496" s="167"/>
      <c r="L1496" s="163"/>
      <c r="M1496" s="168"/>
      <c r="T1496" s="169"/>
      <c r="AT1496" s="164" t="s">
        <v>253</v>
      </c>
      <c r="AU1496" s="164" t="s">
        <v>113</v>
      </c>
      <c r="AV1496" s="13" t="s">
        <v>113</v>
      </c>
      <c r="AW1496" s="13" t="s">
        <v>32</v>
      </c>
      <c r="AX1496" s="13" t="s">
        <v>76</v>
      </c>
      <c r="AY1496" s="164" t="s">
        <v>164</v>
      </c>
    </row>
    <row r="1497" spans="2:65" s="14" customFormat="1">
      <c r="B1497" s="170"/>
      <c r="D1497" s="148" t="s">
        <v>253</v>
      </c>
      <c r="E1497" s="171" t="s">
        <v>1</v>
      </c>
      <c r="F1497" s="172" t="s">
        <v>265</v>
      </c>
      <c r="H1497" s="173">
        <v>437.85</v>
      </c>
      <c r="I1497" s="174"/>
      <c r="L1497" s="170"/>
      <c r="M1497" s="175"/>
      <c r="T1497" s="176"/>
      <c r="AT1497" s="171" t="s">
        <v>253</v>
      </c>
      <c r="AU1497" s="171" t="s">
        <v>113</v>
      </c>
      <c r="AV1497" s="14" t="s">
        <v>186</v>
      </c>
      <c r="AW1497" s="14" t="s">
        <v>32</v>
      </c>
      <c r="AX1497" s="14" t="s">
        <v>84</v>
      </c>
      <c r="AY1497" s="171" t="s">
        <v>164</v>
      </c>
    </row>
    <row r="1498" spans="2:65" s="1" customFormat="1" ht="24.2" customHeight="1">
      <c r="B1498" s="31"/>
      <c r="C1498" s="177" t="s">
        <v>1388</v>
      </c>
      <c r="D1498" s="177" t="s">
        <v>331</v>
      </c>
      <c r="E1498" s="178" t="s">
        <v>1389</v>
      </c>
      <c r="F1498" s="179" t="s">
        <v>1390</v>
      </c>
      <c r="G1498" s="180" t="s">
        <v>250</v>
      </c>
      <c r="H1498" s="181">
        <v>446.60700000000003</v>
      </c>
      <c r="I1498" s="182"/>
      <c r="J1498" s="183">
        <f>ROUND(I1498*H1498,2)</f>
        <v>0</v>
      </c>
      <c r="K1498" s="179" t="s">
        <v>1</v>
      </c>
      <c r="L1498" s="184"/>
      <c r="M1498" s="185" t="s">
        <v>1</v>
      </c>
      <c r="N1498" s="186" t="s">
        <v>42</v>
      </c>
      <c r="P1498" s="144">
        <f>O1498*H1498</f>
        <v>0</v>
      </c>
      <c r="Q1498" s="144">
        <v>1.4E-3</v>
      </c>
      <c r="R1498" s="144">
        <f>Q1498*H1498</f>
        <v>0.62524980000000008</v>
      </c>
      <c r="S1498" s="144">
        <v>0</v>
      </c>
      <c r="T1498" s="145">
        <f>S1498*H1498</f>
        <v>0</v>
      </c>
      <c r="AR1498" s="146" t="s">
        <v>470</v>
      </c>
      <c r="AT1498" s="146" t="s">
        <v>331</v>
      </c>
      <c r="AU1498" s="146" t="s">
        <v>113</v>
      </c>
      <c r="AY1498" s="16" t="s">
        <v>164</v>
      </c>
      <c r="BE1498" s="147">
        <f>IF(N1498="základní",J1498,0)</f>
        <v>0</v>
      </c>
      <c r="BF1498" s="147">
        <f>IF(N1498="snížená",J1498,0)</f>
        <v>0</v>
      </c>
      <c r="BG1498" s="147">
        <f>IF(N1498="zákl. přenesená",J1498,0)</f>
        <v>0</v>
      </c>
      <c r="BH1498" s="147">
        <f>IF(N1498="sníž. přenesená",J1498,0)</f>
        <v>0</v>
      </c>
      <c r="BI1498" s="147">
        <f>IF(N1498="nulová",J1498,0)</f>
        <v>0</v>
      </c>
      <c r="BJ1498" s="16" t="s">
        <v>113</v>
      </c>
      <c r="BK1498" s="147">
        <f>ROUND(I1498*H1498,2)</f>
        <v>0</v>
      </c>
      <c r="BL1498" s="16" t="s">
        <v>340</v>
      </c>
      <c r="BM1498" s="146" t="s">
        <v>1391</v>
      </c>
    </row>
    <row r="1499" spans="2:65" s="13" customFormat="1">
      <c r="B1499" s="163"/>
      <c r="D1499" s="148" t="s">
        <v>253</v>
      </c>
      <c r="F1499" s="165" t="s">
        <v>1392</v>
      </c>
      <c r="H1499" s="166">
        <v>446.60700000000003</v>
      </c>
      <c r="I1499" s="167"/>
      <c r="L1499" s="163"/>
      <c r="M1499" s="168"/>
      <c r="T1499" s="169"/>
      <c r="AT1499" s="164" t="s">
        <v>253</v>
      </c>
      <c r="AU1499" s="164" t="s">
        <v>113</v>
      </c>
      <c r="AV1499" s="13" t="s">
        <v>113</v>
      </c>
      <c r="AW1499" s="13" t="s">
        <v>4</v>
      </c>
      <c r="AX1499" s="13" t="s">
        <v>84</v>
      </c>
      <c r="AY1499" s="164" t="s">
        <v>164</v>
      </c>
    </row>
    <row r="1500" spans="2:65" s="1" customFormat="1" ht="21.75" customHeight="1">
      <c r="B1500" s="31"/>
      <c r="C1500" s="135" t="s">
        <v>1393</v>
      </c>
      <c r="D1500" s="135" t="s">
        <v>167</v>
      </c>
      <c r="E1500" s="136" t="s">
        <v>1394</v>
      </c>
      <c r="F1500" s="137" t="s">
        <v>1395</v>
      </c>
      <c r="G1500" s="138" t="s">
        <v>250</v>
      </c>
      <c r="H1500" s="139">
        <v>1303.96</v>
      </c>
      <c r="I1500" s="140"/>
      <c r="J1500" s="141">
        <f>ROUND(I1500*H1500,2)</f>
        <v>0</v>
      </c>
      <c r="K1500" s="137" t="s">
        <v>251</v>
      </c>
      <c r="L1500" s="31"/>
      <c r="M1500" s="142" t="s">
        <v>1</v>
      </c>
      <c r="N1500" s="143" t="s">
        <v>42</v>
      </c>
      <c r="P1500" s="144">
        <f>O1500*H1500</f>
        <v>0</v>
      </c>
      <c r="Q1500" s="144">
        <v>6.9999999999999999E-4</v>
      </c>
      <c r="R1500" s="144">
        <f>Q1500*H1500</f>
        <v>0.91277200000000003</v>
      </c>
      <c r="S1500" s="144">
        <v>0</v>
      </c>
      <c r="T1500" s="145">
        <f>S1500*H1500</f>
        <v>0</v>
      </c>
      <c r="AR1500" s="146" t="s">
        <v>340</v>
      </c>
      <c r="AT1500" s="146" t="s">
        <v>167</v>
      </c>
      <c r="AU1500" s="146" t="s">
        <v>113</v>
      </c>
      <c r="AY1500" s="16" t="s">
        <v>164</v>
      </c>
      <c r="BE1500" s="147">
        <f>IF(N1500="základní",J1500,0)</f>
        <v>0</v>
      </c>
      <c r="BF1500" s="147">
        <f>IF(N1500="snížená",J1500,0)</f>
        <v>0</v>
      </c>
      <c r="BG1500" s="147">
        <f>IF(N1500="zákl. přenesená",J1500,0)</f>
        <v>0</v>
      </c>
      <c r="BH1500" s="147">
        <f>IF(N1500="sníž. přenesená",J1500,0)</f>
        <v>0</v>
      </c>
      <c r="BI1500" s="147">
        <f>IF(N1500="nulová",J1500,0)</f>
        <v>0</v>
      </c>
      <c r="BJ1500" s="16" t="s">
        <v>113</v>
      </c>
      <c r="BK1500" s="147">
        <f>ROUND(I1500*H1500,2)</f>
        <v>0</v>
      </c>
      <c r="BL1500" s="16" t="s">
        <v>340</v>
      </c>
      <c r="BM1500" s="146" t="s">
        <v>1396</v>
      </c>
    </row>
    <row r="1501" spans="2:65" s="12" customFormat="1">
      <c r="B1501" s="157"/>
      <c r="D1501" s="148" t="s">
        <v>253</v>
      </c>
      <c r="E1501" s="158" t="s">
        <v>1</v>
      </c>
      <c r="F1501" s="159" t="s">
        <v>509</v>
      </c>
      <c r="H1501" s="158" t="s">
        <v>1</v>
      </c>
      <c r="I1501" s="160"/>
      <c r="L1501" s="157"/>
      <c r="M1501" s="161"/>
      <c r="T1501" s="162"/>
      <c r="AT1501" s="158" t="s">
        <v>253</v>
      </c>
      <c r="AU1501" s="158" t="s">
        <v>113</v>
      </c>
      <c r="AV1501" s="12" t="s">
        <v>84</v>
      </c>
      <c r="AW1501" s="12" t="s">
        <v>32</v>
      </c>
      <c r="AX1501" s="12" t="s">
        <v>76</v>
      </c>
      <c r="AY1501" s="158" t="s">
        <v>164</v>
      </c>
    </row>
    <row r="1502" spans="2:65" s="13" customFormat="1">
      <c r="B1502" s="163"/>
      <c r="D1502" s="148" t="s">
        <v>253</v>
      </c>
      <c r="E1502" s="164" t="s">
        <v>1</v>
      </c>
      <c r="F1502" s="165" t="s">
        <v>1372</v>
      </c>
      <c r="H1502" s="166">
        <v>450.26</v>
      </c>
      <c r="I1502" s="167"/>
      <c r="L1502" s="163"/>
      <c r="M1502" s="168"/>
      <c r="T1502" s="169"/>
      <c r="AT1502" s="164" t="s">
        <v>253</v>
      </c>
      <c r="AU1502" s="164" t="s">
        <v>113</v>
      </c>
      <c r="AV1502" s="13" t="s">
        <v>113</v>
      </c>
      <c r="AW1502" s="13" t="s">
        <v>32</v>
      </c>
      <c r="AX1502" s="13" t="s">
        <v>76</v>
      </c>
      <c r="AY1502" s="164" t="s">
        <v>164</v>
      </c>
    </row>
    <row r="1503" spans="2:65" s="12" customFormat="1">
      <c r="B1503" s="157"/>
      <c r="D1503" s="148" t="s">
        <v>253</v>
      </c>
      <c r="E1503" s="158" t="s">
        <v>1</v>
      </c>
      <c r="F1503" s="159" t="s">
        <v>511</v>
      </c>
      <c r="H1503" s="158" t="s">
        <v>1</v>
      </c>
      <c r="I1503" s="160"/>
      <c r="L1503" s="157"/>
      <c r="M1503" s="161"/>
      <c r="T1503" s="162"/>
      <c r="AT1503" s="158" t="s">
        <v>253</v>
      </c>
      <c r="AU1503" s="158" t="s">
        <v>113</v>
      </c>
      <c r="AV1503" s="12" t="s">
        <v>84</v>
      </c>
      <c r="AW1503" s="12" t="s">
        <v>32</v>
      </c>
      <c r="AX1503" s="12" t="s">
        <v>76</v>
      </c>
      <c r="AY1503" s="158" t="s">
        <v>164</v>
      </c>
    </row>
    <row r="1504" spans="2:65" s="13" customFormat="1">
      <c r="B1504" s="163"/>
      <c r="D1504" s="148" t="s">
        <v>253</v>
      </c>
      <c r="E1504" s="164" t="s">
        <v>1</v>
      </c>
      <c r="F1504" s="165" t="s">
        <v>1373</v>
      </c>
      <c r="H1504" s="166">
        <v>415.85</v>
      </c>
      <c r="I1504" s="167"/>
      <c r="L1504" s="163"/>
      <c r="M1504" s="168"/>
      <c r="T1504" s="169"/>
      <c r="AT1504" s="164" t="s">
        <v>253</v>
      </c>
      <c r="AU1504" s="164" t="s">
        <v>113</v>
      </c>
      <c r="AV1504" s="13" t="s">
        <v>113</v>
      </c>
      <c r="AW1504" s="13" t="s">
        <v>32</v>
      </c>
      <c r="AX1504" s="13" t="s">
        <v>76</v>
      </c>
      <c r="AY1504" s="164" t="s">
        <v>164</v>
      </c>
    </row>
    <row r="1505" spans="2:65" s="12" customFormat="1">
      <c r="B1505" s="157"/>
      <c r="D1505" s="148" t="s">
        <v>253</v>
      </c>
      <c r="E1505" s="158" t="s">
        <v>1</v>
      </c>
      <c r="F1505" s="159" t="s">
        <v>519</v>
      </c>
      <c r="H1505" s="158" t="s">
        <v>1</v>
      </c>
      <c r="I1505" s="160"/>
      <c r="L1505" s="157"/>
      <c r="M1505" s="161"/>
      <c r="T1505" s="162"/>
      <c r="AT1505" s="158" t="s">
        <v>253</v>
      </c>
      <c r="AU1505" s="158" t="s">
        <v>113</v>
      </c>
      <c r="AV1505" s="12" t="s">
        <v>84</v>
      </c>
      <c r="AW1505" s="12" t="s">
        <v>32</v>
      </c>
      <c r="AX1505" s="12" t="s">
        <v>76</v>
      </c>
      <c r="AY1505" s="158" t="s">
        <v>164</v>
      </c>
    </row>
    <row r="1506" spans="2:65" s="13" customFormat="1">
      <c r="B1506" s="163"/>
      <c r="D1506" s="148" t="s">
        <v>253</v>
      </c>
      <c r="E1506" s="164" t="s">
        <v>1</v>
      </c>
      <c r="F1506" s="165" t="s">
        <v>935</v>
      </c>
      <c r="H1506" s="166">
        <v>437.85</v>
      </c>
      <c r="I1506" s="167"/>
      <c r="L1506" s="163"/>
      <c r="M1506" s="168"/>
      <c r="T1506" s="169"/>
      <c r="AT1506" s="164" t="s">
        <v>253</v>
      </c>
      <c r="AU1506" s="164" t="s">
        <v>113</v>
      </c>
      <c r="AV1506" s="13" t="s">
        <v>113</v>
      </c>
      <c r="AW1506" s="13" t="s">
        <v>32</v>
      </c>
      <c r="AX1506" s="13" t="s">
        <v>76</v>
      </c>
      <c r="AY1506" s="164" t="s">
        <v>164</v>
      </c>
    </row>
    <row r="1507" spans="2:65" s="14" customFormat="1">
      <c r="B1507" s="170"/>
      <c r="D1507" s="148" t="s">
        <v>253</v>
      </c>
      <c r="E1507" s="171" t="s">
        <v>1</v>
      </c>
      <c r="F1507" s="172" t="s">
        <v>265</v>
      </c>
      <c r="H1507" s="173">
        <v>1303.96</v>
      </c>
      <c r="I1507" s="174"/>
      <c r="L1507" s="170"/>
      <c r="M1507" s="175"/>
      <c r="T1507" s="176"/>
      <c r="AT1507" s="171" t="s">
        <v>253</v>
      </c>
      <c r="AU1507" s="171" t="s">
        <v>113</v>
      </c>
      <c r="AV1507" s="14" t="s">
        <v>186</v>
      </c>
      <c r="AW1507" s="14" t="s">
        <v>32</v>
      </c>
      <c r="AX1507" s="14" t="s">
        <v>84</v>
      </c>
      <c r="AY1507" s="171" t="s">
        <v>164</v>
      </c>
    </row>
    <row r="1508" spans="2:65" s="1" customFormat="1" ht="24.2" customHeight="1">
      <c r="B1508" s="31"/>
      <c r="C1508" s="135" t="s">
        <v>1397</v>
      </c>
      <c r="D1508" s="135" t="s">
        <v>167</v>
      </c>
      <c r="E1508" s="136" t="s">
        <v>1398</v>
      </c>
      <c r="F1508" s="137" t="s">
        <v>1399</v>
      </c>
      <c r="G1508" s="138" t="s">
        <v>507</v>
      </c>
      <c r="H1508" s="139">
        <v>15</v>
      </c>
      <c r="I1508" s="140"/>
      <c r="J1508" s="141">
        <f>ROUND(I1508*H1508,2)</f>
        <v>0</v>
      </c>
      <c r="K1508" s="137" t="s">
        <v>1</v>
      </c>
      <c r="L1508" s="31"/>
      <c r="M1508" s="142" t="s">
        <v>1</v>
      </c>
      <c r="N1508" s="143" t="s">
        <v>42</v>
      </c>
      <c r="P1508" s="144">
        <f>O1508*H1508</f>
        <v>0</v>
      </c>
      <c r="Q1508" s="144">
        <v>1.4999999999999999E-4</v>
      </c>
      <c r="R1508" s="144">
        <f>Q1508*H1508</f>
        <v>2.2499999999999998E-3</v>
      </c>
      <c r="S1508" s="144">
        <v>0</v>
      </c>
      <c r="T1508" s="145">
        <f>S1508*H1508</f>
        <v>0</v>
      </c>
      <c r="AR1508" s="146" t="s">
        <v>340</v>
      </c>
      <c r="AT1508" s="146" t="s">
        <v>167</v>
      </c>
      <c r="AU1508" s="146" t="s">
        <v>113</v>
      </c>
      <c r="AY1508" s="16" t="s">
        <v>164</v>
      </c>
      <c r="BE1508" s="147">
        <f>IF(N1508="základní",J1508,0)</f>
        <v>0</v>
      </c>
      <c r="BF1508" s="147">
        <f>IF(N1508="snížená",J1508,0)</f>
        <v>0</v>
      </c>
      <c r="BG1508" s="147">
        <f>IF(N1508="zákl. přenesená",J1508,0)</f>
        <v>0</v>
      </c>
      <c r="BH1508" s="147">
        <f>IF(N1508="sníž. přenesená",J1508,0)</f>
        <v>0</v>
      </c>
      <c r="BI1508" s="147">
        <f>IF(N1508="nulová",J1508,0)</f>
        <v>0</v>
      </c>
      <c r="BJ1508" s="16" t="s">
        <v>113</v>
      </c>
      <c r="BK1508" s="147">
        <f>ROUND(I1508*H1508,2)</f>
        <v>0</v>
      </c>
      <c r="BL1508" s="16" t="s">
        <v>340</v>
      </c>
      <c r="BM1508" s="146" t="s">
        <v>1400</v>
      </c>
    </row>
    <row r="1509" spans="2:65" s="1" customFormat="1" ht="16.5" customHeight="1">
      <c r="B1509" s="31"/>
      <c r="C1509" s="177" t="s">
        <v>1401</v>
      </c>
      <c r="D1509" s="177" t="s">
        <v>331</v>
      </c>
      <c r="E1509" s="178" t="s">
        <v>1402</v>
      </c>
      <c r="F1509" s="179" t="s">
        <v>1403</v>
      </c>
      <c r="G1509" s="180" t="s">
        <v>507</v>
      </c>
      <c r="H1509" s="181">
        <v>15</v>
      </c>
      <c r="I1509" s="182"/>
      <c r="J1509" s="183">
        <f>ROUND(I1509*H1509,2)</f>
        <v>0</v>
      </c>
      <c r="K1509" s="179" t="s">
        <v>1</v>
      </c>
      <c r="L1509" s="184"/>
      <c r="M1509" s="185" t="s">
        <v>1</v>
      </c>
      <c r="N1509" s="186" t="s">
        <v>42</v>
      </c>
      <c r="P1509" s="144">
        <f>O1509*H1509</f>
        <v>0</v>
      </c>
      <c r="Q1509" s="144">
        <v>4.7000000000000002E-3</v>
      </c>
      <c r="R1509" s="144">
        <f>Q1509*H1509</f>
        <v>7.0500000000000007E-2</v>
      </c>
      <c r="S1509" s="144">
        <v>0</v>
      </c>
      <c r="T1509" s="145">
        <f>S1509*H1509</f>
        <v>0</v>
      </c>
      <c r="AR1509" s="146" t="s">
        <v>470</v>
      </c>
      <c r="AT1509" s="146" t="s">
        <v>331</v>
      </c>
      <c r="AU1509" s="146" t="s">
        <v>113</v>
      </c>
      <c r="AY1509" s="16" t="s">
        <v>164</v>
      </c>
      <c r="BE1509" s="147">
        <f>IF(N1509="základní",J1509,0)</f>
        <v>0</v>
      </c>
      <c r="BF1509" s="147">
        <f>IF(N1509="snížená",J1509,0)</f>
        <v>0</v>
      </c>
      <c r="BG1509" s="147">
        <f>IF(N1509="zákl. přenesená",J1509,0)</f>
        <v>0</v>
      </c>
      <c r="BH1509" s="147">
        <f>IF(N1509="sníž. přenesená",J1509,0)</f>
        <v>0</v>
      </c>
      <c r="BI1509" s="147">
        <f>IF(N1509="nulová",J1509,0)</f>
        <v>0</v>
      </c>
      <c r="BJ1509" s="16" t="s">
        <v>113</v>
      </c>
      <c r="BK1509" s="147">
        <f>ROUND(I1509*H1509,2)</f>
        <v>0</v>
      </c>
      <c r="BL1509" s="16" t="s">
        <v>340</v>
      </c>
      <c r="BM1509" s="146" t="s">
        <v>1404</v>
      </c>
    </row>
    <row r="1510" spans="2:65" s="1" customFormat="1" ht="24.2" customHeight="1">
      <c r="B1510" s="31"/>
      <c r="C1510" s="135" t="s">
        <v>1405</v>
      </c>
      <c r="D1510" s="135" t="s">
        <v>167</v>
      </c>
      <c r="E1510" s="136" t="s">
        <v>1406</v>
      </c>
      <c r="F1510" s="137" t="s">
        <v>1407</v>
      </c>
      <c r="G1510" s="138" t="s">
        <v>507</v>
      </c>
      <c r="H1510" s="139">
        <v>12</v>
      </c>
      <c r="I1510" s="140"/>
      <c r="J1510" s="141">
        <f>ROUND(I1510*H1510,2)</f>
        <v>0</v>
      </c>
      <c r="K1510" s="137" t="s">
        <v>1</v>
      </c>
      <c r="L1510" s="31"/>
      <c r="M1510" s="142" t="s">
        <v>1</v>
      </c>
      <c r="N1510" s="143" t="s">
        <v>42</v>
      </c>
      <c r="P1510" s="144">
        <f>O1510*H1510</f>
        <v>0</v>
      </c>
      <c r="Q1510" s="144">
        <v>2.7E-4</v>
      </c>
      <c r="R1510" s="144">
        <f>Q1510*H1510</f>
        <v>3.2399999999999998E-3</v>
      </c>
      <c r="S1510" s="144">
        <v>0</v>
      </c>
      <c r="T1510" s="145">
        <f>S1510*H1510</f>
        <v>0</v>
      </c>
      <c r="AR1510" s="146" t="s">
        <v>340</v>
      </c>
      <c r="AT1510" s="146" t="s">
        <v>167</v>
      </c>
      <c r="AU1510" s="146" t="s">
        <v>113</v>
      </c>
      <c r="AY1510" s="16" t="s">
        <v>164</v>
      </c>
      <c r="BE1510" s="147">
        <f>IF(N1510="základní",J1510,0)</f>
        <v>0</v>
      </c>
      <c r="BF1510" s="147">
        <f>IF(N1510="snížená",J1510,0)</f>
        <v>0</v>
      </c>
      <c r="BG1510" s="147">
        <f>IF(N1510="zákl. přenesená",J1510,0)</f>
        <v>0</v>
      </c>
      <c r="BH1510" s="147">
        <f>IF(N1510="sníž. přenesená",J1510,0)</f>
        <v>0</v>
      </c>
      <c r="BI1510" s="147">
        <f>IF(N1510="nulová",J1510,0)</f>
        <v>0</v>
      </c>
      <c r="BJ1510" s="16" t="s">
        <v>113</v>
      </c>
      <c r="BK1510" s="147">
        <f>ROUND(I1510*H1510,2)</f>
        <v>0</v>
      </c>
      <c r="BL1510" s="16" t="s">
        <v>340</v>
      </c>
      <c r="BM1510" s="146" t="s">
        <v>1408</v>
      </c>
    </row>
    <row r="1511" spans="2:65" s="1" customFormat="1" ht="16.5" customHeight="1">
      <c r="B1511" s="31"/>
      <c r="C1511" s="177" t="s">
        <v>1409</v>
      </c>
      <c r="D1511" s="177" t="s">
        <v>331</v>
      </c>
      <c r="E1511" s="178" t="s">
        <v>1410</v>
      </c>
      <c r="F1511" s="179" t="s">
        <v>1411</v>
      </c>
      <c r="G1511" s="180" t="s">
        <v>507</v>
      </c>
      <c r="H1511" s="181">
        <v>12</v>
      </c>
      <c r="I1511" s="182"/>
      <c r="J1511" s="183">
        <f>ROUND(I1511*H1511,2)</f>
        <v>0</v>
      </c>
      <c r="K1511" s="179" t="s">
        <v>251</v>
      </c>
      <c r="L1511" s="184"/>
      <c r="M1511" s="185" t="s">
        <v>1</v>
      </c>
      <c r="N1511" s="186" t="s">
        <v>42</v>
      </c>
      <c r="P1511" s="144">
        <f>O1511*H1511</f>
        <v>0</v>
      </c>
      <c r="Q1511" s="144">
        <v>4.7000000000000002E-3</v>
      </c>
      <c r="R1511" s="144">
        <f>Q1511*H1511</f>
        <v>5.6400000000000006E-2</v>
      </c>
      <c r="S1511" s="144">
        <v>0</v>
      </c>
      <c r="T1511" s="145">
        <f>S1511*H1511</f>
        <v>0</v>
      </c>
      <c r="AR1511" s="146" t="s">
        <v>470</v>
      </c>
      <c r="AT1511" s="146" t="s">
        <v>331</v>
      </c>
      <c r="AU1511" s="146" t="s">
        <v>113</v>
      </c>
      <c r="AY1511" s="16" t="s">
        <v>164</v>
      </c>
      <c r="BE1511" s="147">
        <f>IF(N1511="základní",J1511,0)</f>
        <v>0</v>
      </c>
      <c r="BF1511" s="147">
        <f>IF(N1511="snížená",J1511,0)</f>
        <v>0</v>
      </c>
      <c r="BG1511" s="147">
        <f>IF(N1511="zákl. přenesená",J1511,0)</f>
        <v>0</v>
      </c>
      <c r="BH1511" s="147">
        <f>IF(N1511="sníž. přenesená",J1511,0)</f>
        <v>0</v>
      </c>
      <c r="BI1511" s="147">
        <f>IF(N1511="nulová",J1511,0)</f>
        <v>0</v>
      </c>
      <c r="BJ1511" s="16" t="s">
        <v>113</v>
      </c>
      <c r="BK1511" s="147">
        <f>ROUND(I1511*H1511,2)</f>
        <v>0</v>
      </c>
      <c r="BL1511" s="16" t="s">
        <v>340</v>
      </c>
      <c r="BM1511" s="146" t="s">
        <v>1412</v>
      </c>
    </row>
    <row r="1512" spans="2:65" s="1" customFormat="1" ht="33" customHeight="1">
      <c r="B1512" s="31"/>
      <c r="C1512" s="135" t="s">
        <v>1413</v>
      </c>
      <c r="D1512" s="135" t="s">
        <v>167</v>
      </c>
      <c r="E1512" s="136" t="s">
        <v>1414</v>
      </c>
      <c r="F1512" s="137" t="s">
        <v>1415</v>
      </c>
      <c r="G1512" s="138" t="s">
        <v>1122</v>
      </c>
      <c r="H1512" s="187"/>
      <c r="I1512" s="140"/>
      <c r="J1512" s="141">
        <f>ROUND(I1512*H1512,2)</f>
        <v>0</v>
      </c>
      <c r="K1512" s="137" t="s">
        <v>251</v>
      </c>
      <c r="L1512" s="31"/>
      <c r="M1512" s="142" t="s">
        <v>1</v>
      </c>
      <c r="N1512" s="143" t="s">
        <v>42</v>
      </c>
      <c r="P1512" s="144">
        <f>O1512*H1512</f>
        <v>0</v>
      </c>
      <c r="Q1512" s="144">
        <v>0</v>
      </c>
      <c r="R1512" s="144">
        <f>Q1512*H1512</f>
        <v>0</v>
      </c>
      <c r="S1512" s="144">
        <v>0</v>
      </c>
      <c r="T1512" s="145">
        <f>S1512*H1512</f>
        <v>0</v>
      </c>
      <c r="AR1512" s="146" t="s">
        <v>340</v>
      </c>
      <c r="AT1512" s="146" t="s">
        <v>167</v>
      </c>
      <c r="AU1512" s="146" t="s">
        <v>113</v>
      </c>
      <c r="AY1512" s="16" t="s">
        <v>164</v>
      </c>
      <c r="BE1512" s="147">
        <f>IF(N1512="základní",J1512,0)</f>
        <v>0</v>
      </c>
      <c r="BF1512" s="147">
        <f>IF(N1512="snížená",J1512,0)</f>
        <v>0</v>
      </c>
      <c r="BG1512" s="147">
        <f>IF(N1512="zákl. přenesená",J1512,0)</f>
        <v>0</v>
      </c>
      <c r="BH1512" s="147">
        <f>IF(N1512="sníž. přenesená",J1512,0)</f>
        <v>0</v>
      </c>
      <c r="BI1512" s="147">
        <f>IF(N1512="nulová",J1512,0)</f>
        <v>0</v>
      </c>
      <c r="BJ1512" s="16" t="s">
        <v>113</v>
      </c>
      <c r="BK1512" s="147">
        <f>ROUND(I1512*H1512,2)</f>
        <v>0</v>
      </c>
      <c r="BL1512" s="16" t="s">
        <v>340</v>
      </c>
      <c r="BM1512" s="146" t="s">
        <v>1416</v>
      </c>
    </row>
    <row r="1513" spans="2:65" s="11" customFormat="1" ht="22.9" customHeight="1">
      <c r="B1513" s="123"/>
      <c r="D1513" s="124" t="s">
        <v>75</v>
      </c>
      <c r="E1513" s="133" t="s">
        <v>1417</v>
      </c>
      <c r="F1513" s="133" t="s">
        <v>1418</v>
      </c>
      <c r="I1513" s="126"/>
      <c r="J1513" s="134">
        <f>BK1513</f>
        <v>0</v>
      </c>
      <c r="L1513" s="123"/>
      <c r="M1513" s="128"/>
      <c r="P1513" s="129">
        <f>SUM(P1514:P1540)</f>
        <v>0</v>
      </c>
      <c r="R1513" s="129">
        <f>SUM(R1514:R1540)</f>
        <v>1.1201563999999999</v>
      </c>
      <c r="T1513" s="130">
        <f>SUM(T1514:T1540)</f>
        <v>0</v>
      </c>
      <c r="AR1513" s="124" t="s">
        <v>113</v>
      </c>
      <c r="AT1513" s="131" t="s">
        <v>75</v>
      </c>
      <c r="AU1513" s="131" t="s">
        <v>84</v>
      </c>
      <c r="AY1513" s="124" t="s">
        <v>164</v>
      </c>
      <c r="BK1513" s="132">
        <f>SUM(BK1514:BK1540)</f>
        <v>0</v>
      </c>
    </row>
    <row r="1514" spans="2:65" s="1" customFormat="1" ht="16.5" customHeight="1">
      <c r="B1514" s="31"/>
      <c r="C1514" s="135" t="s">
        <v>1419</v>
      </c>
      <c r="D1514" s="135" t="s">
        <v>167</v>
      </c>
      <c r="E1514" s="136" t="s">
        <v>1420</v>
      </c>
      <c r="F1514" s="137" t="s">
        <v>1421</v>
      </c>
      <c r="G1514" s="138" t="s">
        <v>442</v>
      </c>
      <c r="H1514" s="139">
        <v>131.69999999999999</v>
      </c>
      <c r="I1514" s="140"/>
      <c r="J1514" s="141">
        <f>ROUND(I1514*H1514,2)</f>
        <v>0</v>
      </c>
      <c r="K1514" s="137" t="s">
        <v>1</v>
      </c>
      <c r="L1514" s="31"/>
      <c r="M1514" s="142" t="s">
        <v>1</v>
      </c>
      <c r="N1514" s="143" t="s">
        <v>42</v>
      </c>
      <c r="P1514" s="144">
        <f>O1514*H1514</f>
        <v>0</v>
      </c>
      <c r="Q1514" s="144">
        <v>1.0000000000000001E-5</v>
      </c>
      <c r="R1514" s="144">
        <f>Q1514*H1514</f>
        <v>1.317E-3</v>
      </c>
      <c r="S1514" s="144">
        <v>0</v>
      </c>
      <c r="T1514" s="145">
        <f>S1514*H1514</f>
        <v>0</v>
      </c>
      <c r="AR1514" s="146" t="s">
        <v>340</v>
      </c>
      <c r="AT1514" s="146" t="s">
        <v>167</v>
      </c>
      <c r="AU1514" s="146" t="s">
        <v>113</v>
      </c>
      <c r="AY1514" s="16" t="s">
        <v>164</v>
      </c>
      <c r="BE1514" s="147">
        <f>IF(N1514="základní",J1514,0)</f>
        <v>0</v>
      </c>
      <c r="BF1514" s="147">
        <f>IF(N1514="snížená",J1514,0)</f>
        <v>0</v>
      </c>
      <c r="BG1514" s="147">
        <f>IF(N1514="zákl. přenesená",J1514,0)</f>
        <v>0</v>
      </c>
      <c r="BH1514" s="147">
        <f>IF(N1514="sníž. přenesená",J1514,0)</f>
        <v>0</v>
      </c>
      <c r="BI1514" s="147">
        <f>IF(N1514="nulová",J1514,0)</f>
        <v>0</v>
      </c>
      <c r="BJ1514" s="16" t="s">
        <v>113</v>
      </c>
      <c r="BK1514" s="147">
        <f>ROUND(I1514*H1514,2)</f>
        <v>0</v>
      </c>
      <c r="BL1514" s="16" t="s">
        <v>340</v>
      </c>
      <c r="BM1514" s="146" t="s">
        <v>1422</v>
      </c>
    </row>
    <row r="1515" spans="2:65" s="12" customFormat="1">
      <c r="B1515" s="157"/>
      <c r="D1515" s="148" t="s">
        <v>253</v>
      </c>
      <c r="E1515" s="158" t="s">
        <v>1</v>
      </c>
      <c r="F1515" s="159" t="s">
        <v>733</v>
      </c>
      <c r="H1515" s="158" t="s">
        <v>1</v>
      </c>
      <c r="I1515" s="160"/>
      <c r="L1515" s="157"/>
      <c r="M1515" s="161"/>
      <c r="T1515" s="162"/>
      <c r="AT1515" s="158" t="s">
        <v>253</v>
      </c>
      <c r="AU1515" s="158" t="s">
        <v>113</v>
      </c>
      <c r="AV1515" s="12" t="s">
        <v>84</v>
      </c>
      <c r="AW1515" s="12" t="s">
        <v>32</v>
      </c>
      <c r="AX1515" s="12" t="s">
        <v>76</v>
      </c>
      <c r="AY1515" s="158" t="s">
        <v>164</v>
      </c>
    </row>
    <row r="1516" spans="2:65" s="13" customFormat="1">
      <c r="B1516" s="163"/>
      <c r="D1516" s="148" t="s">
        <v>253</v>
      </c>
      <c r="E1516" s="164" t="s">
        <v>1</v>
      </c>
      <c r="F1516" s="165" t="s">
        <v>1423</v>
      </c>
      <c r="H1516" s="166">
        <v>35.28</v>
      </c>
      <c r="I1516" s="167"/>
      <c r="L1516" s="163"/>
      <c r="M1516" s="168"/>
      <c r="T1516" s="169"/>
      <c r="AT1516" s="164" t="s">
        <v>253</v>
      </c>
      <c r="AU1516" s="164" t="s">
        <v>113</v>
      </c>
      <c r="AV1516" s="13" t="s">
        <v>113</v>
      </c>
      <c r="AW1516" s="13" t="s">
        <v>32</v>
      </c>
      <c r="AX1516" s="13" t="s">
        <v>76</v>
      </c>
      <c r="AY1516" s="164" t="s">
        <v>164</v>
      </c>
    </row>
    <row r="1517" spans="2:65" s="13" customFormat="1">
      <c r="B1517" s="163"/>
      <c r="D1517" s="148" t="s">
        <v>253</v>
      </c>
      <c r="E1517" s="164" t="s">
        <v>1</v>
      </c>
      <c r="F1517" s="165" t="s">
        <v>1424</v>
      </c>
      <c r="H1517" s="166">
        <v>90.72</v>
      </c>
      <c r="I1517" s="167"/>
      <c r="L1517" s="163"/>
      <c r="M1517" s="168"/>
      <c r="T1517" s="169"/>
      <c r="AT1517" s="164" t="s">
        <v>253</v>
      </c>
      <c r="AU1517" s="164" t="s">
        <v>113</v>
      </c>
      <c r="AV1517" s="13" t="s">
        <v>113</v>
      </c>
      <c r="AW1517" s="13" t="s">
        <v>32</v>
      </c>
      <c r="AX1517" s="13" t="s">
        <v>76</v>
      </c>
      <c r="AY1517" s="164" t="s">
        <v>164</v>
      </c>
    </row>
    <row r="1518" spans="2:65" s="12" customFormat="1">
      <c r="B1518" s="157"/>
      <c r="D1518" s="148" t="s">
        <v>253</v>
      </c>
      <c r="E1518" s="158" t="s">
        <v>1</v>
      </c>
      <c r="F1518" s="159" t="s">
        <v>1425</v>
      </c>
      <c r="H1518" s="158" t="s">
        <v>1</v>
      </c>
      <c r="I1518" s="160"/>
      <c r="L1518" s="157"/>
      <c r="M1518" s="161"/>
      <c r="T1518" s="162"/>
      <c r="AT1518" s="158" t="s">
        <v>253</v>
      </c>
      <c r="AU1518" s="158" t="s">
        <v>113</v>
      </c>
      <c r="AV1518" s="12" t="s">
        <v>84</v>
      </c>
      <c r="AW1518" s="12" t="s">
        <v>32</v>
      </c>
      <c r="AX1518" s="12" t="s">
        <v>76</v>
      </c>
      <c r="AY1518" s="158" t="s">
        <v>164</v>
      </c>
    </row>
    <row r="1519" spans="2:65" s="13" customFormat="1">
      <c r="B1519" s="163"/>
      <c r="D1519" s="148" t="s">
        <v>253</v>
      </c>
      <c r="E1519" s="164" t="s">
        <v>1</v>
      </c>
      <c r="F1519" s="165" t="s">
        <v>1426</v>
      </c>
      <c r="H1519" s="166">
        <v>5.7</v>
      </c>
      <c r="I1519" s="167"/>
      <c r="L1519" s="163"/>
      <c r="M1519" s="168"/>
      <c r="T1519" s="169"/>
      <c r="AT1519" s="164" t="s">
        <v>253</v>
      </c>
      <c r="AU1519" s="164" t="s">
        <v>113</v>
      </c>
      <c r="AV1519" s="13" t="s">
        <v>113</v>
      </c>
      <c r="AW1519" s="13" t="s">
        <v>32</v>
      </c>
      <c r="AX1519" s="13" t="s">
        <v>76</v>
      </c>
      <c r="AY1519" s="164" t="s">
        <v>164</v>
      </c>
    </row>
    <row r="1520" spans="2:65" s="14" customFormat="1">
      <c r="B1520" s="170"/>
      <c r="D1520" s="148" t="s">
        <v>253</v>
      </c>
      <c r="E1520" s="171" t="s">
        <v>1</v>
      </c>
      <c r="F1520" s="172" t="s">
        <v>265</v>
      </c>
      <c r="H1520" s="173">
        <v>131.69999999999999</v>
      </c>
      <c r="I1520" s="174"/>
      <c r="L1520" s="170"/>
      <c r="M1520" s="175"/>
      <c r="T1520" s="176"/>
      <c r="AT1520" s="171" t="s">
        <v>253</v>
      </c>
      <c r="AU1520" s="171" t="s">
        <v>113</v>
      </c>
      <c r="AV1520" s="14" t="s">
        <v>186</v>
      </c>
      <c r="AW1520" s="14" t="s">
        <v>32</v>
      </c>
      <c r="AX1520" s="14" t="s">
        <v>84</v>
      </c>
      <c r="AY1520" s="171" t="s">
        <v>164</v>
      </c>
    </row>
    <row r="1521" spans="2:65" s="1" customFormat="1" ht="24.2" customHeight="1">
      <c r="B1521" s="31"/>
      <c r="C1521" s="135" t="s">
        <v>1427</v>
      </c>
      <c r="D1521" s="135" t="s">
        <v>167</v>
      </c>
      <c r="E1521" s="136" t="s">
        <v>1428</v>
      </c>
      <c r="F1521" s="137" t="s">
        <v>1429</v>
      </c>
      <c r="G1521" s="138" t="s">
        <v>442</v>
      </c>
      <c r="H1521" s="139">
        <v>1.91</v>
      </c>
      <c r="I1521" s="140"/>
      <c r="J1521" s="141">
        <f>ROUND(I1521*H1521,2)</f>
        <v>0</v>
      </c>
      <c r="K1521" s="137" t="s">
        <v>251</v>
      </c>
      <c r="L1521" s="31"/>
      <c r="M1521" s="142" t="s">
        <v>1</v>
      </c>
      <c r="N1521" s="143" t="s">
        <v>42</v>
      </c>
      <c r="P1521" s="144">
        <f>O1521*H1521</f>
        <v>0</v>
      </c>
      <c r="Q1521" s="144">
        <v>1.34E-3</v>
      </c>
      <c r="R1521" s="144">
        <f>Q1521*H1521</f>
        <v>2.5593999999999999E-3</v>
      </c>
      <c r="S1521" s="144">
        <v>0</v>
      </c>
      <c r="T1521" s="145">
        <f>S1521*H1521</f>
        <v>0</v>
      </c>
      <c r="AR1521" s="146" t="s">
        <v>340</v>
      </c>
      <c r="AT1521" s="146" t="s">
        <v>167</v>
      </c>
      <c r="AU1521" s="146" t="s">
        <v>113</v>
      </c>
      <c r="AY1521" s="16" t="s">
        <v>164</v>
      </c>
      <c r="BE1521" s="147">
        <f>IF(N1521="základní",J1521,0)</f>
        <v>0</v>
      </c>
      <c r="BF1521" s="147">
        <f>IF(N1521="snížená",J1521,0)</f>
        <v>0</v>
      </c>
      <c r="BG1521" s="147">
        <f>IF(N1521="zákl. přenesená",J1521,0)</f>
        <v>0</v>
      </c>
      <c r="BH1521" s="147">
        <f>IF(N1521="sníž. přenesená",J1521,0)</f>
        <v>0</v>
      </c>
      <c r="BI1521" s="147">
        <f>IF(N1521="nulová",J1521,0)</f>
        <v>0</v>
      </c>
      <c r="BJ1521" s="16" t="s">
        <v>113</v>
      </c>
      <c r="BK1521" s="147">
        <f>ROUND(I1521*H1521,2)</f>
        <v>0</v>
      </c>
      <c r="BL1521" s="16" t="s">
        <v>340</v>
      </c>
      <c r="BM1521" s="146" t="s">
        <v>1430</v>
      </c>
    </row>
    <row r="1522" spans="2:65" s="1" customFormat="1" ht="33" customHeight="1">
      <c r="B1522" s="31"/>
      <c r="C1522" s="135" t="s">
        <v>1431</v>
      </c>
      <c r="D1522" s="135" t="s">
        <v>167</v>
      </c>
      <c r="E1522" s="136" t="s">
        <v>1432</v>
      </c>
      <c r="F1522" s="137" t="s">
        <v>1433</v>
      </c>
      <c r="G1522" s="138" t="s">
        <v>442</v>
      </c>
      <c r="H1522" s="139">
        <v>128</v>
      </c>
      <c r="I1522" s="140"/>
      <c r="J1522" s="141">
        <f>ROUND(I1522*H1522,2)</f>
        <v>0</v>
      </c>
      <c r="K1522" s="137" t="s">
        <v>251</v>
      </c>
      <c r="L1522" s="31"/>
      <c r="M1522" s="142" t="s">
        <v>1</v>
      </c>
      <c r="N1522" s="143" t="s">
        <v>42</v>
      </c>
      <c r="P1522" s="144">
        <f>O1522*H1522</f>
        <v>0</v>
      </c>
      <c r="Q1522" s="144">
        <v>6.5300000000000002E-3</v>
      </c>
      <c r="R1522" s="144">
        <f>Q1522*H1522</f>
        <v>0.83584000000000003</v>
      </c>
      <c r="S1522" s="144">
        <v>0</v>
      </c>
      <c r="T1522" s="145">
        <f>S1522*H1522</f>
        <v>0</v>
      </c>
      <c r="AR1522" s="146" t="s">
        <v>340</v>
      </c>
      <c r="AT1522" s="146" t="s">
        <v>167</v>
      </c>
      <c r="AU1522" s="146" t="s">
        <v>113</v>
      </c>
      <c r="AY1522" s="16" t="s">
        <v>164</v>
      </c>
      <c r="BE1522" s="147">
        <f>IF(N1522="základní",J1522,0)</f>
        <v>0</v>
      </c>
      <c r="BF1522" s="147">
        <f>IF(N1522="snížená",J1522,0)</f>
        <v>0</v>
      </c>
      <c r="BG1522" s="147">
        <f>IF(N1522="zákl. přenesená",J1522,0)</f>
        <v>0</v>
      </c>
      <c r="BH1522" s="147">
        <f>IF(N1522="sníž. přenesená",J1522,0)</f>
        <v>0</v>
      </c>
      <c r="BI1522" s="147">
        <f>IF(N1522="nulová",J1522,0)</f>
        <v>0</v>
      </c>
      <c r="BJ1522" s="16" t="s">
        <v>113</v>
      </c>
      <c r="BK1522" s="147">
        <f>ROUND(I1522*H1522,2)</f>
        <v>0</v>
      </c>
      <c r="BL1522" s="16" t="s">
        <v>340</v>
      </c>
      <c r="BM1522" s="146" t="s">
        <v>1434</v>
      </c>
    </row>
    <row r="1523" spans="2:65" s="12" customFormat="1">
      <c r="B1523" s="157"/>
      <c r="D1523" s="148" t="s">
        <v>253</v>
      </c>
      <c r="E1523" s="158" t="s">
        <v>1</v>
      </c>
      <c r="F1523" s="159" t="s">
        <v>468</v>
      </c>
      <c r="H1523" s="158" t="s">
        <v>1</v>
      </c>
      <c r="I1523" s="160"/>
      <c r="L1523" s="157"/>
      <c r="M1523" s="161"/>
      <c r="T1523" s="162"/>
      <c r="AT1523" s="158" t="s">
        <v>253</v>
      </c>
      <c r="AU1523" s="158" t="s">
        <v>113</v>
      </c>
      <c r="AV1523" s="12" t="s">
        <v>84</v>
      </c>
      <c r="AW1523" s="12" t="s">
        <v>32</v>
      </c>
      <c r="AX1523" s="12" t="s">
        <v>76</v>
      </c>
      <c r="AY1523" s="158" t="s">
        <v>164</v>
      </c>
    </row>
    <row r="1524" spans="2:65" s="13" customFormat="1">
      <c r="B1524" s="163"/>
      <c r="D1524" s="148" t="s">
        <v>253</v>
      </c>
      <c r="E1524" s="164" t="s">
        <v>1</v>
      </c>
      <c r="F1524" s="165" t="s">
        <v>1096</v>
      </c>
      <c r="H1524" s="166">
        <v>128</v>
      </c>
      <c r="I1524" s="167"/>
      <c r="L1524" s="163"/>
      <c r="M1524" s="168"/>
      <c r="T1524" s="169"/>
      <c r="AT1524" s="164" t="s">
        <v>253</v>
      </c>
      <c r="AU1524" s="164" t="s">
        <v>113</v>
      </c>
      <c r="AV1524" s="13" t="s">
        <v>113</v>
      </c>
      <c r="AW1524" s="13" t="s">
        <v>32</v>
      </c>
      <c r="AX1524" s="13" t="s">
        <v>76</v>
      </c>
      <c r="AY1524" s="164" t="s">
        <v>164</v>
      </c>
    </row>
    <row r="1525" spans="2:65" s="14" customFormat="1">
      <c r="B1525" s="170"/>
      <c r="D1525" s="148" t="s">
        <v>253</v>
      </c>
      <c r="E1525" s="171" t="s">
        <v>1</v>
      </c>
      <c r="F1525" s="172" t="s">
        <v>265</v>
      </c>
      <c r="H1525" s="173">
        <v>128</v>
      </c>
      <c r="I1525" s="174"/>
      <c r="L1525" s="170"/>
      <c r="M1525" s="175"/>
      <c r="T1525" s="176"/>
      <c r="AT1525" s="171" t="s">
        <v>253</v>
      </c>
      <c r="AU1525" s="171" t="s">
        <v>113</v>
      </c>
      <c r="AV1525" s="14" t="s">
        <v>186</v>
      </c>
      <c r="AW1525" s="14" t="s">
        <v>32</v>
      </c>
      <c r="AX1525" s="14" t="s">
        <v>84</v>
      </c>
      <c r="AY1525" s="171" t="s">
        <v>164</v>
      </c>
    </row>
    <row r="1526" spans="2:65" s="1" customFormat="1" ht="24.2" customHeight="1">
      <c r="B1526" s="31"/>
      <c r="C1526" s="135" t="s">
        <v>1435</v>
      </c>
      <c r="D1526" s="135" t="s">
        <v>167</v>
      </c>
      <c r="E1526" s="136" t="s">
        <v>1436</v>
      </c>
      <c r="F1526" s="137" t="s">
        <v>1437</v>
      </c>
      <c r="G1526" s="138" t="s">
        <v>442</v>
      </c>
      <c r="H1526" s="139">
        <v>164</v>
      </c>
      <c r="I1526" s="140"/>
      <c r="J1526" s="141">
        <f>ROUND(I1526*H1526,2)</f>
        <v>0</v>
      </c>
      <c r="K1526" s="137" t="s">
        <v>1</v>
      </c>
      <c r="L1526" s="31"/>
      <c r="M1526" s="142" t="s">
        <v>1</v>
      </c>
      <c r="N1526" s="143" t="s">
        <v>42</v>
      </c>
      <c r="P1526" s="144">
        <f>O1526*H1526</f>
        <v>0</v>
      </c>
      <c r="Q1526" s="144">
        <v>1.7099999999999999E-3</v>
      </c>
      <c r="R1526" s="144">
        <f>Q1526*H1526</f>
        <v>0.28043999999999997</v>
      </c>
      <c r="S1526" s="144">
        <v>0</v>
      </c>
      <c r="T1526" s="145">
        <f>S1526*H1526</f>
        <v>0</v>
      </c>
      <c r="AR1526" s="146" t="s">
        <v>340</v>
      </c>
      <c r="AT1526" s="146" t="s">
        <v>167</v>
      </c>
      <c r="AU1526" s="146" t="s">
        <v>113</v>
      </c>
      <c r="AY1526" s="16" t="s">
        <v>164</v>
      </c>
      <c r="BE1526" s="147">
        <f>IF(N1526="základní",J1526,0)</f>
        <v>0</v>
      </c>
      <c r="BF1526" s="147">
        <f>IF(N1526="snížená",J1526,0)</f>
        <v>0</v>
      </c>
      <c r="BG1526" s="147">
        <f>IF(N1526="zákl. přenesená",J1526,0)</f>
        <v>0</v>
      </c>
      <c r="BH1526" s="147">
        <f>IF(N1526="sníž. přenesená",J1526,0)</f>
        <v>0</v>
      </c>
      <c r="BI1526" s="147">
        <f>IF(N1526="nulová",J1526,0)</f>
        <v>0</v>
      </c>
      <c r="BJ1526" s="16" t="s">
        <v>113</v>
      </c>
      <c r="BK1526" s="147">
        <f>ROUND(I1526*H1526,2)</f>
        <v>0</v>
      </c>
      <c r="BL1526" s="16" t="s">
        <v>340</v>
      </c>
      <c r="BM1526" s="146" t="s">
        <v>1438</v>
      </c>
    </row>
    <row r="1527" spans="2:65" s="12" customFormat="1">
      <c r="B1527" s="157"/>
      <c r="D1527" s="148" t="s">
        <v>253</v>
      </c>
      <c r="E1527" s="158" t="s">
        <v>1</v>
      </c>
      <c r="F1527" s="159" t="s">
        <v>828</v>
      </c>
      <c r="H1527" s="158" t="s">
        <v>1</v>
      </c>
      <c r="I1527" s="160"/>
      <c r="L1527" s="157"/>
      <c r="M1527" s="161"/>
      <c r="T1527" s="162"/>
      <c r="AT1527" s="158" t="s">
        <v>253</v>
      </c>
      <c r="AU1527" s="158" t="s">
        <v>113</v>
      </c>
      <c r="AV1527" s="12" t="s">
        <v>84</v>
      </c>
      <c r="AW1527" s="12" t="s">
        <v>32</v>
      </c>
      <c r="AX1527" s="12" t="s">
        <v>76</v>
      </c>
      <c r="AY1527" s="158" t="s">
        <v>164</v>
      </c>
    </row>
    <row r="1528" spans="2:65" s="12" customFormat="1">
      <c r="B1528" s="157"/>
      <c r="D1528" s="148" t="s">
        <v>253</v>
      </c>
      <c r="E1528" s="158" t="s">
        <v>1</v>
      </c>
      <c r="F1528" s="159" t="s">
        <v>495</v>
      </c>
      <c r="H1528" s="158" t="s">
        <v>1</v>
      </c>
      <c r="I1528" s="160"/>
      <c r="L1528" s="157"/>
      <c r="M1528" s="161"/>
      <c r="T1528" s="162"/>
      <c r="AT1528" s="158" t="s">
        <v>253</v>
      </c>
      <c r="AU1528" s="158" t="s">
        <v>113</v>
      </c>
      <c r="AV1528" s="12" t="s">
        <v>84</v>
      </c>
      <c r="AW1528" s="12" t="s">
        <v>32</v>
      </c>
      <c r="AX1528" s="12" t="s">
        <v>76</v>
      </c>
      <c r="AY1528" s="158" t="s">
        <v>164</v>
      </c>
    </row>
    <row r="1529" spans="2:65" s="12" customFormat="1">
      <c r="B1529" s="157"/>
      <c r="D1529" s="148" t="s">
        <v>253</v>
      </c>
      <c r="E1529" s="158" t="s">
        <v>1</v>
      </c>
      <c r="F1529" s="159" t="s">
        <v>499</v>
      </c>
      <c r="H1529" s="158" t="s">
        <v>1</v>
      </c>
      <c r="I1529" s="160"/>
      <c r="L1529" s="157"/>
      <c r="M1529" s="161"/>
      <c r="T1529" s="162"/>
      <c r="AT1529" s="158" t="s">
        <v>253</v>
      </c>
      <c r="AU1529" s="158" t="s">
        <v>113</v>
      </c>
      <c r="AV1529" s="12" t="s">
        <v>84</v>
      </c>
      <c r="AW1529" s="12" t="s">
        <v>32</v>
      </c>
      <c r="AX1529" s="12" t="s">
        <v>76</v>
      </c>
      <c r="AY1529" s="158" t="s">
        <v>164</v>
      </c>
    </row>
    <row r="1530" spans="2:65" s="13" customFormat="1">
      <c r="B1530" s="163"/>
      <c r="D1530" s="148" t="s">
        <v>253</v>
      </c>
      <c r="E1530" s="164" t="s">
        <v>1</v>
      </c>
      <c r="F1530" s="165" t="s">
        <v>820</v>
      </c>
      <c r="H1530" s="166">
        <v>24</v>
      </c>
      <c r="I1530" s="167"/>
      <c r="L1530" s="163"/>
      <c r="M1530" s="168"/>
      <c r="T1530" s="169"/>
      <c r="AT1530" s="164" t="s">
        <v>253</v>
      </c>
      <c r="AU1530" s="164" t="s">
        <v>113</v>
      </c>
      <c r="AV1530" s="13" t="s">
        <v>113</v>
      </c>
      <c r="AW1530" s="13" t="s">
        <v>32</v>
      </c>
      <c r="AX1530" s="13" t="s">
        <v>76</v>
      </c>
      <c r="AY1530" s="164" t="s">
        <v>164</v>
      </c>
    </row>
    <row r="1531" spans="2:65" s="13" customFormat="1">
      <c r="B1531" s="163"/>
      <c r="D1531" s="148" t="s">
        <v>253</v>
      </c>
      <c r="E1531" s="164" t="s">
        <v>1</v>
      </c>
      <c r="F1531" s="165" t="s">
        <v>821</v>
      </c>
      <c r="H1531" s="166">
        <v>55</v>
      </c>
      <c r="I1531" s="167"/>
      <c r="L1531" s="163"/>
      <c r="M1531" s="168"/>
      <c r="T1531" s="169"/>
      <c r="AT1531" s="164" t="s">
        <v>253</v>
      </c>
      <c r="AU1531" s="164" t="s">
        <v>113</v>
      </c>
      <c r="AV1531" s="13" t="s">
        <v>113</v>
      </c>
      <c r="AW1531" s="13" t="s">
        <v>32</v>
      </c>
      <c r="AX1531" s="13" t="s">
        <v>76</v>
      </c>
      <c r="AY1531" s="164" t="s">
        <v>164</v>
      </c>
    </row>
    <row r="1532" spans="2:65" s="13" customFormat="1">
      <c r="B1532" s="163"/>
      <c r="D1532" s="148" t="s">
        <v>253</v>
      </c>
      <c r="E1532" s="164" t="s">
        <v>1</v>
      </c>
      <c r="F1532" s="165" t="s">
        <v>822</v>
      </c>
      <c r="H1532" s="166">
        <v>10</v>
      </c>
      <c r="I1532" s="167"/>
      <c r="L1532" s="163"/>
      <c r="M1532" s="168"/>
      <c r="T1532" s="169"/>
      <c r="AT1532" s="164" t="s">
        <v>253</v>
      </c>
      <c r="AU1532" s="164" t="s">
        <v>113</v>
      </c>
      <c r="AV1532" s="13" t="s">
        <v>113</v>
      </c>
      <c r="AW1532" s="13" t="s">
        <v>32</v>
      </c>
      <c r="AX1532" s="13" t="s">
        <v>76</v>
      </c>
      <c r="AY1532" s="164" t="s">
        <v>164</v>
      </c>
    </row>
    <row r="1533" spans="2:65" s="13" customFormat="1">
      <c r="B1533" s="163"/>
      <c r="D1533" s="148" t="s">
        <v>253</v>
      </c>
      <c r="E1533" s="164" t="s">
        <v>1</v>
      </c>
      <c r="F1533" s="165" t="s">
        <v>823</v>
      </c>
      <c r="H1533" s="166">
        <v>12</v>
      </c>
      <c r="I1533" s="167"/>
      <c r="L1533" s="163"/>
      <c r="M1533" s="168"/>
      <c r="T1533" s="169"/>
      <c r="AT1533" s="164" t="s">
        <v>253</v>
      </c>
      <c r="AU1533" s="164" t="s">
        <v>113</v>
      </c>
      <c r="AV1533" s="13" t="s">
        <v>113</v>
      </c>
      <c r="AW1533" s="13" t="s">
        <v>32</v>
      </c>
      <c r="AX1533" s="13" t="s">
        <v>76</v>
      </c>
      <c r="AY1533" s="164" t="s">
        <v>164</v>
      </c>
    </row>
    <row r="1534" spans="2:65" s="13" customFormat="1">
      <c r="B1534" s="163"/>
      <c r="D1534" s="148" t="s">
        <v>253</v>
      </c>
      <c r="E1534" s="164" t="s">
        <v>1</v>
      </c>
      <c r="F1534" s="165" t="s">
        <v>824</v>
      </c>
      <c r="H1534" s="166">
        <v>1</v>
      </c>
      <c r="I1534" s="167"/>
      <c r="L1534" s="163"/>
      <c r="M1534" s="168"/>
      <c r="T1534" s="169"/>
      <c r="AT1534" s="164" t="s">
        <v>253</v>
      </c>
      <c r="AU1534" s="164" t="s">
        <v>113</v>
      </c>
      <c r="AV1534" s="13" t="s">
        <v>113</v>
      </c>
      <c r="AW1534" s="13" t="s">
        <v>32</v>
      </c>
      <c r="AX1534" s="13" t="s">
        <v>76</v>
      </c>
      <c r="AY1534" s="164" t="s">
        <v>164</v>
      </c>
    </row>
    <row r="1535" spans="2:65" s="13" customFormat="1">
      <c r="B1535" s="163"/>
      <c r="D1535" s="148" t="s">
        <v>253</v>
      </c>
      <c r="E1535" s="164" t="s">
        <v>1</v>
      </c>
      <c r="F1535" s="165" t="s">
        <v>825</v>
      </c>
      <c r="H1535" s="166">
        <v>22.4</v>
      </c>
      <c r="I1535" s="167"/>
      <c r="L1535" s="163"/>
      <c r="M1535" s="168"/>
      <c r="T1535" s="169"/>
      <c r="AT1535" s="164" t="s">
        <v>253</v>
      </c>
      <c r="AU1535" s="164" t="s">
        <v>113</v>
      </c>
      <c r="AV1535" s="13" t="s">
        <v>113</v>
      </c>
      <c r="AW1535" s="13" t="s">
        <v>32</v>
      </c>
      <c r="AX1535" s="13" t="s">
        <v>76</v>
      </c>
      <c r="AY1535" s="164" t="s">
        <v>164</v>
      </c>
    </row>
    <row r="1536" spans="2:65" s="13" customFormat="1">
      <c r="B1536" s="163"/>
      <c r="D1536" s="148" t="s">
        <v>253</v>
      </c>
      <c r="E1536" s="164" t="s">
        <v>1</v>
      </c>
      <c r="F1536" s="165" t="s">
        <v>194</v>
      </c>
      <c r="H1536" s="166">
        <v>6</v>
      </c>
      <c r="I1536" s="167"/>
      <c r="L1536" s="163"/>
      <c r="M1536" s="168"/>
      <c r="T1536" s="169"/>
      <c r="AT1536" s="164" t="s">
        <v>253</v>
      </c>
      <c r="AU1536" s="164" t="s">
        <v>113</v>
      </c>
      <c r="AV1536" s="13" t="s">
        <v>113</v>
      </c>
      <c r="AW1536" s="13" t="s">
        <v>32</v>
      </c>
      <c r="AX1536" s="13" t="s">
        <v>76</v>
      </c>
      <c r="AY1536" s="164" t="s">
        <v>164</v>
      </c>
    </row>
    <row r="1537" spans="2:65" s="13" customFormat="1">
      <c r="B1537" s="163"/>
      <c r="D1537" s="148" t="s">
        <v>253</v>
      </c>
      <c r="E1537" s="164" t="s">
        <v>1</v>
      </c>
      <c r="F1537" s="165" t="s">
        <v>826</v>
      </c>
      <c r="H1537" s="166">
        <v>32.4</v>
      </c>
      <c r="I1537" s="167"/>
      <c r="L1537" s="163"/>
      <c r="M1537" s="168"/>
      <c r="T1537" s="169"/>
      <c r="AT1537" s="164" t="s">
        <v>253</v>
      </c>
      <c r="AU1537" s="164" t="s">
        <v>113</v>
      </c>
      <c r="AV1537" s="13" t="s">
        <v>113</v>
      </c>
      <c r="AW1537" s="13" t="s">
        <v>32</v>
      </c>
      <c r="AX1537" s="13" t="s">
        <v>76</v>
      </c>
      <c r="AY1537" s="164" t="s">
        <v>164</v>
      </c>
    </row>
    <row r="1538" spans="2:65" s="13" customFormat="1">
      <c r="B1538" s="163"/>
      <c r="D1538" s="148" t="s">
        <v>253</v>
      </c>
      <c r="E1538" s="164" t="s">
        <v>1</v>
      </c>
      <c r="F1538" s="165" t="s">
        <v>827</v>
      </c>
      <c r="H1538" s="166">
        <v>1.2</v>
      </c>
      <c r="I1538" s="167"/>
      <c r="L1538" s="163"/>
      <c r="M1538" s="168"/>
      <c r="T1538" s="169"/>
      <c r="AT1538" s="164" t="s">
        <v>253</v>
      </c>
      <c r="AU1538" s="164" t="s">
        <v>113</v>
      </c>
      <c r="AV1538" s="13" t="s">
        <v>113</v>
      </c>
      <c r="AW1538" s="13" t="s">
        <v>32</v>
      </c>
      <c r="AX1538" s="13" t="s">
        <v>76</v>
      </c>
      <c r="AY1538" s="164" t="s">
        <v>164</v>
      </c>
    </row>
    <row r="1539" spans="2:65" s="14" customFormat="1">
      <c r="B1539" s="170"/>
      <c r="D1539" s="148" t="s">
        <v>253</v>
      </c>
      <c r="E1539" s="171" t="s">
        <v>1</v>
      </c>
      <c r="F1539" s="172" t="s">
        <v>265</v>
      </c>
      <c r="H1539" s="173">
        <v>164</v>
      </c>
      <c r="I1539" s="174"/>
      <c r="L1539" s="170"/>
      <c r="M1539" s="175"/>
      <c r="T1539" s="176"/>
      <c r="AT1539" s="171" t="s">
        <v>253</v>
      </c>
      <c r="AU1539" s="171" t="s">
        <v>113</v>
      </c>
      <c r="AV1539" s="14" t="s">
        <v>186</v>
      </c>
      <c r="AW1539" s="14" t="s">
        <v>32</v>
      </c>
      <c r="AX1539" s="14" t="s">
        <v>84</v>
      </c>
      <c r="AY1539" s="171" t="s">
        <v>164</v>
      </c>
    </row>
    <row r="1540" spans="2:65" s="1" customFormat="1" ht="24.2" customHeight="1">
      <c r="B1540" s="31"/>
      <c r="C1540" s="135" t="s">
        <v>1439</v>
      </c>
      <c r="D1540" s="135" t="s">
        <v>167</v>
      </c>
      <c r="E1540" s="136" t="s">
        <v>1440</v>
      </c>
      <c r="F1540" s="137" t="s">
        <v>1441</v>
      </c>
      <c r="G1540" s="138" t="s">
        <v>1122</v>
      </c>
      <c r="H1540" s="187"/>
      <c r="I1540" s="140"/>
      <c r="J1540" s="141">
        <f>ROUND(I1540*H1540,2)</f>
        <v>0</v>
      </c>
      <c r="K1540" s="137" t="s">
        <v>251</v>
      </c>
      <c r="L1540" s="31"/>
      <c r="M1540" s="142" t="s">
        <v>1</v>
      </c>
      <c r="N1540" s="143" t="s">
        <v>42</v>
      </c>
      <c r="P1540" s="144">
        <f>O1540*H1540</f>
        <v>0</v>
      </c>
      <c r="Q1540" s="144">
        <v>0</v>
      </c>
      <c r="R1540" s="144">
        <f>Q1540*H1540</f>
        <v>0</v>
      </c>
      <c r="S1540" s="144">
        <v>0</v>
      </c>
      <c r="T1540" s="145">
        <f>S1540*H1540</f>
        <v>0</v>
      </c>
      <c r="AR1540" s="146" t="s">
        <v>340</v>
      </c>
      <c r="AT1540" s="146" t="s">
        <v>167</v>
      </c>
      <c r="AU1540" s="146" t="s">
        <v>113</v>
      </c>
      <c r="AY1540" s="16" t="s">
        <v>164</v>
      </c>
      <c r="BE1540" s="147">
        <f>IF(N1540="základní",J1540,0)</f>
        <v>0</v>
      </c>
      <c r="BF1540" s="147">
        <f>IF(N1540="snížená",J1540,0)</f>
        <v>0</v>
      </c>
      <c r="BG1540" s="147">
        <f>IF(N1540="zákl. přenesená",J1540,0)</f>
        <v>0</v>
      </c>
      <c r="BH1540" s="147">
        <f>IF(N1540="sníž. přenesená",J1540,0)</f>
        <v>0</v>
      </c>
      <c r="BI1540" s="147">
        <f>IF(N1540="nulová",J1540,0)</f>
        <v>0</v>
      </c>
      <c r="BJ1540" s="16" t="s">
        <v>113</v>
      </c>
      <c r="BK1540" s="147">
        <f>ROUND(I1540*H1540,2)</f>
        <v>0</v>
      </c>
      <c r="BL1540" s="16" t="s">
        <v>340</v>
      </c>
      <c r="BM1540" s="146" t="s">
        <v>1442</v>
      </c>
    </row>
    <row r="1541" spans="2:65" s="11" customFormat="1" ht="22.9" customHeight="1">
      <c r="B1541" s="123"/>
      <c r="D1541" s="124" t="s">
        <v>75</v>
      </c>
      <c r="E1541" s="133" t="s">
        <v>1443</v>
      </c>
      <c r="F1541" s="133" t="s">
        <v>1444</v>
      </c>
      <c r="I1541" s="126"/>
      <c r="J1541" s="134">
        <f>BK1541</f>
        <v>0</v>
      </c>
      <c r="L1541" s="123"/>
      <c r="M1541" s="128"/>
      <c r="P1541" s="129">
        <f>SUM(P1542:P1610)</f>
        <v>0</v>
      </c>
      <c r="R1541" s="129">
        <f>SUM(R1542:R1610)</f>
        <v>8.6832000000000006E-2</v>
      </c>
      <c r="T1541" s="130">
        <f>SUM(T1542:T1610)</f>
        <v>0</v>
      </c>
      <c r="AR1541" s="124" t="s">
        <v>113</v>
      </c>
      <c r="AT1541" s="131" t="s">
        <v>75</v>
      </c>
      <c r="AU1541" s="131" t="s">
        <v>84</v>
      </c>
      <c r="AY1541" s="124" t="s">
        <v>164</v>
      </c>
      <c r="BK1541" s="132">
        <f>SUM(BK1542:BK1610)</f>
        <v>0</v>
      </c>
    </row>
    <row r="1542" spans="2:65" s="1" customFormat="1" ht="37.9" customHeight="1">
      <c r="B1542" s="31"/>
      <c r="C1542" s="135" t="s">
        <v>1445</v>
      </c>
      <c r="D1542" s="135" t="s">
        <v>167</v>
      </c>
      <c r="E1542" s="136" t="s">
        <v>1446</v>
      </c>
      <c r="F1542" s="137" t="s">
        <v>1447</v>
      </c>
      <c r="G1542" s="138" t="s">
        <v>507</v>
      </c>
      <c r="H1542" s="139">
        <v>24</v>
      </c>
      <c r="I1542" s="140"/>
      <c r="J1542" s="141">
        <f>ROUND(I1542*H1542,2)</f>
        <v>0</v>
      </c>
      <c r="K1542" s="137" t="s">
        <v>1</v>
      </c>
      <c r="L1542" s="31"/>
      <c r="M1542" s="142" t="s">
        <v>1</v>
      </c>
      <c r="N1542" s="143" t="s">
        <v>42</v>
      </c>
      <c r="P1542" s="144">
        <f>O1542*H1542</f>
        <v>0</v>
      </c>
      <c r="Q1542" s="144">
        <v>0</v>
      </c>
      <c r="R1542" s="144">
        <f>Q1542*H1542</f>
        <v>0</v>
      </c>
      <c r="S1542" s="144">
        <v>0</v>
      </c>
      <c r="T1542" s="145">
        <f>S1542*H1542</f>
        <v>0</v>
      </c>
      <c r="AR1542" s="146" t="s">
        <v>186</v>
      </c>
      <c r="AT1542" s="146" t="s">
        <v>167</v>
      </c>
      <c r="AU1542" s="146" t="s">
        <v>113</v>
      </c>
      <c r="AY1542" s="16" t="s">
        <v>164</v>
      </c>
      <c r="BE1542" s="147">
        <f>IF(N1542="základní",J1542,0)</f>
        <v>0</v>
      </c>
      <c r="BF1542" s="147">
        <f>IF(N1542="snížená",J1542,0)</f>
        <v>0</v>
      </c>
      <c r="BG1542" s="147">
        <f>IF(N1542="zákl. přenesená",J1542,0)</f>
        <v>0</v>
      </c>
      <c r="BH1542" s="147">
        <f>IF(N1542="sníž. přenesená",J1542,0)</f>
        <v>0</v>
      </c>
      <c r="BI1542" s="147">
        <f>IF(N1542="nulová",J1542,0)</f>
        <v>0</v>
      </c>
      <c r="BJ1542" s="16" t="s">
        <v>113</v>
      </c>
      <c r="BK1542" s="147">
        <f>ROUND(I1542*H1542,2)</f>
        <v>0</v>
      </c>
      <c r="BL1542" s="16" t="s">
        <v>186</v>
      </c>
      <c r="BM1542" s="146" t="s">
        <v>1448</v>
      </c>
    </row>
    <row r="1543" spans="2:65" s="1" customFormat="1" ht="29.25">
      <c r="B1543" s="31"/>
      <c r="D1543" s="148" t="s">
        <v>173</v>
      </c>
      <c r="F1543" s="149" t="s">
        <v>1449</v>
      </c>
      <c r="I1543" s="150"/>
      <c r="L1543" s="31"/>
      <c r="M1543" s="151"/>
      <c r="T1543" s="55"/>
      <c r="AT1543" s="16" t="s">
        <v>173</v>
      </c>
      <c r="AU1543" s="16" t="s">
        <v>113</v>
      </c>
    </row>
    <row r="1544" spans="2:65" s="1" customFormat="1" ht="37.9" customHeight="1">
      <c r="B1544" s="31"/>
      <c r="C1544" s="135" t="s">
        <v>1450</v>
      </c>
      <c r="D1544" s="135" t="s">
        <v>167</v>
      </c>
      <c r="E1544" s="136" t="s">
        <v>1451</v>
      </c>
      <c r="F1544" s="137" t="s">
        <v>1452</v>
      </c>
      <c r="G1544" s="138" t="s">
        <v>507</v>
      </c>
      <c r="H1544" s="139">
        <v>6</v>
      </c>
      <c r="I1544" s="140"/>
      <c r="J1544" s="141">
        <f>ROUND(I1544*H1544,2)</f>
        <v>0</v>
      </c>
      <c r="K1544" s="137" t="s">
        <v>1</v>
      </c>
      <c r="L1544" s="31"/>
      <c r="M1544" s="142" t="s">
        <v>1</v>
      </c>
      <c r="N1544" s="143" t="s">
        <v>42</v>
      </c>
      <c r="P1544" s="144">
        <f>O1544*H1544</f>
        <v>0</v>
      </c>
      <c r="Q1544" s="144">
        <v>0</v>
      </c>
      <c r="R1544" s="144">
        <f>Q1544*H1544</f>
        <v>0</v>
      </c>
      <c r="S1544" s="144">
        <v>0</v>
      </c>
      <c r="T1544" s="145">
        <f>S1544*H1544</f>
        <v>0</v>
      </c>
      <c r="AR1544" s="146" t="s">
        <v>186</v>
      </c>
      <c r="AT1544" s="146" t="s">
        <v>167</v>
      </c>
      <c r="AU1544" s="146" t="s">
        <v>113</v>
      </c>
      <c r="AY1544" s="16" t="s">
        <v>164</v>
      </c>
      <c r="BE1544" s="147">
        <f>IF(N1544="základní",J1544,0)</f>
        <v>0</v>
      </c>
      <c r="BF1544" s="147">
        <f>IF(N1544="snížená",J1544,0)</f>
        <v>0</v>
      </c>
      <c r="BG1544" s="147">
        <f>IF(N1544="zákl. přenesená",J1544,0)</f>
        <v>0</v>
      </c>
      <c r="BH1544" s="147">
        <f>IF(N1544="sníž. přenesená",J1544,0)</f>
        <v>0</v>
      </c>
      <c r="BI1544" s="147">
        <f>IF(N1544="nulová",J1544,0)</f>
        <v>0</v>
      </c>
      <c r="BJ1544" s="16" t="s">
        <v>113</v>
      </c>
      <c r="BK1544" s="147">
        <f>ROUND(I1544*H1544,2)</f>
        <v>0</v>
      </c>
      <c r="BL1544" s="16" t="s">
        <v>186</v>
      </c>
      <c r="BM1544" s="146" t="s">
        <v>1453</v>
      </c>
    </row>
    <row r="1545" spans="2:65" s="1" customFormat="1" ht="29.25">
      <c r="B1545" s="31"/>
      <c r="D1545" s="148" t="s">
        <v>173</v>
      </c>
      <c r="F1545" s="149" t="s">
        <v>1449</v>
      </c>
      <c r="I1545" s="150"/>
      <c r="L1545" s="31"/>
      <c r="M1545" s="151"/>
      <c r="T1545" s="55"/>
      <c r="AT1545" s="16" t="s">
        <v>173</v>
      </c>
      <c r="AU1545" s="16" t="s">
        <v>113</v>
      </c>
    </row>
    <row r="1546" spans="2:65" s="1" customFormat="1" ht="37.9" customHeight="1">
      <c r="B1546" s="31"/>
      <c r="C1546" s="135" t="s">
        <v>1454</v>
      </c>
      <c r="D1546" s="135" t="s">
        <v>167</v>
      </c>
      <c r="E1546" s="136" t="s">
        <v>1455</v>
      </c>
      <c r="F1546" s="137" t="s">
        <v>1456</v>
      </c>
      <c r="G1546" s="138" t="s">
        <v>507</v>
      </c>
      <c r="H1546" s="139">
        <v>32</v>
      </c>
      <c r="I1546" s="140"/>
      <c r="J1546" s="141">
        <f>ROUND(I1546*H1546,2)</f>
        <v>0</v>
      </c>
      <c r="K1546" s="137" t="s">
        <v>1</v>
      </c>
      <c r="L1546" s="31"/>
      <c r="M1546" s="142" t="s">
        <v>1</v>
      </c>
      <c r="N1546" s="143" t="s">
        <v>42</v>
      </c>
      <c r="P1546" s="144">
        <f>O1546*H1546</f>
        <v>0</v>
      </c>
      <c r="Q1546" s="144">
        <v>0</v>
      </c>
      <c r="R1546" s="144">
        <f>Q1546*H1546</f>
        <v>0</v>
      </c>
      <c r="S1546" s="144">
        <v>0</v>
      </c>
      <c r="T1546" s="145">
        <f>S1546*H1546</f>
        <v>0</v>
      </c>
      <c r="AR1546" s="146" t="s">
        <v>186</v>
      </c>
      <c r="AT1546" s="146" t="s">
        <v>167</v>
      </c>
      <c r="AU1546" s="146" t="s">
        <v>113</v>
      </c>
      <c r="AY1546" s="16" t="s">
        <v>164</v>
      </c>
      <c r="BE1546" s="147">
        <f>IF(N1546="základní",J1546,0)</f>
        <v>0</v>
      </c>
      <c r="BF1546" s="147">
        <f>IF(N1546="snížená",J1546,0)</f>
        <v>0</v>
      </c>
      <c r="BG1546" s="147">
        <f>IF(N1546="zákl. přenesená",J1546,0)</f>
        <v>0</v>
      </c>
      <c r="BH1546" s="147">
        <f>IF(N1546="sníž. přenesená",J1546,0)</f>
        <v>0</v>
      </c>
      <c r="BI1546" s="147">
        <f>IF(N1546="nulová",J1546,0)</f>
        <v>0</v>
      </c>
      <c r="BJ1546" s="16" t="s">
        <v>113</v>
      </c>
      <c r="BK1546" s="147">
        <f>ROUND(I1546*H1546,2)</f>
        <v>0</v>
      </c>
      <c r="BL1546" s="16" t="s">
        <v>186</v>
      </c>
      <c r="BM1546" s="146" t="s">
        <v>1457</v>
      </c>
    </row>
    <row r="1547" spans="2:65" s="1" customFormat="1" ht="29.25">
      <c r="B1547" s="31"/>
      <c r="D1547" s="148" t="s">
        <v>173</v>
      </c>
      <c r="F1547" s="149" t="s">
        <v>1449</v>
      </c>
      <c r="I1547" s="150"/>
      <c r="L1547" s="31"/>
      <c r="M1547" s="151"/>
      <c r="T1547" s="55"/>
      <c r="AT1547" s="16" t="s">
        <v>173</v>
      </c>
      <c r="AU1547" s="16" t="s">
        <v>113</v>
      </c>
    </row>
    <row r="1548" spans="2:65" s="1" customFormat="1" ht="37.9" customHeight="1">
      <c r="B1548" s="31"/>
      <c r="C1548" s="135" t="s">
        <v>1458</v>
      </c>
      <c r="D1548" s="135" t="s">
        <v>167</v>
      </c>
      <c r="E1548" s="136" t="s">
        <v>1459</v>
      </c>
      <c r="F1548" s="137" t="s">
        <v>1460</v>
      </c>
      <c r="G1548" s="138" t="s">
        <v>507</v>
      </c>
      <c r="H1548" s="139">
        <v>8</v>
      </c>
      <c r="I1548" s="140"/>
      <c r="J1548" s="141">
        <f>ROUND(I1548*H1548,2)</f>
        <v>0</v>
      </c>
      <c r="K1548" s="137" t="s">
        <v>1</v>
      </c>
      <c r="L1548" s="31"/>
      <c r="M1548" s="142" t="s">
        <v>1</v>
      </c>
      <c r="N1548" s="143" t="s">
        <v>42</v>
      </c>
      <c r="P1548" s="144">
        <f>O1548*H1548</f>
        <v>0</v>
      </c>
      <c r="Q1548" s="144">
        <v>0</v>
      </c>
      <c r="R1548" s="144">
        <f>Q1548*H1548</f>
        <v>0</v>
      </c>
      <c r="S1548" s="144">
        <v>0</v>
      </c>
      <c r="T1548" s="145">
        <f>S1548*H1548</f>
        <v>0</v>
      </c>
      <c r="AR1548" s="146" t="s">
        <v>186</v>
      </c>
      <c r="AT1548" s="146" t="s">
        <v>167</v>
      </c>
      <c r="AU1548" s="146" t="s">
        <v>113</v>
      </c>
      <c r="AY1548" s="16" t="s">
        <v>164</v>
      </c>
      <c r="BE1548" s="147">
        <f>IF(N1548="základní",J1548,0)</f>
        <v>0</v>
      </c>
      <c r="BF1548" s="147">
        <f>IF(N1548="snížená",J1548,0)</f>
        <v>0</v>
      </c>
      <c r="BG1548" s="147">
        <f>IF(N1548="zákl. přenesená",J1548,0)</f>
        <v>0</v>
      </c>
      <c r="BH1548" s="147">
        <f>IF(N1548="sníž. přenesená",J1548,0)</f>
        <v>0</v>
      </c>
      <c r="BI1548" s="147">
        <f>IF(N1548="nulová",J1548,0)</f>
        <v>0</v>
      </c>
      <c r="BJ1548" s="16" t="s">
        <v>113</v>
      </c>
      <c r="BK1548" s="147">
        <f>ROUND(I1548*H1548,2)</f>
        <v>0</v>
      </c>
      <c r="BL1548" s="16" t="s">
        <v>186</v>
      </c>
      <c r="BM1548" s="146" t="s">
        <v>1461</v>
      </c>
    </row>
    <row r="1549" spans="2:65" s="1" customFormat="1" ht="29.25">
      <c r="B1549" s="31"/>
      <c r="D1549" s="148" t="s">
        <v>173</v>
      </c>
      <c r="F1549" s="149" t="s">
        <v>1449</v>
      </c>
      <c r="I1549" s="150"/>
      <c r="L1549" s="31"/>
      <c r="M1549" s="151"/>
      <c r="T1549" s="55"/>
      <c r="AT1549" s="16" t="s">
        <v>173</v>
      </c>
      <c r="AU1549" s="16" t="s">
        <v>113</v>
      </c>
    </row>
    <row r="1550" spans="2:65" s="1" customFormat="1" ht="37.9" customHeight="1">
      <c r="B1550" s="31"/>
      <c r="C1550" s="135" t="s">
        <v>1462</v>
      </c>
      <c r="D1550" s="135" t="s">
        <v>167</v>
      </c>
      <c r="E1550" s="136" t="s">
        <v>1463</v>
      </c>
      <c r="F1550" s="137" t="s">
        <v>1464</v>
      </c>
      <c r="G1550" s="138" t="s">
        <v>507</v>
      </c>
      <c r="H1550" s="139">
        <v>1</v>
      </c>
      <c r="I1550" s="140"/>
      <c r="J1550" s="141">
        <f>ROUND(I1550*H1550,2)</f>
        <v>0</v>
      </c>
      <c r="K1550" s="137" t="s">
        <v>1</v>
      </c>
      <c r="L1550" s="31"/>
      <c r="M1550" s="142" t="s">
        <v>1</v>
      </c>
      <c r="N1550" s="143" t="s">
        <v>42</v>
      </c>
      <c r="P1550" s="144">
        <f>O1550*H1550</f>
        <v>0</v>
      </c>
      <c r="Q1550" s="144">
        <v>0</v>
      </c>
      <c r="R1550" s="144">
        <f>Q1550*H1550</f>
        <v>0</v>
      </c>
      <c r="S1550" s="144">
        <v>0</v>
      </c>
      <c r="T1550" s="145">
        <f>S1550*H1550</f>
        <v>0</v>
      </c>
      <c r="AR1550" s="146" t="s">
        <v>186</v>
      </c>
      <c r="AT1550" s="146" t="s">
        <v>167</v>
      </c>
      <c r="AU1550" s="146" t="s">
        <v>113</v>
      </c>
      <c r="AY1550" s="16" t="s">
        <v>164</v>
      </c>
      <c r="BE1550" s="147">
        <f>IF(N1550="základní",J1550,0)</f>
        <v>0</v>
      </c>
      <c r="BF1550" s="147">
        <f>IF(N1550="snížená",J1550,0)</f>
        <v>0</v>
      </c>
      <c r="BG1550" s="147">
        <f>IF(N1550="zákl. přenesená",J1550,0)</f>
        <v>0</v>
      </c>
      <c r="BH1550" s="147">
        <f>IF(N1550="sníž. přenesená",J1550,0)</f>
        <v>0</v>
      </c>
      <c r="BI1550" s="147">
        <f>IF(N1550="nulová",J1550,0)</f>
        <v>0</v>
      </c>
      <c r="BJ1550" s="16" t="s">
        <v>113</v>
      </c>
      <c r="BK1550" s="147">
        <f>ROUND(I1550*H1550,2)</f>
        <v>0</v>
      </c>
      <c r="BL1550" s="16" t="s">
        <v>186</v>
      </c>
      <c r="BM1550" s="146" t="s">
        <v>1465</v>
      </c>
    </row>
    <row r="1551" spans="2:65" s="1" customFormat="1" ht="29.25">
      <c r="B1551" s="31"/>
      <c r="D1551" s="148" t="s">
        <v>173</v>
      </c>
      <c r="F1551" s="149" t="s">
        <v>1466</v>
      </c>
      <c r="I1551" s="150"/>
      <c r="L1551" s="31"/>
      <c r="M1551" s="151"/>
      <c r="T1551" s="55"/>
      <c r="AT1551" s="16" t="s">
        <v>173</v>
      </c>
      <c r="AU1551" s="16" t="s">
        <v>113</v>
      </c>
    </row>
    <row r="1552" spans="2:65" s="1" customFormat="1" ht="37.9" customHeight="1">
      <c r="B1552" s="31"/>
      <c r="C1552" s="135" t="s">
        <v>1467</v>
      </c>
      <c r="D1552" s="135" t="s">
        <v>167</v>
      </c>
      <c r="E1552" s="136" t="s">
        <v>1468</v>
      </c>
      <c r="F1552" s="137" t="s">
        <v>1469</v>
      </c>
      <c r="G1552" s="138" t="s">
        <v>507</v>
      </c>
      <c r="H1552" s="139">
        <v>2</v>
      </c>
      <c r="I1552" s="140"/>
      <c r="J1552" s="141">
        <f>ROUND(I1552*H1552,2)</f>
        <v>0</v>
      </c>
      <c r="K1552" s="137" t="s">
        <v>1</v>
      </c>
      <c r="L1552" s="31"/>
      <c r="M1552" s="142" t="s">
        <v>1</v>
      </c>
      <c r="N1552" s="143" t="s">
        <v>42</v>
      </c>
      <c r="P1552" s="144">
        <f>O1552*H1552</f>
        <v>0</v>
      </c>
      <c r="Q1552" s="144">
        <v>0</v>
      </c>
      <c r="R1552" s="144">
        <f>Q1552*H1552</f>
        <v>0</v>
      </c>
      <c r="S1552" s="144">
        <v>0</v>
      </c>
      <c r="T1552" s="145">
        <f>S1552*H1552</f>
        <v>0</v>
      </c>
      <c r="AR1552" s="146" t="s">
        <v>186</v>
      </c>
      <c r="AT1552" s="146" t="s">
        <v>167</v>
      </c>
      <c r="AU1552" s="146" t="s">
        <v>113</v>
      </c>
      <c r="AY1552" s="16" t="s">
        <v>164</v>
      </c>
      <c r="BE1552" s="147">
        <f>IF(N1552="základní",J1552,0)</f>
        <v>0</v>
      </c>
      <c r="BF1552" s="147">
        <f>IF(N1552="snížená",J1552,0)</f>
        <v>0</v>
      </c>
      <c r="BG1552" s="147">
        <f>IF(N1552="zákl. přenesená",J1552,0)</f>
        <v>0</v>
      </c>
      <c r="BH1552" s="147">
        <f>IF(N1552="sníž. přenesená",J1552,0)</f>
        <v>0</v>
      </c>
      <c r="BI1552" s="147">
        <f>IF(N1552="nulová",J1552,0)</f>
        <v>0</v>
      </c>
      <c r="BJ1552" s="16" t="s">
        <v>113</v>
      </c>
      <c r="BK1552" s="147">
        <f>ROUND(I1552*H1552,2)</f>
        <v>0</v>
      </c>
      <c r="BL1552" s="16" t="s">
        <v>186</v>
      </c>
      <c r="BM1552" s="146" t="s">
        <v>1470</v>
      </c>
    </row>
    <row r="1553" spans="2:65" s="1" customFormat="1" ht="29.25">
      <c r="B1553" s="31"/>
      <c r="D1553" s="148" t="s">
        <v>173</v>
      </c>
      <c r="F1553" s="149" t="s">
        <v>1449</v>
      </c>
      <c r="I1553" s="150"/>
      <c r="L1553" s="31"/>
      <c r="M1553" s="151"/>
      <c r="T1553" s="55"/>
      <c r="AT1553" s="16" t="s">
        <v>173</v>
      </c>
      <c r="AU1553" s="16" t="s">
        <v>113</v>
      </c>
    </row>
    <row r="1554" spans="2:65" s="1" customFormat="1" ht="37.9" customHeight="1">
      <c r="B1554" s="31"/>
      <c r="C1554" s="135" t="s">
        <v>1471</v>
      </c>
      <c r="D1554" s="135" t="s">
        <v>167</v>
      </c>
      <c r="E1554" s="136" t="s">
        <v>1472</v>
      </c>
      <c r="F1554" s="137" t="s">
        <v>1473</v>
      </c>
      <c r="G1554" s="138" t="s">
        <v>507</v>
      </c>
      <c r="H1554" s="139">
        <v>1</v>
      </c>
      <c r="I1554" s="140"/>
      <c r="J1554" s="141">
        <f>ROUND(I1554*H1554,2)</f>
        <v>0</v>
      </c>
      <c r="K1554" s="137" t="s">
        <v>1</v>
      </c>
      <c r="L1554" s="31"/>
      <c r="M1554" s="142" t="s">
        <v>1</v>
      </c>
      <c r="N1554" s="143" t="s">
        <v>42</v>
      </c>
      <c r="P1554" s="144">
        <f>O1554*H1554</f>
        <v>0</v>
      </c>
      <c r="Q1554" s="144">
        <v>0</v>
      </c>
      <c r="R1554" s="144">
        <f>Q1554*H1554</f>
        <v>0</v>
      </c>
      <c r="S1554" s="144">
        <v>0</v>
      </c>
      <c r="T1554" s="145">
        <f>S1554*H1554</f>
        <v>0</v>
      </c>
      <c r="AR1554" s="146" t="s">
        <v>186</v>
      </c>
      <c r="AT1554" s="146" t="s">
        <v>167</v>
      </c>
      <c r="AU1554" s="146" t="s">
        <v>113</v>
      </c>
      <c r="AY1554" s="16" t="s">
        <v>164</v>
      </c>
      <c r="BE1554" s="147">
        <f>IF(N1554="základní",J1554,0)</f>
        <v>0</v>
      </c>
      <c r="BF1554" s="147">
        <f>IF(N1554="snížená",J1554,0)</f>
        <v>0</v>
      </c>
      <c r="BG1554" s="147">
        <f>IF(N1554="zákl. přenesená",J1554,0)</f>
        <v>0</v>
      </c>
      <c r="BH1554" s="147">
        <f>IF(N1554="sníž. přenesená",J1554,0)</f>
        <v>0</v>
      </c>
      <c r="BI1554" s="147">
        <f>IF(N1554="nulová",J1554,0)</f>
        <v>0</v>
      </c>
      <c r="BJ1554" s="16" t="s">
        <v>113</v>
      </c>
      <c r="BK1554" s="147">
        <f>ROUND(I1554*H1554,2)</f>
        <v>0</v>
      </c>
      <c r="BL1554" s="16" t="s">
        <v>186</v>
      </c>
      <c r="BM1554" s="146" t="s">
        <v>1474</v>
      </c>
    </row>
    <row r="1555" spans="2:65" s="1" customFormat="1" ht="29.25">
      <c r="B1555" s="31"/>
      <c r="D1555" s="148" t="s">
        <v>173</v>
      </c>
      <c r="F1555" s="149" t="s">
        <v>1449</v>
      </c>
      <c r="I1555" s="150"/>
      <c r="L1555" s="31"/>
      <c r="M1555" s="151"/>
      <c r="T1555" s="55"/>
      <c r="AT1555" s="16" t="s">
        <v>173</v>
      </c>
      <c r="AU1555" s="16" t="s">
        <v>113</v>
      </c>
    </row>
    <row r="1556" spans="2:65" s="1" customFormat="1" ht="37.9" customHeight="1">
      <c r="B1556" s="31"/>
      <c r="C1556" s="135" t="s">
        <v>1475</v>
      </c>
      <c r="D1556" s="135" t="s">
        <v>167</v>
      </c>
      <c r="E1556" s="136" t="s">
        <v>1476</v>
      </c>
      <c r="F1556" s="137" t="s">
        <v>1477</v>
      </c>
      <c r="G1556" s="138" t="s">
        <v>507</v>
      </c>
      <c r="H1556" s="139">
        <v>1</v>
      </c>
      <c r="I1556" s="140"/>
      <c r="J1556" s="141">
        <f>ROUND(I1556*H1556,2)</f>
        <v>0</v>
      </c>
      <c r="K1556" s="137" t="s">
        <v>1</v>
      </c>
      <c r="L1556" s="31"/>
      <c r="M1556" s="142" t="s">
        <v>1</v>
      </c>
      <c r="N1556" s="143" t="s">
        <v>42</v>
      </c>
      <c r="P1556" s="144">
        <f>O1556*H1556</f>
        <v>0</v>
      </c>
      <c r="Q1556" s="144">
        <v>0</v>
      </c>
      <c r="R1556" s="144">
        <f>Q1556*H1556</f>
        <v>0</v>
      </c>
      <c r="S1556" s="144">
        <v>0</v>
      </c>
      <c r="T1556" s="145">
        <f>S1556*H1556</f>
        <v>0</v>
      </c>
      <c r="AR1556" s="146" t="s">
        <v>186</v>
      </c>
      <c r="AT1556" s="146" t="s">
        <v>167</v>
      </c>
      <c r="AU1556" s="146" t="s">
        <v>113</v>
      </c>
      <c r="AY1556" s="16" t="s">
        <v>164</v>
      </c>
      <c r="BE1556" s="147">
        <f>IF(N1556="základní",J1556,0)</f>
        <v>0</v>
      </c>
      <c r="BF1556" s="147">
        <f>IF(N1556="snížená",J1556,0)</f>
        <v>0</v>
      </c>
      <c r="BG1556" s="147">
        <f>IF(N1556="zákl. přenesená",J1556,0)</f>
        <v>0</v>
      </c>
      <c r="BH1556" s="147">
        <f>IF(N1556="sníž. přenesená",J1556,0)</f>
        <v>0</v>
      </c>
      <c r="BI1556" s="147">
        <f>IF(N1556="nulová",J1556,0)</f>
        <v>0</v>
      </c>
      <c r="BJ1556" s="16" t="s">
        <v>113</v>
      </c>
      <c r="BK1556" s="147">
        <f>ROUND(I1556*H1556,2)</f>
        <v>0</v>
      </c>
      <c r="BL1556" s="16" t="s">
        <v>186</v>
      </c>
      <c r="BM1556" s="146" t="s">
        <v>1478</v>
      </c>
    </row>
    <row r="1557" spans="2:65" s="1" customFormat="1" ht="29.25">
      <c r="B1557" s="31"/>
      <c r="D1557" s="148" t="s">
        <v>173</v>
      </c>
      <c r="F1557" s="149" t="s">
        <v>1449</v>
      </c>
      <c r="I1557" s="150"/>
      <c r="L1557" s="31"/>
      <c r="M1557" s="151"/>
      <c r="T1557" s="55"/>
      <c r="AT1557" s="16" t="s">
        <v>173</v>
      </c>
      <c r="AU1557" s="16" t="s">
        <v>113</v>
      </c>
    </row>
    <row r="1558" spans="2:65" s="1" customFormat="1" ht="37.9" customHeight="1">
      <c r="B1558" s="31"/>
      <c r="C1558" s="135" t="s">
        <v>1479</v>
      </c>
      <c r="D1558" s="135" t="s">
        <v>167</v>
      </c>
      <c r="E1558" s="136" t="s">
        <v>1480</v>
      </c>
      <c r="F1558" s="137" t="s">
        <v>1481</v>
      </c>
      <c r="G1558" s="138" t="s">
        <v>507</v>
      </c>
      <c r="H1558" s="139">
        <v>1</v>
      </c>
      <c r="I1558" s="140"/>
      <c r="J1558" s="141">
        <f>ROUND(I1558*H1558,2)</f>
        <v>0</v>
      </c>
      <c r="K1558" s="137" t="s">
        <v>1</v>
      </c>
      <c r="L1558" s="31"/>
      <c r="M1558" s="142" t="s">
        <v>1</v>
      </c>
      <c r="N1558" s="143" t="s">
        <v>42</v>
      </c>
      <c r="P1558" s="144">
        <f>O1558*H1558</f>
        <v>0</v>
      </c>
      <c r="Q1558" s="144">
        <v>0</v>
      </c>
      <c r="R1558" s="144">
        <f>Q1558*H1558</f>
        <v>0</v>
      </c>
      <c r="S1558" s="144">
        <v>0</v>
      </c>
      <c r="T1558" s="145">
        <f>S1558*H1558</f>
        <v>0</v>
      </c>
      <c r="AR1558" s="146" t="s">
        <v>186</v>
      </c>
      <c r="AT1558" s="146" t="s">
        <v>167</v>
      </c>
      <c r="AU1558" s="146" t="s">
        <v>113</v>
      </c>
      <c r="AY1558" s="16" t="s">
        <v>164</v>
      </c>
      <c r="BE1558" s="147">
        <f>IF(N1558="základní",J1558,0)</f>
        <v>0</v>
      </c>
      <c r="BF1558" s="147">
        <f>IF(N1558="snížená",J1558,0)</f>
        <v>0</v>
      </c>
      <c r="BG1558" s="147">
        <f>IF(N1558="zákl. přenesená",J1558,0)</f>
        <v>0</v>
      </c>
      <c r="BH1558" s="147">
        <f>IF(N1558="sníž. přenesená",J1558,0)</f>
        <v>0</v>
      </c>
      <c r="BI1558" s="147">
        <f>IF(N1558="nulová",J1558,0)</f>
        <v>0</v>
      </c>
      <c r="BJ1558" s="16" t="s">
        <v>113</v>
      </c>
      <c r="BK1558" s="147">
        <f>ROUND(I1558*H1558,2)</f>
        <v>0</v>
      </c>
      <c r="BL1558" s="16" t="s">
        <v>186</v>
      </c>
      <c r="BM1558" s="146" t="s">
        <v>1482</v>
      </c>
    </row>
    <row r="1559" spans="2:65" s="1" customFormat="1" ht="29.25">
      <c r="B1559" s="31"/>
      <c r="D1559" s="148" t="s">
        <v>173</v>
      </c>
      <c r="F1559" s="149" t="s">
        <v>1449</v>
      </c>
      <c r="I1559" s="150"/>
      <c r="L1559" s="31"/>
      <c r="M1559" s="151"/>
      <c r="T1559" s="55"/>
      <c r="AT1559" s="16" t="s">
        <v>173</v>
      </c>
      <c r="AU1559" s="16" t="s">
        <v>113</v>
      </c>
    </row>
    <row r="1560" spans="2:65" s="1" customFormat="1" ht="37.9" customHeight="1">
      <c r="B1560" s="31"/>
      <c r="C1560" s="135" t="s">
        <v>1483</v>
      </c>
      <c r="D1560" s="135" t="s">
        <v>167</v>
      </c>
      <c r="E1560" s="136" t="s">
        <v>1484</v>
      </c>
      <c r="F1560" s="137" t="s">
        <v>1485</v>
      </c>
      <c r="G1560" s="138" t="s">
        <v>507</v>
      </c>
      <c r="H1560" s="139">
        <v>4</v>
      </c>
      <c r="I1560" s="140"/>
      <c r="J1560" s="141">
        <f>ROUND(I1560*H1560,2)</f>
        <v>0</v>
      </c>
      <c r="K1560" s="137" t="s">
        <v>1</v>
      </c>
      <c r="L1560" s="31"/>
      <c r="M1560" s="142" t="s">
        <v>1</v>
      </c>
      <c r="N1560" s="143" t="s">
        <v>42</v>
      </c>
      <c r="P1560" s="144">
        <f>O1560*H1560</f>
        <v>0</v>
      </c>
      <c r="Q1560" s="144">
        <v>0</v>
      </c>
      <c r="R1560" s="144">
        <f>Q1560*H1560</f>
        <v>0</v>
      </c>
      <c r="S1560" s="144">
        <v>0</v>
      </c>
      <c r="T1560" s="145">
        <f>S1560*H1560</f>
        <v>0</v>
      </c>
      <c r="AR1560" s="146" t="s">
        <v>186</v>
      </c>
      <c r="AT1560" s="146" t="s">
        <v>167</v>
      </c>
      <c r="AU1560" s="146" t="s">
        <v>113</v>
      </c>
      <c r="AY1560" s="16" t="s">
        <v>164</v>
      </c>
      <c r="BE1560" s="147">
        <f>IF(N1560="základní",J1560,0)</f>
        <v>0</v>
      </c>
      <c r="BF1560" s="147">
        <f>IF(N1560="snížená",J1560,0)</f>
        <v>0</v>
      </c>
      <c r="BG1560" s="147">
        <f>IF(N1560="zákl. přenesená",J1560,0)</f>
        <v>0</v>
      </c>
      <c r="BH1560" s="147">
        <f>IF(N1560="sníž. přenesená",J1560,0)</f>
        <v>0</v>
      </c>
      <c r="BI1560" s="147">
        <f>IF(N1560="nulová",J1560,0)</f>
        <v>0</v>
      </c>
      <c r="BJ1560" s="16" t="s">
        <v>113</v>
      </c>
      <c r="BK1560" s="147">
        <f>ROUND(I1560*H1560,2)</f>
        <v>0</v>
      </c>
      <c r="BL1560" s="16" t="s">
        <v>186</v>
      </c>
      <c r="BM1560" s="146" t="s">
        <v>1486</v>
      </c>
    </row>
    <row r="1561" spans="2:65" s="1" customFormat="1" ht="29.25">
      <c r="B1561" s="31"/>
      <c r="D1561" s="148" t="s">
        <v>173</v>
      </c>
      <c r="F1561" s="149" t="s">
        <v>1449</v>
      </c>
      <c r="I1561" s="150"/>
      <c r="L1561" s="31"/>
      <c r="M1561" s="151"/>
      <c r="T1561" s="55"/>
      <c r="AT1561" s="16" t="s">
        <v>173</v>
      </c>
      <c r="AU1561" s="16" t="s">
        <v>113</v>
      </c>
    </row>
    <row r="1562" spans="2:65" s="1" customFormat="1" ht="37.9" customHeight="1">
      <c r="B1562" s="31"/>
      <c r="C1562" s="135" t="s">
        <v>1487</v>
      </c>
      <c r="D1562" s="135" t="s">
        <v>167</v>
      </c>
      <c r="E1562" s="136" t="s">
        <v>1488</v>
      </c>
      <c r="F1562" s="137" t="s">
        <v>1489</v>
      </c>
      <c r="G1562" s="138" t="s">
        <v>507</v>
      </c>
      <c r="H1562" s="139">
        <v>1</v>
      </c>
      <c r="I1562" s="140"/>
      <c r="J1562" s="141">
        <f>ROUND(I1562*H1562,2)</f>
        <v>0</v>
      </c>
      <c r="K1562" s="137" t="s">
        <v>1</v>
      </c>
      <c r="L1562" s="31"/>
      <c r="M1562" s="142" t="s">
        <v>1</v>
      </c>
      <c r="N1562" s="143" t="s">
        <v>42</v>
      </c>
      <c r="P1562" s="144">
        <f>O1562*H1562</f>
        <v>0</v>
      </c>
      <c r="Q1562" s="144">
        <v>0</v>
      </c>
      <c r="R1562" s="144">
        <f>Q1562*H1562</f>
        <v>0</v>
      </c>
      <c r="S1562" s="144">
        <v>0</v>
      </c>
      <c r="T1562" s="145">
        <f>S1562*H1562</f>
        <v>0</v>
      </c>
      <c r="AR1562" s="146" t="s">
        <v>186</v>
      </c>
      <c r="AT1562" s="146" t="s">
        <v>167</v>
      </c>
      <c r="AU1562" s="146" t="s">
        <v>113</v>
      </c>
      <c r="AY1562" s="16" t="s">
        <v>164</v>
      </c>
      <c r="BE1562" s="147">
        <f>IF(N1562="základní",J1562,0)</f>
        <v>0</v>
      </c>
      <c r="BF1562" s="147">
        <f>IF(N1562="snížená",J1562,0)</f>
        <v>0</v>
      </c>
      <c r="BG1562" s="147">
        <f>IF(N1562="zákl. přenesená",J1562,0)</f>
        <v>0</v>
      </c>
      <c r="BH1562" s="147">
        <f>IF(N1562="sníž. přenesená",J1562,0)</f>
        <v>0</v>
      </c>
      <c r="BI1562" s="147">
        <f>IF(N1562="nulová",J1562,0)</f>
        <v>0</v>
      </c>
      <c r="BJ1562" s="16" t="s">
        <v>113</v>
      </c>
      <c r="BK1562" s="147">
        <f>ROUND(I1562*H1562,2)</f>
        <v>0</v>
      </c>
      <c r="BL1562" s="16" t="s">
        <v>186</v>
      </c>
      <c r="BM1562" s="146" t="s">
        <v>1490</v>
      </c>
    </row>
    <row r="1563" spans="2:65" s="1" customFormat="1" ht="29.25">
      <c r="B1563" s="31"/>
      <c r="D1563" s="148" t="s">
        <v>173</v>
      </c>
      <c r="F1563" s="149" t="s">
        <v>1449</v>
      </c>
      <c r="I1563" s="150"/>
      <c r="L1563" s="31"/>
      <c r="M1563" s="151"/>
      <c r="T1563" s="55"/>
      <c r="AT1563" s="16" t="s">
        <v>173</v>
      </c>
      <c r="AU1563" s="16" t="s">
        <v>113</v>
      </c>
    </row>
    <row r="1564" spans="2:65" s="1" customFormat="1" ht="37.9" customHeight="1">
      <c r="B1564" s="31"/>
      <c r="C1564" s="135" t="s">
        <v>1491</v>
      </c>
      <c r="D1564" s="135" t="s">
        <v>167</v>
      </c>
      <c r="E1564" s="136" t="s">
        <v>1492</v>
      </c>
      <c r="F1564" s="137" t="s">
        <v>1493</v>
      </c>
      <c r="G1564" s="138" t="s">
        <v>507</v>
      </c>
      <c r="H1564" s="139">
        <v>1</v>
      </c>
      <c r="I1564" s="140"/>
      <c r="J1564" s="141">
        <f>ROUND(I1564*H1564,2)</f>
        <v>0</v>
      </c>
      <c r="K1564" s="137" t="s">
        <v>1</v>
      </c>
      <c r="L1564" s="31"/>
      <c r="M1564" s="142" t="s">
        <v>1</v>
      </c>
      <c r="N1564" s="143" t="s">
        <v>42</v>
      </c>
      <c r="P1564" s="144">
        <f>O1564*H1564</f>
        <v>0</v>
      </c>
      <c r="Q1564" s="144">
        <v>0</v>
      </c>
      <c r="R1564" s="144">
        <f>Q1564*H1564</f>
        <v>0</v>
      </c>
      <c r="S1564" s="144">
        <v>0</v>
      </c>
      <c r="T1564" s="145">
        <f>S1564*H1564</f>
        <v>0</v>
      </c>
      <c r="AR1564" s="146" t="s">
        <v>186</v>
      </c>
      <c r="AT1564" s="146" t="s">
        <v>167</v>
      </c>
      <c r="AU1564" s="146" t="s">
        <v>113</v>
      </c>
      <c r="AY1564" s="16" t="s">
        <v>164</v>
      </c>
      <c r="BE1564" s="147">
        <f>IF(N1564="základní",J1564,0)</f>
        <v>0</v>
      </c>
      <c r="BF1564" s="147">
        <f>IF(N1564="snížená",J1564,0)</f>
        <v>0</v>
      </c>
      <c r="BG1564" s="147">
        <f>IF(N1564="zákl. přenesená",J1564,0)</f>
        <v>0</v>
      </c>
      <c r="BH1564" s="147">
        <f>IF(N1564="sníž. přenesená",J1564,0)</f>
        <v>0</v>
      </c>
      <c r="BI1564" s="147">
        <f>IF(N1564="nulová",J1564,0)</f>
        <v>0</v>
      </c>
      <c r="BJ1564" s="16" t="s">
        <v>113</v>
      </c>
      <c r="BK1564" s="147">
        <f>ROUND(I1564*H1564,2)</f>
        <v>0</v>
      </c>
      <c r="BL1564" s="16" t="s">
        <v>186</v>
      </c>
      <c r="BM1564" s="146" t="s">
        <v>1494</v>
      </c>
    </row>
    <row r="1565" spans="2:65" s="1" customFormat="1" ht="29.25">
      <c r="B1565" s="31"/>
      <c r="D1565" s="148" t="s">
        <v>173</v>
      </c>
      <c r="F1565" s="149" t="s">
        <v>1495</v>
      </c>
      <c r="I1565" s="150"/>
      <c r="L1565" s="31"/>
      <c r="M1565" s="151"/>
      <c r="T1565" s="55"/>
      <c r="AT1565" s="16" t="s">
        <v>173</v>
      </c>
      <c r="AU1565" s="16" t="s">
        <v>113</v>
      </c>
    </row>
    <row r="1566" spans="2:65" s="1" customFormat="1" ht="21.75" customHeight="1">
      <c r="B1566" s="31"/>
      <c r="C1566" s="135" t="s">
        <v>1496</v>
      </c>
      <c r="D1566" s="135" t="s">
        <v>167</v>
      </c>
      <c r="E1566" s="136" t="s">
        <v>1497</v>
      </c>
      <c r="F1566" s="137" t="s">
        <v>1498</v>
      </c>
      <c r="G1566" s="138" t="s">
        <v>507</v>
      </c>
      <c r="H1566" s="139">
        <v>2</v>
      </c>
      <c r="I1566" s="140"/>
      <c r="J1566" s="141">
        <f t="shared" ref="J1566:J1575" si="10">ROUND(I1566*H1566,2)</f>
        <v>0</v>
      </c>
      <c r="K1566" s="137" t="s">
        <v>1</v>
      </c>
      <c r="L1566" s="31"/>
      <c r="M1566" s="142" t="s">
        <v>1</v>
      </c>
      <c r="N1566" s="143" t="s">
        <v>42</v>
      </c>
      <c r="P1566" s="144">
        <f t="shared" ref="P1566:P1575" si="11">O1566*H1566</f>
        <v>0</v>
      </c>
      <c r="Q1566" s="144">
        <v>0</v>
      </c>
      <c r="R1566" s="144">
        <f t="shared" ref="R1566:R1575" si="12">Q1566*H1566</f>
        <v>0</v>
      </c>
      <c r="S1566" s="144">
        <v>0</v>
      </c>
      <c r="T1566" s="145">
        <f t="shared" ref="T1566:T1575" si="13">S1566*H1566</f>
        <v>0</v>
      </c>
      <c r="AR1566" s="146" t="s">
        <v>186</v>
      </c>
      <c r="AT1566" s="146" t="s">
        <v>167</v>
      </c>
      <c r="AU1566" s="146" t="s">
        <v>113</v>
      </c>
      <c r="AY1566" s="16" t="s">
        <v>164</v>
      </c>
      <c r="BE1566" s="147">
        <f t="shared" ref="BE1566:BE1575" si="14">IF(N1566="základní",J1566,0)</f>
        <v>0</v>
      </c>
      <c r="BF1566" s="147">
        <f t="shared" ref="BF1566:BF1575" si="15">IF(N1566="snížená",J1566,0)</f>
        <v>0</v>
      </c>
      <c r="BG1566" s="147">
        <f t="shared" ref="BG1566:BG1575" si="16">IF(N1566="zákl. přenesená",J1566,0)</f>
        <v>0</v>
      </c>
      <c r="BH1566" s="147">
        <f t="shared" ref="BH1566:BH1575" si="17">IF(N1566="sníž. přenesená",J1566,0)</f>
        <v>0</v>
      </c>
      <c r="BI1566" s="147">
        <f t="shared" ref="BI1566:BI1575" si="18">IF(N1566="nulová",J1566,0)</f>
        <v>0</v>
      </c>
      <c r="BJ1566" s="16" t="s">
        <v>113</v>
      </c>
      <c r="BK1566" s="147">
        <f t="shared" ref="BK1566:BK1575" si="19">ROUND(I1566*H1566,2)</f>
        <v>0</v>
      </c>
      <c r="BL1566" s="16" t="s">
        <v>186</v>
      </c>
      <c r="BM1566" s="146" t="s">
        <v>1499</v>
      </c>
    </row>
    <row r="1567" spans="2:65" s="1" customFormat="1" ht="33" customHeight="1">
      <c r="B1567" s="31"/>
      <c r="C1567" s="135" t="s">
        <v>1500</v>
      </c>
      <c r="D1567" s="135" t="s">
        <v>167</v>
      </c>
      <c r="E1567" s="136" t="s">
        <v>1501</v>
      </c>
      <c r="F1567" s="137" t="s">
        <v>1502</v>
      </c>
      <c r="G1567" s="138" t="s">
        <v>507</v>
      </c>
      <c r="H1567" s="139">
        <v>26</v>
      </c>
      <c r="I1567" s="140"/>
      <c r="J1567" s="141">
        <f t="shared" si="10"/>
        <v>0</v>
      </c>
      <c r="K1567" s="137" t="s">
        <v>1</v>
      </c>
      <c r="L1567" s="31"/>
      <c r="M1567" s="142" t="s">
        <v>1</v>
      </c>
      <c r="N1567" s="143" t="s">
        <v>42</v>
      </c>
      <c r="P1567" s="144">
        <f t="shared" si="11"/>
        <v>0</v>
      </c>
      <c r="Q1567" s="144">
        <v>0</v>
      </c>
      <c r="R1567" s="144">
        <f t="shared" si="12"/>
        <v>0</v>
      </c>
      <c r="S1567" s="144">
        <v>0</v>
      </c>
      <c r="T1567" s="145">
        <f t="shared" si="13"/>
        <v>0</v>
      </c>
      <c r="AR1567" s="146" t="s">
        <v>186</v>
      </c>
      <c r="AT1567" s="146" t="s">
        <v>167</v>
      </c>
      <c r="AU1567" s="146" t="s">
        <v>113</v>
      </c>
      <c r="AY1567" s="16" t="s">
        <v>164</v>
      </c>
      <c r="BE1567" s="147">
        <f t="shared" si="14"/>
        <v>0</v>
      </c>
      <c r="BF1567" s="147">
        <f t="shared" si="15"/>
        <v>0</v>
      </c>
      <c r="BG1567" s="147">
        <f t="shared" si="16"/>
        <v>0</v>
      </c>
      <c r="BH1567" s="147">
        <f t="shared" si="17"/>
        <v>0</v>
      </c>
      <c r="BI1567" s="147">
        <f t="shared" si="18"/>
        <v>0</v>
      </c>
      <c r="BJ1567" s="16" t="s">
        <v>113</v>
      </c>
      <c r="BK1567" s="147">
        <f t="shared" si="19"/>
        <v>0</v>
      </c>
      <c r="BL1567" s="16" t="s">
        <v>186</v>
      </c>
      <c r="BM1567" s="146" t="s">
        <v>1503</v>
      </c>
    </row>
    <row r="1568" spans="2:65" s="1" customFormat="1" ht="24.2" customHeight="1">
      <c r="B1568" s="31"/>
      <c r="C1568" s="135" t="s">
        <v>1504</v>
      </c>
      <c r="D1568" s="135" t="s">
        <v>167</v>
      </c>
      <c r="E1568" s="136" t="s">
        <v>1505</v>
      </c>
      <c r="F1568" s="137" t="s">
        <v>1506</v>
      </c>
      <c r="G1568" s="138" t="s">
        <v>507</v>
      </c>
      <c r="H1568" s="139">
        <v>30</v>
      </c>
      <c r="I1568" s="140"/>
      <c r="J1568" s="141">
        <f t="shared" si="10"/>
        <v>0</v>
      </c>
      <c r="K1568" s="137" t="s">
        <v>1</v>
      </c>
      <c r="L1568" s="31"/>
      <c r="M1568" s="142" t="s">
        <v>1</v>
      </c>
      <c r="N1568" s="143" t="s">
        <v>42</v>
      </c>
      <c r="P1568" s="144">
        <f t="shared" si="11"/>
        <v>0</v>
      </c>
      <c r="Q1568" s="144">
        <v>0</v>
      </c>
      <c r="R1568" s="144">
        <f t="shared" si="12"/>
        <v>0</v>
      </c>
      <c r="S1568" s="144">
        <v>0</v>
      </c>
      <c r="T1568" s="145">
        <f t="shared" si="13"/>
        <v>0</v>
      </c>
      <c r="AR1568" s="146" t="s">
        <v>186</v>
      </c>
      <c r="AT1568" s="146" t="s">
        <v>167</v>
      </c>
      <c r="AU1568" s="146" t="s">
        <v>113</v>
      </c>
      <c r="AY1568" s="16" t="s">
        <v>164</v>
      </c>
      <c r="BE1568" s="147">
        <f t="shared" si="14"/>
        <v>0</v>
      </c>
      <c r="BF1568" s="147">
        <f t="shared" si="15"/>
        <v>0</v>
      </c>
      <c r="BG1568" s="147">
        <f t="shared" si="16"/>
        <v>0</v>
      </c>
      <c r="BH1568" s="147">
        <f t="shared" si="17"/>
        <v>0</v>
      </c>
      <c r="BI1568" s="147">
        <f t="shared" si="18"/>
        <v>0</v>
      </c>
      <c r="BJ1568" s="16" t="s">
        <v>113</v>
      </c>
      <c r="BK1568" s="147">
        <f t="shared" si="19"/>
        <v>0</v>
      </c>
      <c r="BL1568" s="16" t="s">
        <v>186</v>
      </c>
      <c r="BM1568" s="146" t="s">
        <v>1507</v>
      </c>
    </row>
    <row r="1569" spans="2:65" s="1" customFormat="1" ht="24.2" customHeight="1">
      <c r="B1569" s="31"/>
      <c r="C1569" s="135" t="s">
        <v>1508</v>
      </c>
      <c r="D1569" s="135" t="s">
        <v>167</v>
      </c>
      <c r="E1569" s="136" t="s">
        <v>1509</v>
      </c>
      <c r="F1569" s="137" t="s">
        <v>1510</v>
      </c>
      <c r="G1569" s="138" t="s">
        <v>507</v>
      </c>
      <c r="H1569" s="139">
        <v>1</v>
      </c>
      <c r="I1569" s="140"/>
      <c r="J1569" s="141">
        <f t="shared" si="10"/>
        <v>0</v>
      </c>
      <c r="K1569" s="137" t="s">
        <v>1</v>
      </c>
      <c r="L1569" s="31"/>
      <c r="M1569" s="142" t="s">
        <v>1</v>
      </c>
      <c r="N1569" s="143" t="s">
        <v>42</v>
      </c>
      <c r="P1569" s="144">
        <f t="shared" si="11"/>
        <v>0</v>
      </c>
      <c r="Q1569" s="144">
        <v>0</v>
      </c>
      <c r="R1569" s="144">
        <f t="shared" si="12"/>
        <v>0</v>
      </c>
      <c r="S1569" s="144">
        <v>0</v>
      </c>
      <c r="T1569" s="145">
        <f t="shared" si="13"/>
        <v>0</v>
      </c>
      <c r="AR1569" s="146" t="s">
        <v>186</v>
      </c>
      <c r="AT1569" s="146" t="s">
        <v>167</v>
      </c>
      <c r="AU1569" s="146" t="s">
        <v>113</v>
      </c>
      <c r="AY1569" s="16" t="s">
        <v>164</v>
      </c>
      <c r="BE1569" s="147">
        <f t="shared" si="14"/>
        <v>0</v>
      </c>
      <c r="BF1569" s="147">
        <f t="shared" si="15"/>
        <v>0</v>
      </c>
      <c r="BG1569" s="147">
        <f t="shared" si="16"/>
        <v>0</v>
      </c>
      <c r="BH1569" s="147">
        <f t="shared" si="17"/>
        <v>0</v>
      </c>
      <c r="BI1569" s="147">
        <f t="shared" si="18"/>
        <v>0</v>
      </c>
      <c r="BJ1569" s="16" t="s">
        <v>113</v>
      </c>
      <c r="BK1569" s="147">
        <f t="shared" si="19"/>
        <v>0</v>
      </c>
      <c r="BL1569" s="16" t="s">
        <v>186</v>
      </c>
      <c r="BM1569" s="146" t="s">
        <v>1511</v>
      </c>
    </row>
    <row r="1570" spans="2:65" s="1" customFormat="1" ht="24.2" customHeight="1">
      <c r="B1570" s="31"/>
      <c r="C1570" s="135" t="s">
        <v>1512</v>
      </c>
      <c r="D1570" s="135" t="s">
        <v>167</v>
      </c>
      <c r="E1570" s="136" t="s">
        <v>1513</v>
      </c>
      <c r="F1570" s="137" t="s">
        <v>1514</v>
      </c>
      <c r="G1570" s="138" t="s">
        <v>507</v>
      </c>
      <c r="H1570" s="139">
        <v>1</v>
      </c>
      <c r="I1570" s="140"/>
      <c r="J1570" s="141">
        <f t="shared" si="10"/>
        <v>0</v>
      </c>
      <c r="K1570" s="137" t="s">
        <v>1</v>
      </c>
      <c r="L1570" s="31"/>
      <c r="M1570" s="142" t="s">
        <v>1</v>
      </c>
      <c r="N1570" s="143" t="s">
        <v>42</v>
      </c>
      <c r="P1570" s="144">
        <f t="shared" si="11"/>
        <v>0</v>
      </c>
      <c r="Q1570" s="144">
        <v>0</v>
      </c>
      <c r="R1570" s="144">
        <f t="shared" si="12"/>
        <v>0</v>
      </c>
      <c r="S1570" s="144">
        <v>0</v>
      </c>
      <c r="T1570" s="145">
        <f t="shared" si="13"/>
        <v>0</v>
      </c>
      <c r="AR1570" s="146" t="s">
        <v>186</v>
      </c>
      <c r="AT1570" s="146" t="s">
        <v>167</v>
      </c>
      <c r="AU1570" s="146" t="s">
        <v>113</v>
      </c>
      <c r="AY1570" s="16" t="s">
        <v>164</v>
      </c>
      <c r="BE1570" s="147">
        <f t="shared" si="14"/>
        <v>0</v>
      </c>
      <c r="BF1570" s="147">
        <f t="shared" si="15"/>
        <v>0</v>
      </c>
      <c r="BG1570" s="147">
        <f t="shared" si="16"/>
        <v>0</v>
      </c>
      <c r="BH1570" s="147">
        <f t="shared" si="17"/>
        <v>0</v>
      </c>
      <c r="BI1570" s="147">
        <f t="shared" si="18"/>
        <v>0</v>
      </c>
      <c r="BJ1570" s="16" t="s">
        <v>113</v>
      </c>
      <c r="BK1570" s="147">
        <f t="shared" si="19"/>
        <v>0</v>
      </c>
      <c r="BL1570" s="16" t="s">
        <v>186</v>
      </c>
      <c r="BM1570" s="146" t="s">
        <v>1515</v>
      </c>
    </row>
    <row r="1571" spans="2:65" s="1" customFormat="1" ht="24.2" customHeight="1">
      <c r="B1571" s="31"/>
      <c r="C1571" s="135" t="s">
        <v>1516</v>
      </c>
      <c r="D1571" s="135" t="s">
        <v>167</v>
      </c>
      <c r="E1571" s="136" t="s">
        <v>1517</v>
      </c>
      <c r="F1571" s="137" t="s">
        <v>1518</v>
      </c>
      <c r="G1571" s="138" t="s">
        <v>507</v>
      </c>
      <c r="H1571" s="139">
        <v>1</v>
      </c>
      <c r="I1571" s="140"/>
      <c r="J1571" s="141">
        <f t="shared" si="10"/>
        <v>0</v>
      </c>
      <c r="K1571" s="137" t="s">
        <v>1</v>
      </c>
      <c r="L1571" s="31"/>
      <c r="M1571" s="142" t="s">
        <v>1</v>
      </c>
      <c r="N1571" s="143" t="s">
        <v>42</v>
      </c>
      <c r="P1571" s="144">
        <f t="shared" si="11"/>
        <v>0</v>
      </c>
      <c r="Q1571" s="144">
        <v>0</v>
      </c>
      <c r="R1571" s="144">
        <f t="shared" si="12"/>
        <v>0</v>
      </c>
      <c r="S1571" s="144">
        <v>0</v>
      </c>
      <c r="T1571" s="145">
        <f t="shared" si="13"/>
        <v>0</v>
      </c>
      <c r="AR1571" s="146" t="s">
        <v>186</v>
      </c>
      <c r="AT1571" s="146" t="s">
        <v>167</v>
      </c>
      <c r="AU1571" s="146" t="s">
        <v>113</v>
      </c>
      <c r="AY1571" s="16" t="s">
        <v>164</v>
      </c>
      <c r="BE1571" s="147">
        <f t="shared" si="14"/>
        <v>0</v>
      </c>
      <c r="BF1571" s="147">
        <f t="shared" si="15"/>
        <v>0</v>
      </c>
      <c r="BG1571" s="147">
        <f t="shared" si="16"/>
        <v>0</v>
      </c>
      <c r="BH1571" s="147">
        <f t="shared" si="17"/>
        <v>0</v>
      </c>
      <c r="BI1571" s="147">
        <f t="shared" si="18"/>
        <v>0</v>
      </c>
      <c r="BJ1571" s="16" t="s">
        <v>113</v>
      </c>
      <c r="BK1571" s="147">
        <f t="shared" si="19"/>
        <v>0</v>
      </c>
      <c r="BL1571" s="16" t="s">
        <v>186</v>
      </c>
      <c r="BM1571" s="146" t="s">
        <v>1519</v>
      </c>
    </row>
    <row r="1572" spans="2:65" s="1" customFormat="1" ht="33" customHeight="1">
      <c r="B1572" s="31"/>
      <c r="C1572" s="135" t="s">
        <v>1520</v>
      </c>
      <c r="D1572" s="135" t="s">
        <v>167</v>
      </c>
      <c r="E1572" s="136" t="s">
        <v>1521</v>
      </c>
      <c r="F1572" s="137" t="s">
        <v>1522</v>
      </c>
      <c r="G1572" s="138" t="s">
        <v>507</v>
      </c>
      <c r="H1572" s="139">
        <v>1</v>
      </c>
      <c r="I1572" s="140"/>
      <c r="J1572" s="141">
        <f t="shared" si="10"/>
        <v>0</v>
      </c>
      <c r="K1572" s="137" t="s">
        <v>1</v>
      </c>
      <c r="L1572" s="31"/>
      <c r="M1572" s="142" t="s">
        <v>1</v>
      </c>
      <c r="N1572" s="143" t="s">
        <v>42</v>
      </c>
      <c r="P1572" s="144">
        <f t="shared" si="11"/>
        <v>0</v>
      </c>
      <c r="Q1572" s="144">
        <v>0</v>
      </c>
      <c r="R1572" s="144">
        <f t="shared" si="12"/>
        <v>0</v>
      </c>
      <c r="S1572" s="144">
        <v>0</v>
      </c>
      <c r="T1572" s="145">
        <f t="shared" si="13"/>
        <v>0</v>
      </c>
      <c r="AR1572" s="146" t="s">
        <v>186</v>
      </c>
      <c r="AT1572" s="146" t="s">
        <v>167</v>
      </c>
      <c r="AU1572" s="146" t="s">
        <v>113</v>
      </c>
      <c r="AY1572" s="16" t="s">
        <v>164</v>
      </c>
      <c r="BE1572" s="147">
        <f t="shared" si="14"/>
        <v>0</v>
      </c>
      <c r="BF1572" s="147">
        <f t="shared" si="15"/>
        <v>0</v>
      </c>
      <c r="BG1572" s="147">
        <f t="shared" si="16"/>
        <v>0</v>
      </c>
      <c r="BH1572" s="147">
        <f t="shared" si="17"/>
        <v>0</v>
      </c>
      <c r="BI1572" s="147">
        <f t="shared" si="18"/>
        <v>0</v>
      </c>
      <c r="BJ1572" s="16" t="s">
        <v>113</v>
      </c>
      <c r="BK1572" s="147">
        <f t="shared" si="19"/>
        <v>0</v>
      </c>
      <c r="BL1572" s="16" t="s">
        <v>186</v>
      </c>
      <c r="BM1572" s="146" t="s">
        <v>1523</v>
      </c>
    </row>
    <row r="1573" spans="2:65" s="1" customFormat="1" ht="24.2" customHeight="1">
      <c r="B1573" s="31"/>
      <c r="C1573" s="135" t="s">
        <v>1524</v>
      </c>
      <c r="D1573" s="135" t="s">
        <v>167</v>
      </c>
      <c r="E1573" s="136" t="s">
        <v>1525</v>
      </c>
      <c r="F1573" s="137" t="s">
        <v>1526</v>
      </c>
      <c r="G1573" s="138" t="s">
        <v>507</v>
      </c>
      <c r="H1573" s="139">
        <v>1</v>
      </c>
      <c r="I1573" s="140"/>
      <c r="J1573" s="141">
        <f t="shared" si="10"/>
        <v>0</v>
      </c>
      <c r="K1573" s="137" t="s">
        <v>1</v>
      </c>
      <c r="L1573" s="31"/>
      <c r="M1573" s="142" t="s">
        <v>1</v>
      </c>
      <c r="N1573" s="143" t="s">
        <v>42</v>
      </c>
      <c r="P1573" s="144">
        <f t="shared" si="11"/>
        <v>0</v>
      </c>
      <c r="Q1573" s="144">
        <v>0</v>
      </c>
      <c r="R1573" s="144">
        <f t="shared" si="12"/>
        <v>0</v>
      </c>
      <c r="S1573" s="144">
        <v>0</v>
      </c>
      <c r="T1573" s="145">
        <f t="shared" si="13"/>
        <v>0</v>
      </c>
      <c r="AR1573" s="146" t="s">
        <v>186</v>
      </c>
      <c r="AT1573" s="146" t="s">
        <v>167</v>
      </c>
      <c r="AU1573" s="146" t="s">
        <v>113</v>
      </c>
      <c r="AY1573" s="16" t="s">
        <v>164</v>
      </c>
      <c r="BE1573" s="147">
        <f t="shared" si="14"/>
        <v>0</v>
      </c>
      <c r="BF1573" s="147">
        <f t="shared" si="15"/>
        <v>0</v>
      </c>
      <c r="BG1573" s="147">
        <f t="shared" si="16"/>
        <v>0</v>
      </c>
      <c r="BH1573" s="147">
        <f t="shared" si="17"/>
        <v>0</v>
      </c>
      <c r="BI1573" s="147">
        <f t="shared" si="18"/>
        <v>0</v>
      </c>
      <c r="BJ1573" s="16" t="s">
        <v>113</v>
      </c>
      <c r="BK1573" s="147">
        <f t="shared" si="19"/>
        <v>0</v>
      </c>
      <c r="BL1573" s="16" t="s">
        <v>186</v>
      </c>
      <c r="BM1573" s="146" t="s">
        <v>1527</v>
      </c>
    </row>
    <row r="1574" spans="2:65" s="1" customFormat="1" ht="33" customHeight="1">
      <c r="B1574" s="31"/>
      <c r="C1574" s="135" t="s">
        <v>1528</v>
      </c>
      <c r="D1574" s="135" t="s">
        <v>167</v>
      </c>
      <c r="E1574" s="136" t="s">
        <v>1529</v>
      </c>
      <c r="F1574" s="137" t="s">
        <v>1530</v>
      </c>
      <c r="G1574" s="138" t="s">
        <v>507</v>
      </c>
      <c r="H1574" s="139">
        <v>1</v>
      </c>
      <c r="I1574" s="140"/>
      <c r="J1574" s="141">
        <f t="shared" si="10"/>
        <v>0</v>
      </c>
      <c r="K1574" s="137" t="s">
        <v>1</v>
      </c>
      <c r="L1574" s="31"/>
      <c r="M1574" s="142" t="s">
        <v>1</v>
      </c>
      <c r="N1574" s="143" t="s">
        <v>42</v>
      </c>
      <c r="P1574" s="144">
        <f t="shared" si="11"/>
        <v>0</v>
      </c>
      <c r="Q1574" s="144">
        <v>0</v>
      </c>
      <c r="R1574" s="144">
        <f t="shared" si="12"/>
        <v>0</v>
      </c>
      <c r="S1574" s="144">
        <v>0</v>
      </c>
      <c r="T1574" s="145">
        <f t="shared" si="13"/>
        <v>0</v>
      </c>
      <c r="AR1574" s="146" t="s">
        <v>186</v>
      </c>
      <c r="AT1574" s="146" t="s">
        <v>167</v>
      </c>
      <c r="AU1574" s="146" t="s">
        <v>113</v>
      </c>
      <c r="AY1574" s="16" t="s">
        <v>164</v>
      </c>
      <c r="BE1574" s="147">
        <f t="shared" si="14"/>
        <v>0</v>
      </c>
      <c r="BF1574" s="147">
        <f t="shared" si="15"/>
        <v>0</v>
      </c>
      <c r="BG1574" s="147">
        <f t="shared" si="16"/>
        <v>0</v>
      </c>
      <c r="BH1574" s="147">
        <f t="shared" si="17"/>
        <v>0</v>
      </c>
      <c r="BI1574" s="147">
        <f t="shared" si="18"/>
        <v>0</v>
      </c>
      <c r="BJ1574" s="16" t="s">
        <v>113</v>
      </c>
      <c r="BK1574" s="147">
        <f t="shared" si="19"/>
        <v>0</v>
      </c>
      <c r="BL1574" s="16" t="s">
        <v>186</v>
      </c>
      <c r="BM1574" s="146" t="s">
        <v>1531</v>
      </c>
    </row>
    <row r="1575" spans="2:65" s="1" customFormat="1" ht="24.2" customHeight="1">
      <c r="B1575" s="31"/>
      <c r="C1575" s="135" t="s">
        <v>1532</v>
      </c>
      <c r="D1575" s="135" t="s">
        <v>167</v>
      </c>
      <c r="E1575" s="136" t="s">
        <v>1533</v>
      </c>
      <c r="F1575" s="137" t="s">
        <v>1534</v>
      </c>
      <c r="G1575" s="138" t="s">
        <v>507</v>
      </c>
      <c r="H1575" s="139">
        <v>2</v>
      </c>
      <c r="I1575" s="140"/>
      <c r="J1575" s="141">
        <f t="shared" si="10"/>
        <v>0</v>
      </c>
      <c r="K1575" s="137" t="s">
        <v>1</v>
      </c>
      <c r="L1575" s="31"/>
      <c r="M1575" s="142" t="s">
        <v>1</v>
      </c>
      <c r="N1575" s="143" t="s">
        <v>42</v>
      </c>
      <c r="P1575" s="144">
        <f t="shared" si="11"/>
        <v>0</v>
      </c>
      <c r="Q1575" s="144">
        <v>0</v>
      </c>
      <c r="R1575" s="144">
        <f t="shared" si="12"/>
        <v>0</v>
      </c>
      <c r="S1575" s="144">
        <v>0</v>
      </c>
      <c r="T1575" s="145">
        <f t="shared" si="13"/>
        <v>0</v>
      </c>
      <c r="AR1575" s="146" t="s">
        <v>186</v>
      </c>
      <c r="AT1575" s="146" t="s">
        <v>167</v>
      </c>
      <c r="AU1575" s="146" t="s">
        <v>113</v>
      </c>
      <c r="AY1575" s="16" t="s">
        <v>164</v>
      </c>
      <c r="BE1575" s="147">
        <f t="shared" si="14"/>
        <v>0</v>
      </c>
      <c r="BF1575" s="147">
        <f t="shared" si="15"/>
        <v>0</v>
      </c>
      <c r="BG1575" s="147">
        <f t="shared" si="16"/>
        <v>0</v>
      </c>
      <c r="BH1575" s="147">
        <f t="shared" si="17"/>
        <v>0</v>
      </c>
      <c r="BI1575" s="147">
        <f t="shared" si="18"/>
        <v>0</v>
      </c>
      <c r="BJ1575" s="16" t="s">
        <v>113</v>
      </c>
      <c r="BK1575" s="147">
        <f t="shared" si="19"/>
        <v>0</v>
      </c>
      <c r="BL1575" s="16" t="s">
        <v>186</v>
      </c>
      <c r="BM1575" s="146" t="s">
        <v>1535</v>
      </c>
    </row>
    <row r="1576" spans="2:65" s="1" customFormat="1" ht="29.25">
      <c r="B1576" s="31"/>
      <c r="D1576" s="148" t="s">
        <v>173</v>
      </c>
      <c r="F1576" s="149" t="s">
        <v>1536</v>
      </c>
      <c r="I1576" s="150"/>
      <c r="L1576" s="31"/>
      <c r="M1576" s="151"/>
      <c r="T1576" s="55"/>
      <c r="AT1576" s="16" t="s">
        <v>173</v>
      </c>
      <c r="AU1576" s="16" t="s">
        <v>113</v>
      </c>
    </row>
    <row r="1577" spans="2:65" s="1" customFormat="1" ht="33" customHeight="1">
      <c r="B1577" s="31"/>
      <c r="C1577" s="135" t="s">
        <v>1537</v>
      </c>
      <c r="D1577" s="135" t="s">
        <v>167</v>
      </c>
      <c r="E1577" s="136" t="s">
        <v>1538</v>
      </c>
      <c r="F1577" s="137" t="s">
        <v>1539</v>
      </c>
      <c r="G1577" s="138" t="s">
        <v>507</v>
      </c>
      <c r="H1577" s="139">
        <v>1</v>
      </c>
      <c r="I1577" s="140"/>
      <c r="J1577" s="141">
        <f>ROUND(I1577*H1577,2)</f>
        <v>0</v>
      </c>
      <c r="K1577" s="137" t="s">
        <v>1</v>
      </c>
      <c r="L1577" s="31"/>
      <c r="M1577" s="142" t="s">
        <v>1</v>
      </c>
      <c r="N1577" s="143" t="s">
        <v>42</v>
      </c>
      <c r="P1577" s="144">
        <f>O1577*H1577</f>
        <v>0</v>
      </c>
      <c r="Q1577" s="144">
        <v>0</v>
      </c>
      <c r="R1577" s="144">
        <f>Q1577*H1577</f>
        <v>0</v>
      </c>
      <c r="S1577" s="144">
        <v>0</v>
      </c>
      <c r="T1577" s="145">
        <f>S1577*H1577</f>
        <v>0</v>
      </c>
      <c r="AR1577" s="146" t="s">
        <v>186</v>
      </c>
      <c r="AT1577" s="146" t="s">
        <v>167</v>
      </c>
      <c r="AU1577" s="146" t="s">
        <v>113</v>
      </c>
      <c r="AY1577" s="16" t="s">
        <v>164</v>
      </c>
      <c r="BE1577" s="147">
        <f>IF(N1577="základní",J1577,0)</f>
        <v>0</v>
      </c>
      <c r="BF1577" s="147">
        <f>IF(N1577="snížená",J1577,0)</f>
        <v>0</v>
      </c>
      <c r="BG1577" s="147">
        <f>IF(N1577="zákl. přenesená",J1577,0)</f>
        <v>0</v>
      </c>
      <c r="BH1577" s="147">
        <f>IF(N1577="sníž. přenesená",J1577,0)</f>
        <v>0</v>
      </c>
      <c r="BI1577" s="147">
        <f>IF(N1577="nulová",J1577,0)</f>
        <v>0</v>
      </c>
      <c r="BJ1577" s="16" t="s">
        <v>113</v>
      </c>
      <c r="BK1577" s="147">
        <f>ROUND(I1577*H1577,2)</f>
        <v>0</v>
      </c>
      <c r="BL1577" s="16" t="s">
        <v>186</v>
      </c>
      <c r="BM1577" s="146" t="s">
        <v>1540</v>
      </c>
    </row>
    <row r="1578" spans="2:65" s="1" customFormat="1" ht="29.25">
      <c r="B1578" s="31"/>
      <c r="D1578" s="148" t="s">
        <v>173</v>
      </c>
      <c r="F1578" s="149" t="s">
        <v>1541</v>
      </c>
      <c r="I1578" s="150"/>
      <c r="L1578" s="31"/>
      <c r="M1578" s="151"/>
      <c r="T1578" s="55"/>
      <c r="AT1578" s="16" t="s">
        <v>173</v>
      </c>
      <c r="AU1578" s="16" t="s">
        <v>113</v>
      </c>
    </row>
    <row r="1579" spans="2:65" s="1" customFormat="1" ht="33" customHeight="1">
      <c r="B1579" s="31"/>
      <c r="C1579" s="135" t="s">
        <v>1542</v>
      </c>
      <c r="D1579" s="135" t="s">
        <v>167</v>
      </c>
      <c r="E1579" s="136" t="s">
        <v>1543</v>
      </c>
      <c r="F1579" s="137" t="s">
        <v>1544</v>
      </c>
      <c r="G1579" s="138" t="s">
        <v>507</v>
      </c>
      <c r="H1579" s="139">
        <v>2</v>
      </c>
      <c r="I1579" s="140"/>
      <c r="J1579" s="141">
        <f>ROUND(I1579*H1579,2)</f>
        <v>0</v>
      </c>
      <c r="K1579" s="137" t="s">
        <v>1</v>
      </c>
      <c r="L1579" s="31"/>
      <c r="M1579" s="142" t="s">
        <v>1</v>
      </c>
      <c r="N1579" s="143" t="s">
        <v>42</v>
      </c>
      <c r="P1579" s="144">
        <f>O1579*H1579</f>
        <v>0</v>
      </c>
      <c r="Q1579" s="144">
        <v>0</v>
      </c>
      <c r="R1579" s="144">
        <f>Q1579*H1579</f>
        <v>0</v>
      </c>
      <c r="S1579" s="144">
        <v>0</v>
      </c>
      <c r="T1579" s="145">
        <f>S1579*H1579</f>
        <v>0</v>
      </c>
      <c r="AR1579" s="146" t="s">
        <v>186</v>
      </c>
      <c r="AT1579" s="146" t="s">
        <v>167</v>
      </c>
      <c r="AU1579" s="146" t="s">
        <v>113</v>
      </c>
      <c r="AY1579" s="16" t="s">
        <v>164</v>
      </c>
      <c r="BE1579" s="147">
        <f>IF(N1579="základní",J1579,0)</f>
        <v>0</v>
      </c>
      <c r="BF1579" s="147">
        <f>IF(N1579="snížená",J1579,0)</f>
        <v>0</v>
      </c>
      <c r="BG1579" s="147">
        <f>IF(N1579="zákl. přenesená",J1579,0)</f>
        <v>0</v>
      </c>
      <c r="BH1579" s="147">
        <f>IF(N1579="sníž. přenesená",J1579,0)</f>
        <v>0</v>
      </c>
      <c r="BI1579" s="147">
        <f>IF(N1579="nulová",J1579,0)</f>
        <v>0</v>
      </c>
      <c r="BJ1579" s="16" t="s">
        <v>113</v>
      </c>
      <c r="BK1579" s="147">
        <f>ROUND(I1579*H1579,2)</f>
        <v>0</v>
      </c>
      <c r="BL1579" s="16" t="s">
        <v>186</v>
      </c>
      <c r="BM1579" s="146" t="s">
        <v>1545</v>
      </c>
    </row>
    <row r="1580" spans="2:65" s="1" customFormat="1" ht="29.25">
      <c r="B1580" s="31"/>
      <c r="D1580" s="148" t="s">
        <v>173</v>
      </c>
      <c r="F1580" s="149" t="s">
        <v>1541</v>
      </c>
      <c r="I1580" s="150"/>
      <c r="L1580" s="31"/>
      <c r="M1580" s="151"/>
      <c r="T1580" s="55"/>
      <c r="AT1580" s="16" t="s">
        <v>173</v>
      </c>
      <c r="AU1580" s="16" t="s">
        <v>113</v>
      </c>
    </row>
    <row r="1581" spans="2:65" s="1" customFormat="1" ht="33" customHeight="1">
      <c r="B1581" s="31"/>
      <c r="C1581" s="135" t="s">
        <v>1546</v>
      </c>
      <c r="D1581" s="135" t="s">
        <v>167</v>
      </c>
      <c r="E1581" s="136" t="s">
        <v>1547</v>
      </c>
      <c r="F1581" s="137" t="s">
        <v>1548</v>
      </c>
      <c r="G1581" s="138" t="s">
        <v>507</v>
      </c>
      <c r="H1581" s="139">
        <v>2</v>
      </c>
      <c r="I1581" s="140"/>
      <c r="J1581" s="141">
        <f>ROUND(I1581*H1581,2)</f>
        <v>0</v>
      </c>
      <c r="K1581" s="137" t="s">
        <v>1</v>
      </c>
      <c r="L1581" s="31"/>
      <c r="M1581" s="142" t="s">
        <v>1</v>
      </c>
      <c r="N1581" s="143" t="s">
        <v>42</v>
      </c>
      <c r="P1581" s="144">
        <f>O1581*H1581</f>
        <v>0</v>
      </c>
      <c r="Q1581" s="144">
        <v>0</v>
      </c>
      <c r="R1581" s="144">
        <f>Q1581*H1581</f>
        <v>0</v>
      </c>
      <c r="S1581" s="144">
        <v>0</v>
      </c>
      <c r="T1581" s="145">
        <f>S1581*H1581</f>
        <v>0</v>
      </c>
      <c r="AR1581" s="146" t="s">
        <v>186</v>
      </c>
      <c r="AT1581" s="146" t="s">
        <v>167</v>
      </c>
      <c r="AU1581" s="146" t="s">
        <v>113</v>
      </c>
      <c r="AY1581" s="16" t="s">
        <v>164</v>
      </c>
      <c r="BE1581" s="147">
        <f>IF(N1581="základní",J1581,0)</f>
        <v>0</v>
      </c>
      <c r="BF1581" s="147">
        <f>IF(N1581="snížená",J1581,0)</f>
        <v>0</v>
      </c>
      <c r="BG1581" s="147">
        <f>IF(N1581="zákl. přenesená",J1581,0)</f>
        <v>0</v>
      </c>
      <c r="BH1581" s="147">
        <f>IF(N1581="sníž. přenesená",J1581,0)</f>
        <v>0</v>
      </c>
      <c r="BI1581" s="147">
        <f>IF(N1581="nulová",J1581,0)</f>
        <v>0</v>
      </c>
      <c r="BJ1581" s="16" t="s">
        <v>113</v>
      </c>
      <c r="BK1581" s="147">
        <f>ROUND(I1581*H1581,2)</f>
        <v>0</v>
      </c>
      <c r="BL1581" s="16" t="s">
        <v>186</v>
      </c>
      <c r="BM1581" s="146" t="s">
        <v>1549</v>
      </c>
    </row>
    <row r="1582" spans="2:65" s="1" customFormat="1" ht="29.25">
      <c r="B1582" s="31"/>
      <c r="D1582" s="148" t="s">
        <v>173</v>
      </c>
      <c r="F1582" s="149" t="s">
        <v>1550</v>
      </c>
      <c r="I1582" s="150"/>
      <c r="L1582" s="31"/>
      <c r="M1582" s="151"/>
      <c r="T1582" s="55"/>
      <c r="AT1582" s="16" t="s">
        <v>173</v>
      </c>
      <c r="AU1582" s="16" t="s">
        <v>113</v>
      </c>
    </row>
    <row r="1583" spans="2:65" s="1" customFormat="1" ht="33" customHeight="1">
      <c r="B1583" s="31"/>
      <c r="C1583" s="135" t="s">
        <v>1551</v>
      </c>
      <c r="D1583" s="135" t="s">
        <v>167</v>
      </c>
      <c r="E1583" s="136" t="s">
        <v>1552</v>
      </c>
      <c r="F1583" s="137" t="s">
        <v>1553</v>
      </c>
      <c r="G1583" s="138" t="s">
        <v>507</v>
      </c>
      <c r="H1583" s="139">
        <v>4</v>
      </c>
      <c r="I1583" s="140"/>
      <c r="J1583" s="141">
        <f>ROUND(I1583*H1583,2)</f>
        <v>0</v>
      </c>
      <c r="K1583" s="137" t="s">
        <v>1</v>
      </c>
      <c r="L1583" s="31"/>
      <c r="M1583" s="142" t="s">
        <v>1</v>
      </c>
      <c r="N1583" s="143" t="s">
        <v>42</v>
      </c>
      <c r="P1583" s="144">
        <f>O1583*H1583</f>
        <v>0</v>
      </c>
      <c r="Q1583" s="144">
        <v>0</v>
      </c>
      <c r="R1583" s="144">
        <f>Q1583*H1583</f>
        <v>0</v>
      </c>
      <c r="S1583" s="144">
        <v>0</v>
      </c>
      <c r="T1583" s="145">
        <f>S1583*H1583</f>
        <v>0</v>
      </c>
      <c r="AR1583" s="146" t="s">
        <v>186</v>
      </c>
      <c r="AT1583" s="146" t="s">
        <v>167</v>
      </c>
      <c r="AU1583" s="146" t="s">
        <v>113</v>
      </c>
      <c r="AY1583" s="16" t="s">
        <v>164</v>
      </c>
      <c r="BE1583" s="147">
        <f>IF(N1583="základní",J1583,0)</f>
        <v>0</v>
      </c>
      <c r="BF1583" s="147">
        <f>IF(N1583="snížená",J1583,0)</f>
        <v>0</v>
      </c>
      <c r="BG1583" s="147">
        <f>IF(N1583="zákl. přenesená",J1583,0)</f>
        <v>0</v>
      </c>
      <c r="BH1583" s="147">
        <f>IF(N1583="sníž. přenesená",J1583,0)</f>
        <v>0</v>
      </c>
      <c r="BI1583" s="147">
        <f>IF(N1583="nulová",J1583,0)</f>
        <v>0</v>
      </c>
      <c r="BJ1583" s="16" t="s">
        <v>113</v>
      </c>
      <c r="BK1583" s="147">
        <f>ROUND(I1583*H1583,2)</f>
        <v>0</v>
      </c>
      <c r="BL1583" s="16" t="s">
        <v>186</v>
      </c>
      <c r="BM1583" s="146" t="s">
        <v>1554</v>
      </c>
    </row>
    <row r="1584" spans="2:65" s="1" customFormat="1" ht="29.25">
      <c r="B1584" s="31"/>
      <c r="D1584" s="148" t="s">
        <v>173</v>
      </c>
      <c r="F1584" s="149" t="s">
        <v>1541</v>
      </c>
      <c r="I1584" s="150"/>
      <c r="L1584" s="31"/>
      <c r="M1584" s="151"/>
      <c r="T1584" s="55"/>
      <c r="AT1584" s="16" t="s">
        <v>173</v>
      </c>
      <c r="AU1584" s="16" t="s">
        <v>113</v>
      </c>
    </row>
    <row r="1585" spans="2:65" s="1" customFormat="1" ht="33" customHeight="1">
      <c r="B1585" s="31"/>
      <c r="C1585" s="135" t="s">
        <v>1555</v>
      </c>
      <c r="D1585" s="135" t="s">
        <v>167</v>
      </c>
      <c r="E1585" s="136" t="s">
        <v>1556</v>
      </c>
      <c r="F1585" s="137" t="s">
        <v>1557</v>
      </c>
      <c r="G1585" s="138" t="s">
        <v>507</v>
      </c>
      <c r="H1585" s="139">
        <v>2</v>
      </c>
      <c r="I1585" s="140"/>
      <c r="J1585" s="141">
        <f>ROUND(I1585*H1585,2)</f>
        <v>0</v>
      </c>
      <c r="K1585" s="137" t="s">
        <v>1</v>
      </c>
      <c r="L1585" s="31"/>
      <c r="M1585" s="142" t="s">
        <v>1</v>
      </c>
      <c r="N1585" s="143" t="s">
        <v>42</v>
      </c>
      <c r="P1585" s="144">
        <f>O1585*H1585</f>
        <v>0</v>
      </c>
      <c r="Q1585" s="144">
        <v>0</v>
      </c>
      <c r="R1585" s="144">
        <f>Q1585*H1585</f>
        <v>0</v>
      </c>
      <c r="S1585" s="144">
        <v>0</v>
      </c>
      <c r="T1585" s="145">
        <f>S1585*H1585</f>
        <v>0</v>
      </c>
      <c r="AR1585" s="146" t="s">
        <v>186</v>
      </c>
      <c r="AT1585" s="146" t="s">
        <v>167</v>
      </c>
      <c r="AU1585" s="146" t="s">
        <v>113</v>
      </c>
      <c r="AY1585" s="16" t="s">
        <v>164</v>
      </c>
      <c r="BE1585" s="147">
        <f>IF(N1585="základní",J1585,0)</f>
        <v>0</v>
      </c>
      <c r="BF1585" s="147">
        <f>IF(N1585="snížená",J1585,0)</f>
        <v>0</v>
      </c>
      <c r="BG1585" s="147">
        <f>IF(N1585="zákl. přenesená",J1585,0)</f>
        <v>0</v>
      </c>
      <c r="BH1585" s="147">
        <f>IF(N1585="sníž. přenesená",J1585,0)</f>
        <v>0</v>
      </c>
      <c r="BI1585" s="147">
        <f>IF(N1585="nulová",J1585,0)</f>
        <v>0</v>
      </c>
      <c r="BJ1585" s="16" t="s">
        <v>113</v>
      </c>
      <c r="BK1585" s="147">
        <f>ROUND(I1585*H1585,2)</f>
        <v>0</v>
      </c>
      <c r="BL1585" s="16" t="s">
        <v>186</v>
      </c>
      <c r="BM1585" s="146" t="s">
        <v>1558</v>
      </c>
    </row>
    <row r="1586" spans="2:65" s="1" customFormat="1" ht="29.25">
      <c r="B1586" s="31"/>
      <c r="D1586" s="148" t="s">
        <v>173</v>
      </c>
      <c r="F1586" s="149" t="s">
        <v>1559</v>
      </c>
      <c r="I1586" s="150"/>
      <c r="L1586" s="31"/>
      <c r="M1586" s="151"/>
      <c r="T1586" s="55"/>
      <c r="AT1586" s="16" t="s">
        <v>173</v>
      </c>
      <c r="AU1586" s="16" t="s">
        <v>113</v>
      </c>
    </row>
    <row r="1587" spans="2:65" s="1" customFormat="1" ht="24.2" customHeight="1">
      <c r="B1587" s="31"/>
      <c r="C1587" s="135" t="s">
        <v>1560</v>
      </c>
      <c r="D1587" s="135" t="s">
        <v>167</v>
      </c>
      <c r="E1587" s="136" t="s">
        <v>1561</v>
      </c>
      <c r="F1587" s="137" t="s">
        <v>1562</v>
      </c>
      <c r="G1587" s="138" t="s">
        <v>507</v>
      </c>
      <c r="H1587" s="139">
        <v>2</v>
      </c>
      <c r="I1587" s="140"/>
      <c r="J1587" s="141">
        <f>ROUND(I1587*H1587,2)</f>
        <v>0</v>
      </c>
      <c r="K1587" s="137" t="s">
        <v>1</v>
      </c>
      <c r="L1587" s="31"/>
      <c r="M1587" s="142" t="s">
        <v>1</v>
      </c>
      <c r="N1587" s="143" t="s">
        <v>42</v>
      </c>
      <c r="P1587" s="144">
        <f>O1587*H1587</f>
        <v>0</v>
      </c>
      <c r="Q1587" s="144">
        <v>2.7E-4</v>
      </c>
      <c r="R1587" s="144">
        <f>Q1587*H1587</f>
        <v>5.4000000000000001E-4</v>
      </c>
      <c r="S1587" s="144">
        <v>0</v>
      </c>
      <c r="T1587" s="145">
        <f>S1587*H1587</f>
        <v>0</v>
      </c>
      <c r="AR1587" s="146" t="s">
        <v>340</v>
      </c>
      <c r="AT1587" s="146" t="s">
        <v>167</v>
      </c>
      <c r="AU1587" s="146" t="s">
        <v>113</v>
      </c>
      <c r="AY1587" s="16" t="s">
        <v>164</v>
      </c>
      <c r="BE1587" s="147">
        <f>IF(N1587="základní",J1587,0)</f>
        <v>0</v>
      </c>
      <c r="BF1587" s="147">
        <f>IF(N1587="snížená",J1587,0)</f>
        <v>0</v>
      </c>
      <c r="BG1587" s="147">
        <f>IF(N1587="zákl. přenesená",J1587,0)</f>
        <v>0</v>
      </c>
      <c r="BH1587" s="147">
        <f>IF(N1587="sníž. přenesená",J1587,0)</f>
        <v>0</v>
      </c>
      <c r="BI1587" s="147">
        <f>IF(N1587="nulová",J1587,0)</f>
        <v>0</v>
      </c>
      <c r="BJ1587" s="16" t="s">
        <v>113</v>
      </c>
      <c r="BK1587" s="147">
        <f>ROUND(I1587*H1587,2)</f>
        <v>0</v>
      </c>
      <c r="BL1587" s="16" t="s">
        <v>340</v>
      </c>
      <c r="BM1587" s="146" t="s">
        <v>1563</v>
      </c>
    </row>
    <row r="1588" spans="2:65" s="1" customFormat="1" ht="16.5" customHeight="1">
      <c r="B1588" s="31"/>
      <c r="C1588" s="135" t="s">
        <v>1564</v>
      </c>
      <c r="D1588" s="135" t="s">
        <v>167</v>
      </c>
      <c r="E1588" s="136" t="s">
        <v>1565</v>
      </c>
      <c r="F1588" s="137" t="s">
        <v>1566</v>
      </c>
      <c r="G1588" s="138" t="s">
        <v>442</v>
      </c>
      <c r="H1588" s="139">
        <v>30.6</v>
      </c>
      <c r="I1588" s="140"/>
      <c r="J1588" s="141">
        <f>ROUND(I1588*H1588,2)</f>
        <v>0</v>
      </c>
      <c r="K1588" s="137" t="s">
        <v>1</v>
      </c>
      <c r="L1588" s="31"/>
      <c r="M1588" s="142" t="s">
        <v>1</v>
      </c>
      <c r="N1588" s="143" t="s">
        <v>42</v>
      </c>
      <c r="P1588" s="144">
        <f>O1588*H1588</f>
        <v>0</v>
      </c>
      <c r="Q1588" s="144">
        <v>0</v>
      </c>
      <c r="R1588" s="144">
        <f>Q1588*H1588</f>
        <v>0</v>
      </c>
      <c r="S1588" s="144">
        <v>0</v>
      </c>
      <c r="T1588" s="145">
        <f>S1588*H1588</f>
        <v>0</v>
      </c>
      <c r="AR1588" s="146" t="s">
        <v>340</v>
      </c>
      <c r="AT1588" s="146" t="s">
        <v>167</v>
      </c>
      <c r="AU1588" s="146" t="s">
        <v>113</v>
      </c>
      <c r="AY1588" s="16" t="s">
        <v>164</v>
      </c>
      <c r="BE1588" s="147">
        <f>IF(N1588="základní",J1588,0)</f>
        <v>0</v>
      </c>
      <c r="BF1588" s="147">
        <f>IF(N1588="snížená",J1588,0)</f>
        <v>0</v>
      </c>
      <c r="BG1588" s="147">
        <f>IF(N1588="zákl. přenesená",J1588,0)</f>
        <v>0</v>
      </c>
      <c r="BH1588" s="147">
        <f>IF(N1588="sníž. přenesená",J1588,0)</f>
        <v>0</v>
      </c>
      <c r="BI1588" s="147">
        <f>IF(N1588="nulová",J1588,0)</f>
        <v>0</v>
      </c>
      <c r="BJ1588" s="16" t="s">
        <v>113</v>
      </c>
      <c r="BK1588" s="147">
        <f>ROUND(I1588*H1588,2)</f>
        <v>0</v>
      </c>
      <c r="BL1588" s="16" t="s">
        <v>340</v>
      </c>
      <c r="BM1588" s="146" t="s">
        <v>1567</v>
      </c>
    </row>
    <row r="1589" spans="2:65" s="12" customFormat="1">
      <c r="B1589" s="157"/>
      <c r="D1589" s="148" t="s">
        <v>253</v>
      </c>
      <c r="E1589" s="158" t="s">
        <v>1</v>
      </c>
      <c r="F1589" s="159" t="s">
        <v>828</v>
      </c>
      <c r="H1589" s="158" t="s">
        <v>1</v>
      </c>
      <c r="I1589" s="160"/>
      <c r="L1589" s="157"/>
      <c r="M1589" s="161"/>
      <c r="T1589" s="162"/>
      <c r="AT1589" s="158" t="s">
        <v>253</v>
      </c>
      <c r="AU1589" s="158" t="s">
        <v>113</v>
      </c>
      <c r="AV1589" s="12" t="s">
        <v>84</v>
      </c>
      <c r="AW1589" s="12" t="s">
        <v>32</v>
      </c>
      <c r="AX1589" s="12" t="s">
        <v>76</v>
      </c>
      <c r="AY1589" s="158" t="s">
        <v>164</v>
      </c>
    </row>
    <row r="1590" spans="2:65" s="12" customFormat="1">
      <c r="B1590" s="157"/>
      <c r="D1590" s="148" t="s">
        <v>253</v>
      </c>
      <c r="E1590" s="158" t="s">
        <v>1</v>
      </c>
      <c r="F1590" s="159" t="s">
        <v>495</v>
      </c>
      <c r="H1590" s="158" t="s">
        <v>1</v>
      </c>
      <c r="I1590" s="160"/>
      <c r="L1590" s="157"/>
      <c r="M1590" s="161"/>
      <c r="T1590" s="162"/>
      <c r="AT1590" s="158" t="s">
        <v>253</v>
      </c>
      <c r="AU1590" s="158" t="s">
        <v>113</v>
      </c>
      <c r="AV1590" s="12" t="s">
        <v>84</v>
      </c>
      <c r="AW1590" s="12" t="s">
        <v>32</v>
      </c>
      <c r="AX1590" s="12" t="s">
        <v>76</v>
      </c>
      <c r="AY1590" s="158" t="s">
        <v>164</v>
      </c>
    </row>
    <row r="1591" spans="2:65" s="12" customFormat="1">
      <c r="B1591" s="157"/>
      <c r="D1591" s="148" t="s">
        <v>253</v>
      </c>
      <c r="E1591" s="158" t="s">
        <v>1</v>
      </c>
      <c r="F1591" s="159" t="s">
        <v>499</v>
      </c>
      <c r="H1591" s="158" t="s">
        <v>1</v>
      </c>
      <c r="I1591" s="160"/>
      <c r="L1591" s="157"/>
      <c r="M1591" s="161"/>
      <c r="T1591" s="162"/>
      <c r="AT1591" s="158" t="s">
        <v>253</v>
      </c>
      <c r="AU1591" s="158" t="s">
        <v>113</v>
      </c>
      <c r="AV1591" s="12" t="s">
        <v>84</v>
      </c>
      <c r="AW1591" s="12" t="s">
        <v>32</v>
      </c>
      <c r="AX1591" s="12" t="s">
        <v>76</v>
      </c>
      <c r="AY1591" s="158" t="s">
        <v>164</v>
      </c>
    </row>
    <row r="1592" spans="2:65" s="13" customFormat="1">
      <c r="B1592" s="163"/>
      <c r="D1592" s="148" t="s">
        <v>253</v>
      </c>
      <c r="E1592" s="164" t="s">
        <v>1</v>
      </c>
      <c r="F1592" s="165" t="s">
        <v>824</v>
      </c>
      <c r="H1592" s="166">
        <v>1</v>
      </c>
      <c r="I1592" s="167"/>
      <c r="L1592" s="163"/>
      <c r="M1592" s="168"/>
      <c r="T1592" s="169"/>
      <c r="AT1592" s="164" t="s">
        <v>253</v>
      </c>
      <c r="AU1592" s="164" t="s">
        <v>113</v>
      </c>
      <c r="AV1592" s="13" t="s">
        <v>113</v>
      </c>
      <c r="AW1592" s="13" t="s">
        <v>32</v>
      </c>
      <c r="AX1592" s="13" t="s">
        <v>76</v>
      </c>
      <c r="AY1592" s="164" t="s">
        <v>164</v>
      </c>
    </row>
    <row r="1593" spans="2:65" s="13" customFormat="1">
      <c r="B1593" s="163"/>
      <c r="D1593" s="148" t="s">
        <v>253</v>
      </c>
      <c r="E1593" s="164" t="s">
        <v>1</v>
      </c>
      <c r="F1593" s="165" t="s">
        <v>825</v>
      </c>
      <c r="H1593" s="166">
        <v>22.4</v>
      </c>
      <c r="I1593" s="167"/>
      <c r="L1593" s="163"/>
      <c r="M1593" s="168"/>
      <c r="T1593" s="169"/>
      <c r="AT1593" s="164" t="s">
        <v>253</v>
      </c>
      <c r="AU1593" s="164" t="s">
        <v>113</v>
      </c>
      <c r="AV1593" s="13" t="s">
        <v>113</v>
      </c>
      <c r="AW1593" s="13" t="s">
        <v>32</v>
      </c>
      <c r="AX1593" s="13" t="s">
        <v>76</v>
      </c>
      <c r="AY1593" s="164" t="s">
        <v>164</v>
      </c>
    </row>
    <row r="1594" spans="2:65" s="13" customFormat="1">
      <c r="B1594" s="163"/>
      <c r="D1594" s="148" t="s">
        <v>253</v>
      </c>
      <c r="E1594" s="164" t="s">
        <v>1</v>
      </c>
      <c r="F1594" s="165" t="s">
        <v>827</v>
      </c>
      <c r="H1594" s="166">
        <v>1.2</v>
      </c>
      <c r="I1594" s="167"/>
      <c r="L1594" s="163"/>
      <c r="M1594" s="168"/>
      <c r="T1594" s="169"/>
      <c r="AT1594" s="164" t="s">
        <v>253</v>
      </c>
      <c r="AU1594" s="164" t="s">
        <v>113</v>
      </c>
      <c r="AV1594" s="13" t="s">
        <v>113</v>
      </c>
      <c r="AW1594" s="13" t="s">
        <v>32</v>
      </c>
      <c r="AX1594" s="13" t="s">
        <v>76</v>
      </c>
      <c r="AY1594" s="164" t="s">
        <v>164</v>
      </c>
    </row>
    <row r="1595" spans="2:65" s="13" customFormat="1">
      <c r="B1595" s="163"/>
      <c r="D1595" s="148" t="s">
        <v>253</v>
      </c>
      <c r="E1595" s="164" t="s">
        <v>1</v>
      </c>
      <c r="F1595" s="165" t="s">
        <v>1568</v>
      </c>
      <c r="H1595" s="166">
        <v>6</v>
      </c>
      <c r="I1595" s="167"/>
      <c r="L1595" s="163"/>
      <c r="M1595" s="168"/>
      <c r="T1595" s="169"/>
      <c r="AT1595" s="164" t="s">
        <v>253</v>
      </c>
      <c r="AU1595" s="164" t="s">
        <v>113</v>
      </c>
      <c r="AV1595" s="13" t="s">
        <v>113</v>
      </c>
      <c r="AW1595" s="13" t="s">
        <v>32</v>
      </c>
      <c r="AX1595" s="13" t="s">
        <v>76</v>
      </c>
      <c r="AY1595" s="164" t="s">
        <v>164</v>
      </c>
    </row>
    <row r="1596" spans="2:65" s="14" customFormat="1">
      <c r="B1596" s="170"/>
      <c r="D1596" s="148" t="s">
        <v>253</v>
      </c>
      <c r="E1596" s="171" t="s">
        <v>1</v>
      </c>
      <c r="F1596" s="172" t="s">
        <v>265</v>
      </c>
      <c r="H1596" s="173">
        <v>30.599999999999998</v>
      </c>
      <c r="I1596" s="174"/>
      <c r="L1596" s="170"/>
      <c r="M1596" s="175"/>
      <c r="T1596" s="176"/>
      <c r="AT1596" s="171" t="s">
        <v>253</v>
      </c>
      <c r="AU1596" s="171" t="s">
        <v>113</v>
      </c>
      <c r="AV1596" s="14" t="s">
        <v>186</v>
      </c>
      <c r="AW1596" s="14" t="s">
        <v>32</v>
      </c>
      <c r="AX1596" s="14" t="s">
        <v>84</v>
      </c>
      <c r="AY1596" s="171" t="s">
        <v>164</v>
      </c>
    </row>
    <row r="1597" spans="2:65" s="1" customFormat="1" ht="24.2" customHeight="1">
      <c r="B1597" s="31"/>
      <c r="C1597" s="135" t="s">
        <v>1569</v>
      </c>
      <c r="D1597" s="135" t="s">
        <v>167</v>
      </c>
      <c r="E1597" s="136" t="s">
        <v>1570</v>
      </c>
      <c r="F1597" s="137" t="s">
        <v>1571</v>
      </c>
      <c r="G1597" s="138" t="s">
        <v>507</v>
      </c>
      <c r="H1597" s="139">
        <v>1</v>
      </c>
      <c r="I1597" s="140"/>
      <c r="J1597" s="141">
        <f>ROUND(I1597*H1597,2)</f>
        <v>0</v>
      </c>
      <c r="K1597" s="137" t="s">
        <v>1</v>
      </c>
      <c r="L1597" s="31"/>
      <c r="M1597" s="142" t="s">
        <v>1</v>
      </c>
      <c r="N1597" s="143" t="s">
        <v>42</v>
      </c>
      <c r="P1597" s="144">
        <f>O1597*H1597</f>
        <v>0</v>
      </c>
      <c r="Q1597" s="144">
        <v>2.7E-4</v>
      </c>
      <c r="R1597" s="144">
        <f>Q1597*H1597</f>
        <v>2.7E-4</v>
      </c>
      <c r="S1597" s="144">
        <v>0</v>
      </c>
      <c r="T1597" s="145">
        <f>S1597*H1597</f>
        <v>0</v>
      </c>
      <c r="AR1597" s="146" t="s">
        <v>340</v>
      </c>
      <c r="AT1597" s="146" t="s">
        <v>167</v>
      </c>
      <c r="AU1597" s="146" t="s">
        <v>113</v>
      </c>
      <c r="AY1597" s="16" t="s">
        <v>164</v>
      </c>
      <c r="BE1597" s="147">
        <f>IF(N1597="základní",J1597,0)</f>
        <v>0</v>
      </c>
      <c r="BF1597" s="147">
        <f>IF(N1597="snížená",J1597,0)</f>
        <v>0</v>
      </c>
      <c r="BG1597" s="147">
        <f>IF(N1597="zákl. přenesená",J1597,0)</f>
        <v>0</v>
      </c>
      <c r="BH1597" s="147">
        <f>IF(N1597="sníž. přenesená",J1597,0)</f>
        <v>0</v>
      </c>
      <c r="BI1597" s="147">
        <f>IF(N1597="nulová",J1597,0)</f>
        <v>0</v>
      </c>
      <c r="BJ1597" s="16" t="s">
        <v>113</v>
      </c>
      <c r="BK1597" s="147">
        <f>ROUND(I1597*H1597,2)</f>
        <v>0</v>
      </c>
      <c r="BL1597" s="16" t="s">
        <v>340</v>
      </c>
      <c r="BM1597" s="146" t="s">
        <v>1572</v>
      </c>
    </row>
    <row r="1598" spans="2:65" s="1" customFormat="1" ht="33" customHeight="1">
      <c r="B1598" s="31"/>
      <c r="C1598" s="135" t="s">
        <v>1573</v>
      </c>
      <c r="D1598" s="135" t="s">
        <v>167</v>
      </c>
      <c r="E1598" s="136" t="s">
        <v>1574</v>
      </c>
      <c r="F1598" s="137" t="s">
        <v>1575</v>
      </c>
      <c r="G1598" s="138" t="s">
        <v>250</v>
      </c>
      <c r="H1598" s="139">
        <v>318.60000000000002</v>
      </c>
      <c r="I1598" s="140"/>
      <c r="J1598" s="141">
        <f>ROUND(I1598*H1598,2)</f>
        <v>0</v>
      </c>
      <c r="K1598" s="137" t="s">
        <v>1</v>
      </c>
      <c r="L1598" s="31"/>
      <c r="M1598" s="142" t="s">
        <v>1</v>
      </c>
      <c r="N1598" s="143" t="s">
        <v>42</v>
      </c>
      <c r="P1598" s="144">
        <f>O1598*H1598</f>
        <v>0</v>
      </c>
      <c r="Q1598" s="144">
        <v>2.7E-4</v>
      </c>
      <c r="R1598" s="144">
        <f>Q1598*H1598</f>
        <v>8.6022000000000001E-2</v>
      </c>
      <c r="S1598" s="144">
        <v>0</v>
      </c>
      <c r="T1598" s="145">
        <f>S1598*H1598</f>
        <v>0</v>
      </c>
      <c r="AR1598" s="146" t="s">
        <v>340</v>
      </c>
      <c r="AT1598" s="146" t="s">
        <v>167</v>
      </c>
      <c r="AU1598" s="146" t="s">
        <v>113</v>
      </c>
      <c r="AY1598" s="16" t="s">
        <v>164</v>
      </c>
      <c r="BE1598" s="147">
        <f>IF(N1598="základní",J1598,0)</f>
        <v>0</v>
      </c>
      <c r="BF1598" s="147">
        <f>IF(N1598="snížená",J1598,0)</f>
        <v>0</v>
      </c>
      <c r="BG1598" s="147">
        <f>IF(N1598="zákl. přenesená",J1598,0)</f>
        <v>0</v>
      </c>
      <c r="BH1598" s="147">
        <f>IF(N1598="sníž. přenesená",J1598,0)</f>
        <v>0</v>
      </c>
      <c r="BI1598" s="147">
        <f>IF(N1598="nulová",J1598,0)</f>
        <v>0</v>
      </c>
      <c r="BJ1598" s="16" t="s">
        <v>113</v>
      </c>
      <c r="BK1598" s="147">
        <f>ROUND(I1598*H1598,2)</f>
        <v>0</v>
      </c>
      <c r="BL1598" s="16" t="s">
        <v>340</v>
      </c>
      <c r="BM1598" s="146" t="s">
        <v>1576</v>
      </c>
    </row>
    <row r="1599" spans="2:65" s="12" customFormat="1">
      <c r="B1599" s="157"/>
      <c r="D1599" s="148" t="s">
        <v>253</v>
      </c>
      <c r="E1599" s="158" t="s">
        <v>1</v>
      </c>
      <c r="F1599" s="159" t="s">
        <v>499</v>
      </c>
      <c r="H1599" s="158" t="s">
        <v>1</v>
      </c>
      <c r="I1599" s="160"/>
      <c r="L1599" s="157"/>
      <c r="M1599" s="161"/>
      <c r="T1599" s="162"/>
      <c r="AT1599" s="158" t="s">
        <v>253</v>
      </c>
      <c r="AU1599" s="158" t="s">
        <v>113</v>
      </c>
      <c r="AV1599" s="12" t="s">
        <v>84</v>
      </c>
      <c r="AW1599" s="12" t="s">
        <v>32</v>
      </c>
      <c r="AX1599" s="12" t="s">
        <v>76</v>
      </c>
      <c r="AY1599" s="158" t="s">
        <v>164</v>
      </c>
    </row>
    <row r="1600" spans="2:65" s="13" customFormat="1">
      <c r="B1600" s="163"/>
      <c r="D1600" s="148" t="s">
        <v>253</v>
      </c>
      <c r="E1600" s="164" t="s">
        <v>1</v>
      </c>
      <c r="F1600" s="165" t="s">
        <v>910</v>
      </c>
      <c r="H1600" s="166">
        <v>55.2</v>
      </c>
      <c r="I1600" s="167"/>
      <c r="L1600" s="163"/>
      <c r="M1600" s="168"/>
      <c r="T1600" s="169"/>
      <c r="AT1600" s="164" t="s">
        <v>253</v>
      </c>
      <c r="AU1600" s="164" t="s">
        <v>113</v>
      </c>
      <c r="AV1600" s="13" t="s">
        <v>113</v>
      </c>
      <c r="AW1600" s="13" t="s">
        <v>32</v>
      </c>
      <c r="AX1600" s="13" t="s">
        <v>76</v>
      </c>
      <c r="AY1600" s="164" t="s">
        <v>164</v>
      </c>
    </row>
    <row r="1601" spans="2:65" s="13" customFormat="1">
      <c r="B1601" s="163"/>
      <c r="D1601" s="148" t="s">
        <v>253</v>
      </c>
      <c r="E1601" s="164" t="s">
        <v>1</v>
      </c>
      <c r="F1601" s="165" t="s">
        <v>911</v>
      </c>
      <c r="H1601" s="166">
        <v>126.5</v>
      </c>
      <c r="I1601" s="167"/>
      <c r="L1601" s="163"/>
      <c r="M1601" s="168"/>
      <c r="T1601" s="169"/>
      <c r="AT1601" s="164" t="s">
        <v>253</v>
      </c>
      <c r="AU1601" s="164" t="s">
        <v>113</v>
      </c>
      <c r="AV1601" s="13" t="s">
        <v>113</v>
      </c>
      <c r="AW1601" s="13" t="s">
        <v>32</v>
      </c>
      <c r="AX1601" s="13" t="s">
        <v>76</v>
      </c>
      <c r="AY1601" s="164" t="s">
        <v>164</v>
      </c>
    </row>
    <row r="1602" spans="2:65" s="13" customFormat="1">
      <c r="B1602" s="163"/>
      <c r="D1602" s="148" t="s">
        <v>253</v>
      </c>
      <c r="E1602" s="164" t="s">
        <v>1</v>
      </c>
      <c r="F1602" s="165" t="s">
        <v>833</v>
      </c>
      <c r="H1602" s="166">
        <v>13</v>
      </c>
      <c r="I1602" s="167"/>
      <c r="L1602" s="163"/>
      <c r="M1602" s="168"/>
      <c r="T1602" s="169"/>
      <c r="AT1602" s="164" t="s">
        <v>253</v>
      </c>
      <c r="AU1602" s="164" t="s">
        <v>113</v>
      </c>
      <c r="AV1602" s="13" t="s">
        <v>113</v>
      </c>
      <c r="AW1602" s="13" t="s">
        <v>32</v>
      </c>
      <c r="AX1602" s="13" t="s">
        <v>76</v>
      </c>
      <c r="AY1602" s="164" t="s">
        <v>164</v>
      </c>
    </row>
    <row r="1603" spans="2:65" s="13" customFormat="1">
      <c r="B1603" s="163"/>
      <c r="D1603" s="148" t="s">
        <v>253</v>
      </c>
      <c r="E1603" s="164" t="s">
        <v>1</v>
      </c>
      <c r="F1603" s="165" t="s">
        <v>834</v>
      </c>
      <c r="H1603" s="166">
        <v>18</v>
      </c>
      <c r="I1603" s="167"/>
      <c r="L1603" s="163"/>
      <c r="M1603" s="168"/>
      <c r="T1603" s="169"/>
      <c r="AT1603" s="164" t="s">
        <v>253</v>
      </c>
      <c r="AU1603" s="164" t="s">
        <v>113</v>
      </c>
      <c r="AV1603" s="13" t="s">
        <v>113</v>
      </c>
      <c r="AW1603" s="13" t="s">
        <v>32</v>
      </c>
      <c r="AX1603" s="13" t="s">
        <v>76</v>
      </c>
      <c r="AY1603" s="164" t="s">
        <v>164</v>
      </c>
    </row>
    <row r="1604" spans="2:65" s="13" customFormat="1">
      <c r="B1604" s="163"/>
      <c r="D1604" s="148" t="s">
        <v>253</v>
      </c>
      <c r="E1604" s="164" t="s">
        <v>1</v>
      </c>
      <c r="F1604" s="165" t="s">
        <v>912</v>
      </c>
      <c r="H1604" s="166">
        <v>0.7</v>
      </c>
      <c r="I1604" s="167"/>
      <c r="L1604" s="163"/>
      <c r="M1604" s="168"/>
      <c r="T1604" s="169"/>
      <c r="AT1604" s="164" t="s">
        <v>253</v>
      </c>
      <c r="AU1604" s="164" t="s">
        <v>113</v>
      </c>
      <c r="AV1604" s="13" t="s">
        <v>113</v>
      </c>
      <c r="AW1604" s="13" t="s">
        <v>32</v>
      </c>
      <c r="AX1604" s="13" t="s">
        <v>76</v>
      </c>
      <c r="AY1604" s="164" t="s">
        <v>164</v>
      </c>
    </row>
    <row r="1605" spans="2:65" s="13" customFormat="1">
      <c r="B1605" s="163"/>
      <c r="D1605" s="148" t="s">
        <v>253</v>
      </c>
      <c r="E1605" s="164" t="s">
        <v>1</v>
      </c>
      <c r="F1605" s="165" t="s">
        <v>913</v>
      </c>
      <c r="H1605" s="166">
        <v>15.68</v>
      </c>
      <c r="I1605" s="167"/>
      <c r="L1605" s="163"/>
      <c r="M1605" s="168"/>
      <c r="T1605" s="169"/>
      <c r="AT1605" s="164" t="s">
        <v>253</v>
      </c>
      <c r="AU1605" s="164" t="s">
        <v>113</v>
      </c>
      <c r="AV1605" s="13" t="s">
        <v>113</v>
      </c>
      <c r="AW1605" s="13" t="s">
        <v>32</v>
      </c>
      <c r="AX1605" s="13" t="s">
        <v>76</v>
      </c>
      <c r="AY1605" s="164" t="s">
        <v>164</v>
      </c>
    </row>
    <row r="1606" spans="2:65" s="13" customFormat="1">
      <c r="B1606" s="163"/>
      <c r="D1606" s="148" t="s">
        <v>253</v>
      </c>
      <c r="E1606" s="164" t="s">
        <v>1</v>
      </c>
      <c r="F1606" s="165" t="s">
        <v>914</v>
      </c>
      <c r="H1606" s="166">
        <v>13.8</v>
      </c>
      <c r="I1606" s="167"/>
      <c r="L1606" s="163"/>
      <c r="M1606" s="168"/>
      <c r="T1606" s="169"/>
      <c r="AT1606" s="164" t="s">
        <v>253</v>
      </c>
      <c r="AU1606" s="164" t="s">
        <v>113</v>
      </c>
      <c r="AV1606" s="13" t="s">
        <v>113</v>
      </c>
      <c r="AW1606" s="13" t="s">
        <v>32</v>
      </c>
      <c r="AX1606" s="13" t="s">
        <v>76</v>
      </c>
      <c r="AY1606" s="164" t="s">
        <v>164</v>
      </c>
    </row>
    <row r="1607" spans="2:65" s="13" customFormat="1">
      <c r="B1607" s="163"/>
      <c r="D1607" s="148" t="s">
        <v>253</v>
      </c>
      <c r="E1607" s="164" t="s">
        <v>1</v>
      </c>
      <c r="F1607" s="165" t="s">
        <v>915</v>
      </c>
      <c r="H1607" s="166">
        <v>74.52</v>
      </c>
      <c r="I1607" s="167"/>
      <c r="L1607" s="163"/>
      <c r="M1607" s="168"/>
      <c r="T1607" s="169"/>
      <c r="AT1607" s="164" t="s">
        <v>253</v>
      </c>
      <c r="AU1607" s="164" t="s">
        <v>113</v>
      </c>
      <c r="AV1607" s="13" t="s">
        <v>113</v>
      </c>
      <c r="AW1607" s="13" t="s">
        <v>32</v>
      </c>
      <c r="AX1607" s="13" t="s">
        <v>76</v>
      </c>
      <c r="AY1607" s="164" t="s">
        <v>164</v>
      </c>
    </row>
    <row r="1608" spans="2:65" s="13" customFormat="1">
      <c r="B1608" s="163"/>
      <c r="D1608" s="148" t="s">
        <v>253</v>
      </c>
      <c r="E1608" s="164" t="s">
        <v>1</v>
      </c>
      <c r="F1608" s="165" t="s">
        <v>916</v>
      </c>
      <c r="H1608" s="166">
        <v>1.2</v>
      </c>
      <c r="I1608" s="167"/>
      <c r="L1608" s="163"/>
      <c r="M1608" s="168"/>
      <c r="T1608" s="169"/>
      <c r="AT1608" s="164" t="s">
        <v>253</v>
      </c>
      <c r="AU1608" s="164" t="s">
        <v>113</v>
      </c>
      <c r="AV1608" s="13" t="s">
        <v>113</v>
      </c>
      <c r="AW1608" s="13" t="s">
        <v>32</v>
      </c>
      <c r="AX1608" s="13" t="s">
        <v>76</v>
      </c>
      <c r="AY1608" s="164" t="s">
        <v>164</v>
      </c>
    </row>
    <row r="1609" spans="2:65" s="14" customFormat="1">
      <c r="B1609" s="170"/>
      <c r="D1609" s="148" t="s">
        <v>253</v>
      </c>
      <c r="E1609" s="171" t="s">
        <v>1</v>
      </c>
      <c r="F1609" s="172" t="s">
        <v>265</v>
      </c>
      <c r="H1609" s="173">
        <v>318.59999999999997</v>
      </c>
      <c r="I1609" s="174"/>
      <c r="L1609" s="170"/>
      <c r="M1609" s="175"/>
      <c r="T1609" s="176"/>
      <c r="AT1609" s="171" t="s">
        <v>253</v>
      </c>
      <c r="AU1609" s="171" t="s">
        <v>113</v>
      </c>
      <c r="AV1609" s="14" t="s">
        <v>186</v>
      </c>
      <c r="AW1609" s="14" t="s">
        <v>32</v>
      </c>
      <c r="AX1609" s="14" t="s">
        <v>84</v>
      </c>
      <c r="AY1609" s="171" t="s">
        <v>164</v>
      </c>
    </row>
    <row r="1610" spans="2:65" s="1" customFormat="1" ht="24.2" customHeight="1">
      <c r="B1610" s="31"/>
      <c r="C1610" s="135" t="s">
        <v>1577</v>
      </c>
      <c r="D1610" s="135" t="s">
        <v>167</v>
      </c>
      <c r="E1610" s="136" t="s">
        <v>1578</v>
      </c>
      <c r="F1610" s="137" t="s">
        <v>1579</v>
      </c>
      <c r="G1610" s="138" t="s">
        <v>1122</v>
      </c>
      <c r="H1610" s="187"/>
      <c r="I1610" s="140"/>
      <c r="J1610" s="141">
        <f>ROUND(I1610*H1610,2)</f>
        <v>0</v>
      </c>
      <c r="K1610" s="137" t="s">
        <v>251</v>
      </c>
      <c r="L1610" s="31"/>
      <c r="M1610" s="142" t="s">
        <v>1</v>
      </c>
      <c r="N1610" s="143" t="s">
        <v>42</v>
      </c>
      <c r="P1610" s="144">
        <f>O1610*H1610</f>
        <v>0</v>
      </c>
      <c r="Q1610" s="144">
        <v>0</v>
      </c>
      <c r="R1610" s="144">
        <f>Q1610*H1610</f>
        <v>0</v>
      </c>
      <c r="S1610" s="144">
        <v>0</v>
      </c>
      <c r="T1610" s="145">
        <f>S1610*H1610</f>
        <v>0</v>
      </c>
      <c r="AR1610" s="146" t="s">
        <v>340</v>
      </c>
      <c r="AT1610" s="146" t="s">
        <v>167</v>
      </c>
      <c r="AU1610" s="146" t="s">
        <v>113</v>
      </c>
      <c r="AY1610" s="16" t="s">
        <v>164</v>
      </c>
      <c r="BE1610" s="147">
        <f>IF(N1610="základní",J1610,0)</f>
        <v>0</v>
      </c>
      <c r="BF1610" s="147">
        <f>IF(N1610="snížená",J1610,0)</f>
        <v>0</v>
      </c>
      <c r="BG1610" s="147">
        <f>IF(N1610="zákl. přenesená",J1610,0)</f>
        <v>0</v>
      </c>
      <c r="BH1610" s="147">
        <f>IF(N1610="sníž. přenesená",J1610,0)</f>
        <v>0</v>
      </c>
      <c r="BI1610" s="147">
        <f>IF(N1610="nulová",J1610,0)</f>
        <v>0</v>
      </c>
      <c r="BJ1610" s="16" t="s">
        <v>113</v>
      </c>
      <c r="BK1610" s="147">
        <f>ROUND(I1610*H1610,2)</f>
        <v>0</v>
      </c>
      <c r="BL1610" s="16" t="s">
        <v>340</v>
      </c>
      <c r="BM1610" s="146" t="s">
        <v>1580</v>
      </c>
    </row>
    <row r="1611" spans="2:65" s="11" customFormat="1" ht="22.9" customHeight="1">
      <c r="B1611" s="123"/>
      <c r="D1611" s="124" t="s">
        <v>75</v>
      </c>
      <c r="E1611" s="133" t="s">
        <v>1581</v>
      </c>
      <c r="F1611" s="133" t="s">
        <v>1582</v>
      </c>
      <c r="I1611" s="126"/>
      <c r="J1611" s="134">
        <f>BK1611</f>
        <v>0</v>
      </c>
      <c r="L1611" s="123"/>
      <c r="M1611" s="128"/>
      <c r="P1611" s="129">
        <f>SUM(P1612:P1628)</f>
        <v>0</v>
      </c>
      <c r="R1611" s="129">
        <f>SUM(R1612:R1628)</f>
        <v>1.2883500000000001E-2</v>
      </c>
      <c r="T1611" s="130">
        <f>SUM(T1612:T1628)</f>
        <v>0</v>
      </c>
      <c r="AR1611" s="124" t="s">
        <v>113</v>
      </c>
      <c r="AT1611" s="131" t="s">
        <v>75</v>
      </c>
      <c r="AU1611" s="131" t="s">
        <v>84</v>
      </c>
      <c r="AY1611" s="124" t="s">
        <v>164</v>
      </c>
      <c r="BK1611" s="132">
        <f>SUM(BK1612:BK1628)</f>
        <v>0</v>
      </c>
    </row>
    <row r="1612" spans="2:65" s="1" customFormat="1" ht="21.75" customHeight="1">
      <c r="B1612" s="31"/>
      <c r="C1612" s="135" t="s">
        <v>1583</v>
      </c>
      <c r="D1612" s="135" t="s">
        <v>167</v>
      </c>
      <c r="E1612" s="136" t="s">
        <v>1584</v>
      </c>
      <c r="F1612" s="137" t="s">
        <v>1585</v>
      </c>
      <c r="G1612" s="138" t="s">
        <v>507</v>
      </c>
      <c r="H1612" s="139">
        <v>1</v>
      </c>
      <c r="I1612" s="140"/>
      <c r="J1612" s="141">
        <f>ROUND(I1612*H1612,2)</f>
        <v>0</v>
      </c>
      <c r="K1612" s="137" t="s">
        <v>1</v>
      </c>
      <c r="L1612" s="31"/>
      <c r="M1612" s="142" t="s">
        <v>1</v>
      </c>
      <c r="N1612" s="143" t="s">
        <v>42</v>
      </c>
      <c r="P1612" s="144">
        <f>O1612*H1612</f>
        <v>0</v>
      </c>
      <c r="Q1612" s="144">
        <v>0</v>
      </c>
      <c r="R1612" s="144">
        <f>Q1612*H1612</f>
        <v>0</v>
      </c>
      <c r="S1612" s="144">
        <v>0</v>
      </c>
      <c r="T1612" s="145">
        <f>S1612*H1612</f>
        <v>0</v>
      </c>
      <c r="AR1612" s="146" t="s">
        <v>340</v>
      </c>
      <c r="AT1612" s="146" t="s">
        <v>167</v>
      </c>
      <c r="AU1612" s="146" t="s">
        <v>113</v>
      </c>
      <c r="AY1612" s="16" t="s">
        <v>164</v>
      </c>
      <c r="BE1612" s="147">
        <f>IF(N1612="základní",J1612,0)</f>
        <v>0</v>
      </c>
      <c r="BF1612" s="147">
        <f>IF(N1612="snížená",J1612,0)</f>
        <v>0</v>
      </c>
      <c r="BG1612" s="147">
        <f>IF(N1612="zákl. přenesená",J1612,0)</f>
        <v>0</v>
      </c>
      <c r="BH1612" s="147">
        <f>IF(N1612="sníž. přenesená",J1612,0)</f>
        <v>0</v>
      </c>
      <c r="BI1612" s="147">
        <f>IF(N1612="nulová",J1612,0)</f>
        <v>0</v>
      </c>
      <c r="BJ1612" s="16" t="s">
        <v>113</v>
      </c>
      <c r="BK1612" s="147">
        <f>ROUND(I1612*H1612,2)</f>
        <v>0</v>
      </c>
      <c r="BL1612" s="16" t="s">
        <v>340</v>
      </c>
      <c r="BM1612" s="146" t="s">
        <v>1586</v>
      </c>
    </row>
    <row r="1613" spans="2:65" s="1" customFormat="1" ht="33" customHeight="1">
      <c r="B1613" s="31"/>
      <c r="C1613" s="135" t="s">
        <v>1587</v>
      </c>
      <c r="D1613" s="135" t="s">
        <v>167</v>
      </c>
      <c r="E1613" s="136" t="s">
        <v>1588</v>
      </c>
      <c r="F1613" s="137" t="s">
        <v>1589</v>
      </c>
      <c r="G1613" s="138" t="s">
        <v>442</v>
      </c>
      <c r="H1613" s="139">
        <v>120</v>
      </c>
      <c r="I1613" s="140"/>
      <c r="J1613" s="141">
        <f>ROUND(I1613*H1613,2)</f>
        <v>0</v>
      </c>
      <c r="K1613" s="137" t="s">
        <v>1</v>
      </c>
      <c r="L1613" s="31"/>
      <c r="M1613" s="142" t="s">
        <v>1</v>
      </c>
      <c r="N1613" s="143" t="s">
        <v>42</v>
      </c>
      <c r="P1613" s="144">
        <f>O1613*H1613</f>
        <v>0</v>
      </c>
      <c r="Q1613" s="144">
        <v>5.0000000000000002E-5</v>
      </c>
      <c r="R1613" s="144">
        <f>Q1613*H1613</f>
        <v>6.0000000000000001E-3</v>
      </c>
      <c r="S1613" s="144">
        <v>0</v>
      </c>
      <c r="T1613" s="145">
        <f>S1613*H1613</f>
        <v>0</v>
      </c>
      <c r="AR1613" s="146" t="s">
        <v>340</v>
      </c>
      <c r="AT1613" s="146" t="s">
        <v>167</v>
      </c>
      <c r="AU1613" s="146" t="s">
        <v>113</v>
      </c>
      <c r="AY1613" s="16" t="s">
        <v>164</v>
      </c>
      <c r="BE1613" s="147">
        <f>IF(N1613="základní",J1613,0)</f>
        <v>0</v>
      </c>
      <c r="BF1613" s="147">
        <f>IF(N1613="snížená",J1613,0)</f>
        <v>0</v>
      </c>
      <c r="BG1613" s="147">
        <f>IF(N1613="zákl. přenesená",J1613,0)</f>
        <v>0</v>
      </c>
      <c r="BH1613" s="147">
        <f>IF(N1613="sníž. přenesená",J1613,0)</f>
        <v>0</v>
      </c>
      <c r="BI1613" s="147">
        <f>IF(N1613="nulová",J1613,0)</f>
        <v>0</v>
      </c>
      <c r="BJ1613" s="16" t="s">
        <v>113</v>
      </c>
      <c r="BK1613" s="147">
        <f>ROUND(I1613*H1613,2)</f>
        <v>0</v>
      </c>
      <c r="BL1613" s="16" t="s">
        <v>340</v>
      </c>
      <c r="BM1613" s="146" t="s">
        <v>1590</v>
      </c>
    </row>
    <row r="1614" spans="2:65" s="12" customFormat="1">
      <c r="B1614" s="157"/>
      <c r="D1614" s="148" t="s">
        <v>253</v>
      </c>
      <c r="E1614" s="158" t="s">
        <v>1</v>
      </c>
      <c r="F1614" s="159" t="s">
        <v>733</v>
      </c>
      <c r="H1614" s="158" t="s">
        <v>1</v>
      </c>
      <c r="I1614" s="160"/>
      <c r="L1614" s="157"/>
      <c r="M1614" s="161"/>
      <c r="T1614" s="162"/>
      <c r="AT1614" s="158" t="s">
        <v>253</v>
      </c>
      <c r="AU1614" s="158" t="s">
        <v>113</v>
      </c>
      <c r="AV1614" s="12" t="s">
        <v>84</v>
      </c>
      <c r="AW1614" s="12" t="s">
        <v>32</v>
      </c>
      <c r="AX1614" s="12" t="s">
        <v>76</v>
      </c>
      <c r="AY1614" s="158" t="s">
        <v>164</v>
      </c>
    </row>
    <row r="1615" spans="2:65" s="13" customFormat="1">
      <c r="B1615" s="163"/>
      <c r="D1615" s="148" t="s">
        <v>253</v>
      </c>
      <c r="E1615" s="164" t="s">
        <v>1</v>
      </c>
      <c r="F1615" s="165" t="s">
        <v>1591</v>
      </c>
      <c r="H1615" s="166">
        <v>33.6</v>
      </c>
      <c r="I1615" s="167"/>
      <c r="L1615" s="163"/>
      <c r="M1615" s="168"/>
      <c r="T1615" s="169"/>
      <c r="AT1615" s="164" t="s">
        <v>253</v>
      </c>
      <c r="AU1615" s="164" t="s">
        <v>113</v>
      </c>
      <c r="AV1615" s="13" t="s">
        <v>113</v>
      </c>
      <c r="AW1615" s="13" t="s">
        <v>32</v>
      </c>
      <c r="AX1615" s="13" t="s">
        <v>76</v>
      </c>
      <c r="AY1615" s="164" t="s">
        <v>164</v>
      </c>
    </row>
    <row r="1616" spans="2:65" s="13" customFormat="1">
      <c r="B1616" s="163"/>
      <c r="D1616" s="148" t="s">
        <v>253</v>
      </c>
      <c r="E1616" s="164" t="s">
        <v>1</v>
      </c>
      <c r="F1616" s="165" t="s">
        <v>1592</v>
      </c>
      <c r="H1616" s="166">
        <v>86.4</v>
      </c>
      <c r="I1616" s="167"/>
      <c r="L1616" s="163"/>
      <c r="M1616" s="168"/>
      <c r="T1616" s="169"/>
      <c r="AT1616" s="164" t="s">
        <v>253</v>
      </c>
      <c r="AU1616" s="164" t="s">
        <v>113</v>
      </c>
      <c r="AV1616" s="13" t="s">
        <v>113</v>
      </c>
      <c r="AW1616" s="13" t="s">
        <v>32</v>
      </c>
      <c r="AX1616" s="13" t="s">
        <v>76</v>
      </c>
      <c r="AY1616" s="164" t="s">
        <v>164</v>
      </c>
    </row>
    <row r="1617" spans="2:65" s="14" customFormat="1">
      <c r="B1617" s="170"/>
      <c r="D1617" s="148" t="s">
        <v>253</v>
      </c>
      <c r="E1617" s="171" t="s">
        <v>1</v>
      </c>
      <c r="F1617" s="172" t="s">
        <v>265</v>
      </c>
      <c r="H1617" s="173">
        <v>120</v>
      </c>
      <c r="I1617" s="174"/>
      <c r="L1617" s="170"/>
      <c r="M1617" s="175"/>
      <c r="T1617" s="176"/>
      <c r="AT1617" s="171" t="s">
        <v>253</v>
      </c>
      <c r="AU1617" s="171" t="s">
        <v>113</v>
      </c>
      <c r="AV1617" s="14" t="s">
        <v>186</v>
      </c>
      <c r="AW1617" s="14" t="s">
        <v>32</v>
      </c>
      <c r="AX1617" s="14" t="s">
        <v>84</v>
      </c>
      <c r="AY1617" s="171" t="s">
        <v>164</v>
      </c>
    </row>
    <row r="1618" spans="2:65" s="1" customFormat="1" ht="24.2" customHeight="1">
      <c r="B1618" s="31"/>
      <c r="C1618" s="135" t="s">
        <v>1593</v>
      </c>
      <c r="D1618" s="135" t="s">
        <v>167</v>
      </c>
      <c r="E1618" s="136" t="s">
        <v>1594</v>
      </c>
      <c r="F1618" s="137" t="s">
        <v>1595</v>
      </c>
      <c r="G1618" s="138" t="s">
        <v>442</v>
      </c>
      <c r="H1618" s="139">
        <v>48.6</v>
      </c>
      <c r="I1618" s="140"/>
      <c r="J1618" s="141">
        <f>ROUND(I1618*H1618,2)</f>
        <v>0</v>
      </c>
      <c r="K1618" s="137" t="s">
        <v>1</v>
      </c>
      <c r="L1618" s="31"/>
      <c r="M1618" s="142" t="s">
        <v>1</v>
      </c>
      <c r="N1618" s="143" t="s">
        <v>42</v>
      </c>
      <c r="P1618" s="144">
        <f>O1618*H1618</f>
        <v>0</v>
      </c>
      <c r="Q1618" s="144">
        <v>5.0000000000000002E-5</v>
      </c>
      <c r="R1618" s="144">
        <f>Q1618*H1618</f>
        <v>2.4300000000000003E-3</v>
      </c>
      <c r="S1618" s="144">
        <v>0</v>
      </c>
      <c r="T1618" s="145">
        <f>S1618*H1618</f>
        <v>0</v>
      </c>
      <c r="AR1618" s="146" t="s">
        <v>340</v>
      </c>
      <c r="AT1618" s="146" t="s">
        <v>167</v>
      </c>
      <c r="AU1618" s="146" t="s">
        <v>113</v>
      </c>
      <c r="AY1618" s="16" t="s">
        <v>164</v>
      </c>
      <c r="BE1618" s="147">
        <f>IF(N1618="základní",J1618,0)</f>
        <v>0</v>
      </c>
      <c r="BF1618" s="147">
        <f>IF(N1618="snížená",J1618,0)</f>
        <v>0</v>
      </c>
      <c r="BG1618" s="147">
        <f>IF(N1618="zákl. přenesená",J1618,0)</f>
        <v>0</v>
      </c>
      <c r="BH1618" s="147">
        <f>IF(N1618="sníž. přenesená",J1618,0)</f>
        <v>0</v>
      </c>
      <c r="BI1618" s="147">
        <f>IF(N1618="nulová",J1618,0)</f>
        <v>0</v>
      </c>
      <c r="BJ1618" s="16" t="s">
        <v>113</v>
      </c>
      <c r="BK1618" s="147">
        <f>ROUND(I1618*H1618,2)</f>
        <v>0</v>
      </c>
      <c r="BL1618" s="16" t="s">
        <v>340</v>
      </c>
      <c r="BM1618" s="146" t="s">
        <v>1596</v>
      </c>
    </row>
    <row r="1619" spans="2:65" s="12" customFormat="1">
      <c r="B1619" s="157"/>
      <c r="D1619" s="148" t="s">
        <v>253</v>
      </c>
      <c r="E1619" s="158" t="s">
        <v>1</v>
      </c>
      <c r="F1619" s="159" t="s">
        <v>1597</v>
      </c>
      <c r="H1619" s="158" t="s">
        <v>1</v>
      </c>
      <c r="I1619" s="160"/>
      <c r="L1619" s="157"/>
      <c r="M1619" s="161"/>
      <c r="T1619" s="162"/>
      <c r="AT1619" s="158" t="s">
        <v>253</v>
      </c>
      <c r="AU1619" s="158" t="s">
        <v>113</v>
      </c>
      <c r="AV1619" s="12" t="s">
        <v>84</v>
      </c>
      <c r="AW1619" s="12" t="s">
        <v>32</v>
      </c>
      <c r="AX1619" s="12" t="s">
        <v>76</v>
      </c>
      <c r="AY1619" s="158" t="s">
        <v>164</v>
      </c>
    </row>
    <row r="1620" spans="2:65" s="13" customFormat="1">
      <c r="B1620" s="163"/>
      <c r="D1620" s="148" t="s">
        <v>253</v>
      </c>
      <c r="E1620" s="164" t="s">
        <v>1</v>
      </c>
      <c r="F1620" s="165" t="s">
        <v>1598</v>
      </c>
      <c r="H1620" s="166">
        <v>32.4</v>
      </c>
      <c r="I1620" s="167"/>
      <c r="L1620" s="163"/>
      <c r="M1620" s="168"/>
      <c r="T1620" s="169"/>
      <c r="AT1620" s="164" t="s">
        <v>253</v>
      </c>
      <c r="AU1620" s="164" t="s">
        <v>113</v>
      </c>
      <c r="AV1620" s="13" t="s">
        <v>113</v>
      </c>
      <c r="AW1620" s="13" t="s">
        <v>32</v>
      </c>
      <c r="AX1620" s="13" t="s">
        <v>76</v>
      </c>
      <c r="AY1620" s="164" t="s">
        <v>164</v>
      </c>
    </row>
    <row r="1621" spans="2:65" s="13" customFormat="1">
      <c r="B1621" s="163"/>
      <c r="D1621" s="148" t="s">
        <v>253</v>
      </c>
      <c r="E1621" s="164" t="s">
        <v>1</v>
      </c>
      <c r="F1621" s="165" t="s">
        <v>1599</v>
      </c>
      <c r="H1621" s="166">
        <v>16.2</v>
      </c>
      <c r="I1621" s="167"/>
      <c r="L1621" s="163"/>
      <c r="M1621" s="168"/>
      <c r="T1621" s="169"/>
      <c r="AT1621" s="164" t="s">
        <v>253</v>
      </c>
      <c r="AU1621" s="164" t="s">
        <v>113</v>
      </c>
      <c r="AV1621" s="13" t="s">
        <v>113</v>
      </c>
      <c r="AW1621" s="13" t="s">
        <v>32</v>
      </c>
      <c r="AX1621" s="13" t="s">
        <v>76</v>
      </c>
      <c r="AY1621" s="164" t="s">
        <v>164</v>
      </c>
    </row>
    <row r="1622" spans="2:65" s="14" customFormat="1">
      <c r="B1622" s="170"/>
      <c r="D1622" s="148" t="s">
        <v>253</v>
      </c>
      <c r="E1622" s="171" t="s">
        <v>1</v>
      </c>
      <c r="F1622" s="172" t="s">
        <v>265</v>
      </c>
      <c r="H1622" s="173">
        <v>48.599999999999994</v>
      </c>
      <c r="I1622" s="174"/>
      <c r="L1622" s="170"/>
      <c r="M1622" s="175"/>
      <c r="T1622" s="176"/>
      <c r="AT1622" s="171" t="s">
        <v>253</v>
      </c>
      <c r="AU1622" s="171" t="s">
        <v>113</v>
      </c>
      <c r="AV1622" s="14" t="s">
        <v>186</v>
      </c>
      <c r="AW1622" s="14" t="s">
        <v>32</v>
      </c>
      <c r="AX1622" s="14" t="s">
        <v>84</v>
      </c>
      <c r="AY1622" s="171" t="s">
        <v>164</v>
      </c>
    </row>
    <row r="1623" spans="2:65" s="1" customFormat="1" ht="33" customHeight="1">
      <c r="B1623" s="31"/>
      <c r="C1623" s="135" t="s">
        <v>1600</v>
      </c>
      <c r="D1623" s="135" t="s">
        <v>167</v>
      </c>
      <c r="E1623" s="136" t="s">
        <v>1601</v>
      </c>
      <c r="F1623" s="137" t="s">
        <v>1602</v>
      </c>
      <c r="G1623" s="138" t="s">
        <v>442</v>
      </c>
      <c r="H1623" s="139">
        <v>2.6</v>
      </c>
      <c r="I1623" s="140"/>
      <c r="J1623" s="141">
        <f t="shared" ref="J1623:J1628" si="20">ROUND(I1623*H1623,2)</f>
        <v>0</v>
      </c>
      <c r="K1623" s="137" t="s">
        <v>1</v>
      </c>
      <c r="L1623" s="31"/>
      <c r="M1623" s="142" t="s">
        <v>1</v>
      </c>
      <c r="N1623" s="143" t="s">
        <v>42</v>
      </c>
      <c r="P1623" s="144">
        <f t="shared" ref="P1623:P1628" si="21">O1623*H1623</f>
        <v>0</v>
      </c>
      <c r="Q1623" s="144">
        <v>5.0000000000000002E-5</v>
      </c>
      <c r="R1623" s="144">
        <f t="shared" ref="R1623:R1628" si="22">Q1623*H1623</f>
        <v>1.3000000000000002E-4</v>
      </c>
      <c r="S1623" s="144">
        <v>0</v>
      </c>
      <c r="T1623" s="145">
        <f t="shared" ref="T1623:T1628" si="23">S1623*H1623</f>
        <v>0</v>
      </c>
      <c r="AR1623" s="146" t="s">
        <v>340</v>
      </c>
      <c r="AT1623" s="146" t="s">
        <v>167</v>
      </c>
      <c r="AU1623" s="146" t="s">
        <v>113</v>
      </c>
      <c r="AY1623" s="16" t="s">
        <v>164</v>
      </c>
      <c r="BE1623" s="147">
        <f t="shared" ref="BE1623:BE1628" si="24">IF(N1623="základní",J1623,0)</f>
        <v>0</v>
      </c>
      <c r="BF1623" s="147">
        <f t="shared" ref="BF1623:BF1628" si="25">IF(N1623="snížená",J1623,0)</f>
        <v>0</v>
      </c>
      <c r="BG1623" s="147">
        <f t="shared" ref="BG1623:BG1628" si="26">IF(N1623="zákl. přenesená",J1623,0)</f>
        <v>0</v>
      </c>
      <c r="BH1623" s="147">
        <f t="shared" ref="BH1623:BH1628" si="27">IF(N1623="sníž. přenesená",J1623,0)</f>
        <v>0</v>
      </c>
      <c r="BI1623" s="147">
        <f t="shared" ref="BI1623:BI1628" si="28">IF(N1623="nulová",J1623,0)</f>
        <v>0</v>
      </c>
      <c r="BJ1623" s="16" t="s">
        <v>113</v>
      </c>
      <c r="BK1623" s="147">
        <f t="shared" ref="BK1623:BK1628" si="29">ROUND(I1623*H1623,2)</f>
        <v>0</v>
      </c>
      <c r="BL1623" s="16" t="s">
        <v>340</v>
      </c>
      <c r="BM1623" s="146" t="s">
        <v>1603</v>
      </c>
    </row>
    <row r="1624" spans="2:65" s="1" customFormat="1" ht="24.2" customHeight="1">
      <c r="B1624" s="31"/>
      <c r="C1624" s="135" t="s">
        <v>1604</v>
      </c>
      <c r="D1624" s="135" t="s">
        <v>167</v>
      </c>
      <c r="E1624" s="136" t="s">
        <v>1605</v>
      </c>
      <c r="F1624" s="137" t="s">
        <v>1606</v>
      </c>
      <c r="G1624" s="138" t="s">
        <v>442</v>
      </c>
      <c r="H1624" s="139">
        <v>32.47</v>
      </c>
      <c r="I1624" s="140"/>
      <c r="J1624" s="141">
        <f t="shared" si="20"/>
        <v>0</v>
      </c>
      <c r="K1624" s="137" t="s">
        <v>1</v>
      </c>
      <c r="L1624" s="31"/>
      <c r="M1624" s="142" t="s">
        <v>1</v>
      </c>
      <c r="N1624" s="143" t="s">
        <v>42</v>
      </c>
      <c r="P1624" s="144">
        <f t="shared" si="21"/>
        <v>0</v>
      </c>
      <c r="Q1624" s="144">
        <v>5.0000000000000002E-5</v>
      </c>
      <c r="R1624" s="144">
        <f t="shared" si="22"/>
        <v>1.6234999999999999E-3</v>
      </c>
      <c r="S1624" s="144">
        <v>0</v>
      </c>
      <c r="T1624" s="145">
        <f t="shared" si="23"/>
        <v>0</v>
      </c>
      <c r="AR1624" s="146" t="s">
        <v>340</v>
      </c>
      <c r="AT1624" s="146" t="s">
        <v>167</v>
      </c>
      <c r="AU1624" s="146" t="s">
        <v>113</v>
      </c>
      <c r="AY1624" s="16" t="s">
        <v>164</v>
      </c>
      <c r="BE1624" s="147">
        <f t="shared" si="24"/>
        <v>0</v>
      </c>
      <c r="BF1624" s="147">
        <f t="shared" si="25"/>
        <v>0</v>
      </c>
      <c r="BG1624" s="147">
        <f t="shared" si="26"/>
        <v>0</v>
      </c>
      <c r="BH1624" s="147">
        <f t="shared" si="27"/>
        <v>0</v>
      </c>
      <c r="BI1624" s="147">
        <f t="shared" si="28"/>
        <v>0</v>
      </c>
      <c r="BJ1624" s="16" t="s">
        <v>113</v>
      </c>
      <c r="BK1624" s="147">
        <f t="shared" si="29"/>
        <v>0</v>
      </c>
      <c r="BL1624" s="16" t="s">
        <v>340</v>
      </c>
      <c r="BM1624" s="146" t="s">
        <v>1607</v>
      </c>
    </row>
    <row r="1625" spans="2:65" s="1" customFormat="1" ht="33" customHeight="1">
      <c r="B1625" s="31"/>
      <c r="C1625" s="135" t="s">
        <v>1608</v>
      </c>
      <c r="D1625" s="135" t="s">
        <v>167</v>
      </c>
      <c r="E1625" s="136" t="s">
        <v>1609</v>
      </c>
      <c r="F1625" s="137" t="s">
        <v>1610</v>
      </c>
      <c r="G1625" s="138" t="s">
        <v>507</v>
      </c>
      <c r="H1625" s="139">
        <v>26</v>
      </c>
      <c r="I1625" s="140"/>
      <c r="J1625" s="141">
        <f t="shared" si="20"/>
        <v>0</v>
      </c>
      <c r="K1625" s="137" t="s">
        <v>1</v>
      </c>
      <c r="L1625" s="31"/>
      <c r="M1625" s="142" t="s">
        <v>1</v>
      </c>
      <c r="N1625" s="143" t="s">
        <v>42</v>
      </c>
      <c r="P1625" s="144">
        <f t="shared" si="21"/>
        <v>0</v>
      </c>
      <c r="Q1625" s="144">
        <v>5.0000000000000002E-5</v>
      </c>
      <c r="R1625" s="144">
        <f t="shared" si="22"/>
        <v>1.3000000000000002E-3</v>
      </c>
      <c r="S1625" s="144">
        <v>0</v>
      </c>
      <c r="T1625" s="145">
        <f t="shared" si="23"/>
        <v>0</v>
      </c>
      <c r="AR1625" s="146" t="s">
        <v>340</v>
      </c>
      <c r="AT1625" s="146" t="s">
        <v>167</v>
      </c>
      <c r="AU1625" s="146" t="s">
        <v>113</v>
      </c>
      <c r="AY1625" s="16" t="s">
        <v>164</v>
      </c>
      <c r="BE1625" s="147">
        <f t="shared" si="24"/>
        <v>0</v>
      </c>
      <c r="BF1625" s="147">
        <f t="shared" si="25"/>
        <v>0</v>
      </c>
      <c r="BG1625" s="147">
        <f t="shared" si="26"/>
        <v>0</v>
      </c>
      <c r="BH1625" s="147">
        <f t="shared" si="27"/>
        <v>0</v>
      </c>
      <c r="BI1625" s="147">
        <f t="shared" si="28"/>
        <v>0</v>
      </c>
      <c r="BJ1625" s="16" t="s">
        <v>113</v>
      </c>
      <c r="BK1625" s="147">
        <f t="shared" si="29"/>
        <v>0</v>
      </c>
      <c r="BL1625" s="16" t="s">
        <v>340</v>
      </c>
      <c r="BM1625" s="146" t="s">
        <v>1611</v>
      </c>
    </row>
    <row r="1626" spans="2:65" s="1" customFormat="1" ht="33" customHeight="1">
      <c r="B1626" s="31"/>
      <c r="C1626" s="135" t="s">
        <v>1612</v>
      </c>
      <c r="D1626" s="135" t="s">
        <v>167</v>
      </c>
      <c r="E1626" s="136" t="s">
        <v>1613</v>
      </c>
      <c r="F1626" s="137" t="s">
        <v>1614</v>
      </c>
      <c r="G1626" s="138" t="s">
        <v>507</v>
      </c>
      <c r="H1626" s="139">
        <v>4</v>
      </c>
      <c r="I1626" s="140"/>
      <c r="J1626" s="141">
        <f t="shared" si="20"/>
        <v>0</v>
      </c>
      <c r="K1626" s="137" t="s">
        <v>1</v>
      </c>
      <c r="L1626" s="31"/>
      <c r="M1626" s="142" t="s">
        <v>1</v>
      </c>
      <c r="N1626" s="143" t="s">
        <v>42</v>
      </c>
      <c r="P1626" s="144">
        <f t="shared" si="21"/>
        <v>0</v>
      </c>
      <c r="Q1626" s="144">
        <v>5.0000000000000002E-5</v>
      </c>
      <c r="R1626" s="144">
        <f t="shared" si="22"/>
        <v>2.0000000000000001E-4</v>
      </c>
      <c r="S1626" s="144">
        <v>0</v>
      </c>
      <c r="T1626" s="145">
        <f t="shared" si="23"/>
        <v>0</v>
      </c>
      <c r="AR1626" s="146" t="s">
        <v>340</v>
      </c>
      <c r="AT1626" s="146" t="s">
        <v>167</v>
      </c>
      <c r="AU1626" s="146" t="s">
        <v>113</v>
      </c>
      <c r="AY1626" s="16" t="s">
        <v>164</v>
      </c>
      <c r="BE1626" s="147">
        <f t="shared" si="24"/>
        <v>0</v>
      </c>
      <c r="BF1626" s="147">
        <f t="shared" si="25"/>
        <v>0</v>
      </c>
      <c r="BG1626" s="147">
        <f t="shared" si="26"/>
        <v>0</v>
      </c>
      <c r="BH1626" s="147">
        <f t="shared" si="27"/>
        <v>0</v>
      </c>
      <c r="BI1626" s="147">
        <f t="shared" si="28"/>
        <v>0</v>
      </c>
      <c r="BJ1626" s="16" t="s">
        <v>113</v>
      </c>
      <c r="BK1626" s="147">
        <f t="shared" si="29"/>
        <v>0</v>
      </c>
      <c r="BL1626" s="16" t="s">
        <v>340</v>
      </c>
      <c r="BM1626" s="146" t="s">
        <v>1615</v>
      </c>
    </row>
    <row r="1627" spans="2:65" s="1" customFormat="1" ht="21.75" customHeight="1">
      <c r="B1627" s="31"/>
      <c r="C1627" s="135" t="s">
        <v>1616</v>
      </c>
      <c r="D1627" s="135" t="s">
        <v>167</v>
      </c>
      <c r="E1627" s="136" t="s">
        <v>1617</v>
      </c>
      <c r="F1627" s="137" t="s">
        <v>1618</v>
      </c>
      <c r="G1627" s="138" t="s">
        <v>507</v>
      </c>
      <c r="H1627" s="139">
        <v>24</v>
      </c>
      <c r="I1627" s="140"/>
      <c r="J1627" s="141">
        <f t="shared" si="20"/>
        <v>0</v>
      </c>
      <c r="K1627" s="137" t="s">
        <v>1</v>
      </c>
      <c r="L1627" s="31"/>
      <c r="M1627" s="142" t="s">
        <v>1</v>
      </c>
      <c r="N1627" s="143" t="s">
        <v>42</v>
      </c>
      <c r="P1627" s="144">
        <f t="shared" si="21"/>
        <v>0</v>
      </c>
      <c r="Q1627" s="144">
        <v>5.0000000000000002E-5</v>
      </c>
      <c r="R1627" s="144">
        <f t="shared" si="22"/>
        <v>1.2000000000000001E-3</v>
      </c>
      <c r="S1627" s="144">
        <v>0</v>
      </c>
      <c r="T1627" s="145">
        <f t="shared" si="23"/>
        <v>0</v>
      </c>
      <c r="AR1627" s="146" t="s">
        <v>340</v>
      </c>
      <c r="AT1627" s="146" t="s">
        <v>167</v>
      </c>
      <c r="AU1627" s="146" t="s">
        <v>113</v>
      </c>
      <c r="AY1627" s="16" t="s">
        <v>164</v>
      </c>
      <c r="BE1627" s="147">
        <f t="shared" si="24"/>
        <v>0</v>
      </c>
      <c r="BF1627" s="147">
        <f t="shared" si="25"/>
        <v>0</v>
      </c>
      <c r="BG1627" s="147">
        <f t="shared" si="26"/>
        <v>0</v>
      </c>
      <c r="BH1627" s="147">
        <f t="shared" si="27"/>
        <v>0</v>
      </c>
      <c r="BI1627" s="147">
        <f t="shared" si="28"/>
        <v>0</v>
      </c>
      <c r="BJ1627" s="16" t="s">
        <v>113</v>
      </c>
      <c r="BK1627" s="147">
        <f t="shared" si="29"/>
        <v>0</v>
      </c>
      <c r="BL1627" s="16" t="s">
        <v>340</v>
      </c>
      <c r="BM1627" s="146" t="s">
        <v>1619</v>
      </c>
    </row>
    <row r="1628" spans="2:65" s="1" customFormat="1" ht="24.2" customHeight="1">
      <c r="B1628" s="31"/>
      <c r="C1628" s="135" t="s">
        <v>1620</v>
      </c>
      <c r="D1628" s="135" t="s">
        <v>167</v>
      </c>
      <c r="E1628" s="136" t="s">
        <v>1621</v>
      </c>
      <c r="F1628" s="137" t="s">
        <v>1622</v>
      </c>
      <c r="G1628" s="138" t="s">
        <v>1122</v>
      </c>
      <c r="H1628" s="187"/>
      <c r="I1628" s="140"/>
      <c r="J1628" s="141">
        <f t="shared" si="20"/>
        <v>0</v>
      </c>
      <c r="K1628" s="137" t="s">
        <v>251</v>
      </c>
      <c r="L1628" s="31"/>
      <c r="M1628" s="142" t="s">
        <v>1</v>
      </c>
      <c r="N1628" s="143" t="s">
        <v>42</v>
      </c>
      <c r="P1628" s="144">
        <f t="shared" si="21"/>
        <v>0</v>
      </c>
      <c r="Q1628" s="144">
        <v>0</v>
      </c>
      <c r="R1628" s="144">
        <f t="shared" si="22"/>
        <v>0</v>
      </c>
      <c r="S1628" s="144">
        <v>0</v>
      </c>
      <c r="T1628" s="145">
        <f t="shared" si="23"/>
        <v>0</v>
      </c>
      <c r="AR1628" s="146" t="s">
        <v>340</v>
      </c>
      <c r="AT1628" s="146" t="s">
        <v>167</v>
      </c>
      <c r="AU1628" s="146" t="s">
        <v>113</v>
      </c>
      <c r="AY1628" s="16" t="s">
        <v>164</v>
      </c>
      <c r="BE1628" s="147">
        <f t="shared" si="24"/>
        <v>0</v>
      </c>
      <c r="BF1628" s="147">
        <f t="shared" si="25"/>
        <v>0</v>
      </c>
      <c r="BG1628" s="147">
        <f t="shared" si="26"/>
        <v>0</v>
      </c>
      <c r="BH1628" s="147">
        <f t="shared" si="27"/>
        <v>0</v>
      </c>
      <c r="BI1628" s="147">
        <f t="shared" si="28"/>
        <v>0</v>
      </c>
      <c r="BJ1628" s="16" t="s">
        <v>113</v>
      </c>
      <c r="BK1628" s="147">
        <f t="shared" si="29"/>
        <v>0</v>
      </c>
      <c r="BL1628" s="16" t="s">
        <v>340</v>
      </c>
      <c r="BM1628" s="146" t="s">
        <v>1623</v>
      </c>
    </row>
    <row r="1629" spans="2:65" s="11" customFormat="1" ht="22.9" customHeight="1">
      <c r="B1629" s="123"/>
      <c r="D1629" s="124" t="s">
        <v>75</v>
      </c>
      <c r="E1629" s="133" t="s">
        <v>1624</v>
      </c>
      <c r="F1629" s="133" t="s">
        <v>1625</v>
      </c>
      <c r="I1629" s="126"/>
      <c r="J1629" s="134">
        <f>BK1629</f>
        <v>0</v>
      </c>
      <c r="L1629" s="123"/>
      <c r="M1629" s="128"/>
      <c r="P1629" s="129">
        <f>SUM(P1630:P1668)</f>
        <v>0</v>
      </c>
      <c r="R1629" s="129">
        <f>SUM(R1630:R1668)</f>
        <v>6.3887729999999996</v>
      </c>
      <c r="T1629" s="130">
        <f>SUM(T1630:T1668)</f>
        <v>0</v>
      </c>
      <c r="AR1629" s="124" t="s">
        <v>113</v>
      </c>
      <c r="AT1629" s="131" t="s">
        <v>75</v>
      </c>
      <c r="AU1629" s="131" t="s">
        <v>84</v>
      </c>
      <c r="AY1629" s="124" t="s">
        <v>164</v>
      </c>
      <c r="BK1629" s="132">
        <f>SUM(BK1630:BK1668)</f>
        <v>0</v>
      </c>
    </row>
    <row r="1630" spans="2:65" s="1" customFormat="1" ht="16.5" customHeight="1">
      <c r="B1630" s="31"/>
      <c r="C1630" s="135" t="s">
        <v>1626</v>
      </c>
      <c r="D1630" s="135" t="s">
        <v>167</v>
      </c>
      <c r="E1630" s="136" t="s">
        <v>1627</v>
      </c>
      <c r="F1630" s="137" t="s">
        <v>1628</v>
      </c>
      <c r="G1630" s="138" t="s">
        <v>250</v>
      </c>
      <c r="H1630" s="139">
        <v>184.7</v>
      </c>
      <c r="I1630" s="140"/>
      <c r="J1630" s="141">
        <f>ROUND(I1630*H1630,2)</f>
        <v>0</v>
      </c>
      <c r="K1630" s="137" t="s">
        <v>251</v>
      </c>
      <c r="L1630" s="31"/>
      <c r="M1630" s="142" t="s">
        <v>1</v>
      </c>
      <c r="N1630" s="143" t="s">
        <v>42</v>
      </c>
      <c r="P1630" s="144">
        <f>O1630*H1630</f>
        <v>0</v>
      </c>
      <c r="Q1630" s="144">
        <v>0</v>
      </c>
      <c r="R1630" s="144">
        <f>Q1630*H1630</f>
        <v>0</v>
      </c>
      <c r="S1630" s="144">
        <v>0</v>
      </c>
      <c r="T1630" s="145">
        <f>S1630*H1630</f>
        <v>0</v>
      </c>
      <c r="AR1630" s="146" t="s">
        <v>340</v>
      </c>
      <c r="AT1630" s="146" t="s">
        <v>167</v>
      </c>
      <c r="AU1630" s="146" t="s">
        <v>113</v>
      </c>
      <c r="AY1630" s="16" t="s">
        <v>164</v>
      </c>
      <c r="BE1630" s="147">
        <f>IF(N1630="základní",J1630,0)</f>
        <v>0</v>
      </c>
      <c r="BF1630" s="147">
        <f>IF(N1630="snížená",J1630,0)</f>
        <v>0</v>
      </c>
      <c r="BG1630" s="147">
        <f>IF(N1630="zákl. přenesená",J1630,0)</f>
        <v>0</v>
      </c>
      <c r="BH1630" s="147">
        <f>IF(N1630="sníž. přenesená",J1630,0)</f>
        <v>0</v>
      </c>
      <c r="BI1630" s="147">
        <f>IF(N1630="nulová",J1630,0)</f>
        <v>0</v>
      </c>
      <c r="BJ1630" s="16" t="s">
        <v>113</v>
      </c>
      <c r="BK1630" s="147">
        <f>ROUND(I1630*H1630,2)</f>
        <v>0</v>
      </c>
      <c r="BL1630" s="16" t="s">
        <v>340</v>
      </c>
      <c r="BM1630" s="146" t="s">
        <v>1629</v>
      </c>
    </row>
    <row r="1631" spans="2:65" s="12" customFormat="1">
      <c r="B1631" s="157"/>
      <c r="D1631" s="148" t="s">
        <v>253</v>
      </c>
      <c r="E1631" s="158" t="s">
        <v>1</v>
      </c>
      <c r="F1631" s="159" t="s">
        <v>1630</v>
      </c>
      <c r="H1631" s="158" t="s">
        <v>1</v>
      </c>
      <c r="I1631" s="160"/>
      <c r="L1631" s="157"/>
      <c r="M1631" s="161"/>
      <c r="T1631" s="162"/>
      <c r="AT1631" s="158" t="s">
        <v>253</v>
      </c>
      <c r="AU1631" s="158" t="s">
        <v>113</v>
      </c>
      <c r="AV1631" s="12" t="s">
        <v>84</v>
      </c>
      <c r="AW1631" s="12" t="s">
        <v>32</v>
      </c>
      <c r="AX1631" s="12" t="s">
        <v>76</v>
      </c>
      <c r="AY1631" s="158" t="s">
        <v>164</v>
      </c>
    </row>
    <row r="1632" spans="2:65" s="12" customFormat="1">
      <c r="B1632" s="157"/>
      <c r="D1632" s="148" t="s">
        <v>253</v>
      </c>
      <c r="E1632" s="158" t="s">
        <v>1</v>
      </c>
      <c r="F1632" s="159" t="s">
        <v>509</v>
      </c>
      <c r="H1632" s="158" t="s">
        <v>1</v>
      </c>
      <c r="I1632" s="160"/>
      <c r="L1632" s="157"/>
      <c r="M1632" s="161"/>
      <c r="T1632" s="162"/>
      <c r="AT1632" s="158" t="s">
        <v>253</v>
      </c>
      <c r="AU1632" s="158" t="s">
        <v>113</v>
      </c>
      <c r="AV1632" s="12" t="s">
        <v>84</v>
      </c>
      <c r="AW1632" s="12" t="s">
        <v>32</v>
      </c>
      <c r="AX1632" s="12" t="s">
        <v>76</v>
      </c>
      <c r="AY1632" s="158" t="s">
        <v>164</v>
      </c>
    </row>
    <row r="1633" spans="2:65" s="13" customFormat="1">
      <c r="B1633" s="163"/>
      <c r="D1633" s="148" t="s">
        <v>253</v>
      </c>
      <c r="E1633" s="164" t="s">
        <v>1</v>
      </c>
      <c r="F1633" s="165" t="s">
        <v>1631</v>
      </c>
      <c r="H1633" s="166">
        <v>70.7</v>
      </c>
      <c r="I1633" s="167"/>
      <c r="L1633" s="163"/>
      <c r="M1633" s="168"/>
      <c r="T1633" s="169"/>
      <c r="AT1633" s="164" t="s">
        <v>253</v>
      </c>
      <c r="AU1633" s="164" t="s">
        <v>113</v>
      </c>
      <c r="AV1633" s="13" t="s">
        <v>113</v>
      </c>
      <c r="AW1633" s="13" t="s">
        <v>32</v>
      </c>
      <c r="AX1633" s="13" t="s">
        <v>76</v>
      </c>
      <c r="AY1633" s="164" t="s">
        <v>164</v>
      </c>
    </row>
    <row r="1634" spans="2:65" s="12" customFormat="1">
      <c r="B1634" s="157"/>
      <c r="D1634" s="148" t="s">
        <v>253</v>
      </c>
      <c r="E1634" s="158" t="s">
        <v>1</v>
      </c>
      <c r="F1634" s="159" t="s">
        <v>511</v>
      </c>
      <c r="H1634" s="158" t="s">
        <v>1</v>
      </c>
      <c r="I1634" s="160"/>
      <c r="L1634" s="157"/>
      <c r="M1634" s="161"/>
      <c r="T1634" s="162"/>
      <c r="AT1634" s="158" t="s">
        <v>253</v>
      </c>
      <c r="AU1634" s="158" t="s">
        <v>113</v>
      </c>
      <c r="AV1634" s="12" t="s">
        <v>84</v>
      </c>
      <c r="AW1634" s="12" t="s">
        <v>32</v>
      </c>
      <c r="AX1634" s="12" t="s">
        <v>76</v>
      </c>
      <c r="AY1634" s="158" t="s">
        <v>164</v>
      </c>
    </row>
    <row r="1635" spans="2:65" s="13" customFormat="1">
      <c r="B1635" s="163"/>
      <c r="D1635" s="148" t="s">
        <v>253</v>
      </c>
      <c r="E1635" s="164" t="s">
        <v>1</v>
      </c>
      <c r="F1635" s="165" t="s">
        <v>1632</v>
      </c>
      <c r="H1635" s="166">
        <v>57</v>
      </c>
      <c r="I1635" s="167"/>
      <c r="L1635" s="163"/>
      <c r="M1635" s="168"/>
      <c r="T1635" s="169"/>
      <c r="AT1635" s="164" t="s">
        <v>253</v>
      </c>
      <c r="AU1635" s="164" t="s">
        <v>113</v>
      </c>
      <c r="AV1635" s="13" t="s">
        <v>113</v>
      </c>
      <c r="AW1635" s="13" t="s">
        <v>32</v>
      </c>
      <c r="AX1635" s="13" t="s">
        <v>76</v>
      </c>
      <c r="AY1635" s="164" t="s">
        <v>164</v>
      </c>
    </row>
    <row r="1636" spans="2:65" s="12" customFormat="1">
      <c r="B1636" s="157"/>
      <c r="D1636" s="148" t="s">
        <v>253</v>
      </c>
      <c r="E1636" s="158" t="s">
        <v>1</v>
      </c>
      <c r="F1636" s="159" t="s">
        <v>519</v>
      </c>
      <c r="H1636" s="158" t="s">
        <v>1</v>
      </c>
      <c r="I1636" s="160"/>
      <c r="L1636" s="157"/>
      <c r="M1636" s="161"/>
      <c r="T1636" s="162"/>
      <c r="AT1636" s="158" t="s">
        <v>253</v>
      </c>
      <c r="AU1636" s="158" t="s">
        <v>113</v>
      </c>
      <c r="AV1636" s="12" t="s">
        <v>84</v>
      </c>
      <c r="AW1636" s="12" t="s">
        <v>32</v>
      </c>
      <c r="AX1636" s="12" t="s">
        <v>76</v>
      </c>
      <c r="AY1636" s="158" t="s">
        <v>164</v>
      </c>
    </row>
    <row r="1637" spans="2:65" s="13" customFormat="1">
      <c r="B1637" s="163"/>
      <c r="D1637" s="148" t="s">
        <v>253</v>
      </c>
      <c r="E1637" s="164" t="s">
        <v>1</v>
      </c>
      <c r="F1637" s="165" t="s">
        <v>1632</v>
      </c>
      <c r="H1637" s="166">
        <v>57</v>
      </c>
      <c r="I1637" s="167"/>
      <c r="L1637" s="163"/>
      <c r="M1637" s="168"/>
      <c r="T1637" s="169"/>
      <c r="AT1637" s="164" t="s">
        <v>253</v>
      </c>
      <c r="AU1637" s="164" t="s">
        <v>113</v>
      </c>
      <c r="AV1637" s="13" t="s">
        <v>113</v>
      </c>
      <c r="AW1637" s="13" t="s">
        <v>32</v>
      </c>
      <c r="AX1637" s="13" t="s">
        <v>76</v>
      </c>
      <c r="AY1637" s="164" t="s">
        <v>164</v>
      </c>
    </row>
    <row r="1638" spans="2:65" s="14" customFormat="1">
      <c r="B1638" s="170"/>
      <c r="D1638" s="148" t="s">
        <v>253</v>
      </c>
      <c r="E1638" s="171" t="s">
        <v>1</v>
      </c>
      <c r="F1638" s="172" t="s">
        <v>265</v>
      </c>
      <c r="H1638" s="173">
        <v>184.7</v>
      </c>
      <c r="I1638" s="174"/>
      <c r="L1638" s="170"/>
      <c r="M1638" s="175"/>
      <c r="T1638" s="176"/>
      <c r="AT1638" s="171" t="s">
        <v>253</v>
      </c>
      <c r="AU1638" s="171" t="s">
        <v>113</v>
      </c>
      <c r="AV1638" s="14" t="s">
        <v>186</v>
      </c>
      <c r="AW1638" s="14" t="s">
        <v>32</v>
      </c>
      <c r="AX1638" s="14" t="s">
        <v>84</v>
      </c>
      <c r="AY1638" s="171" t="s">
        <v>164</v>
      </c>
    </row>
    <row r="1639" spans="2:65" s="1" customFormat="1" ht="16.5" customHeight="1">
      <c r="B1639" s="31"/>
      <c r="C1639" s="135" t="s">
        <v>1633</v>
      </c>
      <c r="D1639" s="135" t="s">
        <v>167</v>
      </c>
      <c r="E1639" s="136" t="s">
        <v>1634</v>
      </c>
      <c r="F1639" s="137" t="s">
        <v>1635</v>
      </c>
      <c r="G1639" s="138" t="s">
        <v>250</v>
      </c>
      <c r="H1639" s="139">
        <v>184.7</v>
      </c>
      <c r="I1639" s="140"/>
      <c r="J1639" s="141">
        <f>ROUND(I1639*H1639,2)</f>
        <v>0</v>
      </c>
      <c r="K1639" s="137" t="s">
        <v>251</v>
      </c>
      <c r="L1639" s="31"/>
      <c r="M1639" s="142" t="s">
        <v>1</v>
      </c>
      <c r="N1639" s="143" t="s">
        <v>42</v>
      </c>
      <c r="P1639" s="144">
        <f>O1639*H1639</f>
        <v>0</v>
      </c>
      <c r="Q1639" s="144">
        <v>2.9999999999999997E-4</v>
      </c>
      <c r="R1639" s="144">
        <f>Q1639*H1639</f>
        <v>5.5409999999999994E-2</v>
      </c>
      <c r="S1639" s="144">
        <v>0</v>
      </c>
      <c r="T1639" s="145">
        <f>S1639*H1639</f>
        <v>0</v>
      </c>
      <c r="AR1639" s="146" t="s">
        <v>340</v>
      </c>
      <c r="AT1639" s="146" t="s">
        <v>167</v>
      </c>
      <c r="AU1639" s="146" t="s">
        <v>113</v>
      </c>
      <c r="AY1639" s="16" t="s">
        <v>164</v>
      </c>
      <c r="BE1639" s="147">
        <f>IF(N1639="základní",J1639,0)</f>
        <v>0</v>
      </c>
      <c r="BF1639" s="147">
        <f>IF(N1639="snížená",J1639,0)</f>
        <v>0</v>
      </c>
      <c r="BG1639" s="147">
        <f>IF(N1639="zákl. přenesená",J1639,0)</f>
        <v>0</v>
      </c>
      <c r="BH1639" s="147">
        <f>IF(N1639="sníž. přenesená",J1639,0)</f>
        <v>0</v>
      </c>
      <c r="BI1639" s="147">
        <f>IF(N1639="nulová",J1639,0)</f>
        <v>0</v>
      </c>
      <c r="BJ1639" s="16" t="s">
        <v>113</v>
      </c>
      <c r="BK1639" s="147">
        <f>ROUND(I1639*H1639,2)</f>
        <v>0</v>
      </c>
      <c r="BL1639" s="16" t="s">
        <v>340</v>
      </c>
      <c r="BM1639" s="146" t="s">
        <v>1636</v>
      </c>
    </row>
    <row r="1640" spans="2:65" s="12" customFormat="1">
      <c r="B1640" s="157"/>
      <c r="D1640" s="148" t="s">
        <v>253</v>
      </c>
      <c r="E1640" s="158" t="s">
        <v>1</v>
      </c>
      <c r="F1640" s="159" t="s">
        <v>1630</v>
      </c>
      <c r="H1640" s="158" t="s">
        <v>1</v>
      </c>
      <c r="I1640" s="160"/>
      <c r="L1640" s="157"/>
      <c r="M1640" s="161"/>
      <c r="T1640" s="162"/>
      <c r="AT1640" s="158" t="s">
        <v>253</v>
      </c>
      <c r="AU1640" s="158" t="s">
        <v>113</v>
      </c>
      <c r="AV1640" s="12" t="s">
        <v>84</v>
      </c>
      <c r="AW1640" s="12" t="s">
        <v>32</v>
      </c>
      <c r="AX1640" s="12" t="s">
        <v>76</v>
      </c>
      <c r="AY1640" s="158" t="s">
        <v>164</v>
      </c>
    </row>
    <row r="1641" spans="2:65" s="12" customFormat="1">
      <c r="B1641" s="157"/>
      <c r="D1641" s="148" t="s">
        <v>253</v>
      </c>
      <c r="E1641" s="158" t="s">
        <v>1</v>
      </c>
      <c r="F1641" s="159" t="s">
        <v>509</v>
      </c>
      <c r="H1641" s="158" t="s">
        <v>1</v>
      </c>
      <c r="I1641" s="160"/>
      <c r="L1641" s="157"/>
      <c r="M1641" s="161"/>
      <c r="T1641" s="162"/>
      <c r="AT1641" s="158" t="s">
        <v>253</v>
      </c>
      <c r="AU1641" s="158" t="s">
        <v>113</v>
      </c>
      <c r="AV1641" s="12" t="s">
        <v>84</v>
      </c>
      <c r="AW1641" s="12" t="s">
        <v>32</v>
      </c>
      <c r="AX1641" s="12" t="s">
        <v>76</v>
      </c>
      <c r="AY1641" s="158" t="s">
        <v>164</v>
      </c>
    </row>
    <row r="1642" spans="2:65" s="13" customFormat="1">
      <c r="B1642" s="163"/>
      <c r="D1642" s="148" t="s">
        <v>253</v>
      </c>
      <c r="E1642" s="164" t="s">
        <v>1</v>
      </c>
      <c r="F1642" s="165" t="s">
        <v>1631</v>
      </c>
      <c r="H1642" s="166">
        <v>70.7</v>
      </c>
      <c r="I1642" s="167"/>
      <c r="L1642" s="163"/>
      <c r="M1642" s="168"/>
      <c r="T1642" s="169"/>
      <c r="AT1642" s="164" t="s">
        <v>253</v>
      </c>
      <c r="AU1642" s="164" t="s">
        <v>113</v>
      </c>
      <c r="AV1642" s="13" t="s">
        <v>113</v>
      </c>
      <c r="AW1642" s="13" t="s">
        <v>32</v>
      </c>
      <c r="AX1642" s="13" t="s">
        <v>76</v>
      </c>
      <c r="AY1642" s="164" t="s">
        <v>164</v>
      </c>
    </row>
    <row r="1643" spans="2:65" s="12" customFormat="1">
      <c r="B1643" s="157"/>
      <c r="D1643" s="148" t="s">
        <v>253</v>
      </c>
      <c r="E1643" s="158" t="s">
        <v>1</v>
      </c>
      <c r="F1643" s="159" t="s">
        <v>511</v>
      </c>
      <c r="H1643" s="158" t="s">
        <v>1</v>
      </c>
      <c r="I1643" s="160"/>
      <c r="L1643" s="157"/>
      <c r="M1643" s="161"/>
      <c r="T1643" s="162"/>
      <c r="AT1643" s="158" t="s">
        <v>253</v>
      </c>
      <c r="AU1643" s="158" t="s">
        <v>113</v>
      </c>
      <c r="AV1643" s="12" t="s">
        <v>84</v>
      </c>
      <c r="AW1643" s="12" t="s">
        <v>32</v>
      </c>
      <c r="AX1643" s="12" t="s">
        <v>76</v>
      </c>
      <c r="AY1643" s="158" t="s">
        <v>164</v>
      </c>
    </row>
    <row r="1644" spans="2:65" s="13" customFormat="1">
      <c r="B1644" s="163"/>
      <c r="D1644" s="148" t="s">
        <v>253</v>
      </c>
      <c r="E1644" s="164" t="s">
        <v>1</v>
      </c>
      <c r="F1644" s="165" t="s">
        <v>1632</v>
      </c>
      <c r="H1644" s="166">
        <v>57</v>
      </c>
      <c r="I1644" s="167"/>
      <c r="L1644" s="163"/>
      <c r="M1644" s="168"/>
      <c r="T1644" s="169"/>
      <c r="AT1644" s="164" t="s">
        <v>253</v>
      </c>
      <c r="AU1644" s="164" t="s">
        <v>113</v>
      </c>
      <c r="AV1644" s="13" t="s">
        <v>113</v>
      </c>
      <c r="AW1644" s="13" t="s">
        <v>32</v>
      </c>
      <c r="AX1644" s="13" t="s">
        <v>76</v>
      </c>
      <c r="AY1644" s="164" t="s">
        <v>164</v>
      </c>
    </row>
    <row r="1645" spans="2:65" s="12" customFormat="1">
      <c r="B1645" s="157"/>
      <c r="D1645" s="148" t="s">
        <v>253</v>
      </c>
      <c r="E1645" s="158" t="s">
        <v>1</v>
      </c>
      <c r="F1645" s="159" t="s">
        <v>519</v>
      </c>
      <c r="H1645" s="158" t="s">
        <v>1</v>
      </c>
      <c r="I1645" s="160"/>
      <c r="L1645" s="157"/>
      <c r="M1645" s="161"/>
      <c r="T1645" s="162"/>
      <c r="AT1645" s="158" t="s">
        <v>253</v>
      </c>
      <c r="AU1645" s="158" t="s">
        <v>113</v>
      </c>
      <c r="AV1645" s="12" t="s">
        <v>84</v>
      </c>
      <c r="AW1645" s="12" t="s">
        <v>32</v>
      </c>
      <c r="AX1645" s="12" t="s">
        <v>76</v>
      </c>
      <c r="AY1645" s="158" t="s">
        <v>164</v>
      </c>
    </row>
    <row r="1646" spans="2:65" s="13" customFormat="1">
      <c r="B1646" s="163"/>
      <c r="D1646" s="148" t="s">
        <v>253</v>
      </c>
      <c r="E1646" s="164" t="s">
        <v>1</v>
      </c>
      <c r="F1646" s="165" t="s">
        <v>1632</v>
      </c>
      <c r="H1646" s="166">
        <v>57</v>
      </c>
      <c r="I1646" s="167"/>
      <c r="L1646" s="163"/>
      <c r="M1646" s="168"/>
      <c r="T1646" s="169"/>
      <c r="AT1646" s="164" t="s">
        <v>253</v>
      </c>
      <c r="AU1646" s="164" t="s">
        <v>113</v>
      </c>
      <c r="AV1646" s="13" t="s">
        <v>113</v>
      </c>
      <c r="AW1646" s="13" t="s">
        <v>32</v>
      </c>
      <c r="AX1646" s="13" t="s">
        <v>76</v>
      </c>
      <c r="AY1646" s="164" t="s">
        <v>164</v>
      </c>
    </row>
    <row r="1647" spans="2:65" s="14" customFormat="1">
      <c r="B1647" s="170"/>
      <c r="D1647" s="148" t="s">
        <v>253</v>
      </c>
      <c r="E1647" s="171" t="s">
        <v>1</v>
      </c>
      <c r="F1647" s="172" t="s">
        <v>265</v>
      </c>
      <c r="H1647" s="173">
        <v>184.7</v>
      </c>
      <c r="I1647" s="174"/>
      <c r="L1647" s="170"/>
      <c r="M1647" s="175"/>
      <c r="T1647" s="176"/>
      <c r="AT1647" s="171" t="s">
        <v>253</v>
      </c>
      <c r="AU1647" s="171" t="s">
        <v>113</v>
      </c>
      <c r="AV1647" s="14" t="s">
        <v>186</v>
      </c>
      <c r="AW1647" s="14" t="s">
        <v>32</v>
      </c>
      <c r="AX1647" s="14" t="s">
        <v>84</v>
      </c>
      <c r="AY1647" s="171" t="s">
        <v>164</v>
      </c>
    </row>
    <row r="1648" spans="2:65" s="1" customFormat="1" ht="33" customHeight="1">
      <c r="B1648" s="31"/>
      <c r="C1648" s="135" t="s">
        <v>1637</v>
      </c>
      <c r="D1648" s="135" t="s">
        <v>167</v>
      </c>
      <c r="E1648" s="136" t="s">
        <v>1638</v>
      </c>
      <c r="F1648" s="137" t="s">
        <v>1639</v>
      </c>
      <c r="G1648" s="138" t="s">
        <v>250</v>
      </c>
      <c r="H1648" s="139">
        <v>184.7</v>
      </c>
      <c r="I1648" s="140"/>
      <c r="J1648" s="141">
        <f>ROUND(I1648*H1648,2)</f>
        <v>0</v>
      </c>
      <c r="K1648" s="137" t="s">
        <v>251</v>
      </c>
      <c r="L1648" s="31"/>
      <c r="M1648" s="142" t="s">
        <v>1</v>
      </c>
      <c r="N1648" s="143" t="s">
        <v>42</v>
      </c>
      <c r="P1648" s="144">
        <f>O1648*H1648</f>
        <v>0</v>
      </c>
      <c r="Q1648" s="144">
        <v>9.0299999999999998E-3</v>
      </c>
      <c r="R1648" s="144">
        <f>Q1648*H1648</f>
        <v>1.6678409999999999</v>
      </c>
      <c r="S1648" s="144">
        <v>0</v>
      </c>
      <c r="T1648" s="145">
        <f>S1648*H1648</f>
        <v>0</v>
      </c>
      <c r="AR1648" s="146" t="s">
        <v>340</v>
      </c>
      <c r="AT1648" s="146" t="s">
        <v>167</v>
      </c>
      <c r="AU1648" s="146" t="s">
        <v>113</v>
      </c>
      <c r="AY1648" s="16" t="s">
        <v>164</v>
      </c>
      <c r="BE1648" s="147">
        <f>IF(N1648="základní",J1648,0)</f>
        <v>0</v>
      </c>
      <c r="BF1648" s="147">
        <f>IF(N1648="snížená",J1648,0)</f>
        <v>0</v>
      </c>
      <c r="BG1648" s="147">
        <f>IF(N1648="zákl. přenesená",J1648,0)</f>
        <v>0</v>
      </c>
      <c r="BH1648" s="147">
        <f>IF(N1648="sníž. přenesená",J1648,0)</f>
        <v>0</v>
      </c>
      <c r="BI1648" s="147">
        <f>IF(N1648="nulová",J1648,0)</f>
        <v>0</v>
      </c>
      <c r="BJ1648" s="16" t="s">
        <v>113</v>
      </c>
      <c r="BK1648" s="147">
        <f>ROUND(I1648*H1648,2)</f>
        <v>0</v>
      </c>
      <c r="BL1648" s="16" t="s">
        <v>340</v>
      </c>
      <c r="BM1648" s="146" t="s">
        <v>1640</v>
      </c>
    </row>
    <row r="1649" spans="2:65" s="12" customFormat="1">
      <c r="B1649" s="157"/>
      <c r="D1649" s="148" t="s">
        <v>253</v>
      </c>
      <c r="E1649" s="158" t="s">
        <v>1</v>
      </c>
      <c r="F1649" s="159" t="s">
        <v>1630</v>
      </c>
      <c r="H1649" s="158" t="s">
        <v>1</v>
      </c>
      <c r="I1649" s="160"/>
      <c r="L1649" s="157"/>
      <c r="M1649" s="161"/>
      <c r="T1649" s="162"/>
      <c r="AT1649" s="158" t="s">
        <v>253</v>
      </c>
      <c r="AU1649" s="158" t="s">
        <v>113</v>
      </c>
      <c r="AV1649" s="12" t="s">
        <v>84</v>
      </c>
      <c r="AW1649" s="12" t="s">
        <v>32</v>
      </c>
      <c r="AX1649" s="12" t="s">
        <v>76</v>
      </c>
      <c r="AY1649" s="158" t="s">
        <v>164</v>
      </c>
    </row>
    <row r="1650" spans="2:65" s="12" customFormat="1">
      <c r="B1650" s="157"/>
      <c r="D1650" s="148" t="s">
        <v>253</v>
      </c>
      <c r="E1650" s="158" t="s">
        <v>1</v>
      </c>
      <c r="F1650" s="159" t="s">
        <v>509</v>
      </c>
      <c r="H1650" s="158" t="s">
        <v>1</v>
      </c>
      <c r="I1650" s="160"/>
      <c r="L1650" s="157"/>
      <c r="M1650" s="161"/>
      <c r="T1650" s="162"/>
      <c r="AT1650" s="158" t="s">
        <v>253</v>
      </c>
      <c r="AU1650" s="158" t="s">
        <v>113</v>
      </c>
      <c r="AV1650" s="12" t="s">
        <v>84</v>
      </c>
      <c r="AW1650" s="12" t="s">
        <v>32</v>
      </c>
      <c r="AX1650" s="12" t="s">
        <v>76</v>
      </c>
      <c r="AY1650" s="158" t="s">
        <v>164</v>
      </c>
    </row>
    <row r="1651" spans="2:65" s="13" customFormat="1">
      <c r="B1651" s="163"/>
      <c r="D1651" s="148" t="s">
        <v>253</v>
      </c>
      <c r="E1651" s="164" t="s">
        <v>1</v>
      </c>
      <c r="F1651" s="165" t="s">
        <v>1631</v>
      </c>
      <c r="H1651" s="166">
        <v>70.7</v>
      </c>
      <c r="I1651" s="167"/>
      <c r="L1651" s="163"/>
      <c r="M1651" s="168"/>
      <c r="T1651" s="169"/>
      <c r="AT1651" s="164" t="s">
        <v>253</v>
      </c>
      <c r="AU1651" s="164" t="s">
        <v>113</v>
      </c>
      <c r="AV1651" s="13" t="s">
        <v>113</v>
      </c>
      <c r="AW1651" s="13" t="s">
        <v>32</v>
      </c>
      <c r="AX1651" s="13" t="s">
        <v>76</v>
      </c>
      <c r="AY1651" s="164" t="s">
        <v>164</v>
      </c>
    </row>
    <row r="1652" spans="2:65" s="12" customFormat="1">
      <c r="B1652" s="157"/>
      <c r="D1652" s="148" t="s">
        <v>253</v>
      </c>
      <c r="E1652" s="158" t="s">
        <v>1</v>
      </c>
      <c r="F1652" s="159" t="s">
        <v>511</v>
      </c>
      <c r="H1652" s="158" t="s">
        <v>1</v>
      </c>
      <c r="I1652" s="160"/>
      <c r="L1652" s="157"/>
      <c r="M1652" s="161"/>
      <c r="T1652" s="162"/>
      <c r="AT1652" s="158" t="s">
        <v>253</v>
      </c>
      <c r="AU1652" s="158" t="s">
        <v>113</v>
      </c>
      <c r="AV1652" s="12" t="s">
        <v>84</v>
      </c>
      <c r="AW1652" s="12" t="s">
        <v>32</v>
      </c>
      <c r="AX1652" s="12" t="s">
        <v>76</v>
      </c>
      <c r="AY1652" s="158" t="s">
        <v>164</v>
      </c>
    </row>
    <row r="1653" spans="2:65" s="13" customFormat="1">
      <c r="B1653" s="163"/>
      <c r="D1653" s="148" t="s">
        <v>253</v>
      </c>
      <c r="E1653" s="164" t="s">
        <v>1</v>
      </c>
      <c r="F1653" s="165" t="s">
        <v>1632</v>
      </c>
      <c r="H1653" s="166">
        <v>57</v>
      </c>
      <c r="I1653" s="167"/>
      <c r="L1653" s="163"/>
      <c r="M1653" s="168"/>
      <c r="T1653" s="169"/>
      <c r="AT1653" s="164" t="s">
        <v>253</v>
      </c>
      <c r="AU1653" s="164" t="s">
        <v>113</v>
      </c>
      <c r="AV1653" s="13" t="s">
        <v>113</v>
      </c>
      <c r="AW1653" s="13" t="s">
        <v>32</v>
      </c>
      <c r="AX1653" s="13" t="s">
        <v>76</v>
      </c>
      <c r="AY1653" s="164" t="s">
        <v>164</v>
      </c>
    </row>
    <row r="1654" spans="2:65" s="12" customFormat="1">
      <c r="B1654" s="157"/>
      <c r="D1654" s="148" t="s">
        <v>253</v>
      </c>
      <c r="E1654" s="158" t="s">
        <v>1</v>
      </c>
      <c r="F1654" s="159" t="s">
        <v>519</v>
      </c>
      <c r="H1654" s="158" t="s">
        <v>1</v>
      </c>
      <c r="I1654" s="160"/>
      <c r="L1654" s="157"/>
      <c r="M1654" s="161"/>
      <c r="T1654" s="162"/>
      <c r="AT1654" s="158" t="s">
        <v>253</v>
      </c>
      <c r="AU1654" s="158" t="s">
        <v>113</v>
      </c>
      <c r="AV1654" s="12" t="s">
        <v>84</v>
      </c>
      <c r="AW1654" s="12" t="s">
        <v>32</v>
      </c>
      <c r="AX1654" s="12" t="s">
        <v>76</v>
      </c>
      <c r="AY1654" s="158" t="s">
        <v>164</v>
      </c>
    </row>
    <row r="1655" spans="2:65" s="13" customFormat="1">
      <c r="B1655" s="163"/>
      <c r="D1655" s="148" t="s">
        <v>253</v>
      </c>
      <c r="E1655" s="164" t="s">
        <v>1</v>
      </c>
      <c r="F1655" s="165" t="s">
        <v>1632</v>
      </c>
      <c r="H1655" s="166">
        <v>57</v>
      </c>
      <c r="I1655" s="167"/>
      <c r="L1655" s="163"/>
      <c r="M1655" s="168"/>
      <c r="T1655" s="169"/>
      <c r="AT1655" s="164" t="s">
        <v>253</v>
      </c>
      <c r="AU1655" s="164" t="s">
        <v>113</v>
      </c>
      <c r="AV1655" s="13" t="s">
        <v>113</v>
      </c>
      <c r="AW1655" s="13" t="s">
        <v>32</v>
      </c>
      <c r="AX1655" s="13" t="s">
        <v>76</v>
      </c>
      <c r="AY1655" s="164" t="s">
        <v>164</v>
      </c>
    </row>
    <row r="1656" spans="2:65" s="14" customFormat="1">
      <c r="B1656" s="170"/>
      <c r="D1656" s="148" t="s">
        <v>253</v>
      </c>
      <c r="E1656" s="171" t="s">
        <v>1</v>
      </c>
      <c r="F1656" s="172" t="s">
        <v>265</v>
      </c>
      <c r="H1656" s="173">
        <v>184.7</v>
      </c>
      <c r="I1656" s="174"/>
      <c r="L1656" s="170"/>
      <c r="M1656" s="175"/>
      <c r="T1656" s="176"/>
      <c r="AT1656" s="171" t="s">
        <v>253</v>
      </c>
      <c r="AU1656" s="171" t="s">
        <v>113</v>
      </c>
      <c r="AV1656" s="14" t="s">
        <v>186</v>
      </c>
      <c r="AW1656" s="14" t="s">
        <v>32</v>
      </c>
      <c r="AX1656" s="14" t="s">
        <v>84</v>
      </c>
      <c r="AY1656" s="171" t="s">
        <v>164</v>
      </c>
    </row>
    <row r="1657" spans="2:65" s="1" customFormat="1" ht="24.2" customHeight="1">
      <c r="B1657" s="31"/>
      <c r="C1657" s="177" t="s">
        <v>1641</v>
      </c>
      <c r="D1657" s="177" t="s">
        <v>331</v>
      </c>
      <c r="E1657" s="178" t="s">
        <v>1642</v>
      </c>
      <c r="F1657" s="179" t="s">
        <v>1643</v>
      </c>
      <c r="G1657" s="180" t="s">
        <v>250</v>
      </c>
      <c r="H1657" s="181">
        <v>199.476</v>
      </c>
      <c r="I1657" s="182"/>
      <c r="J1657" s="183">
        <f>ROUND(I1657*H1657,2)</f>
        <v>0</v>
      </c>
      <c r="K1657" s="179" t="s">
        <v>251</v>
      </c>
      <c r="L1657" s="184"/>
      <c r="M1657" s="185" t="s">
        <v>1</v>
      </c>
      <c r="N1657" s="186" t="s">
        <v>42</v>
      </c>
      <c r="P1657" s="144">
        <f>O1657*H1657</f>
        <v>0</v>
      </c>
      <c r="Q1657" s="144">
        <v>2.1999999999999999E-2</v>
      </c>
      <c r="R1657" s="144">
        <f>Q1657*H1657</f>
        <v>4.3884720000000002</v>
      </c>
      <c r="S1657" s="144">
        <v>0</v>
      </c>
      <c r="T1657" s="145">
        <f>S1657*H1657</f>
        <v>0</v>
      </c>
      <c r="AR1657" s="146" t="s">
        <v>470</v>
      </c>
      <c r="AT1657" s="146" t="s">
        <v>331</v>
      </c>
      <c r="AU1657" s="146" t="s">
        <v>113</v>
      </c>
      <c r="AY1657" s="16" t="s">
        <v>164</v>
      </c>
      <c r="BE1657" s="147">
        <f>IF(N1657="základní",J1657,0)</f>
        <v>0</v>
      </c>
      <c r="BF1657" s="147">
        <f>IF(N1657="snížená",J1657,0)</f>
        <v>0</v>
      </c>
      <c r="BG1657" s="147">
        <f>IF(N1657="zákl. přenesená",J1657,0)</f>
        <v>0</v>
      </c>
      <c r="BH1657" s="147">
        <f>IF(N1657="sníž. přenesená",J1657,0)</f>
        <v>0</v>
      </c>
      <c r="BI1657" s="147">
        <f>IF(N1657="nulová",J1657,0)</f>
        <v>0</v>
      </c>
      <c r="BJ1657" s="16" t="s">
        <v>113</v>
      </c>
      <c r="BK1657" s="147">
        <f>ROUND(I1657*H1657,2)</f>
        <v>0</v>
      </c>
      <c r="BL1657" s="16" t="s">
        <v>340</v>
      </c>
      <c r="BM1657" s="146" t="s">
        <v>1644</v>
      </c>
    </row>
    <row r="1658" spans="2:65" s="13" customFormat="1">
      <c r="B1658" s="163"/>
      <c r="D1658" s="148" t="s">
        <v>253</v>
      </c>
      <c r="E1658" s="164" t="s">
        <v>1</v>
      </c>
      <c r="F1658" s="165" t="s">
        <v>1645</v>
      </c>
      <c r="H1658" s="166">
        <v>199.476</v>
      </c>
      <c r="I1658" s="167"/>
      <c r="L1658" s="163"/>
      <c r="M1658" s="168"/>
      <c r="T1658" s="169"/>
      <c r="AT1658" s="164" t="s">
        <v>253</v>
      </c>
      <c r="AU1658" s="164" t="s">
        <v>113</v>
      </c>
      <c r="AV1658" s="13" t="s">
        <v>113</v>
      </c>
      <c r="AW1658" s="13" t="s">
        <v>32</v>
      </c>
      <c r="AX1658" s="13" t="s">
        <v>84</v>
      </c>
      <c r="AY1658" s="164" t="s">
        <v>164</v>
      </c>
    </row>
    <row r="1659" spans="2:65" s="1" customFormat="1" ht="24.2" customHeight="1">
      <c r="B1659" s="31"/>
      <c r="C1659" s="135" t="s">
        <v>1646</v>
      </c>
      <c r="D1659" s="135" t="s">
        <v>167</v>
      </c>
      <c r="E1659" s="136" t="s">
        <v>1647</v>
      </c>
      <c r="F1659" s="137" t="s">
        <v>1648</v>
      </c>
      <c r="G1659" s="138" t="s">
        <v>250</v>
      </c>
      <c r="H1659" s="139">
        <v>184.7</v>
      </c>
      <c r="I1659" s="140"/>
      <c r="J1659" s="141">
        <f>ROUND(I1659*H1659,2)</f>
        <v>0</v>
      </c>
      <c r="K1659" s="137" t="s">
        <v>251</v>
      </c>
      <c r="L1659" s="31"/>
      <c r="M1659" s="142" t="s">
        <v>1</v>
      </c>
      <c r="N1659" s="143" t="s">
        <v>42</v>
      </c>
      <c r="P1659" s="144">
        <f>O1659*H1659</f>
        <v>0</v>
      </c>
      <c r="Q1659" s="144">
        <v>1.5E-3</v>
      </c>
      <c r="R1659" s="144">
        <f>Q1659*H1659</f>
        <v>0.27704999999999996</v>
      </c>
      <c r="S1659" s="144">
        <v>0</v>
      </c>
      <c r="T1659" s="145">
        <f>S1659*H1659</f>
        <v>0</v>
      </c>
      <c r="AR1659" s="146" t="s">
        <v>340</v>
      </c>
      <c r="AT1659" s="146" t="s">
        <v>167</v>
      </c>
      <c r="AU1659" s="146" t="s">
        <v>113</v>
      </c>
      <c r="AY1659" s="16" t="s">
        <v>164</v>
      </c>
      <c r="BE1659" s="147">
        <f>IF(N1659="základní",J1659,0)</f>
        <v>0</v>
      </c>
      <c r="BF1659" s="147">
        <f>IF(N1659="snížená",J1659,0)</f>
        <v>0</v>
      </c>
      <c r="BG1659" s="147">
        <f>IF(N1659="zákl. přenesená",J1659,0)</f>
        <v>0</v>
      </c>
      <c r="BH1659" s="147">
        <f>IF(N1659="sníž. přenesená",J1659,0)</f>
        <v>0</v>
      </c>
      <c r="BI1659" s="147">
        <f>IF(N1659="nulová",J1659,0)</f>
        <v>0</v>
      </c>
      <c r="BJ1659" s="16" t="s">
        <v>113</v>
      </c>
      <c r="BK1659" s="147">
        <f>ROUND(I1659*H1659,2)</f>
        <v>0</v>
      </c>
      <c r="BL1659" s="16" t="s">
        <v>340</v>
      </c>
      <c r="BM1659" s="146" t="s">
        <v>1649</v>
      </c>
    </row>
    <row r="1660" spans="2:65" s="12" customFormat="1">
      <c r="B1660" s="157"/>
      <c r="D1660" s="148" t="s">
        <v>253</v>
      </c>
      <c r="E1660" s="158" t="s">
        <v>1</v>
      </c>
      <c r="F1660" s="159" t="s">
        <v>1630</v>
      </c>
      <c r="H1660" s="158" t="s">
        <v>1</v>
      </c>
      <c r="I1660" s="160"/>
      <c r="L1660" s="157"/>
      <c r="M1660" s="161"/>
      <c r="T1660" s="162"/>
      <c r="AT1660" s="158" t="s">
        <v>253</v>
      </c>
      <c r="AU1660" s="158" t="s">
        <v>113</v>
      </c>
      <c r="AV1660" s="12" t="s">
        <v>84</v>
      </c>
      <c r="AW1660" s="12" t="s">
        <v>32</v>
      </c>
      <c r="AX1660" s="12" t="s">
        <v>76</v>
      </c>
      <c r="AY1660" s="158" t="s">
        <v>164</v>
      </c>
    </row>
    <row r="1661" spans="2:65" s="12" customFormat="1">
      <c r="B1661" s="157"/>
      <c r="D1661" s="148" t="s">
        <v>253</v>
      </c>
      <c r="E1661" s="158" t="s">
        <v>1</v>
      </c>
      <c r="F1661" s="159" t="s">
        <v>509</v>
      </c>
      <c r="H1661" s="158" t="s">
        <v>1</v>
      </c>
      <c r="I1661" s="160"/>
      <c r="L1661" s="157"/>
      <c r="M1661" s="161"/>
      <c r="T1661" s="162"/>
      <c r="AT1661" s="158" t="s">
        <v>253</v>
      </c>
      <c r="AU1661" s="158" t="s">
        <v>113</v>
      </c>
      <c r="AV1661" s="12" t="s">
        <v>84</v>
      </c>
      <c r="AW1661" s="12" t="s">
        <v>32</v>
      </c>
      <c r="AX1661" s="12" t="s">
        <v>76</v>
      </c>
      <c r="AY1661" s="158" t="s">
        <v>164</v>
      </c>
    </row>
    <row r="1662" spans="2:65" s="13" customFormat="1">
      <c r="B1662" s="163"/>
      <c r="D1662" s="148" t="s">
        <v>253</v>
      </c>
      <c r="E1662" s="164" t="s">
        <v>1</v>
      </c>
      <c r="F1662" s="165" t="s">
        <v>1631</v>
      </c>
      <c r="H1662" s="166">
        <v>70.7</v>
      </c>
      <c r="I1662" s="167"/>
      <c r="L1662" s="163"/>
      <c r="M1662" s="168"/>
      <c r="T1662" s="169"/>
      <c r="AT1662" s="164" t="s">
        <v>253</v>
      </c>
      <c r="AU1662" s="164" t="s">
        <v>113</v>
      </c>
      <c r="AV1662" s="13" t="s">
        <v>113</v>
      </c>
      <c r="AW1662" s="13" t="s">
        <v>32</v>
      </c>
      <c r="AX1662" s="13" t="s">
        <v>76</v>
      </c>
      <c r="AY1662" s="164" t="s">
        <v>164</v>
      </c>
    </row>
    <row r="1663" spans="2:65" s="12" customFormat="1">
      <c r="B1663" s="157"/>
      <c r="D1663" s="148" t="s">
        <v>253</v>
      </c>
      <c r="E1663" s="158" t="s">
        <v>1</v>
      </c>
      <c r="F1663" s="159" t="s">
        <v>511</v>
      </c>
      <c r="H1663" s="158" t="s">
        <v>1</v>
      </c>
      <c r="I1663" s="160"/>
      <c r="L1663" s="157"/>
      <c r="M1663" s="161"/>
      <c r="T1663" s="162"/>
      <c r="AT1663" s="158" t="s">
        <v>253</v>
      </c>
      <c r="AU1663" s="158" t="s">
        <v>113</v>
      </c>
      <c r="AV1663" s="12" t="s">
        <v>84</v>
      </c>
      <c r="AW1663" s="12" t="s">
        <v>32</v>
      </c>
      <c r="AX1663" s="12" t="s">
        <v>76</v>
      </c>
      <c r="AY1663" s="158" t="s">
        <v>164</v>
      </c>
    </row>
    <row r="1664" spans="2:65" s="13" customFormat="1">
      <c r="B1664" s="163"/>
      <c r="D1664" s="148" t="s">
        <v>253</v>
      </c>
      <c r="E1664" s="164" t="s">
        <v>1</v>
      </c>
      <c r="F1664" s="165" t="s">
        <v>1632</v>
      </c>
      <c r="H1664" s="166">
        <v>57</v>
      </c>
      <c r="I1664" s="167"/>
      <c r="L1664" s="163"/>
      <c r="M1664" s="168"/>
      <c r="T1664" s="169"/>
      <c r="AT1664" s="164" t="s">
        <v>253</v>
      </c>
      <c r="AU1664" s="164" t="s">
        <v>113</v>
      </c>
      <c r="AV1664" s="13" t="s">
        <v>113</v>
      </c>
      <c r="AW1664" s="13" t="s">
        <v>32</v>
      </c>
      <c r="AX1664" s="13" t="s">
        <v>76</v>
      </c>
      <c r="AY1664" s="164" t="s">
        <v>164</v>
      </c>
    </row>
    <row r="1665" spans="2:65" s="12" customFormat="1">
      <c r="B1665" s="157"/>
      <c r="D1665" s="148" t="s">
        <v>253</v>
      </c>
      <c r="E1665" s="158" t="s">
        <v>1</v>
      </c>
      <c r="F1665" s="159" t="s">
        <v>519</v>
      </c>
      <c r="H1665" s="158" t="s">
        <v>1</v>
      </c>
      <c r="I1665" s="160"/>
      <c r="L1665" s="157"/>
      <c r="M1665" s="161"/>
      <c r="T1665" s="162"/>
      <c r="AT1665" s="158" t="s">
        <v>253</v>
      </c>
      <c r="AU1665" s="158" t="s">
        <v>113</v>
      </c>
      <c r="AV1665" s="12" t="s">
        <v>84</v>
      </c>
      <c r="AW1665" s="12" t="s">
        <v>32</v>
      </c>
      <c r="AX1665" s="12" t="s">
        <v>76</v>
      </c>
      <c r="AY1665" s="158" t="s">
        <v>164</v>
      </c>
    </row>
    <row r="1666" spans="2:65" s="13" customFormat="1">
      <c r="B1666" s="163"/>
      <c r="D1666" s="148" t="s">
        <v>253</v>
      </c>
      <c r="E1666" s="164" t="s">
        <v>1</v>
      </c>
      <c r="F1666" s="165" t="s">
        <v>1632</v>
      </c>
      <c r="H1666" s="166">
        <v>57</v>
      </c>
      <c r="I1666" s="167"/>
      <c r="L1666" s="163"/>
      <c r="M1666" s="168"/>
      <c r="T1666" s="169"/>
      <c r="AT1666" s="164" t="s">
        <v>253</v>
      </c>
      <c r="AU1666" s="164" t="s">
        <v>113</v>
      </c>
      <c r="AV1666" s="13" t="s">
        <v>113</v>
      </c>
      <c r="AW1666" s="13" t="s">
        <v>32</v>
      </c>
      <c r="AX1666" s="13" t="s">
        <v>76</v>
      </c>
      <c r="AY1666" s="164" t="s">
        <v>164</v>
      </c>
    </row>
    <row r="1667" spans="2:65" s="14" customFormat="1">
      <c r="B1667" s="170"/>
      <c r="D1667" s="148" t="s">
        <v>253</v>
      </c>
      <c r="E1667" s="171" t="s">
        <v>1</v>
      </c>
      <c r="F1667" s="172" t="s">
        <v>265</v>
      </c>
      <c r="H1667" s="173">
        <v>184.7</v>
      </c>
      <c r="I1667" s="174"/>
      <c r="L1667" s="170"/>
      <c r="M1667" s="175"/>
      <c r="T1667" s="176"/>
      <c r="AT1667" s="171" t="s">
        <v>253</v>
      </c>
      <c r="AU1667" s="171" t="s">
        <v>113</v>
      </c>
      <c r="AV1667" s="14" t="s">
        <v>186</v>
      </c>
      <c r="AW1667" s="14" t="s">
        <v>32</v>
      </c>
      <c r="AX1667" s="14" t="s">
        <v>84</v>
      </c>
      <c r="AY1667" s="171" t="s">
        <v>164</v>
      </c>
    </row>
    <row r="1668" spans="2:65" s="1" customFormat="1" ht="24.2" customHeight="1">
      <c r="B1668" s="31"/>
      <c r="C1668" s="135" t="s">
        <v>1650</v>
      </c>
      <c r="D1668" s="135" t="s">
        <v>167</v>
      </c>
      <c r="E1668" s="136" t="s">
        <v>1651</v>
      </c>
      <c r="F1668" s="137" t="s">
        <v>1652</v>
      </c>
      <c r="G1668" s="138" t="s">
        <v>1122</v>
      </c>
      <c r="H1668" s="187"/>
      <c r="I1668" s="140"/>
      <c r="J1668" s="141">
        <f>ROUND(I1668*H1668,2)</f>
        <v>0</v>
      </c>
      <c r="K1668" s="137" t="s">
        <v>251</v>
      </c>
      <c r="L1668" s="31"/>
      <c r="M1668" s="142" t="s">
        <v>1</v>
      </c>
      <c r="N1668" s="143" t="s">
        <v>42</v>
      </c>
      <c r="P1668" s="144">
        <f>O1668*H1668</f>
        <v>0</v>
      </c>
      <c r="Q1668" s="144">
        <v>0</v>
      </c>
      <c r="R1668" s="144">
        <f>Q1668*H1668</f>
        <v>0</v>
      </c>
      <c r="S1668" s="144">
        <v>0</v>
      </c>
      <c r="T1668" s="145">
        <f>S1668*H1668</f>
        <v>0</v>
      </c>
      <c r="AR1668" s="146" t="s">
        <v>340</v>
      </c>
      <c r="AT1668" s="146" t="s">
        <v>167</v>
      </c>
      <c r="AU1668" s="146" t="s">
        <v>113</v>
      </c>
      <c r="AY1668" s="16" t="s">
        <v>164</v>
      </c>
      <c r="BE1668" s="147">
        <f>IF(N1668="základní",J1668,0)</f>
        <v>0</v>
      </c>
      <c r="BF1668" s="147">
        <f>IF(N1668="snížená",J1668,0)</f>
        <v>0</v>
      </c>
      <c r="BG1668" s="147">
        <f>IF(N1668="zákl. přenesená",J1668,0)</f>
        <v>0</v>
      </c>
      <c r="BH1668" s="147">
        <f>IF(N1668="sníž. přenesená",J1668,0)</f>
        <v>0</v>
      </c>
      <c r="BI1668" s="147">
        <f>IF(N1668="nulová",J1668,0)</f>
        <v>0</v>
      </c>
      <c r="BJ1668" s="16" t="s">
        <v>113</v>
      </c>
      <c r="BK1668" s="147">
        <f>ROUND(I1668*H1668,2)</f>
        <v>0</v>
      </c>
      <c r="BL1668" s="16" t="s">
        <v>340</v>
      </c>
      <c r="BM1668" s="146" t="s">
        <v>1653</v>
      </c>
    </row>
    <row r="1669" spans="2:65" s="11" customFormat="1" ht="22.9" customHeight="1">
      <c r="B1669" s="123"/>
      <c r="D1669" s="124" t="s">
        <v>75</v>
      </c>
      <c r="E1669" s="133" t="s">
        <v>1654</v>
      </c>
      <c r="F1669" s="133" t="s">
        <v>1655</v>
      </c>
      <c r="I1669" s="126"/>
      <c r="J1669" s="134">
        <f>BK1669</f>
        <v>0</v>
      </c>
      <c r="L1669" s="123"/>
      <c r="M1669" s="128"/>
      <c r="P1669" s="129">
        <f>SUM(P1670:P1728)</f>
        <v>0</v>
      </c>
      <c r="R1669" s="129">
        <f>SUM(R1670:R1728)</f>
        <v>9.5532875599999993</v>
      </c>
      <c r="T1669" s="130">
        <f>SUM(T1670:T1728)</f>
        <v>0</v>
      </c>
      <c r="AR1669" s="124" t="s">
        <v>113</v>
      </c>
      <c r="AT1669" s="131" t="s">
        <v>75</v>
      </c>
      <c r="AU1669" s="131" t="s">
        <v>84</v>
      </c>
      <c r="AY1669" s="124" t="s">
        <v>164</v>
      </c>
      <c r="BK1669" s="132">
        <f>SUM(BK1670:BK1728)</f>
        <v>0</v>
      </c>
    </row>
    <row r="1670" spans="2:65" s="1" customFormat="1" ht="21.75" customHeight="1">
      <c r="B1670" s="31"/>
      <c r="C1670" s="135" t="s">
        <v>1656</v>
      </c>
      <c r="D1670" s="135" t="s">
        <v>167</v>
      </c>
      <c r="E1670" s="136" t="s">
        <v>1657</v>
      </c>
      <c r="F1670" s="137" t="s">
        <v>1658</v>
      </c>
      <c r="G1670" s="138" t="s">
        <v>250</v>
      </c>
      <c r="H1670" s="139">
        <v>675.05</v>
      </c>
      <c r="I1670" s="140"/>
      <c r="J1670" s="141">
        <f>ROUND(I1670*H1670,2)</f>
        <v>0</v>
      </c>
      <c r="K1670" s="137" t="s">
        <v>251</v>
      </c>
      <c r="L1670" s="31"/>
      <c r="M1670" s="142" t="s">
        <v>1</v>
      </c>
      <c r="N1670" s="143" t="s">
        <v>42</v>
      </c>
      <c r="P1670" s="144">
        <f>O1670*H1670</f>
        <v>0</v>
      </c>
      <c r="Q1670" s="144">
        <v>0</v>
      </c>
      <c r="R1670" s="144">
        <f>Q1670*H1670</f>
        <v>0</v>
      </c>
      <c r="S1670" s="144">
        <v>0</v>
      </c>
      <c r="T1670" s="145">
        <f>S1670*H1670</f>
        <v>0</v>
      </c>
      <c r="AR1670" s="146" t="s">
        <v>340</v>
      </c>
      <c r="AT1670" s="146" t="s">
        <v>167</v>
      </c>
      <c r="AU1670" s="146" t="s">
        <v>113</v>
      </c>
      <c r="AY1670" s="16" t="s">
        <v>164</v>
      </c>
      <c r="BE1670" s="147">
        <f>IF(N1670="základní",J1670,0)</f>
        <v>0</v>
      </c>
      <c r="BF1670" s="147">
        <f>IF(N1670="snížená",J1670,0)</f>
        <v>0</v>
      </c>
      <c r="BG1670" s="147">
        <f>IF(N1670="zákl. přenesená",J1670,0)</f>
        <v>0</v>
      </c>
      <c r="BH1670" s="147">
        <f>IF(N1670="sníž. přenesená",J1670,0)</f>
        <v>0</v>
      </c>
      <c r="BI1670" s="147">
        <f>IF(N1670="nulová",J1670,0)</f>
        <v>0</v>
      </c>
      <c r="BJ1670" s="16" t="s">
        <v>113</v>
      </c>
      <c r="BK1670" s="147">
        <f>ROUND(I1670*H1670,2)</f>
        <v>0</v>
      </c>
      <c r="BL1670" s="16" t="s">
        <v>340</v>
      </c>
      <c r="BM1670" s="146" t="s">
        <v>1659</v>
      </c>
    </row>
    <row r="1671" spans="2:65" s="12" customFormat="1">
      <c r="B1671" s="157"/>
      <c r="D1671" s="148" t="s">
        <v>253</v>
      </c>
      <c r="E1671" s="158" t="s">
        <v>1</v>
      </c>
      <c r="F1671" s="159" t="s">
        <v>1660</v>
      </c>
      <c r="H1671" s="158" t="s">
        <v>1</v>
      </c>
      <c r="I1671" s="160"/>
      <c r="L1671" s="157"/>
      <c r="M1671" s="161"/>
      <c r="T1671" s="162"/>
      <c r="AT1671" s="158" t="s">
        <v>253</v>
      </c>
      <c r="AU1671" s="158" t="s">
        <v>113</v>
      </c>
      <c r="AV1671" s="12" t="s">
        <v>84</v>
      </c>
      <c r="AW1671" s="12" t="s">
        <v>32</v>
      </c>
      <c r="AX1671" s="12" t="s">
        <v>76</v>
      </c>
      <c r="AY1671" s="158" t="s">
        <v>164</v>
      </c>
    </row>
    <row r="1672" spans="2:65" s="12" customFormat="1">
      <c r="B1672" s="157"/>
      <c r="D1672" s="148" t="s">
        <v>253</v>
      </c>
      <c r="E1672" s="158" t="s">
        <v>1</v>
      </c>
      <c r="F1672" s="159" t="s">
        <v>509</v>
      </c>
      <c r="H1672" s="158" t="s">
        <v>1</v>
      </c>
      <c r="I1672" s="160"/>
      <c r="L1672" s="157"/>
      <c r="M1672" s="161"/>
      <c r="T1672" s="162"/>
      <c r="AT1672" s="158" t="s">
        <v>253</v>
      </c>
      <c r="AU1672" s="158" t="s">
        <v>113</v>
      </c>
      <c r="AV1672" s="12" t="s">
        <v>84</v>
      </c>
      <c r="AW1672" s="12" t="s">
        <v>32</v>
      </c>
      <c r="AX1672" s="12" t="s">
        <v>76</v>
      </c>
      <c r="AY1672" s="158" t="s">
        <v>164</v>
      </c>
    </row>
    <row r="1673" spans="2:65" s="13" customFormat="1" ht="33.75">
      <c r="B1673" s="163"/>
      <c r="D1673" s="148" t="s">
        <v>253</v>
      </c>
      <c r="E1673" s="164" t="s">
        <v>1</v>
      </c>
      <c r="F1673" s="165" t="s">
        <v>1661</v>
      </c>
      <c r="H1673" s="166">
        <v>241.69</v>
      </c>
      <c r="I1673" s="167"/>
      <c r="L1673" s="163"/>
      <c r="M1673" s="168"/>
      <c r="T1673" s="169"/>
      <c r="AT1673" s="164" t="s">
        <v>253</v>
      </c>
      <c r="AU1673" s="164" t="s">
        <v>113</v>
      </c>
      <c r="AV1673" s="13" t="s">
        <v>113</v>
      </c>
      <c r="AW1673" s="13" t="s">
        <v>32</v>
      </c>
      <c r="AX1673" s="13" t="s">
        <v>76</v>
      </c>
      <c r="AY1673" s="164" t="s">
        <v>164</v>
      </c>
    </row>
    <row r="1674" spans="2:65" s="12" customFormat="1">
      <c r="B1674" s="157"/>
      <c r="D1674" s="148" t="s">
        <v>253</v>
      </c>
      <c r="E1674" s="158" t="s">
        <v>1</v>
      </c>
      <c r="F1674" s="159" t="s">
        <v>511</v>
      </c>
      <c r="H1674" s="158" t="s">
        <v>1</v>
      </c>
      <c r="I1674" s="160"/>
      <c r="L1674" s="157"/>
      <c r="M1674" s="161"/>
      <c r="T1674" s="162"/>
      <c r="AT1674" s="158" t="s">
        <v>253</v>
      </c>
      <c r="AU1674" s="158" t="s">
        <v>113</v>
      </c>
      <c r="AV1674" s="12" t="s">
        <v>84</v>
      </c>
      <c r="AW1674" s="12" t="s">
        <v>32</v>
      </c>
      <c r="AX1674" s="12" t="s">
        <v>76</v>
      </c>
      <c r="AY1674" s="158" t="s">
        <v>164</v>
      </c>
    </row>
    <row r="1675" spans="2:65" s="13" customFormat="1" ht="33.75">
      <c r="B1675" s="163"/>
      <c r="D1675" s="148" t="s">
        <v>253</v>
      </c>
      <c r="E1675" s="164" t="s">
        <v>1</v>
      </c>
      <c r="F1675" s="165" t="s">
        <v>1662</v>
      </c>
      <c r="H1675" s="166">
        <v>216.68</v>
      </c>
      <c r="I1675" s="167"/>
      <c r="L1675" s="163"/>
      <c r="M1675" s="168"/>
      <c r="T1675" s="169"/>
      <c r="AT1675" s="164" t="s">
        <v>253</v>
      </c>
      <c r="AU1675" s="164" t="s">
        <v>113</v>
      </c>
      <c r="AV1675" s="13" t="s">
        <v>113</v>
      </c>
      <c r="AW1675" s="13" t="s">
        <v>32</v>
      </c>
      <c r="AX1675" s="13" t="s">
        <v>76</v>
      </c>
      <c r="AY1675" s="164" t="s">
        <v>164</v>
      </c>
    </row>
    <row r="1676" spans="2:65" s="12" customFormat="1">
      <c r="B1676" s="157"/>
      <c r="D1676" s="148" t="s">
        <v>253</v>
      </c>
      <c r="E1676" s="158" t="s">
        <v>1</v>
      </c>
      <c r="F1676" s="159" t="s">
        <v>519</v>
      </c>
      <c r="H1676" s="158" t="s">
        <v>1</v>
      </c>
      <c r="I1676" s="160"/>
      <c r="L1676" s="157"/>
      <c r="M1676" s="161"/>
      <c r="T1676" s="162"/>
      <c r="AT1676" s="158" t="s">
        <v>253</v>
      </c>
      <c r="AU1676" s="158" t="s">
        <v>113</v>
      </c>
      <c r="AV1676" s="12" t="s">
        <v>84</v>
      </c>
      <c r="AW1676" s="12" t="s">
        <v>32</v>
      </c>
      <c r="AX1676" s="12" t="s">
        <v>76</v>
      </c>
      <c r="AY1676" s="158" t="s">
        <v>164</v>
      </c>
    </row>
    <row r="1677" spans="2:65" s="13" customFormat="1" ht="33.75">
      <c r="B1677" s="163"/>
      <c r="D1677" s="148" t="s">
        <v>253</v>
      </c>
      <c r="E1677" s="164" t="s">
        <v>1</v>
      </c>
      <c r="F1677" s="165" t="s">
        <v>1662</v>
      </c>
      <c r="H1677" s="166">
        <v>216.68</v>
      </c>
      <c r="I1677" s="167"/>
      <c r="L1677" s="163"/>
      <c r="M1677" s="168"/>
      <c r="T1677" s="169"/>
      <c r="AT1677" s="164" t="s">
        <v>253</v>
      </c>
      <c r="AU1677" s="164" t="s">
        <v>113</v>
      </c>
      <c r="AV1677" s="13" t="s">
        <v>113</v>
      </c>
      <c r="AW1677" s="13" t="s">
        <v>32</v>
      </c>
      <c r="AX1677" s="13" t="s">
        <v>76</v>
      </c>
      <c r="AY1677" s="164" t="s">
        <v>164</v>
      </c>
    </row>
    <row r="1678" spans="2:65" s="14" customFormat="1">
      <c r="B1678" s="170"/>
      <c r="D1678" s="148" t="s">
        <v>253</v>
      </c>
      <c r="E1678" s="171" t="s">
        <v>1</v>
      </c>
      <c r="F1678" s="172" t="s">
        <v>265</v>
      </c>
      <c r="H1678" s="173">
        <v>675.05</v>
      </c>
      <c r="I1678" s="174"/>
      <c r="L1678" s="170"/>
      <c r="M1678" s="175"/>
      <c r="T1678" s="176"/>
      <c r="AT1678" s="171" t="s">
        <v>253</v>
      </c>
      <c r="AU1678" s="171" t="s">
        <v>113</v>
      </c>
      <c r="AV1678" s="14" t="s">
        <v>186</v>
      </c>
      <c r="AW1678" s="14" t="s">
        <v>32</v>
      </c>
      <c r="AX1678" s="14" t="s">
        <v>84</v>
      </c>
      <c r="AY1678" s="171" t="s">
        <v>164</v>
      </c>
    </row>
    <row r="1679" spans="2:65" s="1" customFormat="1" ht="16.5" customHeight="1">
      <c r="B1679" s="31"/>
      <c r="C1679" s="135" t="s">
        <v>1663</v>
      </c>
      <c r="D1679" s="135" t="s">
        <v>167</v>
      </c>
      <c r="E1679" s="136" t="s">
        <v>1664</v>
      </c>
      <c r="F1679" s="137" t="s">
        <v>1665</v>
      </c>
      <c r="G1679" s="138" t="s">
        <v>250</v>
      </c>
      <c r="H1679" s="139">
        <v>675.05</v>
      </c>
      <c r="I1679" s="140"/>
      <c r="J1679" s="141">
        <f>ROUND(I1679*H1679,2)</f>
        <v>0</v>
      </c>
      <c r="K1679" s="137" t="s">
        <v>251</v>
      </c>
      <c r="L1679" s="31"/>
      <c r="M1679" s="142" t="s">
        <v>1</v>
      </c>
      <c r="N1679" s="143" t="s">
        <v>42</v>
      </c>
      <c r="P1679" s="144">
        <f>O1679*H1679</f>
        <v>0</v>
      </c>
      <c r="Q1679" s="144">
        <v>0</v>
      </c>
      <c r="R1679" s="144">
        <f>Q1679*H1679</f>
        <v>0</v>
      </c>
      <c r="S1679" s="144">
        <v>0</v>
      </c>
      <c r="T1679" s="145">
        <f>S1679*H1679</f>
        <v>0</v>
      </c>
      <c r="AR1679" s="146" t="s">
        <v>340</v>
      </c>
      <c r="AT1679" s="146" t="s">
        <v>167</v>
      </c>
      <c r="AU1679" s="146" t="s">
        <v>113</v>
      </c>
      <c r="AY1679" s="16" t="s">
        <v>164</v>
      </c>
      <c r="BE1679" s="147">
        <f>IF(N1679="základní",J1679,0)</f>
        <v>0</v>
      </c>
      <c r="BF1679" s="147">
        <f>IF(N1679="snížená",J1679,0)</f>
        <v>0</v>
      </c>
      <c r="BG1679" s="147">
        <f>IF(N1679="zákl. přenesená",J1679,0)</f>
        <v>0</v>
      </c>
      <c r="BH1679" s="147">
        <f>IF(N1679="sníž. přenesená",J1679,0)</f>
        <v>0</v>
      </c>
      <c r="BI1679" s="147">
        <f>IF(N1679="nulová",J1679,0)</f>
        <v>0</v>
      </c>
      <c r="BJ1679" s="16" t="s">
        <v>113</v>
      </c>
      <c r="BK1679" s="147">
        <f>ROUND(I1679*H1679,2)</f>
        <v>0</v>
      </c>
      <c r="BL1679" s="16" t="s">
        <v>340</v>
      </c>
      <c r="BM1679" s="146" t="s">
        <v>1666</v>
      </c>
    </row>
    <row r="1680" spans="2:65" s="12" customFormat="1">
      <c r="B1680" s="157"/>
      <c r="D1680" s="148" t="s">
        <v>253</v>
      </c>
      <c r="E1680" s="158" t="s">
        <v>1</v>
      </c>
      <c r="F1680" s="159" t="s">
        <v>1660</v>
      </c>
      <c r="H1680" s="158" t="s">
        <v>1</v>
      </c>
      <c r="I1680" s="160"/>
      <c r="L1680" s="157"/>
      <c r="M1680" s="161"/>
      <c r="T1680" s="162"/>
      <c r="AT1680" s="158" t="s">
        <v>253</v>
      </c>
      <c r="AU1680" s="158" t="s">
        <v>113</v>
      </c>
      <c r="AV1680" s="12" t="s">
        <v>84</v>
      </c>
      <c r="AW1680" s="12" t="s">
        <v>32</v>
      </c>
      <c r="AX1680" s="12" t="s">
        <v>76</v>
      </c>
      <c r="AY1680" s="158" t="s">
        <v>164</v>
      </c>
    </row>
    <row r="1681" spans="2:65" s="12" customFormat="1">
      <c r="B1681" s="157"/>
      <c r="D1681" s="148" t="s">
        <v>253</v>
      </c>
      <c r="E1681" s="158" t="s">
        <v>1</v>
      </c>
      <c r="F1681" s="159" t="s">
        <v>509</v>
      </c>
      <c r="H1681" s="158" t="s">
        <v>1</v>
      </c>
      <c r="I1681" s="160"/>
      <c r="L1681" s="157"/>
      <c r="M1681" s="161"/>
      <c r="T1681" s="162"/>
      <c r="AT1681" s="158" t="s">
        <v>253</v>
      </c>
      <c r="AU1681" s="158" t="s">
        <v>113</v>
      </c>
      <c r="AV1681" s="12" t="s">
        <v>84</v>
      </c>
      <c r="AW1681" s="12" t="s">
        <v>32</v>
      </c>
      <c r="AX1681" s="12" t="s">
        <v>76</v>
      </c>
      <c r="AY1681" s="158" t="s">
        <v>164</v>
      </c>
    </row>
    <row r="1682" spans="2:65" s="13" customFormat="1" ht="33.75">
      <c r="B1682" s="163"/>
      <c r="D1682" s="148" t="s">
        <v>253</v>
      </c>
      <c r="E1682" s="164" t="s">
        <v>1</v>
      </c>
      <c r="F1682" s="165" t="s">
        <v>1661</v>
      </c>
      <c r="H1682" s="166">
        <v>241.69</v>
      </c>
      <c r="I1682" s="167"/>
      <c r="L1682" s="163"/>
      <c r="M1682" s="168"/>
      <c r="T1682" s="169"/>
      <c r="AT1682" s="164" t="s">
        <v>253</v>
      </c>
      <c r="AU1682" s="164" t="s">
        <v>113</v>
      </c>
      <c r="AV1682" s="13" t="s">
        <v>113</v>
      </c>
      <c r="AW1682" s="13" t="s">
        <v>32</v>
      </c>
      <c r="AX1682" s="13" t="s">
        <v>76</v>
      </c>
      <c r="AY1682" s="164" t="s">
        <v>164</v>
      </c>
    </row>
    <row r="1683" spans="2:65" s="12" customFormat="1">
      <c r="B1683" s="157"/>
      <c r="D1683" s="148" t="s">
        <v>253</v>
      </c>
      <c r="E1683" s="158" t="s">
        <v>1</v>
      </c>
      <c r="F1683" s="159" t="s">
        <v>511</v>
      </c>
      <c r="H1683" s="158" t="s">
        <v>1</v>
      </c>
      <c r="I1683" s="160"/>
      <c r="L1683" s="157"/>
      <c r="M1683" s="161"/>
      <c r="T1683" s="162"/>
      <c r="AT1683" s="158" t="s">
        <v>253</v>
      </c>
      <c r="AU1683" s="158" t="s">
        <v>113</v>
      </c>
      <c r="AV1683" s="12" t="s">
        <v>84</v>
      </c>
      <c r="AW1683" s="12" t="s">
        <v>32</v>
      </c>
      <c r="AX1683" s="12" t="s">
        <v>76</v>
      </c>
      <c r="AY1683" s="158" t="s">
        <v>164</v>
      </c>
    </row>
    <row r="1684" spans="2:65" s="13" customFormat="1" ht="33.75">
      <c r="B1684" s="163"/>
      <c r="D1684" s="148" t="s">
        <v>253</v>
      </c>
      <c r="E1684" s="164" t="s">
        <v>1</v>
      </c>
      <c r="F1684" s="165" t="s">
        <v>1662</v>
      </c>
      <c r="H1684" s="166">
        <v>216.68</v>
      </c>
      <c r="I1684" s="167"/>
      <c r="L1684" s="163"/>
      <c r="M1684" s="168"/>
      <c r="T1684" s="169"/>
      <c r="AT1684" s="164" t="s">
        <v>253</v>
      </c>
      <c r="AU1684" s="164" t="s">
        <v>113</v>
      </c>
      <c r="AV1684" s="13" t="s">
        <v>113</v>
      </c>
      <c r="AW1684" s="13" t="s">
        <v>32</v>
      </c>
      <c r="AX1684" s="13" t="s">
        <v>76</v>
      </c>
      <c r="AY1684" s="164" t="s">
        <v>164</v>
      </c>
    </row>
    <row r="1685" spans="2:65" s="12" customFormat="1">
      <c r="B1685" s="157"/>
      <c r="D1685" s="148" t="s">
        <v>253</v>
      </c>
      <c r="E1685" s="158" t="s">
        <v>1</v>
      </c>
      <c r="F1685" s="159" t="s">
        <v>519</v>
      </c>
      <c r="H1685" s="158" t="s">
        <v>1</v>
      </c>
      <c r="I1685" s="160"/>
      <c r="L1685" s="157"/>
      <c r="M1685" s="161"/>
      <c r="T1685" s="162"/>
      <c r="AT1685" s="158" t="s">
        <v>253</v>
      </c>
      <c r="AU1685" s="158" t="s">
        <v>113</v>
      </c>
      <c r="AV1685" s="12" t="s">
        <v>84</v>
      </c>
      <c r="AW1685" s="12" t="s">
        <v>32</v>
      </c>
      <c r="AX1685" s="12" t="s">
        <v>76</v>
      </c>
      <c r="AY1685" s="158" t="s">
        <v>164</v>
      </c>
    </row>
    <row r="1686" spans="2:65" s="13" customFormat="1" ht="33.75">
      <c r="B1686" s="163"/>
      <c r="D1686" s="148" t="s">
        <v>253</v>
      </c>
      <c r="E1686" s="164" t="s">
        <v>1</v>
      </c>
      <c r="F1686" s="165" t="s">
        <v>1662</v>
      </c>
      <c r="H1686" s="166">
        <v>216.68</v>
      </c>
      <c r="I1686" s="167"/>
      <c r="L1686" s="163"/>
      <c r="M1686" s="168"/>
      <c r="T1686" s="169"/>
      <c r="AT1686" s="164" t="s">
        <v>253</v>
      </c>
      <c r="AU1686" s="164" t="s">
        <v>113</v>
      </c>
      <c r="AV1686" s="13" t="s">
        <v>113</v>
      </c>
      <c r="AW1686" s="13" t="s">
        <v>32</v>
      </c>
      <c r="AX1686" s="13" t="s">
        <v>76</v>
      </c>
      <c r="AY1686" s="164" t="s">
        <v>164</v>
      </c>
    </row>
    <row r="1687" spans="2:65" s="14" customFormat="1">
      <c r="B1687" s="170"/>
      <c r="D1687" s="148" t="s">
        <v>253</v>
      </c>
      <c r="E1687" s="171" t="s">
        <v>1</v>
      </c>
      <c r="F1687" s="172" t="s">
        <v>265</v>
      </c>
      <c r="H1687" s="173">
        <v>675.05</v>
      </c>
      <c r="I1687" s="174"/>
      <c r="L1687" s="170"/>
      <c r="M1687" s="175"/>
      <c r="T1687" s="176"/>
      <c r="AT1687" s="171" t="s">
        <v>253</v>
      </c>
      <c r="AU1687" s="171" t="s">
        <v>113</v>
      </c>
      <c r="AV1687" s="14" t="s">
        <v>186</v>
      </c>
      <c r="AW1687" s="14" t="s">
        <v>32</v>
      </c>
      <c r="AX1687" s="14" t="s">
        <v>84</v>
      </c>
      <c r="AY1687" s="171" t="s">
        <v>164</v>
      </c>
    </row>
    <row r="1688" spans="2:65" s="1" customFormat="1" ht="24.2" customHeight="1">
      <c r="B1688" s="31"/>
      <c r="C1688" s="135" t="s">
        <v>1667</v>
      </c>
      <c r="D1688" s="135" t="s">
        <v>167</v>
      </c>
      <c r="E1688" s="136" t="s">
        <v>1668</v>
      </c>
      <c r="F1688" s="137" t="s">
        <v>1669</v>
      </c>
      <c r="G1688" s="138" t="s">
        <v>250</v>
      </c>
      <c r="H1688" s="139">
        <v>675.05</v>
      </c>
      <c r="I1688" s="140"/>
      <c r="J1688" s="141">
        <f>ROUND(I1688*H1688,2)</f>
        <v>0</v>
      </c>
      <c r="K1688" s="137" t="s">
        <v>251</v>
      </c>
      <c r="L1688" s="31"/>
      <c r="M1688" s="142" t="s">
        <v>1</v>
      </c>
      <c r="N1688" s="143" t="s">
        <v>42</v>
      </c>
      <c r="P1688" s="144">
        <f>O1688*H1688</f>
        <v>0</v>
      </c>
      <c r="Q1688" s="144">
        <v>3.0000000000000001E-5</v>
      </c>
      <c r="R1688" s="144">
        <f>Q1688*H1688</f>
        <v>2.0251499999999999E-2</v>
      </c>
      <c r="S1688" s="144">
        <v>0</v>
      </c>
      <c r="T1688" s="145">
        <f>S1688*H1688</f>
        <v>0</v>
      </c>
      <c r="AR1688" s="146" t="s">
        <v>340</v>
      </c>
      <c r="AT1688" s="146" t="s">
        <v>167</v>
      </c>
      <c r="AU1688" s="146" t="s">
        <v>113</v>
      </c>
      <c r="AY1688" s="16" t="s">
        <v>164</v>
      </c>
      <c r="BE1688" s="147">
        <f>IF(N1688="základní",J1688,0)</f>
        <v>0</v>
      </c>
      <c r="BF1688" s="147">
        <f>IF(N1688="snížená",J1688,0)</f>
        <v>0</v>
      </c>
      <c r="BG1688" s="147">
        <f>IF(N1688="zákl. přenesená",J1688,0)</f>
        <v>0</v>
      </c>
      <c r="BH1688" s="147">
        <f>IF(N1688="sníž. přenesená",J1688,0)</f>
        <v>0</v>
      </c>
      <c r="BI1688" s="147">
        <f>IF(N1688="nulová",J1688,0)</f>
        <v>0</v>
      </c>
      <c r="BJ1688" s="16" t="s">
        <v>113</v>
      </c>
      <c r="BK1688" s="147">
        <f>ROUND(I1688*H1688,2)</f>
        <v>0</v>
      </c>
      <c r="BL1688" s="16" t="s">
        <v>340</v>
      </c>
      <c r="BM1688" s="146" t="s">
        <v>1670</v>
      </c>
    </row>
    <row r="1689" spans="2:65" s="12" customFormat="1">
      <c r="B1689" s="157"/>
      <c r="D1689" s="148" t="s">
        <v>253</v>
      </c>
      <c r="E1689" s="158" t="s">
        <v>1</v>
      </c>
      <c r="F1689" s="159" t="s">
        <v>1660</v>
      </c>
      <c r="H1689" s="158" t="s">
        <v>1</v>
      </c>
      <c r="I1689" s="160"/>
      <c r="L1689" s="157"/>
      <c r="M1689" s="161"/>
      <c r="T1689" s="162"/>
      <c r="AT1689" s="158" t="s">
        <v>253</v>
      </c>
      <c r="AU1689" s="158" t="s">
        <v>113</v>
      </c>
      <c r="AV1689" s="12" t="s">
        <v>84</v>
      </c>
      <c r="AW1689" s="12" t="s">
        <v>32</v>
      </c>
      <c r="AX1689" s="12" t="s">
        <v>76</v>
      </c>
      <c r="AY1689" s="158" t="s">
        <v>164</v>
      </c>
    </row>
    <row r="1690" spans="2:65" s="12" customFormat="1">
      <c r="B1690" s="157"/>
      <c r="D1690" s="148" t="s">
        <v>253</v>
      </c>
      <c r="E1690" s="158" t="s">
        <v>1</v>
      </c>
      <c r="F1690" s="159" t="s">
        <v>509</v>
      </c>
      <c r="H1690" s="158" t="s">
        <v>1</v>
      </c>
      <c r="I1690" s="160"/>
      <c r="L1690" s="157"/>
      <c r="M1690" s="161"/>
      <c r="T1690" s="162"/>
      <c r="AT1690" s="158" t="s">
        <v>253</v>
      </c>
      <c r="AU1690" s="158" t="s">
        <v>113</v>
      </c>
      <c r="AV1690" s="12" t="s">
        <v>84</v>
      </c>
      <c r="AW1690" s="12" t="s">
        <v>32</v>
      </c>
      <c r="AX1690" s="12" t="s">
        <v>76</v>
      </c>
      <c r="AY1690" s="158" t="s">
        <v>164</v>
      </c>
    </row>
    <row r="1691" spans="2:65" s="13" customFormat="1" ht="33.75">
      <c r="B1691" s="163"/>
      <c r="D1691" s="148" t="s">
        <v>253</v>
      </c>
      <c r="E1691" s="164" t="s">
        <v>1</v>
      </c>
      <c r="F1691" s="165" t="s">
        <v>1661</v>
      </c>
      <c r="H1691" s="166">
        <v>241.69</v>
      </c>
      <c r="I1691" s="167"/>
      <c r="L1691" s="163"/>
      <c r="M1691" s="168"/>
      <c r="T1691" s="169"/>
      <c r="AT1691" s="164" t="s">
        <v>253</v>
      </c>
      <c r="AU1691" s="164" t="s">
        <v>113</v>
      </c>
      <c r="AV1691" s="13" t="s">
        <v>113</v>
      </c>
      <c r="AW1691" s="13" t="s">
        <v>32</v>
      </c>
      <c r="AX1691" s="13" t="s">
        <v>76</v>
      </c>
      <c r="AY1691" s="164" t="s">
        <v>164</v>
      </c>
    </row>
    <row r="1692" spans="2:65" s="12" customFormat="1">
      <c r="B1692" s="157"/>
      <c r="D1692" s="148" t="s">
        <v>253</v>
      </c>
      <c r="E1692" s="158" t="s">
        <v>1</v>
      </c>
      <c r="F1692" s="159" t="s">
        <v>511</v>
      </c>
      <c r="H1692" s="158" t="s">
        <v>1</v>
      </c>
      <c r="I1692" s="160"/>
      <c r="L1692" s="157"/>
      <c r="M1692" s="161"/>
      <c r="T1692" s="162"/>
      <c r="AT1692" s="158" t="s">
        <v>253</v>
      </c>
      <c r="AU1692" s="158" t="s">
        <v>113</v>
      </c>
      <c r="AV1692" s="12" t="s">
        <v>84</v>
      </c>
      <c r="AW1692" s="12" t="s">
        <v>32</v>
      </c>
      <c r="AX1692" s="12" t="s">
        <v>76</v>
      </c>
      <c r="AY1692" s="158" t="s">
        <v>164</v>
      </c>
    </row>
    <row r="1693" spans="2:65" s="13" customFormat="1" ht="33.75">
      <c r="B1693" s="163"/>
      <c r="D1693" s="148" t="s">
        <v>253</v>
      </c>
      <c r="E1693" s="164" t="s">
        <v>1</v>
      </c>
      <c r="F1693" s="165" t="s">
        <v>1662</v>
      </c>
      <c r="H1693" s="166">
        <v>216.68</v>
      </c>
      <c r="I1693" s="167"/>
      <c r="L1693" s="163"/>
      <c r="M1693" s="168"/>
      <c r="T1693" s="169"/>
      <c r="AT1693" s="164" t="s">
        <v>253</v>
      </c>
      <c r="AU1693" s="164" t="s">
        <v>113</v>
      </c>
      <c r="AV1693" s="13" t="s">
        <v>113</v>
      </c>
      <c r="AW1693" s="13" t="s">
        <v>32</v>
      </c>
      <c r="AX1693" s="13" t="s">
        <v>76</v>
      </c>
      <c r="AY1693" s="164" t="s">
        <v>164</v>
      </c>
    </row>
    <row r="1694" spans="2:65" s="12" customFormat="1">
      <c r="B1694" s="157"/>
      <c r="D1694" s="148" t="s">
        <v>253</v>
      </c>
      <c r="E1694" s="158" t="s">
        <v>1</v>
      </c>
      <c r="F1694" s="159" t="s">
        <v>519</v>
      </c>
      <c r="H1694" s="158" t="s">
        <v>1</v>
      </c>
      <c r="I1694" s="160"/>
      <c r="L1694" s="157"/>
      <c r="M1694" s="161"/>
      <c r="T1694" s="162"/>
      <c r="AT1694" s="158" t="s">
        <v>253</v>
      </c>
      <c r="AU1694" s="158" t="s">
        <v>113</v>
      </c>
      <c r="AV1694" s="12" t="s">
        <v>84</v>
      </c>
      <c r="AW1694" s="12" t="s">
        <v>32</v>
      </c>
      <c r="AX1694" s="12" t="s">
        <v>76</v>
      </c>
      <c r="AY1694" s="158" t="s">
        <v>164</v>
      </c>
    </row>
    <row r="1695" spans="2:65" s="13" customFormat="1" ht="33.75">
      <c r="B1695" s="163"/>
      <c r="D1695" s="148" t="s">
        <v>253</v>
      </c>
      <c r="E1695" s="164" t="s">
        <v>1</v>
      </c>
      <c r="F1695" s="165" t="s">
        <v>1662</v>
      </c>
      <c r="H1695" s="166">
        <v>216.68</v>
      </c>
      <c r="I1695" s="167"/>
      <c r="L1695" s="163"/>
      <c r="M1695" s="168"/>
      <c r="T1695" s="169"/>
      <c r="AT1695" s="164" t="s">
        <v>253</v>
      </c>
      <c r="AU1695" s="164" t="s">
        <v>113</v>
      </c>
      <c r="AV1695" s="13" t="s">
        <v>113</v>
      </c>
      <c r="AW1695" s="13" t="s">
        <v>32</v>
      </c>
      <c r="AX1695" s="13" t="s">
        <v>76</v>
      </c>
      <c r="AY1695" s="164" t="s">
        <v>164</v>
      </c>
    </row>
    <row r="1696" spans="2:65" s="14" customFormat="1">
      <c r="B1696" s="170"/>
      <c r="D1696" s="148" t="s">
        <v>253</v>
      </c>
      <c r="E1696" s="171" t="s">
        <v>1</v>
      </c>
      <c r="F1696" s="172" t="s">
        <v>265</v>
      </c>
      <c r="H1696" s="173">
        <v>675.05</v>
      </c>
      <c r="I1696" s="174"/>
      <c r="L1696" s="170"/>
      <c r="M1696" s="175"/>
      <c r="T1696" s="176"/>
      <c r="AT1696" s="171" t="s">
        <v>253</v>
      </c>
      <c r="AU1696" s="171" t="s">
        <v>113</v>
      </c>
      <c r="AV1696" s="14" t="s">
        <v>186</v>
      </c>
      <c r="AW1696" s="14" t="s">
        <v>32</v>
      </c>
      <c r="AX1696" s="14" t="s">
        <v>84</v>
      </c>
      <c r="AY1696" s="171" t="s">
        <v>164</v>
      </c>
    </row>
    <row r="1697" spans="2:65" s="1" customFormat="1" ht="33" customHeight="1">
      <c r="B1697" s="31"/>
      <c r="C1697" s="135" t="s">
        <v>1671</v>
      </c>
      <c r="D1697" s="135" t="s">
        <v>167</v>
      </c>
      <c r="E1697" s="136" t="s">
        <v>1672</v>
      </c>
      <c r="F1697" s="137" t="s">
        <v>1673</v>
      </c>
      <c r="G1697" s="138" t="s">
        <v>250</v>
      </c>
      <c r="H1697" s="139">
        <v>675.05</v>
      </c>
      <c r="I1697" s="140"/>
      <c r="J1697" s="141">
        <f>ROUND(I1697*H1697,2)</f>
        <v>0</v>
      </c>
      <c r="K1697" s="137" t="s">
        <v>251</v>
      </c>
      <c r="L1697" s="31"/>
      <c r="M1697" s="142" t="s">
        <v>1</v>
      </c>
      <c r="N1697" s="143" t="s">
        <v>42</v>
      </c>
      <c r="P1697" s="144">
        <f>O1697*H1697</f>
        <v>0</v>
      </c>
      <c r="Q1697" s="144">
        <v>7.5799999999999999E-3</v>
      </c>
      <c r="R1697" s="144">
        <f>Q1697*H1697</f>
        <v>5.116879</v>
      </c>
      <c r="S1697" s="144">
        <v>0</v>
      </c>
      <c r="T1697" s="145">
        <f>S1697*H1697</f>
        <v>0</v>
      </c>
      <c r="AR1697" s="146" t="s">
        <v>340</v>
      </c>
      <c r="AT1697" s="146" t="s">
        <v>167</v>
      </c>
      <c r="AU1697" s="146" t="s">
        <v>113</v>
      </c>
      <c r="AY1697" s="16" t="s">
        <v>164</v>
      </c>
      <c r="BE1697" s="147">
        <f>IF(N1697="základní",J1697,0)</f>
        <v>0</v>
      </c>
      <c r="BF1697" s="147">
        <f>IF(N1697="snížená",J1697,0)</f>
        <v>0</v>
      </c>
      <c r="BG1697" s="147">
        <f>IF(N1697="zákl. přenesená",J1697,0)</f>
        <v>0</v>
      </c>
      <c r="BH1697" s="147">
        <f>IF(N1697="sníž. přenesená",J1697,0)</f>
        <v>0</v>
      </c>
      <c r="BI1697" s="147">
        <f>IF(N1697="nulová",J1697,0)</f>
        <v>0</v>
      </c>
      <c r="BJ1697" s="16" t="s">
        <v>113</v>
      </c>
      <c r="BK1697" s="147">
        <f>ROUND(I1697*H1697,2)</f>
        <v>0</v>
      </c>
      <c r="BL1697" s="16" t="s">
        <v>340</v>
      </c>
      <c r="BM1697" s="146" t="s">
        <v>1674</v>
      </c>
    </row>
    <row r="1698" spans="2:65" s="12" customFormat="1">
      <c r="B1698" s="157"/>
      <c r="D1698" s="148" t="s">
        <v>253</v>
      </c>
      <c r="E1698" s="158" t="s">
        <v>1</v>
      </c>
      <c r="F1698" s="159" t="s">
        <v>1660</v>
      </c>
      <c r="H1698" s="158" t="s">
        <v>1</v>
      </c>
      <c r="I1698" s="160"/>
      <c r="L1698" s="157"/>
      <c r="M1698" s="161"/>
      <c r="T1698" s="162"/>
      <c r="AT1698" s="158" t="s">
        <v>253</v>
      </c>
      <c r="AU1698" s="158" t="s">
        <v>113</v>
      </c>
      <c r="AV1698" s="12" t="s">
        <v>84</v>
      </c>
      <c r="AW1698" s="12" t="s">
        <v>32</v>
      </c>
      <c r="AX1698" s="12" t="s">
        <v>76</v>
      </c>
      <c r="AY1698" s="158" t="s">
        <v>164</v>
      </c>
    </row>
    <row r="1699" spans="2:65" s="12" customFormat="1">
      <c r="B1699" s="157"/>
      <c r="D1699" s="148" t="s">
        <v>253</v>
      </c>
      <c r="E1699" s="158" t="s">
        <v>1</v>
      </c>
      <c r="F1699" s="159" t="s">
        <v>509</v>
      </c>
      <c r="H1699" s="158" t="s">
        <v>1</v>
      </c>
      <c r="I1699" s="160"/>
      <c r="L1699" s="157"/>
      <c r="M1699" s="161"/>
      <c r="T1699" s="162"/>
      <c r="AT1699" s="158" t="s">
        <v>253</v>
      </c>
      <c r="AU1699" s="158" t="s">
        <v>113</v>
      </c>
      <c r="AV1699" s="12" t="s">
        <v>84</v>
      </c>
      <c r="AW1699" s="12" t="s">
        <v>32</v>
      </c>
      <c r="AX1699" s="12" t="s">
        <v>76</v>
      </c>
      <c r="AY1699" s="158" t="s">
        <v>164</v>
      </c>
    </row>
    <row r="1700" spans="2:65" s="13" customFormat="1" ht="33.75">
      <c r="B1700" s="163"/>
      <c r="D1700" s="148" t="s">
        <v>253</v>
      </c>
      <c r="E1700" s="164" t="s">
        <v>1</v>
      </c>
      <c r="F1700" s="165" t="s">
        <v>1661</v>
      </c>
      <c r="H1700" s="166">
        <v>241.69</v>
      </c>
      <c r="I1700" s="167"/>
      <c r="L1700" s="163"/>
      <c r="M1700" s="168"/>
      <c r="T1700" s="169"/>
      <c r="AT1700" s="164" t="s">
        <v>253</v>
      </c>
      <c r="AU1700" s="164" t="s">
        <v>113</v>
      </c>
      <c r="AV1700" s="13" t="s">
        <v>113</v>
      </c>
      <c r="AW1700" s="13" t="s">
        <v>32</v>
      </c>
      <c r="AX1700" s="13" t="s">
        <v>76</v>
      </c>
      <c r="AY1700" s="164" t="s">
        <v>164</v>
      </c>
    </row>
    <row r="1701" spans="2:65" s="12" customFormat="1">
      <c r="B1701" s="157"/>
      <c r="D1701" s="148" t="s">
        <v>253</v>
      </c>
      <c r="E1701" s="158" t="s">
        <v>1</v>
      </c>
      <c r="F1701" s="159" t="s">
        <v>511</v>
      </c>
      <c r="H1701" s="158" t="s">
        <v>1</v>
      </c>
      <c r="I1701" s="160"/>
      <c r="L1701" s="157"/>
      <c r="M1701" s="161"/>
      <c r="T1701" s="162"/>
      <c r="AT1701" s="158" t="s">
        <v>253</v>
      </c>
      <c r="AU1701" s="158" t="s">
        <v>113</v>
      </c>
      <c r="AV1701" s="12" t="s">
        <v>84</v>
      </c>
      <c r="AW1701" s="12" t="s">
        <v>32</v>
      </c>
      <c r="AX1701" s="12" t="s">
        <v>76</v>
      </c>
      <c r="AY1701" s="158" t="s">
        <v>164</v>
      </c>
    </row>
    <row r="1702" spans="2:65" s="13" customFormat="1" ht="33.75">
      <c r="B1702" s="163"/>
      <c r="D1702" s="148" t="s">
        <v>253</v>
      </c>
      <c r="E1702" s="164" t="s">
        <v>1</v>
      </c>
      <c r="F1702" s="165" t="s">
        <v>1662</v>
      </c>
      <c r="H1702" s="166">
        <v>216.68</v>
      </c>
      <c r="I1702" s="167"/>
      <c r="L1702" s="163"/>
      <c r="M1702" s="168"/>
      <c r="T1702" s="169"/>
      <c r="AT1702" s="164" t="s">
        <v>253</v>
      </c>
      <c r="AU1702" s="164" t="s">
        <v>113</v>
      </c>
      <c r="AV1702" s="13" t="s">
        <v>113</v>
      </c>
      <c r="AW1702" s="13" t="s">
        <v>32</v>
      </c>
      <c r="AX1702" s="13" t="s">
        <v>76</v>
      </c>
      <c r="AY1702" s="164" t="s">
        <v>164</v>
      </c>
    </row>
    <row r="1703" spans="2:65" s="12" customFormat="1">
      <c r="B1703" s="157"/>
      <c r="D1703" s="148" t="s">
        <v>253</v>
      </c>
      <c r="E1703" s="158" t="s">
        <v>1</v>
      </c>
      <c r="F1703" s="159" t="s">
        <v>519</v>
      </c>
      <c r="H1703" s="158" t="s">
        <v>1</v>
      </c>
      <c r="I1703" s="160"/>
      <c r="L1703" s="157"/>
      <c r="M1703" s="161"/>
      <c r="T1703" s="162"/>
      <c r="AT1703" s="158" t="s">
        <v>253</v>
      </c>
      <c r="AU1703" s="158" t="s">
        <v>113</v>
      </c>
      <c r="AV1703" s="12" t="s">
        <v>84</v>
      </c>
      <c r="AW1703" s="12" t="s">
        <v>32</v>
      </c>
      <c r="AX1703" s="12" t="s">
        <v>76</v>
      </c>
      <c r="AY1703" s="158" t="s">
        <v>164</v>
      </c>
    </row>
    <row r="1704" spans="2:65" s="13" customFormat="1" ht="33.75">
      <c r="B1704" s="163"/>
      <c r="D1704" s="148" t="s">
        <v>253</v>
      </c>
      <c r="E1704" s="164" t="s">
        <v>1</v>
      </c>
      <c r="F1704" s="165" t="s">
        <v>1662</v>
      </c>
      <c r="H1704" s="166">
        <v>216.68</v>
      </c>
      <c r="I1704" s="167"/>
      <c r="L1704" s="163"/>
      <c r="M1704" s="168"/>
      <c r="T1704" s="169"/>
      <c r="AT1704" s="164" t="s">
        <v>253</v>
      </c>
      <c r="AU1704" s="164" t="s">
        <v>113</v>
      </c>
      <c r="AV1704" s="13" t="s">
        <v>113</v>
      </c>
      <c r="AW1704" s="13" t="s">
        <v>32</v>
      </c>
      <c r="AX1704" s="13" t="s">
        <v>76</v>
      </c>
      <c r="AY1704" s="164" t="s">
        <v>164</v>
      </c>
    </row>
    <row r="1705" spans="2:65" s="14" customFormat="1">
      <c r="B1705" s="170"/>
      <c r="D1705" s="148" t="s">
        <v>253</v>
      </c>
      <c r="E1705" s="171" t="s">
        <v>1</v>
      </c>
      <c r="F1705" s="172" t="s">
        <v>265</v>
      </c>
      <c r="H1705" s="173">
        <v>675.05</v>
      </c>
      <c r="I1705" s="174"/>
      <c r="L1705" s="170"/>
      <c r="M1705" s="175"/>
      <c r="T1705" s="176"/>
      <c r="AT1705" s="171" t="s">
        <v>253</v>
      </c>
      <c r="AU1705" s="171" t="s">
        <v>113</v>
      </c>
      <c r="AV1705" s="14" t="s">
        <v>186</v>
      </c>
      <c r="AW1705" s="14" t="s">
        <v>32</v>
      </c>
      <c r="AX1705" s="14" t="s">
        <v>84</v>
      </c>
      <c r="AY1705" s="171" t="s">
        <v>164</v>
      </c>
    </row>
    <row r="1706" spans="2:65" s="1" customFormat="1" ht="21.75" customHeight="1">
      <c r="B1706" s="31"/>
      <c r="C1706" s="135" t="s">
        <v>1675</v>
      </c>
      <c r="D1706" s="135" t="s">
        <v>167</v>
      </c>
      <c r="E1706" s="136" t="s">
        <v>1676</v>
      </c>
      <c r="F1706" s="137" t="s">
        <v>1677</v>
      </c>
      <c r="G1706" s="138" t="s">
        <v>250</v>
      </c>
      <c r="H1706" s="139">
        <v>675.05</v>
      </c>
      <c r="I1706" s="140"/>
      <c r="J1706" s="141">
        <f>ROUND(I1706*H1706,2)</f>
        <v>0</v>
      </c>
      <c r="K1706" s="137" t="s">
        <v>251</v>
      </c>
      <c r="L1706" s="31"/>
      <c r="M1706" s="142" t="s">
        <v>1</v>
      </c>
      <c r="N1706" s="143" t="s">
        <v>42</v>
      </c>
      <c r="P1706" s="144">
        <f>O1706*H1706</f>
        <v>0</v>
      </c>
      <c r="Q1706" s="144">
        <v>6.9999999999999999E-4</v>
      </c>
      <c r="R1706" s="144">
        <f>Q1706*H1706</f>
        <v>0.47253499999999998</v>
      </c>
      <c r="S1706" s="144">
        <v>0</v>
      </c>
      <c r="T1706" s="145">
        <f>S1706*H1706</f>
        <v>0</v>
      </c>
      <c r="AR1706" s="146" t="s">
        <v>340</v>
      </c>
      <c r="AT1706" s="146" t="s">
        <v>167</v>
      </c>
      <c r="AU1706" s="146" t="s">
        <v>113</v>
      </c>
      <c r="AY1706" s="16" t="s">
        <v>164</v>
      </c>
      <c r="BE1706" s="147">
        <f>IF(N1706="základní",J1706,0)</f>
        <v>0</v>
      </c>
      <c r="BF1706" s="147">
        <f>IF(N1706="snížená",J1706,0)</f>
        <v>0</v>
      </c>
      <c r="BG1706" s="147">
        <f>IF(N1706="zákl. přenesená",J1706,0)</f>
        <v>0</v>
      </c>
      <c r="BH1706" s="147">
        <f>IF(N1706="sníž. přenesená",J1706,0)</f>
        <v>0</v>
      </c>
      <c r="BI1706" s="147">
        <f>IF(N1706="nulová",J1706,0)</f>
        <v>0</v>
      </c>
      <c r="BJ1706" s="16" t="s">
        <v>113</v>
      </c>
      <c r="BK1706" s="147">
        <f>ROUND(I1706*H1706,2)</f>
        <v>0</v>
      </c>
      <c r="BL1706" s="16" t="s">
        <v>340</v>
      </c>
      <c r="BM1706" s="146" t="s">
        <v>1678</v>
      </c>
    </row>
    <row r="1707" spans="2:65" s="12" customFormat="1">
      <c r="B1707" s="157"/>
      <c r="D1707" s="148" t="s">
        <v>253</v>
      </c>
      <c r="E1707" s="158" t="s">
        <v>1</v>
      </c>
      <c r="F1707" s="159" t="s">
        <v>1660</v>
      </c>
      <c r="H1707" s="158" t="s">
        <v>1</v>
      </c>
      <c r="I1707" s="160"/>
      <c r="L1707" s="157"/>
      <c r="M1707" s="161"/>
      <c r="T1707" s="162"/>
      <c r="AT1707" s="158" t="s">
        <v>253</v>
      </c>
      <c r="AU1707" s="158" t="s">
        <v>113</v>
      </c>
      <c r="AV1707" s="12" t="s">
        <v>84</v>
      </c>
      <c r="AW1707" s="12" t="s">
        <v>32</v>
      </c>
      <c r="AX1707" s="12" t="s">
        <v>76</v>
      </c>
      <c r="AY1707" s="158" t="s">
        <v>164</v>
      </c>
    </row>
    <row r="1708" spans="2:65" s="12" customFormat="1">
      <c r="B1708" s="157"/>
      <c r="D1708" s="148" t="s">
        <v>253</v>
      </c>
      <c r="E1708" s="158" t="s">
        <v>1</v>
      </c>
      <c r="F1708" s="159" t="s">
        <v>509</v>
      </c>
      <c r="H1708" s="158" t="s">
        <v>1</v>
      </c>
      <c r="I1708" s="160"/>
      <c r="L1708" s="157"/>
      <c r="M1708" s="161"/>
      <c r="T1708" s="162"/>
      <c r="AT1708" s="158" t="s">
        <v>253</v>
      </c>
      <c r="AU1708" s="158" t="s">
        <v>113</v>
      </c>
      <c r="AV1708" s="12" t="s">
        <v>84</v>
      </c>
      <c r="AW1708" s="12" t="s">
        <v>32</v>
      </c>
      <c r="AX1708" s="12" t="s">
        <v>76</v>
      </c>
      <c r="AY1708" s="158" t="s">
        <v>164</v>
      </c>
    </row>
    <row r="1709" spans="2:65" s="13" customFormat="1" ht="33.75">
      <c r="B1709" s="163"/>
      <c r="D1709" s="148" t="s">
        <v>253</v>
      </c>
      <c r="E1709" s="164" t="s">
        <v>1</v>
      </c>
      <c r="F1709" s="165" t="s">
        <v>1661</v>
      </c>
      <c r="H1709" s="166">
        <v>241.69</v>
      </c>
      <c r="I1709" s="167"/>
      <c r="L1709" s="163"/>
      <c r="M1709" s="168"/>
      <c r="T1709" s="169"/>
      <c r="AT1709" s="164" t="s">
        <v>253</v>
      </c>
      <c r="AU1709" s="164" t="s">
        <v>113</v>
      </c>
      <c r="AV1709" s="13" t="s">
        <v>113</v>
      </c>
      <c r="AW1709" s="13" t="s">
        <v>32</v>
      </c>
      <c r="AX1709" s="13" t="s">
        <v>76</v>
      </c>
      <c r="AY1709" s="164" t="s">
        <v>164</v>
      </c>
    </row>
    <row r="1710" spans="2:65" s="12" customFormat="1">
      <c r="B1710" s="157"/>
      <c r="D1710" s="148" t="s">
        <v>253</v>
      </c>
      <c r="E1710" s="158" t="s">
        <v>1</v>
      </c>
      <c r="F1710" s="159" t="s">
        <v>511</v>
      </c>
      <c r="H1710" s="158" t="s">
        <v>1</v>
      </c>
      <c r="I1710" s="160"/>
      <c r="L1710" s="157"/>
      <c r="M1710" s="161"/>
      <c r="T1710" s="162"/>
      <c r="AT1710" s="158" t="s">
        <v>253</v>
      </c>
      <c r="AU1710" s="158" t="s">
        <v>113</v>
      </c>
      <c r="AV1710" s="12" t="s">
        <v>84</v>
      </c>
      <c r="AW1710" s="12" t="s">
        <v>32</v>
      </c>
      <c r="AX1710" s="12" t="s">
        <v>76</v>
      </c>
      <c r="AY1710" s="158" t="s">
        <v>164</v>
      </c>
    </row>
    <row r="1711" spans="2:65" s="13" customFormat="1" ht="33.75">
      <c r="B1711" s="163"/>
      <c r="D1711" s="148" t="s">
        <v>253</v>
      </c>
      <c r="E1711" s="164" t="s">
        <v>1</v>
      </c>
      <c r="F1711" s="165" t="s">
        <v>1662</v>
      </c>
      <c r="H1711" s="166">
        <v>216.68</v>
      </c>
      <c r="I1711" s="167"/>
      <c r="L1711" s="163"/>
      <c r="M1711" s="168"/>
      <c r="T1711" s="169"/>
      <c r="AT1711" s="164" t="s">
        <v>253</v>
      </c>
      <c r="AU1711" s="164" t="s">
        <v>113</v>
      </c>
      <c r="AV1711" s="13" t="s">
        <v>113</v>
      </c>
      <c r="AW1711" s="13" t="s">
        <v>32</v>
      </c>
      <c r="AX1711" s="13" t="s">
        <v>76</v>
      </c>
      <c r="AY1711" s="164" t="s">
        <v>164</v>
      </c>
    </row>
    <row r="1712" spans="2:65" s="12" customFormat="1">
      <c r="B1712" s="157"/>
      <c r="D1712" s="148" t="s">
        <v>253</v>
      </c>
      <c r="E1712" s="158" t="s">
        <v>1</v>
      </c>
      <c r="F1712" s="159" t="s">
        <v>519</v>
      </c>
      <c r="H1712" s="158" t="s">
        <v>1</v>
      </c>
      <c r="I1712" s="160"/>
      <c r="L1712" s="157"/>
      <c r="M1712" s="161"/>
      <c r="T1712" s="162"/>
      <c r="AT1712" s="158" t="s">
        <v>253</v>
      </c>
      <c r="AU1712" s="158" t="s">
        <v>113</v>
      </c>
      <c r="AV1712" s="12" t="s">
        <v>84</v>
      </c>
      <c r="AW1712" s="12" t="s">
        <v>32</v>
      </c>
      <c r="AX1712" s="12" t="s">
        <v>76</v>
      </c>
      <c r="AY1712" s="158" t="s">
        <v>164</v>
      </c>
    </row>
    <row r="1713" spans="2:65" s="13" customFormat="1" ht="33.75">
      <c r="B1713" s="163"/>
      <c r="D1713" s="148" t="s">
        <v>253</v>
      </c>
      <c r="E1713" s="164" t="s">
        <v>1</v>
      </c>
      <c r="F1713" s="165" t="s">
        <v>1662</v>
      </c>
      <c r="H1713" s="166">
        <v>216.68</v>
      </c>
      <c r="I1713" s="167"/>
      <c r="L1713" s="163"/>
      <c r="M1713" s="168"/>
      <c r="T1713" s="169"/>
      <c r="AT1713" s="164" t="s">
        <v>253</v>
      </c>
      <c r="AU1713" s="164" t="s">
        <v>113</v>
      </c>
      <c r="AV1713" s="13" t="s">
        <v>113</v>
      </c>
      <c r="AW1713" s="13" t="s">
        <v>32</v>
      </c>
      <c r="AX1713" s="13" t="s">
        <v>76</v>
      </c>
      <c r="AY1713" s="164" t="s">
        <v>164</v>
      </c>
    </row>
    <row r="1714" spans="2:65" s="14" customFormat="1">
      <c r="B1714" s="170"/>
      <c r="D1714" s="148" t="s">
        <v>253</v>
      </c>
      <c r="E1714" s="171" t="s">
        <v>1</v>
      </c>
      <c r="F1714" s="172" t="s">
        <v>265</v>
      </c>
      <c r="H1714" s="173">
        <v>675.05</v>
      </c>
      <c r="I1714" s="174"/>
      <c r="L1714" s="170"/>
      <c r="M1714" s="175"/>
      <c r="T1714" s="176"/>
      <c r="AT1714" s="171" t="s">
        <v>253</v>
      </c>
      <c r="AU1714" s="171" t="s">
        <v>113</v>
      </c>
      <c r="AV1714" s="14" t="s">
        <v>186</v>
      </c>
      <c r="AW1714" s="14" t="s">
        <v>32</v>
      </c>
      <c r="AX1714" s="14" t="s">
        <v>84</v>
      </c>
      <c r="AY1714" s="171" t="s">
        <v>164</v>
      </c>
    </row>
    <row r="1715" spans="2:65" s="1" customFormat="1" ht="44.25" customHeight="1">
      <c r="B1715" s="31"/>
      <c r="C1715" s="177" t="s">
        <v>1679</v>
      </c>
      <c r="D1715" s="177" t="s">
        <v>331</v>
      </c>
      <c r="E1715" s="178" t="s">
        <v>1680</v>
      </c>
      <c r="F1715" s="179" t="s">
        <v>1681</v>
      </c>
      <c r="G1715" s="180" t="s">
        <v>250</v>
      </c>
      <c r="H1715" s="181">
        <v>729.05399999999997</v>
      </c>
      <c r="I1715" s="182"/>
      <c r="J1715" s="183">
        <f>ROUND(I1715*H1715,2)</f>
        <v>0</v>
      </c>
      <c r="K1715" s="179" t="s">
        <v>1</v>
      </c>
      <c r="L1715" s="184"/>
      <c r="M1715" s="185" t="s">
        <v>1</v>
      </c>
      <c r="N1715" s="186" t="s">
        <v>42</v>
      </c>
      <c r="P1715" s="144">
        <f>O1715*H1715</f>
        <v>0</v>
      </c>
      <c r="Q1715" s="144">
        <v>5.1000000000000004E-3</v>
      </c>
      <c r="R1715" s="144">
        <f>Q1715*H1715</f>
        <v>3.7181754000000002</v>
      </c>
      <c r="S1715" s="144">
        <v>0</v>
      </c>
      <c r="T1715" s="145">
        <f>S1715*H1715</f>
        <v>0</v>
      </c>
      <c r="AR1715" s="146" t="s">
        <v>470</v>
      </c>
      <c r="AT1715" s="146" t="s">
        <v>331</v>
      </c>
      <c r="AU1715" s="146" t="s">
        <v>113</v>
      </c>
      <c r="AY1715" s="16" t="s">
        <v>164</v>
      </c>
      <c r="BE1715" s="147">
        <f>IF(N1715="základní",J1715,0)</f>
        <v>0</v>
      </c>
      <c r="BF1715" s="147">
        <f>IF(N1715="snížená",J1715,0)</f>
        <v>0</v>
      </c>
      <c r="BG1715" s="147">
        <f>IF(N1715="zákl. přenesená",J1715,0)</f>
        <v>0</v>
      </c>
      <c r="BH1715" s="147">
        <f>IF(N1715="sníž. přenesená",J1715,0)</f>
        <v>0</v>
      </c>
      <c r="BI1715" s="147">
        <f>IF(N1715="nulová",J1715,0)</f>
        <v>0</v>
      </c>
      <c r="BJ1715" s="16" t="s">
        <v>113</v>
      </c>
      <c r="BK1715" s="147">
        <f>ROUND(I1715*H1715,2)</f>
        <v>0</v>
      </c>
      <c r="BL1715" s="16" t="s">
        <v>340</v>
      </c>
      <c r="BM1715" s="146" t="s">
        <v>1682</v>
      </c>
    </row>
    <row r="1716" spans="2:65" s="13" customFormat="1">
      <c r="B1716" s="163"/>
      <c r="D1716" s="148" t="s">
        <v>253</v>
      </c>
      <c r="E1716" s="164" t="s">
        <v>1</v>
      </c>
      <c r="F1716" s="165" t="s">
        <v>1683</v>
      </c>
      <c r="H1716" s="166">
        <v>729.05399999999997</v>
      </c>
      <c r="I1716" s="167"/>
      <c r="L1716" s="163"/>
      <c r="M1716" s="168"/>
      <c r="T1716" s="169"/>
      <c r="AT1716" s="164" t="s">
        <v>253</v>
      </c>
      <c r="AU1716" s="164" t="s">
        <v>113</v>
      </c>
      <c r="AV1716" s="13" t="s">
        <v>113</v>
      </c>
      <c r="AW1716" s="13" t="s">
        <v>32</v>
      </c>
      <c r="AX1716" s="13" t="s">
        <v>84</v>
      </c>
      <c r="AY1716" s="164" t="s">
        <v>164</v>
      </c>
    </row>
    <row r="1717" spans="2:65" s="1" customFormat="1" ht="16.5" customHeight="1">
      <c r="B1717" s="31"/>
      <c r="C1717" s="135" t="s">
        <v>1684</v>
      </c>
      <c r="D1717" s="135" t="s">
        <v>167</v>
      </c>
      <c r="E1717" s="136" t="s">
        <v>1685</v>
      </c>
      <c r="F1717" s="137" t="s">
        <v>1686</v>
      </c>
      <c r="G1717" s="138" t="s">
        <v>442</v>
      </c>
      <c r="H1717" s="139">
        <v>614.29600000000005</v>
      </c>
      <c r="I1717" s="140"/>
      <c r="J1717" s="141">
        <f>ROUND(I1717*H1717,2)</f>
        <v>0</v>
      </c>
      <c r="K1717" s="137" t="s">
        <v>251</v>
      </c>
      <c r="L1717" s="31"/>
      <c r="M1717" s="142" t="s">
        <v>1</v>
      </c>
      <c r="N1717" s="143" t="s">
        <v>42</v>
      </c>
      <c r="P1717" s="144">
        <f>O1717*H1717</f>
        <v>0</v>
      </c>
      <c r="Q1717" s="144">
        <v>1.0000000000000001E-5</v>
      </c>
      <c r="R1717" s="144">
        <f>Q1717*H1717</f>
        <v>6.1429600000000011E-3</v>
      </c>
      <c r="S1717" s="144">
        <v>0</v>
      </c>
      <c r="T1717" s="145">
        <f>S1717*H1717</f>
        <v>0</v>
      </c>
      <c r="AR1717" s="146" t="s">
        <v>340</v>
      </c>
      <c r="AT1717" s="146" t="s">
        <v>167</v>
      </c>
      <c r="AU1717" s="146" t="s">
        <v>113</v>
      </c>
      <c r="AY1717" s="16" t="s">
        <v>164</v>
      </c>
      <c r="BE1717" s="147">
        <f>IF(N1717="základní",J1717,0)</f>
        <v>0</v>
      </c>
      <c r="BF1717" s="147">
        <f>IF(N1717="snížená",J1717,0)</f>
        <v>0</v>
      </c>
      <c r="BG1717" s="147">
        <f>IF(N1717="zákl. přenesená",J1717,0)</f>
        <v>0</v>
      </c>
      <c r="BH1717" s="147">
        <f>IF(N1717="sníž. přenesená",J1717,0)</f>
        <v>0</v>
      </c>
      <c r="BI1717" s="147">
        <f>IF(N1717="nulová",J1717,0)</f>
        <v>0</v>
      </c>
      <c r="BJ1717" s="16" t="s">
        <v>113</v>
      </c>
      <c r="BK1717" s="147">
        <f>ROUND(I1717*H1717,2)</f>
        <v>0</v>
      </c>
      <c r="BL1717" s="16" t="s">
        <v>340</v>
      </c>
      <c r="BM1717" s="146" t="s">
        <v>1687</v>
      </c>
    </row>
    <row r="1718" spans="2:65" s="12" customFormat="1">
      <c r="B1718" s="157"/>
      <c r="D1718" s="148" t="s">
        <v>253</v>
      </c>
      <c r="E1718" s="158" t="s">
        <v>1</v>
      </c>
      <c r="F1718" s="159" t="s">
        <v>1660</v>
      </c>
      <c r="H1718" s="158" t="s">
        <v>1</v>
      </c>
      <c r="I1718" s="160"/>
      <c r="L1718" s="157"/>
      <c r="M1718" s="161"/>
      <c r="T1718" s="162"/>
      <c r="AT1718" s="158" t="s">
        <v>253</v>
      </c>
      <c r="AU1718" s="158" t="s">
        <v>113</v>
      </c>
      <c r="AV1718" s="12" t="s">
        <v>84</v>
      </c>
      <c r="AW1718" s="12" t="s">
        <v>32</v>
      </c>
      <c r="AX1718" s="12" t="s">
        <v>76</v>
      </c>
      <c r="AY1718" s="158" t="s">
        <v>164</v>
      </c>
    </row>
    <row r="1719" spans="2:65" s="12" customFormat="1">
      <c r="B1719" s="157"/>
      <c r="D1719" s="148" t="s">
        <v>253</v>
      </c>
      <c r="E1719" s="158" t="s">
        <v>1</v>
      </c>
      <c r="F1719" s="159" t="s">
        <v>509</v>
      </c>
      <c r="H1719" s="158" t="s">
        <v>1</v>
      </c>
      <c r="I1719" s="160"/>
      <c r="L1719" s="157"/>
      <c r="M1719" s="161"/>
      <c r="T1719" s="162"/>
      <c r="AT1719" s="158" t="s">
        <v>253</v>
      </c>
      <c r="AU1719" s="158" t="s">
        <v>113</v>
      </c>
      <c r="AV1719" s="12" t="s">
        <v>84</v>
      </c>
      <c r="AW1719" s="12" t="s">
        <v>32</v>
      </c>
      <c r="AX1719" s="12" t="s">
        <v>76</v>
      </c>
      <c r="AY1719" s="158" t="s">
        <v>164</v>
      </c>
    </row>
    <row r="1720" spans="2:65" s="13" customFormat="1" ht="33.75">
      <c r="B1720" s="163"/>
      <c r="D1720" s="148" t="s">
        <v>253</v>
      </c>
      <c r="E1720" s="164" t="s">
        <v>1</v>
      </c>
      <c r="F1720" s="165" t="s">
        <v>1688</v>
      </c>
      <c r="H1720" s="166">
        <v>219.93799999999999</v>
      </c>
      <c r="I1720" s="167"/>
      <c r="L1720" s="163"/>
      <c r="M1720" s="168"/>
      <c r="T1720" s="169"/>
      <c r="AT1720" s="164" t="s">
        <v>253</v>
      </c>
      <c r="AU1720" s="164" t="s">
        <v>113</v>
      </c>
      <c r="AV1720" s="13" t="s">
        <v>113</v>
      </c>
      <c r="AW1720" s="13" t="s">
        <v>32</v>
      </c>
      <c r="AX1720" s="13" t="s">
        <v>76</v>
      </c>
      <c r="AY1720" s="164" t="s">
        <v>164</v>
      </c>
    </row>
    <row r="1721" spans="2:65" s="12" customFormat="1">
      <c r="B1721" s="157"/>
      <c r="D1721" s="148" t="s">
        <v>253</v>
      </c>
      <c r="E1721" s="158" t="s">
        <v>1</v>
      </c>
      <c r="F1721" s="159" t="s">
        <v>511</v>
      </c>
      <c r="H1721" s="158" t="s">
        <v>1</v>
      </c>
      <c r="I1721" s="160"/>
      <c r="L1721" s="157"/>
      <c r="M1721" s="161"/>
      <c r="T1721" s="162"/>
      <c r="AT1721" s="158" t="s">
        <v>253</v>
      </c>
      <c r="AU1721" s="158" t="s">
        <v>113</v>
      </c>
      <c r="AV1721" s="12" t="s">
        <v>84</v>
      </c>
      <c r="AW1721" s="12" t="s">
        <v>32</v>
      </c>
      <c r="AX1721" s="12" t="s">
        <v>76</v>
      </c>
      <c r="AY1721" s="158" t="s">
        <v>164</v>
      </c>
    </row>
    <row r="1722" spans="2:65" s="13" customFormat="1" ht="33.75">
      <c r="B1722" s="163"/>
      <c r="D1722" s="148" t="s">
        <v>253</v>
      </c>
      <c r="E1722" s="164" t="s">
        <v>1</v>
      </c>
      <c r="F1722" s="165" t="s">
        <v>1689</v>
      </c>
      <c r="H1722" s="166">
        <v>197.179</v>
      </c>
      <c r="I1722" s="167"/>
      <c r="L1722" s="163"/>
      <c r="M1722" s="168"/>
      <c r="T1722" s="169"/>
      <c r="AT1722" s="164" t="s">
        <v>253</v>
      </c>
      <c r="AU1722" s="164" t="s">
        <v>113</v>
      </c>
      <c r="AV1722" s="13" t="s">
        <v>113</v>
      </c>
      <c r="AW1722" s="13" t="s">
        <v>32</v>
      </c>
      <c r="AX1722" s="13" t="s">
        <v>76</v>
      </c>
      <c r="AY1722" s="164" t="s">
        <v>164</v>
      </c>
    </row>
    <row r="1723" spans="2:65" s="12" customFormat="1">
      <c r="B1723" s="157"/>
      <c r="D1723" s="148" t="s">
        <v>253</v>
      </c>
      <c r="E1723" s="158" t="s">
        <v>1</v>
      </c>
      <c r="F1723" s="159" t="s">
        <v>519</v>
      </c>
      <c r="H1723" s="158" t="s">
        <v>1</v>
      </c>
      <c r="I1723" s="160"/>
      <c r="L1723" s="157"/>
      <c r="M1723" s="161"/>
      <c r="T1723" s="162"/>
      <c r="AT1723" s="158" t="s">
        <v>253</v>
      </c>
      <c r="AU1723" s="158" t="s">
        <v>113</v>
      </c>
      <c r="AV1723" s="12" t="s">
        <v>84</v>
      </c>
      <c r="AW1723" s="12" t="s">
        <v>32</v>
      </c>
      <c r="AX1723" s="12" t="s">
        <v>76</v>
      </c>
      <c r="AY1723" s="158" t="s">
        <v>164</v>
      </c>
    </row>
    <row r="1724" spans="2:65" s="13" customFormat="1" ht="33.75">
      <c r="B1724" s="163"/>
      <c r="D1724" s="148" t="s">
        <v>253</v>
      </c>
      <c r="E1724" s="164" t="s">
        <v>1</v>
      </c>
      <c r="F1724" s="165" t="s">
        <v>1689</v>
      </c>
      <c r="H1724" s="166">
        <v>197.179</v>
      </c>
      <c r="I1724" s="167"/>
      <c r="L1724" s="163"/>
      <c r="M1724" s="168"/>
      <c r="T1724" s="169"/>
      <c r="AT1724" s="164" t="s">
        <v>253</v>
      </c>
      <c r="AU1724" s="164" t="s">
        <v>113</v>
      </c>
      <c r="AV1724" s="13" t="s">
        <v>113</v>
      </c>
      <c r="AW1724" s="13" t="s">
        <v>32</v>
      </c>
      <c r="AX1724" s="13" t="s">
        <v>76</v>
      </c>
      <c r="AY1724" s="164" t="s">
        <v>164</v>
      </c>
    </row>
    <row r="1725" spans="2:65" s="14" customFormat="1">
      <c r="B1725" s="170"/>
      <c r="D1725" s="148" t="s">
        <v>253</v>
      </c>
      <c r="E1725" s="171" t="s">
        <v>1</v>
      </c>
      <c r="F1725" s="172" t="s">
        <v>265</v>
      </c>
      <c r="H1725" s="173">
        <v>614.29599999999994</v>
      </c>
      <c r="I1725" s="174"/>
      <c r="L1725" s="170"/>
      <c r="M1725" s="175"/>
      <c r="T1725" s="176"/>
      <c r="AT1725" s="171" t="s">
        <v>253</v>
      </c>
      <c r="AU1725" s="171" t="s">
        <v>113</v>
      </c>
      <c r="AV1725" s="14" t="s">
        <v>186</v>
      </c>
      <c r="AW1725" s="14" t="s">
        <v>32</v>
      </c>
      <c r="AX1725" s="14" t="s">
        <v>84</v>
      </c>
      <c r="AY1725" s="171" t="s">
        <v>164</v>
      </c>
    </row>
    <row r="1726" spans="2:65" s="1" customFormat="1" ht="16.5" customHeight="1">
      <c r="B1726" s="31"/>
      <c r="C1726" s="177" t="s">
        <v>1690</v>
      </c>
      <c r="D1726" s="177" t="s">
        <v>331</v>
      </c>
      <c r="E1726" s="178" t="s">
        <v>1691</v>
      </c>
      <c r="F1726" s="179" t="s">
        <v>1692</v>
      </c>
      <c r="G1726" s="180" t="s">
        <v>442</v>
      </c>
      <c r="H1726" s="181">
        <v>626.58199999999999</v>
      </c>
      <c r="I1726" s="182"/>
      <c r="J1726" s="183">
        <f>ROUND(I1726*H1726,2)</f>
        <v>0</v>
      </c>
      <c r="K1726" s="179" t="s">
        <v>251</v>
      </c>
      <c r="L1726" s="184"/>
      <c r="M1726" s="185" t="s">
        <v>1</v>
      </c>
      <c r="N1726" s="186" t="s">
        <v>42</v>
      </c>
      <c r="P1726" s="144">
        <f>O1726*H1726</f>
        <v>0</v>
      </c>
      <c r="Q1726" s="144">
        <v>3.5E-4</v>
      </c>
      <c r="R1726" s="144">
        <f>Q1726*H1726</f>
        <v>0.21930369999999999</v>
      </c>
      <c r="S1726" s="144">
        <v>0</v>
      </c>
      <c r="T1726" s="145">
        <f>S1726*H1726</f>
        <v>0</v>
      </c>
      <c r="AR1726" s="146" t="s">
        <v>470</v>
      </c>
      <c r="AT1726" s="146" t="s">
        <v>331</v>
      </c>
      <c r="AU1726" s="146" t="s">
        <v>113</v>
      </c>
      <c r="AY1726" s="16" t="s">
        <v>164</v>
      </c>
      <c r="BE1726" s="147">
        <f>IF(N1726="základní",J1726,0)</f>
        <v>0</v>
      </c>
      <c r="BF1726" s="147">
        <f>IF(N1726="snížená",J1726,0)</f>
        <v>0</v>
      </c>
      <c r="BG1726" s="147">
        <f>IF(N1726="zákl. přenesená",J1726,0)</f>
        <v>0</v>
      </c>
      <c r="BH1726" s="147">
        <f>IF(N1726="sníž. přenesená",J1726,0)</f>
        <v>0</v>
      </c>
      <c r="BI1726" s="147">
        <f>IF(N1726="nulová",J1726,0)</f>
        <v>0</v>
      </c>
      <c r="BJ1726" s="16" t="s">
        <v>113</v>
      </c>
      <c r="BK1726" s="147">
        <f>ROUND(I1726*H1726,2)</f>
        <v>0</v>
      </c>
      <c r="BL1726" s="16" t="s">
        <v>340</v>
      </c>
      <c r="BM1726" s="146" t="s">
        <v>1693</v>
      </c>
    </row>
    <row r="1727" spans="2:65" s="13" customFormat="1">
      <c r="B1727" s="163"/>
      <c r="D1727" s="148" t="s">
        <v>253</v>
      </c>
      <c r="E1727" s="164" t="s">
        <v>1</v>
      </c>
      <c r="F1727" s="165" t="s">
        <v>1694</v>
      </c>
      <c r="H1727" s="166">
        <v>626.58199999999999</v>
      </c>
      <c r="I1727" s="167"/>
      <c r="L1727" s="163"/>
      <c r="M1727" s="168"/>
      <c r="T1727" s="169"/>
      <c r="AT1727" s="164" t="s">
        <v>253</v>
      </c>
      <c r="AU1727" s="164" t="s">
        <v>113</v>
      </c>
      <c r="AV1727" s="13" t="s">
        <v>113</v>
      </c>
      <c r="AW1727" s="13" t="s">
        <v>32</v>
      </c>
      <c r="AX1727" s="13" t="s">
        <v>84</v>
      </c>
      <c r="AY1727" s="164" t="s">
        <v>164</v>
      </c>
    </row>
    <row r="1728" spans="2:65" s="1" customFormat="1" ht="24.2" customHeight="1">
      <c r="B1728" s="31"/>
      <c r="C1728" s="135" t="s">
        <v>1695</v>
      </c>
      <c r="D1728" s="135" t="s">
        <v>167</v>
      </c>
      <c r="E1728" s="136" t="s">
        <v>1696</v>
      </c>
      <c r="F1728" s="137" t="s">
        <v>1697</v>
      </c>
      <c r="G1728" s="138" t="s">
        <v>1122</v>
      </c>
      <c r="H1728" s="187"/>
      <c r="I1728" s="140"/>
      <c r="J1728" s="141">
        <f>ROUND(I1728*H1728,2)</f>
        <v>0</v>
      </c>
      <c r="K1728" s="137" t="s">
        <v>251</v>
      </c>
      <c r="L1728" s="31"/>
      <c r="M1728" s="142" t="s">
        <v>1</v>
      </c>
      <c r="N1728" s="143" t="s">
        <v>42</v>
      </c>
      <c r="P1728" s="144">
        <f>O1728*H1728</f>
        <v>0</v>
      </c>
      <c r="Q1728" s="144">
        <v>0</v>
      </c>
      <c r="R1728" s="144">
        <f>Q1728*H1728</f>
        <v>0</v>
      </c>
      <c r="S1728" s="144">
        <v>0</v>
      </c>
      <c r="T1728" s="145">
        <f>S1728*H1728</f>
        <v>0</v>
      </c>
      <c r="AR1728" s="146" t="s">
        <v>340</v>
      </c>
      <c r="AT1728" s="146" t="s">
        <v>167</v>
      </c>
      <c r="AU1728" s="146" t="s">
        <v>113</v>
      </c>
      <c r="AY1728" s="16" t="s">
        <v>164</v>
      </c>
      <c r="BE1728" s="147">
        <f>IF(N1728="základní",J1728,0)</f>
        <v>0</v>
      </c>
      <c r="BF1728" s="147">
        <f>IF(N1728="snížená",J1728,0)</f>
        <v>0</v>
      </c>
      <c r="BG1728" s="147">
        <f>IF(N1728="zákl. přenesená",J1728,0)</f>
        <v>0</v>
      </c>
      <c r="BH1728" s="147">
        <f>IF(N1728="sníž. přenesená",J1728,0)</f>
        <v>0</v>
      </c>
      <c r="BI1728" s="147">
        <f>IF(N1728="nulová",J1728,0)</f>
        <v>0</v>
      </c>
      <c r="BJ1728" s="16" t="s">
        <v>113</v>
      </c>
      <c r="BK1728" s="147">
        <f>ROUND(I1728*H1728,2)</f>
        <v>0</v>
      </c>
      <c r="BL1728" s="16" t="s">
        <v>340</v>
      </c>
      <c r="BM1728" s="146" t="s">
        <v>1698</v>
      </c>
    </row>
    <row r="1729" spans="2:65" s="11" customFormat="1" ht="22.9" customHeight="1">
      <c r="B1729" s="123"/>
      <c r="D1729" s="124" t="s">
        <v>75</v>
      </c>
      <c r="E1729" s="133" t="s">
        <v>1699</v>
      </c>
      <c r="F1729" s="133" t="s">
        <v>1700</v>
      </c>
      <c r="I1729" s="126"/>
      <c r="J1729" s="134">
        <f>BK1729</f>
        <v>0</v>
      </c>
      <c r="L1729" s="123"/>
      <c r="M1729" s="128"/>
      <c r="P1729" s="129">
        <f>SUM(P1730:P1759)</f>
        <v>0</v>
      </c>
      <c r="R1729" s="129">
        <f>SUM(R1730:R1759)</f>
        <v>3.0453347000000002</v>
      </c>
      <c r="T1729" s="130">
        <f>SUM(T1730:T1759)</f>
        <v>0</v>
      </c>
      <c r="AR1729" s="124" t="s">
        <v>113</v>
      </c>
      <c r="AT1729" s="131" t="s">
        <v>75</v>
      </c>
      <c r="AU1729" s="131" t="s">
        <v>84</v>
      </c>
      <c r="AY1729" s="124" t="s">
        <v>164</v>
      </c>
      <c r="BK1729" s="132">
        <f>SUM(BK1730:BK1759)</f>
        <v>0</v>
      </c>
    </row>
    <row r="1730" spans="2:65" s="1" customFormat="1" ht="16.5" customHeight="1">
      <c r="B1730" s="31"/>
      <c r="C1730" s="135" t="s">
        <v>1701</v>
      </c>
      <c r="D1730" s="135" t="s">
        <v>167</v>
      </c>
      <c r="E1730" s="136" t="s">
        <v>1702</v>
      </c>
      <c r="F1730" s="137" t="s">
        <v>1703</v>
      </c>
      <c r="G1730" s="138" t="s">
        <v>250</v>
      </c>
      <c r="H1730" s="139">
        <v>485.39</v>
      </c>
      <c r="I1730" s="140"/>
      <c r="J1730" s="141">
        <f>ROUND(I1730*H1730,2)</f>
        <v>0</v>
      </c>
      <c r="K1730" s="137" t="s">
        <v>251</v>
      </c>
      <c r="L1730" s="31"/>
      <c r="M1730" s="142" t="s">
        <v>1</v>
      </c>
      <c r="N1730" s="143" t="s">
        <v>42</v>
      </c>
      <c r="P1730" s="144">
        <f>O1730*H1730</f>
        <v>0</v>
      </c>
      <c r="Q1730" s="144">
        <v>0</v>
      </c>
      <c r="R1730" s="144">
        <f>Q1730*H1730</f>
        <v>0</v>
      </c>
      <c r="S1730" s="144">
        <v>0</v>
      </c>
      <c r="T1730" s="145">
        <f>S1730*H1730</f>
        <v>0</v>
      </c>
      <c r="AR1730" s="146" t="s">
        <v>340</v>
      </c>
      <c r="AT1730" s="146" t="s">
        <v>167</v>
      </c>
      <c r="AU1730" s="146" t="s">
        <v>113</v>
      </c>
      <c r="AY1730" s="16" t="s">
        <v>164</v>
      </c>
      <c r="BE1730" s="147">
        <f>IF(N1730="základní",J1730,0)</f>
        <v>0</v>
      </c>
      <c r="BF1730" s="147">
        <f>IF(N1730="snížená",J1730,0)</f>
        <v>0</v>
      </c>
      <c r="BG1730" s="147">
        <f>IF(N1730="zákl. přenesená",J1730,0)</f>
        <v>0</v>
      </c>
      <c r="BH1730" s="147">
        <f>IF(N1730="sníž. přenesená",J1730,0)</f>
        <v>0</v>
      </c>
      <c r="BI1730" s="147">
        <f>IF(N1730="nulová",J1730,0)</f>
        <v>0</v>
      </c>
      <c r="BJ1730" s="16" t="s">
        <v>113</v>
      </c>
      <c r="BK1730" s="147">
        <f>ROUND(I1730*H1730,2)</f>
        <v>0</v>
      </c>
      <c r="BL1730" s="16" t="s">
        <v>340</v>
      </c>
      <c r="BM1730" s="146" t="s">
        <v>1704</v>
      </c>
    </row>
    <row r="1731" spans="2:65" s="12" customFormat="1">
      <c r="B1731" s="157"/>
      <c r="D1731" s="148" t="s">
        <v>253</v>
      </c>
      <c r="E1731" s="158" t="s">
        <v>1</v>
      </c>
      <c r="F1731" s="159" t="s">
        <v>1705</v>
      </c>
      <c r="H1731" s="158" t="s">
        <v>1</v>
      </c>
      <c r="I1731" s="160"/>
      <c r="L1731" s="157"/>
      <c r="M1731" s="161"/>
      <c r="T1731" s="162"/>
      <c r="AT1731" s="158" t="s">
        <v>253</v>
      </c>
      <c r="AU1731" s="158" t="s">
        <v>113</v>
      </c>
      <c r="AV1731" s="12" t="s">
        <v>84</v>
      </c>
      <c r="AW1731" s="12" t="s">
        <v>32</v>
      </c>
      <c r="AX1731" s="12" t="s">
        <v>76</v>
      </c>
      <c r="AY1731" s="158" t="s">
        <v>164</v>
      </c>
    </row>
    <row r="1732" spans="2:65" s="12" customFormat="1">
      <c r="B1732" s="157"/>
      <c r="D1732" s="148" t="s">
        <v>253</v>
      </c>
      <c r="E1732" s="158" t="s">
        <v>1</v>
      </c>
      <c r="F1732" s="159" t="s">
        <v>509</v>
      </c>
      <c r="H1732" s="158" t="s">
        <v>1</v>
      </c>
      <c r="I1732" s="160"/>
      <c r="L1732" s="157"/>
      <c r="M1732" s="161"/>
      <c r="T1732" s="162"/>
      <c r="AT1732" s="158" t="s">
        <v>253</v>
      </c>
      <c r="AU1732" s="158" t="s">
        <v>113</v>
      </c>
      <c r="AV1732" s="12" t="s">
        <v>84</v>
      </c>
      <c r="AW1732" s="12" t="s">
        <v>32</v>
      </c>
      <c r="AX1732" s="12" t="s">
        <v>76</v>
      </c>
      <c r="AY1732" s="158" t="s">
        <v>164</v>
      </c>
    </row>
    <row r="1733" spans="2:65" s="13" customFormat="1">
      <c r="B1733" s="163"/>
      <c r="D1733" s="148" t="s">
        <v>253</v>
      </c>
      <c r="E1733" s="164" t="s">
        <v>1</v>
      </c>
      <c r="F1733" s="165" t="s">
        <v>1706</v>
      </c>
      <c r="H1733" s="166">
        <v>170.27</v>
      </c>
      <c r="I1733" s="167"/>
      <c r="L1733" s="163"/>
      <c r="M1733" s="168"/>
      <c r="T1733" s="169"/>
      <c r="AT1733" s="164" t="s">
        <v>253</v>
      </c>
      <c r="AU1733" s="164" t="s">
        <v>113</v>
      </c>
      <c r="AV1733" s="13" t="s">
        <v>113</v>
      </c>
      <c r="AW1733" s="13" t="s">
        <v>32</v>
      </c>
      <c r="AX1733" s="13" t="s">
        <v>76</v>
      </c>
      <c r="AY1733" s="164" t="s">
        <v>164</v>
      </c>
    </row>
    <row r="1734" spans="2:65" s="12" customFormat="1">
      <c r="B1734" s="157"/>
      <c r="D1734" s="148" t="s">
        <v>253</v>
      </c>
      <c r="E1734" s="158" t="s">
        <v>1</v>
      </c>
      <c r="F1734" s="159" t="s">
        <v>511</v>
      </c>
      <c r="H1734" s="158" t="s">
        <v>1</v>
      </c>
      <c r="I1734" s="160"/>
      <c r="L1734" s="157"/>
      <c r="M1734" s="161"/>
      <c r="T1734" s="162"/>
      <c r="AT1734" s="158" t="s">
        <v>253</v>
      </c>
      <c r="AU1734" s="158" t="s">
        <v>113</v>
      </c>
      <c r="AV1734" s="12" t="s">
        <v>84</v>
      </c>
      <c r="AW1734" s="12" t="s">
        <v>32</v>
      </c>
      <c r="AX1734" s="12" t="s">
        <v>76</v>
      </c>
      <c r="AY1734" s="158" t="s">
        <v>164</v>
      </c>
    </row>
    <row r="1735" spans="2:65" s="13" customFormat="1">
      <c r="B1735" s="163"/>
      <c r="D1735" s="148" t="s">
        <v>253</v>
      </c>
      <c r="E1735" s="164" t="s">
        <v>1</v>
      </c>
      <c r="F1735" s="165" t="s">
        <v>1707</v>
      </c>
      <c r="H1735" s="166">
        <v>172.96</v>
      </c>
      <c r="I1735" s="167"/>
      <c r="L1735" s="163"/>
      <c r="M1735" s="168"/>
      <c r="T1735" s="169"/>
      <c r="AT1735" s="164" t="s">
        <v>253</v>
      </c>
      <c r="AU1735" s="164" t="s">
        <v>113</v>
      </c>
      <c r="AV1735" s="13" t="s">
        <v>113</v>
      </c>
      <c r="AW1735" s="13" t="s">
        <v>32</v>
      </c>
      <c r="AX1735" s="13" t="s">
        <v>76</v>
      </c>
      <c r="AY1735" s="164" t="s">
        <v>164</v>
      </c>
    </row>
    <row r="1736" spans="2:65" s="12" customFormat="1">
      <c r="B1736" s="157"/>
      <c r="D1736" s="148" t="s">
        <v>253</v>
      </c>
      <c r="E1736" s="158" t="s">
        <v>1</v>
      </c>
      <c r="F1736" s="159" t="s">
        <v>519</v>
      </c>
      <c r="H1736" s="158" t="s">
        <v>1</v>
      </c>
      <c r="I1736" s="160"/>
      <c r="L1736" s="157"/>
      <c r="M1736" s="161"/>
      <c r="T1736" s="162"/>
      <c r="AT1736" s="158" t="s">
        <v>253</v>
      </c>
      <c r="AU1736" s="158" t="s">
        <v>113</v>
      </c>
      <c r="AV1736" s="12" t="s">
        <v>84</v>
      </c>
      <c r="AW1736" s="12" t="s">
        <v>32</v>
      </c>
      <c r="AX1736" s="12" t="s">
        <v>76</v>
      </c>
      <c r="AY1736" s="158" t="s">
        <v>164</v>
      </c>
    </row>
    <row r="1737" spans="2:65" s="13" customFormat="1">
      <c r="B1737" s="163"/>
      <c r="D1737" s="148" t="s">
        <v>253</v>
      </c>
      <c r="E1737" s="164" t="s">
        <v>1</v>
      </c>
      <c r="F1737" s="165" t="s">
        <v>1708</v>
      </c>
      <c r="H1737" s="166">
        <v>142.16</v>
      </c>
      <c r="I1737" s="167"/>
      <c r="L1737" s="163"/>
      <c r="M1737" s="168"/>
      <c r="T1737" s="169"/>
      <c r="AT1737" s="164" t="s">
        <v>253</v>
      </c>
      <c r="AU1737" s="164" t="s">
        <v>113</v>
      </c>
      <c r="AV1737" s="13" t="s">
        <v>113</v>
      </c>
      <c r="AW1737" s="13" t="s">
        <v>32</v>
      </c>
      <c r="AX1737" s="13" t="s">
        <v>76</v>
      </c>
      <c r="AY1737" s="164" t="s">
        <v>164</v>
      </c>
    </row>
    <row r="1738" spans="2:65" s="14" customFormat="1">
      <c r="B1738" s="170"/>
      <c r="D1738" s="148" t="s">
        <v>253</v>
      </c>
      <c r="E1738" s="171" t="s">
        <v>1</v>
      </c>
      <c r="F1738" s="172" t="s">
        <v>265</v>
      </c>
      <c r="H1738" s="173">
        <v>485.39</v>
      </c>
      <c r="I1738" s="174"/>
      <c r="L1738" s="170"/>
      <c r="M1738" s="175"/>
      <c r="T1738" s="176"/>
      <c r="AT1738" s="171" t="s">
        <v>253</v>
      </c>
      <c r="AU1738" s="171" t="s">
        <v>113</v>
      </c>
      <c r="AV1738" s="14" t="s">
        <v>186</v>
      </c>
      <c r="AW1738" s="14" t="s">
        <v>32</v>
      </c>
      <c r="AX1738" s="14" t="s">
        <v>84</v>
      </c>
      <c r="AY1738" s="171" t="s">
        <v>164</v>
      </c>
    </row>
    <row r="1739" spans="2:65" s="1" customFormat="1" ht="21.75" customHeight="1">
      <c r="B1739" s="31"/>
      <c r="C1739" s="135" t="s">
        <v>1709</v>
      </c>
      <c r="D1739" s="135" t="s">
        <v>167</v>
      </c>
      <c r="E1739" s="136" t="s">
        <v>1710</v>
      </c>
      <c r="F1739" s="137" t="s">
        <v>1711</v>
      </c>
      <c r="G1739" s="138" t="s">
        <v>250</v>
      </c>
      <c r="H1739" s="139">
        <v>485.39</v>
      </c>
      <c r="I1739" s="140"/>
      <c r="J1739" s="141">
        <f>ROUND(I1739*H1739,2)</f>
        <v>0</v>
      </c>
      <c r="K1739" s="137" t="s">
        <v>251</v>
      </c>
      <c r="L1739" s="31"/>
      <c r="M1739" s="142" t="s">
        <v>1</v>
      </c>
      <c r="N1739" s="143" t="s">
        <v>42</v>
      </c>
      <c r="P1739" s="144">
        <f>O1739*H1739</f>
        <v>0</v>
      </c>
      <c r="Q1739" s="144">
        <v>5.5000000000000003E-4</v>
      </c>
      <c r="R1739" s="144">
        <f>Q1739*H1739</f>
        <v>0.26696449999999999</v>
      </c>
      <c r="S1739" s="144">
        <v>0</v>
      </c>
      <c r="T1739" s="145">
        <f>S1739*H1739</f>
        <v>0</v>
      </c>
      <c r="AR1739" s="146" t="s">
        <v>340</v>
      </c>
      <c r="AT1739" s="146" t="s">
        <v>167</v>
      </c>
      <c r="AU1739" s="146" t="s">
        <v>113</v>
      </c>
      <c r="AY1739" s="16" t="s">
        <v>164</v>
      </c>
      <c r="BE1739" s="147">
        <f>IF(N1739="základní",J1739,0)</f>
        <v>0</v>
      </c>
      <c r="BF1739" s="147">
        <f>IF(N1739="snížená",J1739,0)</f>
        <v>0</v>
      </c>
      <c r="BG1739" s="147">
        <f>IF(N1739="zákl. přenesená",J1739,0)</f>
        <v>0</v>
      </c>
      <c r="BH1739" s="147">
        <f>IF(N1739="sníž. přenesená",J1739,0)</f>
        <v>0</v>
      </c>
      <c r="BI1739" s="147">
        <f>IF(N1739="nulová",J1739,0)</f>
        <v>0</v>
      </c>
      <c r="BJ1739" s="16" t="s">
        <v>113</v>
      </c>
      <c r="BK1739" s="147">
        <f>ROUND(I1739*H1739,2)</f>
        <v>0</v>
      </c>
      <c r="BL1739" s="16" t="s">
        <v>340</v>
      </c>
      <c r="BM1739" s="146" t="s">
        <v>1712</v>
      </c>
    </row>
    <row r="1740" spans="2:65" s="12" customFormat="1">
      <c r="B1740" s="157"/>
      <c r="D1740" s="148" t="s">
        <v>253</v>
      </c>
      <c r="E1740" s="158" t="s">
        <v>1</v>
      </c>
      <c r="F1740" s="159" t="s">
        <v>1705</v>
      </c>
      <c r="H1740" s="158" t="s">
        <v>1</v>
      </c>
      <c r="I1740" s="160"/>
      <c r="L1740" s="157"/>
      <c r="M1740" s="161"/>
      <c r="T1740" s="162"/>
      <c r="AT1740" s="158" t="s">
        <v>253</v>
      </c>
      <c r="AU1740" s="158" t="s">
        <v>113</v>
      </c>
      <c r="AV1740" s="12" t="s">
        <v>84</v>
      </c>
      <c r="AW1740" s="12" t="s">
        <v>32</v>
      </c>
      <c r="AX1740" s="12" t="s">
        <v>76</v>
      </c>
      <c r="AY1740" s="158" t="s">
        <v>164</v>
      </c>
    </row>
    <row r="1741" spans="2:65" s="12" customFormat="1">
      <c r="B1741" s="157"/>
      <c r="D1741" s="148" t="s">
        <v>253</v>
      </c>
      <c r="E1741" s="158" t="s">
        <v>1</v>
      </c>
      <c r="F1741" s="159" t="s">
        <v>509</v>
      </c>
      <c r="H1741" s="158" t="s">
        <v>1</v>
      </c>
      <c r="I1741" s="160"/>
      <c r="L1741" s="157"/>
      <c r="M1741" s="161"/>
      <c r="T1741" s="162"/>
      <c r="AT1741" s="158" t="s">
        <v>253</v>
      </c>
      <c r="AU1741" s="158" t="s">
        <v>113</v>
      </c>
      <c r="AV1741" s="12" t="s">
        <v>84</v>
      </c>
      <c r="AW1741" s="12" t="s">
        <v>32</v>
      </c>
      <c r="AX1741" s="12" t="s">
        <v>76</v>
      </c>
      <c r="AY1741" s="158" t="s">
        <v>164</v>
      </c>
    </row>
    <row r="1742" spans="2:65" s="13" customFormat="1">
      <c r="B1742" s="163"/>
      <c r="D1742" s="148" t="s">
        <v>253</v>
      </c>
      <c r="E1742" s="164" t="s">
        <v>1</v>
      </c>
      <c r="F1742" s="165" t="s">
        <v>1706</v>
      </c>
      <c r="H1742" s="166">
        <v>170.27</v>
      </c>
      <c r="I1742" s="167"/>
      <c r="L1742" s="163"/>
      <c r="M1742" s="168"/>
      <c r="T1742" s="169"/>
      <c r="AT1742" s="164" t="s">
        <v>253</v>
      </c>
      <c r="AU1742" s="164" t="s">
        <v>113</v>
      </c>
      <c r="AV1742" s="13" t="s">
        <v>113</v>
      </c>
      <c r="AW1742" s="13" t="s">
        <v>32</v>
      </c>
      <c r="AX1742" s="13" t="s">
        <v>76</v>
      </c>
      <c r="AY1742" s="164" t="s">
        <v>164</v>
      </c>
    </row>
    <row r="1743" spans="2:65" s="12" customFormat="1">
      <c r="B1743" s="157"/>
      <c r="D1743" s="148" t="s">
        <v>253</v>
      </c>
      <c r="E1743" s="158" t="s">
        <v>1</v>
      </c>
      <c r="F1743" s="159" t="s">
        <v>511</v>
      </c>
      <c r="H1743" s="158" t="s">
        <v>1</v>
      </c>
      <c r="I1743" s="160"/>
      <c r="L1743" s="157"/>
      <c r="M1743" s="161"/>
      <c r="T1743" s="162"/>
      <c r="AT1743" s="158" t="s">
        <v>253</v>
      </c>
      <c r="AU1743" s="158" t="s">
        <v>113</v>
      </c>
      <c r="AV1743" s="12" t="s">
        <v>84</v>
      </c>
      <c r="AW1743" s="12" t="s">
        <v>32</v>
      </c>
      <c r="AX1743" s="12" t="s">
        <v>76</v>
      </c>
      <c r="AY1743" s="158" t="s">
        <v>164</v>
      </c>
    </row>
    <row r="1744" spans="2:65" s="13" customFormat="1">
      <c r="B1744" s="163"/>
      <c r="D1744" s="148" t="s">
        <v>253</v>
      </c>
      <c r="E1744" s="164" t="s">
        <v>1</v>
      </c>
      <c r="F1744" s="165" t="s">
        <v>1707</v>
      </c>
      <c r="H1744" s="166">
        <v>172.96</v>
      </c>
      <c r="I1744" s="167"/>
      <c r="L1744" s="163"/>
      <c r="M1744" s="168"/>
      <c r="T1744" s="169"/>
      <c r="AT1744" s="164" t="s">
        <v>253</v>
      </c>
      <c r="AU1744" s="164" t="s">
        <v>113</v>
      </c>
      <c r="AV1744" s="13" t="s">
        <v>113</v>
      </c>
      <c r="AW1744" s="13" t="s">
        <v>32</v>
      </c>
      <c r="AX1744" s="13" t="s">
        <v>76</v>
      </c>
      <c r="AY1744" s="164" t="s">
        <v>164</v>
      </c>
    </row>
    <row r="1745" spans="2:65" s="12" customFormat="1">
      <c r="B1745" s="157"/>
      <c r="D1745" s="148" t="s">
        <v>253</v>
      </c>
      <c r="E1745" s="158" t="s">
        <v>1</v>
      </c>
      <c r="F1745" s="159" t="s">
        <v>519</v>
      </c>
      <c r="H1745" s="158" t="s">
        <v>1</v>
      </c>
      <c r="I1745" s="160"/>
      <c r="L1745" s="157"/>
      <c r="M1745" s="161"/>
      <c r="T1745" s="162"/>
      <c r="AT1745" s="158" t="s">
        <v>253</v>
      </c>
      <c r="AU1745" s="158" t="s">
        <v>113</v>
      </c>
      <c r="AV1745" s="12" t="s">
        <v>84</v>
      </c>
      <c r="AW1745" s="12" t="s">
        <v>32</v>
      </c>
      <c r="AX1745" s="12" t="s">
        <v>76</v>
      </c>
      <c r="AY1745" s="158" t="s">
        <v>164</v>
      </c>
    </row>
    <row r="1746" spans="2:65" s="13" customFormat="1">
      <c r="B1746" s="163"/>
      <c r="D1746" s="148" t="s">
        <v>253</v>
      </c>
      <c r="E1746" s="164" t="s">
        <v>1</v>
      </c>
      <c r="F1746" s="165" t="s">
        <v>1708</v>
      </c>
      <c r="H1746" s="166">
        <v>142.16</v>
      </c>
      <c r="I1746" s="167"/>
      <c r="L1746" s="163"/>
      <c r="M1746" s="168"/>
      <c r="T1746" s="169"/>
      <c r="AT1746" s="164" t="s">
        <v>253</v>
      </c>
      <c r="AU1746" s="164" t="s">
        <v>113</v>
      </c>
      <c r="AV1746" s="13" t="s">
        <v>113</v>
      </c>
      <c r="AW1746" s="13" t="s">
        <v>32</v>
      </c>
      <c r="AX1746" s="13" t="s">
        <v>76</v>
      </c>
      <c r="AY1746" s="164" t="s">
        <v>164</v>
      </c>
    </row>
    <row r="1747" spans="2:65" s="14" customFormat="1">
      <c r="B1747" s="170"/>
      <c r="D1747" s="148" t="s">
        <v>253</v>
      </c>
      <c r="E1747" s="171" t="s">
        <v>1</v>
      </c>
      <c r="F1747" s="172" t="s">
        <v>265</v>
      </c>
      <c r="H1747" s="173">
        <v>485.39</v>
      </c>
      <c r="I1747" s="174"/>
      <c r="L1747" s="170"/>
      <c r="M1747" s="175"/>
      <c r="T1747" s="176"/>
      <c r="AT1747" s="171" t="s">
        <v>253</v>
      </c>
      <c r="AU1747" s="171" t="s">
        <v>113</v>
      </c>
      <c r="AV1747" s="14" t="s">
        <v>186</v>
      </c>
      <c r="AW1747" s="14" t="s">
        <v>32</v>
      </c>
      <c r="AX1747" s="14" t="s">
        <v>84</v>
      </c>
      <c r="AY1747" s="171" t="s">
        <v>164</v>
      </c>
    </row>
    <row r="1748" spans="2:65" s="1" customFormat="1" ht="24.2" customHeight="1">
      <c r="B1748" s="31"/>
      <c r="C1748" s="135" t="s">
        <v>1713</v>
      </c>
      <c r="D1748" s="135" t="s">
        <v>167</v>
      </c>
      <c r="E1748" s="136" t="s">
        <v>1714</v>
      </c>
      <c r="F1748" s="137" t="s">
        <v>1715</v>
      </c>
      <c r="G1748" s="138" t="s">
        <v>250</v>
      </c>
      <c r="H1748" s="139">
        <v>514.51300000000003</v>
      </c>
      <c r="I1748" s="140"/>
      <c r="J1748" s="141">
        <f>ROUND(I1748*H1748,2)</f>
        <v>0</v>
      </c>
      <c r="K1748" s="137" t="s">
        <v>251</v>
      </c>
      <c r="L1748" s="31"/>
      <c r="M1748" s="142" t="s">
        <v>1</v>
      </c>
      <c r="N1748" s="143" t="s">
        <v>42</v>
      </c>
      <c r="P1748" s="144">
        <f>O1748*H1748</f>
        <v>0</v>
      </c>
      <c r="Q1748" s="144">
        <v>5.4000000000000003E-3</v>
      </c>
      <c r="R1748" s="144">
        <f>Q1748*H1748</f>
        <v>2.7783702000000003</v>
      </c>
      <c r="S1748" s="144">
        <v>0</v>
      </c>
      <c r="T1748" s="145">
        <f>S1748*H1748</f>
        <v>0</v>
      </c>
      <c r="AR1748" s="146" t="s">
        <v>340</v>
      </c>
      <c r="AT1748" s="146" t="s">
        <v>167</v>
      </c>
      <c r="AU1748" s="146" t="s">
        <v>113</v>
      </c>
      <c r="AY1748" s="16" t="s">
        <v>164</v>
      </c>
      <c r="BE1748" s="147">
        <f>IF(N1748="základní",J1748,0)</f>
        <v>0</v>
      </c>
      <c r="BF1748" s="147">
        <f>IF(N1748="snížená",J1748,0)</f>
        <v>0</v>
      </c>
      <c r="BG1748" s="147">
        <f>IF(N1748="zákl. přenesená",J1748,0)</f>
        <v>0</v>
      </c>
      <c r="BH1748" s="147">
        <f>IF(N1748="sníž. přenesená",J1748,0)</f>
        <v>0</v>
      </c>
      <c r="BI1748" s="147">
        <f>IF(N1748="nulová",J1748,0)</f>
        <v>0</v>
      </c>
      <c r="BJ1748" s="16" t="s">
        <v>113</v>
      </c>
      <c r="BK1748" s="147">
        <f>ROUND(I1748*H1748,2)</f>
        <v>0</v>
      </c>
      <c r="BL1748" s="16" t="s">
        <v>340</v>
      </c>
      <c r="BM1748" s="146" t="s">
        <v>1716</v>
      </c>
    </row>
    <row r="1749" spans="2:65" s="12" customFormat="1">
      <c r="B1749" s="157"/>
      <c r="D1749" s="148" t="s">
        <v>253</v>
      </c>
      <c r="E1749" s="158" t="s">
        <v>1</v>
      </c>
      <c r="F1749" s="159" t="s">
        <v>1705</v>
      </c>
      <c r="H1749" s="158" t="s">
        <v>1</v>
      </c>
      <c r="I1749" s="160"/>
      <c r="L1749" s="157"/>
      <c r="M1749" s="161"/>
      <c r="T1749" s="162"/>
      <c r="AT1749" s="158" t="s">
        <v>253</v>
      </c>
      <c r="AU1749" s="158" t="s">
        <v>113</v>
      </c>
      <c r="AV1749" s="12" t="s">
        <v>84</v>
      </c>
      <c r="AW1749" s="12" t="s">
        <v>32</v>
      </c>
      <c r="AX1749" s="12" t="s">
        <v>76</v>
      </c>
      <c r="AY1749" s="158" t="s">
        <v>164</v>
      </c>
    </row>
    <row r="1750" spans="2:65" s="12" customFormat="1">
      <c r="B1750" s="157"/>
      <c r="D1750" s="148" t="s">
        <v>253</v>
      </c>
      <c r="E1750" s="158" t="s">
        <v>1</v>
      </c>
      <c r="F1750" s="159" t="s">
        <v>509</v>
      </c>
      <c r="H1750" s="158" t="s">
        <v>1</v>
      </c>
      <c r="I1750" s="160"/>
      <c r="L1750" s="157"/>
      <c r="M1750" s="161"/>
      <c r="T1750" s="162"/>
      <c r="AT1750" s="158" t="s">
        <v>253</v>
      </c>
      <c r="AU1750" s="158" t="s">
        <v>113</v>
      </c>
      <c r="AV1750" s="12" t="s">
        <v>84</v>
      </c>
      <c r="AW1750" s="12" t="s">
        <v>32</v>
      </c>
      <c r="AX1750" s="12" t="s">
        <v>76</v>
      </c>
      <c r="AY1750" s="158" t="s">
        <v>164</v>
      </c>
    </row>
    <row r="1751" spans="2:65" s="13" customFormat="1">
      <c r="B1751" s="163"/>
      <c r="D1751" s="148" t="s">
        <v>253</v>
      </c>
      <c r="E1751" s="164" t="s">
        <v>1</v>
      </c>
      <c r="F1751" s="165" t="s">
        <v>1706</v>
      </c>
      <c r="H1751" s="166">
        <v>170.27</v>
      </c>
      <c r="I1751" s="167"/>
      <c r="L1751" s="163"/>
      <c r="M1751" s="168"/>
      <c r="T1751" s="169"/>
      <c r="AT1751" s="164" t="s">
        <v>253</v>
      </c>
      <c r="AU1751" s="164" t="s">
        <v>113</v>
      </c>
      <c r="AV1751" s="13" t="s">
        <v>113</v>
      </c>
      <c r="AW1751" s="13" t="s">
        <v>32</v>
      </c>
      <c r="AX1751" s="13" t="s">
        <v>76</v>
      </c>
      <c r="AY1751" s="164" t="s">
        <v>164</v>
      </c>
    </row>
    <row r="1752" spans="2:65" s="12" customFormat="1">
      <c r="B1752" s="157"/>
      <c r="D1752" s="148" t="s">
        <v>253</v>
      </c>
      <c r="E1752" s="158" t="s">
        <v>1</v>
      </c>
      <c r="F1752" s="159" t="s">
        <v>511</v>
      </c>
      <c r="H1752" s="158" t="s">
        <v>1</v>
      </c>
      <c r="I1752" s="160"/>
      <c r="L1752" s="157"/>
      <c r="M1752" s="161"/>
      <c r="T1752" s="162"/>
      <c r="AT1752" s="158" t="s">
        <v>253</v>
      </c>
      <c r="AU1752" s="158" t="s">
        <v>113</v>
      </c>
      <c r="AV1752" s="12" t="s">
        <v>84</v>
      </c>
      <c r="AW1752" s="12" t="s">
        <v>32</v>
      </c>
      <c r="AX1752" s="12" t="s">
        <v>76</v>
      </c>
      <c r="AY1752" s="158" t="s">
        <v>164</v>
      </c>
    </row>
    <row r="1753" spans="2:65" s="13" customFormat="1">
      <c r="B1753" s="163"/>
      <c r="D1753" s="148" t="s">
        <v>253</v>
      </c>
      <c r="E1753" s="164" t="s">
        <v>1</v>
      </c>
      <c r="F1753" s="165" t="s">
        <v>1707</v>
      </c>
      <c r="H1753" s="166">
        <v>172.96</v>
      </c>
      <c r="I1753" s="167"/>
      <c r="L1753" s="163"/>
      <c r="M1753" s="168"/>
      <c r="T1753" s="169"/>
      <c r="AT1753" s="164" t="s">
        <v>253</v>
      </c>
      <c r="AU1753" s="164" t="s">
        <v>113</v>
      </c>
      <c r="AV1753" s="13" t="s">
        <v>113</v>
      </c>
      <c r="AW1753" s="13" t="s">
        <v>32</v>
      </c>
      <c r="AX1753" s="13" t="s">
        <v>76</v>
      </c>
      <c r="AY1753" s="164" t="s">
        <v>164</v>
      </c>
    </row>
    <row r="1754" spans="2:65" s="12" customFormat="1">
      <c r="B1754" s="157"/>
      <c r="D1754" s="148" t="s">
        <v>253</v>
      </c>
      <c r="E1754" s="158" t="s">
        <v>1</v>
      </c>
      <c r="F1754" s="159" t="s">
        <v>519</v>
      </c>
      <c r="H1754" s="158" t="s">
        <v>1</v>
      </c>
      <c r="I1754" s="160"/>
      <c r="L1754" s="157"/>
      <c r="M1754" s="161"/>
      <c r="T1754" s="162"/>
      <c r="AT1754" s="158" t="s">
        <v>253</v>
      </c>
      <c r="AU1754" s="158" t="s">
        <v>113</v>
      </c>
      <c r="AV1754" s="12" t="s">
        <v>84</v>
      </c>
      <c r="AW1754" s="12" t="s">
        <v>32</v>
      </c>
      <c r="AX1754" s="12" t="s">
        <v>76</v>
      </c>
      <c r="AY1754" s="158" t="s">
        <v>164</v>
      </c>
    </row>
    <row r="1755" spans="2:65" s="13" customFormat="1">
      <c r="B1755" s="163"/>
      <c r="D1755" s="148" t="s">
        <v>253</v>
      </c>
      <c r="E1755" s="164" t="s">
        <v>1</v>
      </c>
      <c r="F1755" s="165" t="s">
        <v>1708</v>
      </c>
      <c r="H1755" s="166">
        <v>142.16</v>
      </c>
      <c r="I1755" s="167"/>
      <c r="L1755" s="163"/>
      <c r="M1755" s="168"/>
      <c r="T1755" s="169"/>
      <c r="AT1755" s="164" t="s">
        <v>253</v>
      </c>
      <c r="AU1755" s="164" t="s">
        <v>113</v>
      </c>
      <c r="AV1755" s="13" t="s">
        <v>113</v>
      </c>
      <c r="AW1755" s="13" t="s">
        <v>32</v>
      </c>
      <c r="AX1755" s="13" t="s">
        <v>76</v>
      </c>
      <c r="AY1755" s="164" t="s">
        <v>164</v>
      </c>
    </row>
    <row r="1756" spans="2:65" s="12" customFormat="1">
      <c r="B1756" s="157"/>
      <c r="D1756" s="148" t="s">
        <v>253</v>
      </c>
      <c r="E1756" s="158" t="s">
        <v>1</v>
      </c>
      <c r="F1756" s="159" t="s">
        <v>756</v>
      </c>
      <c r="H1756" s="158" t="s">
        <v>1</v>
      </c>
      <c r="I1756" s="160"/>
      <c r="L1756" s="157"/>
      <c r="M1756" s="161"/>
      <c r="T1756" s="162"/>
      <c r="AT1756" s="158" t="s">
        <v>253</v>
      </c>
      <c r="AU1756" s="158" t="s">
        <v>113</v>
      </c>
      <c r="AV1756" s="12" t="s">
        <v>84</v>
      </c>
      <c r="AW1756" s="12" t="s">
        <v>32</v>
      </c>
      <c r="AX1756" s="12" t="s">
        <v>76</v>
      </c>
      <c r="AY1756" s="158" t="s">
        <v>164</v>
      </c>
    </row>
    <row r="1757" spans="2:65" s="13" customFormat="1">
      <c r="B1757" s="163"/>
      <c r="D1757" s="148" t="s">
        <v>253</v>
      </c>
      <c r="E1757" s="164" t="s">
        <v>1</v>
      </c>
      <c r="F1757" s="165" t="s">
        <v>1717</v>
      </c>
      <c r="H1757" s="166">
        <v>29.123000000000001</v>
      </c>
      <c r="I1757" s="167"/>
      <c r="L1757" s="163"/>
      <c r="M1757" s="168"/>
      <c r="T1757" s="169"/>
      <c r="AT1757" s="164" t="s">
        <v>253</v>
      </c>
      <c r="AU1757" s="164" t="s">
        <v>113</v>
      </c>
      <c r="AV1757" s="13" t="s">
        <v>113</v>
      </c>
      <c r="AW1757" s="13" t="s">
        <v>32</v>
      </c>
      <c r="AX1757" s="13" t="s">
        <v>76</v>
      </c>
      <c r="AY1757" s="164" t="s">
        <v>164</v>
      </c>
    </row>
    <row r="1758" spans="2:65" s="14" customFormat="1">
      <c r="B1758" s="170"/>
      <c r="D1758" s="148" t="s">
        <v>253</v>
      </c>
      <c r="E1758" s="171" t="s">
        <v>1</v>
      </c>
      <c r="F1758" s="172" t="s">
        <v>265</v>
      </c>
      <c r="H1758" s="173">
        <v>514.51300000000003</v>
      </c>
      <c r="I1758" s="174"/>
      <c r="L1758" s="170"/>
      <c r="M1758" s="175"/>
      <c r="T1758" s="176"/>
      <c r="AT1758" s="171" t="s">
        <v>253</v>
      </c>
      <c r="AU1758" s="171" t="s">
        <v>113</v>
      </c>
      <c r="AV1758" s="14" t="s">
        <v>186</v>
      </c>
      <c r="AW1758" s="14" t="s">
        <v>32</v>
      </c>
      <c r="AX1758" s="14" t="s">
        <v>84</v>
      </c>
      <c r="AY1758" s="171" t="s">
        <v>164</v>
      </c>
    </row>
    <row r="1759" spans="2:65" s="1" customFormat="1" ht="24.2" customHeight="1">
      <c r="B1759" s="31"/>
      <c r="C1759" s="135" t="s">
        <v>1718</v>
      </c>
      <c r="D1759" s="135" t="s">
        <v>167</v>
      </c>
      <c r="E1759" s="136" t="s">
        <v>1719</v>
      </c>
      <c r="F1759" s="137" t="s">
        <v>1720</v>
      </c>
      <c r="G1759" s="138" t="s">
        <v>1122</v>
      </c>
      <c r="H1759" s="187"/>
      <c r="I1759" s="140"/>
      <c r="J1759" s="141">
        <f>ROUND(I1759*H1759,2)</f>
        <v>0</v>
      </c>
      <c r="K1759" s="137" t="s">
        <v>251</v>
      </c>
      <c r="L1759" s="31"/>
      <c r="M1759" s="142" t="s">
        <v>1</v>
      </c>
      <c r="N1759" s="143" t="s">
        <v>42</v>
      </c>
      <c r="P1759" s="144">
        <f>O1759*H1759</f>
        <v>0</v>
      </c>
      <c r="Q1759" s="144">
        <v>0</v>
      </c>
      <c r="R1759" s="144">
        <f>Q1759*H1759</f>
        <v>0</v>
      </c>
      <c r="S1759" s="144">
        <v>0</v>
      </c>
      <c r="T1759" s="145">
        <f>S1759*H1759</f>
        <v>0</v>
      </c>
      <c r="AR1759" s="146" t="s">
        <v>340</v>
      </c>
      <c r="AT1759" s="146" t="s">
        <v>167</v>
      </c>
      <c r="AU1759" s="146" t="s">
        <v>113</v>
      </c>
      <c r="AY1759" s="16" t="s">
        <v>164</v>
      </c>
      <c r="BE1759" s="147">
        <f>IF(N1759="základní",J1759,0)</f>
        <v>0</v>
      </c>
      <c r="BF1759" s="147">
        <f>IF(N1759="snížená",J1759,0)</f>
        <v>0</v>
      </c>
      <c r="BG1759" s="147">
        <f>IF(N1759="zákl. přenesená",J1759,0)</f>
        <v>0</v>
      </c>
      <c r="BH1759" s="147">
        <f>IF(N1759="sníž. přenesená",J1759,0)</f>
        <v>0</v>
      </c>
      <c r="BI1759" s="147">
        <f>IF(N1759="nulová",J1759,0)</f>
        <v>0</v>
      </c>
      <c r="BJ1759" s="16" t="s">
        <v>113</v>
      </c>
      <c r="BK1759" s="147">
        <f>ROUND(I1759*H1759,2)</f>
        <v>0</v>
      </c>
      <c r="BL1759" s="16" t="s">
        <v>340</v>
      </c>
      <c r="BM1759" s="146" t="s">
        <v>1721</v>
      </c>
    </row>
    <row r="1760" spans="2:65" s="11" customFormat="1" ht="22.9" customHeight="1">
      <c r="B1760" s="123"/>
      <c r="D1760" s="124" t="s">
        <v>75</v>
      </c>
      <c r="E1760" s="133" t="s">
        <v>1722</v>
      </c>
      <c r="F1760" s="133" t="s">
        <v>1723</v>
      </c>
      <c r="I1760" s="126"/>
      <c r="J1760" s="134">
        <f>BK1760</f>
        <v>0</v>
      </c>
      <c r="L1760" s="123"/>
      <c r="M1760" s="128"/>
      <c r="P1760" s="129">
        <f>SUM(P1761:P2001)</f>
        <v>0</v>
      </c>
      <c r="R1760" s="129">
        <f>SUM(R1761:R2001)</f>
        <v>31.544502010000002</v>
      </c>
      <c r="T1760" s="130">
        <f>SUM(T1761:T2001)</f>
        <v>0</v>
      </c>
      <c r="AR1760" s="124" t="s">
        <v>113</v>
      </c>
      <c r="AT1760" s="131" t="s">
        <v>75</v>
      </c>
      <c r="AU1760" s="131" t="s">
        <v>84</v>
      </c>
      <c r="AY1760" s="124" t="s">
        <v>164</v>
      </c>
      <c r="BK1760" s="132">
        <f>SUM(BK1761:BK2001)</f>
        <v>0</v>
      </c>
    </row>
    <row r="1761" spans="2:65" s="1" customFormat="1" ht="16.5" customHeight="1">
      <c r="B1761" s="31"/>
      <c r="C1761" s="135" t="s">
        <v>1724</v>
      </c>
      <c r="D1761" s="135" t="s">
        <v>167</v>
      </c>
      <c r="E1761" s="136" t="s">
        <v>1725</v>
      </c>
      <c r="F1761" s="137" t="s">
        <v>1726</v>
      </c>
      <c r="G1761" s="138" t="s">
        <v>250</v>
      </c>
      <c r="H1761" s="139">
        <v>1072.0619999999999</v>
      </c>
      <c r="I1761" s="140"/>
      <c r="J1761" s="141">
        <f>ROUND(I1761*H1761,2)</f>
        <v>0</v>
      </c>
      <c r="K1761" s="137" t="s">
        <v>1</v>
      </c>
      <c r="L1761" s="31"/>
      <c r="M1761" s="142" t="s">
        <v>1</v>
      </c>
      <c r="N1761" s="143" t="s">
        <v>42</v>
      </c>
      <c r="P1761" s="144">
        <f>O1761*H1761</f>
        <v>0</v>
      </c>
      <c r="Q1761" s="144">
        <v>0</v>
      </c>
      <c r="R1761" s="144">
        <f>Q1761*H1761</f>
        <v>0</v>
      </c>
      <c r="S1761" s="144">
        <v>0</v>
      </c>
      <c r="T1761" s="145">
        <f>S1761*H1761</f>
        <v>0</v>
      </c>
      <c r="AR1761" s="146" t="s">
        <v>340</v>
      </c>
      <c r="AT1761" s="146" t="s">
        <v>167</v>
      </c>
      <c r="AU1761" s="146" t="s">
        <v>113</v>
      </c>
      <c r="AY1761" s="16" t="s">
        <v>164</v>
      </c>
      <c r="BE1761" s="147">
        <f>IF(N1761="základní",J1761,0)</f>
        <v>0</v>
      </c>
      <c r="BF1761" s="147">
        <f>IF(N1761="snížená",J1761,0)</f>
        <v>0</v>
      </c>
      <c r="BG1761" s="147">
        <f>IF(N1761="zákl. přenesená",J1761,0)</f>
        <v>0</v>
      </c>
      <c r="BH1761" s="147">
        <f>IF(N1761="sníž. přenesená",J1761,0)</f>
        <v>0</v>
      </c>
      <c r="BI1761" s="147">
        <f>IF(N1761="nulová",J1761,0)</f>
        <v>0</v>
      </c>
      <c r="BJ1761" s="16" t="s">
        <v>113</v>
      </c>
      <c r="BK1761" s="147">
        <f>ROUND(I1761*H1761,2)</f>
        <v>0</v>
      </c>
      <c r="BL1761" s="16" t="s">
        <v>340</v>
      </c>
      <c r="BM1761" s="146" t="s">
        <v>1727</v>
      </c>
    </row>
    <row r="1762" spans="2:65" s="12" customFormat="1">
      <c r="B1762" s="157"/>
      <c r="D1762" s="148" t="s">
        <v>253</v>
      </c>
      <c r="E1762" s="158" t="s">
        <v>1</v>
      </c>
      <c r="F1762" s="159" t="s">
        <v>509</v>
      </c>
      <c r="H1762" s="158" t="s">
        <v>1</v>
      </c>
      <c r="I1762" s="160"/>
      <c r="L1762" s="157"/>
      <c r="M1762" s="161"/>
      <c r="T1762" s="162"/>
      <c r="AT1762" s="158" t="s">
        <v>253</v>
      </c>
      <c r="AU1762" s="158" t="s">
        <v>113</v>
      </c>
      <c r="AV1762" s="12" t="s">
        <v>84</v>
      </c>
      <c r="AW1762" s="12" t="s">
        <v>32</v>
      </c>
      <c r="AX1762" s="12" t="s">
        <v>76</v>
      </c>
      <c r="AY1762" s="158" t="s">
        <v>164</v>
      </c>
    </row>
    <row r="1763" spans="2:65" s="12" customFormat="1">
      <c r="B1763" s="157"/>
      <c r="D1763" s="148" t="s">
        <v>253</v>
      </c>
      <c r="E1763" s="158" t="s">
        <v>1</v>
      </c>
      <c r="F1763" s="159" t="s">
        <v>1728</v>
      </c>
      <c r="H1763" s="158" t="s">
        <v>1</v>
      </c>
      <c r="I1763" s="160"/>
      <c r="L1763" s="157"/>
      <c r="M1763" s="161"/>
      <c r="T1763" s="162"/>
      <c r="AT1763" s="158" t="s">
        <v>253</v>
      </c>
      <c r="AU1763" s="158" t="s">
        <v>113</v>
      </c>
      <c r="AV1763" s="12" t="s">
        <v>84</v>
      </c>
      <c r="AW1763" s="12" t="s">
        <v>32</v>
      </c>
      <c r="AX1763" s="12" t="s">
        <v>76</v>
      </c>
      <c r="AY1763" s="158" t="s">
        <v>164</v>
      </c>
    </row>
    <row r="1764" spans="2:65" s="13" customFormat="1">
      <c r="B1764" s="163"/>
      <c r="D1764" s="148" t="s">
        <v>253</v>
      </c>
      <c r="E1764" s="164" t="s">
        <v>1</v>
      </c>
      <c r="F1764" s="165" t="s">
        <v>1729</v>
      </c>
      <c r="H1764" s="166">
        <v>6.8310000000000004</v>
      </c>
      <c r="I1764" s="167"/>
      <c r="L1764" s="163"/>
      <c r="M1764" s="168"/>
      <c r="T1764" s="169"/>
      <c r="AT1764" s="164" t="s">
        <v>253</v>
      </c>
      <c r="AU1764" s="164" t="s">
        <v>113</v>
      </c>
      <c r="AV1764" s="13" t="s">
        <v>113</v>
      </c>
      <c r="AW1764" s="13" t="s">
        <v>32</v>
      </c>
      <c r="AX1764" s="13" t="s">
        <v>76</v>
      </c>
      <c r="AY1764" s="164" t="s">
        <v>164</v>
      </c>
    </row>
    <row r="1765" spans="2:65" s="12" customFormat="1">
      <c r="B1765" s="157"/>
      <c r="D1765" s="148" t="s">
        <v>253</v>
      </c>
      <c r="E1765" s="158" t="s">
        <v>1</v>
      </c>
      <c r="F1765" s="159" t="s">
        <v>1730</v>
      </c>
      <c r="H1765" s="158" t="s">
        <v>1</v>
      </c>
      <c r="I1765" s="160"/>
      <c r="L1765" s="157"/>
      <c r="M1765" s="161"/>
      <c r="T1765" s="162"/>
      <c r="AT1765" s="158" t="s">
        <v>253</v>
      </c>
      <c r="AU1765" s="158" t="s">
        <v>113</v>
      </c>
      <c r="AV1765" s="12" t="s">
        <v>84</v>
      </c>
      <c r="AW1765" s="12" t="s">
        <v>32</v>
      </c>
      <c r="AX1765" s="12" t="s">
        <v>76</v>
      </c>
      <c r="AY1765" s="158" t="s">
        <v>164</v>
      </c>
    </row>
    <row r="1766" spans="2:65" s="13" customFormat="1" ht="22.5">
      <c r="B1766" s="163"/>
      <c r="D1766" s="148" t="s">
        <v>253</v>
      </c>
      <c r="E1766" s="164" t="s">
        <v>1</v>
      </c>
      <c r="F1766" s="165" t="s">
        <v>1731</v>
      </c>
      <c r="H1766" s="166">
        <v>74.082999999999998</v>
      </c>
      <c r="I1766" s="167"/>
      <c r="L1766" s="163"/>
      <c r="M1766" s="168"/>
      <c r="T1766" s="169"/>
      <c r="AT1766" s="164" t="s">
        <v>253</v>
      </c>
      <c r="AU1766" s="164" t="s">
        <v>113</v>
      </c>
      <c r="AV1766" s="13" t="s">
        <v>113</v>
      </c>
      <c r="AW1766" s="13" t="s">
        <v>32</v>
      </c>
      <c r="AX1766" s="13" t="s">
        <v>76</v>
      </c>
      <c r="AY1766" s="164" t="s">
        <v>164</v>
      </c>
    </row>
    <row r="1767" spans="2:65" s="12" customFormat="1">
      <c r="B1767" s="157"/>
      <c r="D1767" s="148" t="s">
        <v>253</v>
      </c>
      <c r="E1767" s="158" t="s">
        <v>1</v>
      </c>
      <c r="F1767" s="159" t="s">
        <v>1732</v>
      </c>
      <c r="H1767" s="158" t="s">
        <v>1</v>
      </c>
      <c r="I1767" s="160"/>
      <c r="L1767" s="157"/>
      <c r="M1767" s="161"/>
      <c r="T1767" s="162"/>
      <c r="AT1767" s="158" t="s">
        <v>253</v>
      </c>
      <c r="AU1767" s="158" t="s">
        <v>113</v>
      </c>
      <c r="AV1767" s="12" t="s">
        <v>84</v>
      </c>
      <c r="AW1767" s="12" t="s">
        <v>32</v>
      </c>
      <c r="AX1767" s="12" t="s">
        <v>76</v>
      </c>
      <c r="AY1767" s="158" t="s">
        <v>164</v>
      </c>
    </row>
    <row r="1768" spans="2:65" s="13" customFormat="1">
      <c r="B1768" s="163"/>
      <c r="D1768" s="148" t="s">
        <v>253</v>
      </c>
      <c r="E1768" s="164" t="s">
        <v>1</v>
      </c>
      <c r="F1768" s="165" t="s">
        <v>1733</v>
      </c>
      <c r="H1768" s="166">
        <v>15.532</v>
      </c>
      <c r="I1768" s="167"/>
      <c r="L1768" s="163"/>
      <c r="M1768" s="168"/>
      <c r="T1768" s="169"/>
      <c r="AT1768" s="164" t="s">
        <v>253</v>
      </c>
      <c r="AU1768" s="164" t="s">
        <v>113</v>
      </c>
      <c r="AV1768" s="13" t="s">
        <v>113</v>
      </c>
      <c r="AW1768" s="13" t="s">
        <v>32</v>
      </c>
      <c r="AX1768" s="13" t="s">
        <v>76</v>
      </c>
      <c r="AY1768" s="164" t="s">
        <v>164</v>
      </c>
    </row>
    <row r="1769" spans="2:65" s="12" customFormat="1">
      <c r="B1769" s="157"/>
      <c r="D1769" s="148" t="s">
        <v>253</v>
      </c>
      <c r="E1769" s="158" t="s">
        <v>1</v>
      </c>
      <c r="F1769" s="159" t="s">
        <v>1734</v>
      </c>
      <c r="H1769" s="158" t="s">
        <v>1</v>
      </c>
      <c r="I1769" s="160"/>
      <c r="L1769" s="157"/>
      <c r="M1769" s="161"/>
      <c r="T1769" s="162"/>
      <c r="AT1769" s="158" t="s">
        <v>253</v>
      </c>
      <c r="AU1769" s="158" t="s">
        <v>113</v>
      </c>
      <c r="AV1769" s="12" t="s">
        <v>84</v>
      </c>
      <c r="AW1769" s="12" t="s">
        <v>32</v>
      </c>
      <c r="AX1769" s="12" t="s">
        <v>76</v>
      </c>
      <c r="AY1769" s="158" t="s">
        <v>164</v>
      </c>
    </row>
    <row r="1770" spans="2:65" s="13" customFormat="1">
      <c r="B1770" s="163"/>
      <c r="D1770" s="148" t="s">
        <v>253</v>
      </c>
      <c r="E1770" s="164" t="s">
        <v>1</v>
      </c>
      <c r="F1770" s="165" t="s">
        <v>1735</v>
      </c>
      <c r="H1770" s="166">
        <v>11.561</v>
      </c>
      <c r="I1770" s="167"/>
      <c r="L1770" s="163"/>
      <c r="M1770" s="168"/>
      <c r="T1770" s="169"/>
      <c r="AT1770" s="164" t="s">
        <v>253</v>
      </c>
      <c r="AU1770" s="164" t="s">
        <v>113</v>
      </c>
      <c r="AV1770" s="13" t="s">
        <v>113</v>
      </c>
      <c r="AW1770" s="13" t="s">
        <v>32</v>
      </c>
      <c r="AX1770" s="13" t="s">
        <v>76</v>
      </c>
      <c r="AY1770" s="164" t="s">
        <v>164</v>
      </c>
    </row>
    <row r="1771" spans="2:65" s="12" customFormat="1">
      <c r="B1771" s="157"/>
      <c r="D1771" s="148" t="s">
        <v>253</v>
      </c>
      <c r="E1771" s="158" t="s">
        <v>1</v>
      </c>
      <c r="F1771" s="159" t="s">
        <v>511</v>
      </c>
      <c r="H1771" s="158" t="s">
        <v>1</v>
      </c>
      <c r="I1771" s="160"/>
      <c r="L1771" s="157"/>
      <c r="M1771" s="161"/>
      <c r="T1771" s="162"/>
      <c r="AT1771" s="158" t="s">
        <v>253</v>
      </c>
      <c r="AU1771" s="158" t="s">
        <v>113</v>
      </c>
      <c r="AV1771" s="12" t="s">
        <v>84</v>
      </c>
      <c r="AW1771" s="12" t="s">
        <v>32</v>
      </c>
      <c r="AX1771" s="12" t="s">
        <v>76</v>
      </c>
      <c r="AY1771" s="158" t="s">
        <v>164</v>
      </c>
    </row>
    <row r="1772" spans="2:65" s="12" customFormat="1">
      <c r="B1772" s="157"/>
      <c r="D1772" s="148" t="s">
        <v>253</v>
      </c>
      <c r="E1772" s="158" t="s">
        <v>1</v>
      </c>
      <c r="F1772" s="159" t="s">
        <v>1728</v>
      </c>
      <c r="H1772" s="158" t="s">
        <v>1</v>
      </c>
      <c r="I1772" s="160"/>
      <c r="L1772" s="157"/>
      <c r="M1772" s="161"/>
      <c r="T1772" s="162"/>
      <c r="AT1772" s="158" t="s">
        <v>253</v>
      </c>
      <c r="AU1772" s="158" t="s">
        <v>113</v>
      </c>
      <c r="AV1772" s="12" t="s">
        <v>84</v>
      </c>
      <c r="AW1772" s="12" t="s">
        <v>32</v>
      </c>
      <c r="AX1772" s="12" t="s">
        <v>76</v>
      </c>
      <c r="AY1772" s="158" t="s">
        <v>164</v>
      </c>
    </row>
    <row r="1773" spans="2:65" s="13" customFormat="1">
      <c r="B1773" s="163"/>
      <c r="D1773" s="148" t="s">
        <v>253</v>
      </c>
      <c r="E1773" s="164" t="s">
        <v>1</v>
      </c>
      <c r="F1773" s="165" t="s">
        <v>1736</v>
      </c>
      <c r="H1773" s="166">
        <v>6.8310000000000004</v>
      </c>
      <c r="I1773" s="167"/>
      <c r="L1773" s="163"/>
      <c r="M1773" s="168"/>
      <c r="T1773" s="169"/>
      <c r="AT1773" s="164" t="s">
        <v>253</v>
      </c>
      <c r="AU1773" s="164" t="s">
        <v>113</v>
      </c>
      <c r="AV1773" s="13" t="s">
        <v>113</v>
      </c>
      <c r="AW1773" s="13" t="s">
        <v>32</v>
      </c>
      <c r="AX1773" s="13" t="s">
        <v>76</v>
      </c>
      <c r="AY1773" s="164" t="s">
        <v>164</v>
      </c>
    </row>
    <row r="1774" spans="2:65" s="12" customFormat="1">
      <c r="B1774" s="157"/>
      <c r="D1774" s="148" t="s">
        <v>253</v>
      </c>
      <c r="E1774" s="158" t="s">
        <v>1</v>
      </c>
      <c r="F1774" s="159" t="s">
        <v>1730</v>
      </c>
      <c r="H1774" s="158" t="s">
        <v>1</v>
      </c>
      <c r="I1774" s="160"/>
      <c r="L1774" s="157"/>
      <c r="M1774" s="161"/>
      <c r="T1774" s="162"/>
      <c r="AT1774" s="158" t="s">
        <v>253</v>
      </c>
      <c r="AU1774" s="158" t="s">
        <v>113</v>
      </c>
      <c r="AV1774" s="12" t="s">
        <v>84</v>
      </c>
      <c r="AW1774" s="12" t="s">
        <v>32</v>
      </c>
      <c r="AX1774" s="12" t="s">
        <v>76</v>
      </c>
      <c r="AY1774" s="158" t="s">
        <v>164</v>
      </c>
    </row>
    <row r="1775" spans="2:65" s="13" customFormat="1" ht="22.5">
      <c r="B1775" s="163"/>
      <c r="D1775" s="148" t="s">
        <v>253</v>
      </c>
      <c r="E1775" s="164" t="s">
        <v>1</v>
      </c>
      <c r="F1775" s="165" t="s">
        <v>1737</v>
      </c>
      <c r="H1775" s="166">
        <v>62.832000000000001</v>
      </c>
      <c r="I1775" s="167"/>
      <c r="L1775" s="163"/>
      <c r="M1775" s="168"/>
      <c r="T1775" s="169"/>
      <c r="AT1775" s="164" t="s">
        <v>253</v>
      </c>
      <c r="AU1775" s="164" t="s">
        <v>113</v>
      </c>
      <c r="AV1775" s="13" t="s">
        <v>113</v>
      </c>
      <c r="AW1775" s="13" t="s">
        <v>32</v>
      </c>
      <c r="AX1775" s="13" t="s">
        <v>76</v>
      </c>
      <c r="AY1775" s="164" t="s">
        <v>164</v>
      </c>
    </row>
    <row r="1776" spans="2:65" s="12" customFormat="1">
      <c r="B1776" s="157"/>
      <c r="D1776" s="148" t="s">
        <v>253</v>
      </c>
      <c r="E1776" s="158" t="s">
        <v>1</v>
      </c>
      <c r="F1776" s="159" t="s">
        <v>1734</v>
      </c>
      <c r="H1776" s="158" t="s">
        <v>1</v>
      </c>
      <c r="I1776" s="160"/>
      <c r="L1776" s="157"/>
      <c r="M1776" s="161"/>
      <c r="T1776" s="162"/>
      <c r="AT1776" s="158" t="s">
        <v>253</v>
      </c>
      <c r="AU1776" s="158" t="s">
        <v>113</v>
      </c>
      <c r="AV1776" s="12" t="s">
        <v>84</v>
      </c>
      <c r="AW1776" s="12" t="s">
        <v>32</v>
      </c>
      <c r="AX1776" s="12" t="s">
        <v>76</v>
      </c>
      <c r="AY1776" s="158" t="s">
        <v>164</v>
      </c>
    </row>
    <row r="1777" spans="2:51" s="13" customFormat="1">
      <c r="B1777" s="163"/>
      <c r="D1777" s="148" t="s">
        <v>253</v>
      </c>
      <c r="E1777" s="164" t="s">
        <v>1</v>
      </c>
      <c r="F1777" s="165" t="s">
        <v>1738</v>
      </c>
      <c r="H1777" s="166">
        <v>16.61</v>
      </c>
      <c r="I1777" s="167"/>
      <c r="L1777" s="163"/>
      <c r="M1777" s="168"/>
      <c r="T1777" s="169"/>
      <c r="AT1777" s="164" t="s">
        <v>253</v>
      </c>
      <c r="AU1777" s="164" t="s">
        <v>113</v>
      </c>
      <c r="AV1777" s="13" t="s">
        <v>113</v>
      </c>
      <c r="AW1777" s="13" t="s">
        <v>32</v>
      </c>
      <c r="AX1777" s="13" t="s">
        <v>76</v>
      </c>
      <c r="AY1777" s="164" t="s">
        <v>164</v>
      </c>
    </row>
    <row r="1778" spans="2:51" s="12" customFormat="1">
      <c r="B1778" s="157"/>
      <c r="D1778" s="148" t="s">
        <v>253</v>
      </c>
      <c r="E1778" s="158" t="s">
        <v>1</v>
      </c>
      <c r="F1778" s="159" t="s">
        <v>519</v>
      </c>
      <c r="H1778" s="158" t="s">
        <v>1</v>
      </c>
      <c r="I1778" s="160"/>
      <c r="L1778" s="157"/>
      <c r="M1778" s="161"/>
      <c r="T1778" s="162"/>
      <c r="AT1778" s="158" t="s">
        <v>253</v>
      </c>
      <c r="AU1778" s="158" t="s">
        <v>113</v>
      </c>
      <c r="AV1778" s="12" t="s">
        <v>84</v>
      </c>
      <c r="AW1778" s="12" t="s">
        <v>32</v>
      </c>
      <c r="AX1778" s="12" t="s">
        <v>76</v>
      </c>
      <c r="AY1778" s="158" t="s">
        <v>164</v>
      </c>
    </row>
    <row r="1779" spans="2:51" s="12" customFormat="1">
      <c r="B1779" s="157"/>
      <c r="D1779" s="148" t="s">
        <v>253</v>
      </c>
      <c r="E1779" s="158" t="s">
        <v>1</v>
      </c>
      <c r="F1779" s="159" t="s">
        <v>1728</v>
      </c>
      <c r="H1779" s="158" t="s">
        <v>1</v>
      </c>
      <c r="I1779" s="160"/>
      <c r="L1779" s="157"/>
      <c r="M1779" s="161"/>
      <c r="T1779" s="162"/>
      <c r="AT1779" s="158" t="s">
        <v>253</v>
      </c>
      <c r="AU1779" s="158" t="s">
        <v>113</v>
      </c>
      <c r="AV1779" s="12" t="s">
        <v>84</v>
      </c>
      <c r="AW1779" s="12" t="s">
        <v>32</v>
      </c>
      <c r="AX1779" s="12" t="s">
        <v>76</v>
      </c>
      <c r="AY1779" s="158" t="s">
        <v>164</v>
      </c>
    </row>
    <row r="1780" spans="2:51" s="13" customFormat="1">
      <c r="B1780" s="163"/>
      <c r="D1780" s="148" t="s">
        <v>253</v>
      </c>
      <c r="E1780" s="164" t="s">
        <v>1</v>
      </c>
      <c r="F1780" s="165" t="s">
        <v>1736</v>
      </c>
      <c r="H1780" s="166">
        <v>6.8310000000000004</v>
      </c>
      <c r="I1780" s="167"/>
      <c r="L1780" s="163"/>
      <c r="M1780" s="168"/>
      <c r="T1780" s="169"/>
      <c r="AT1780" s="164" t="s">
        <v>253</v>
      </c>
      <c r="AU1780" s="164" t="s">
        <v>113</v>
      </c>
      <c r="AV1780" s="13" t="s">
        <v>113</v>
      </c>
      <c r="AW1780" s="13" t="s">
        <v>32</v>
      </c>
      <c r="AX1780" s="13" t="s">
        <v>76</v>
      </c>
      <c r="AY1780" s="164" t="s">
        <v>164</v>
      </c>
    </row>
    <row r="1781" spans="2:51" s="12" customFormat="1">
      <c r="B1781" s="157"/>
      <c r="D1781" s="148" t="s">
        <v>253</v>
      </c>
      <c r="E1781" s="158" t="s">
        <v>1</v>
      </c>
      <c r="F1781" s="159" t="s">
        <v>1730</v>
      </c>
      <c r="H1781" s="158" t="s">
        <v>1</v>
      </c>
      <c r="I1781" s="160"/>
      <c r="L1781" s="157"/>
      <c r="M1781" s="161"/>
      <c r="T1781" s="162"/>
      <c r="AT1781" s="158" t="s">
        <v>253</v>
      </c>
      <c r="AU1781" s="158" t="s">
        <v>113</v>
      </c>
      <c r="AV1781" s="12" t="s">
        <v>84</v>
      </c>
      <c r="AW1781" s="12" t="s">
        <v>32</v>
      </c>
      <c r="AX1781" s="12" t="s">
        <v>76</v>
      </c>
      <c r="AY1781" s="158" t="s">
        <v>164</v>
      </c>
    </row>
    <row r="1782" spans="2:51" s="13" customFormat="1" ht="22.5">
      <c r="B1782" s="163"/>
      <c r="D1782" s="148" t="s">
        <v>253</v>
      </c>
      <c r="E1782" s="164" t="s">
        <v>1</v>
      </c>
      <c r="F1782" s="165" t="s">
        <v>1737</v>
      </c>
      <c r="H1782" s="166">
        <v>62.832000000000001</v>
      </c>
      <c r="I1782" s="167"/>
      <c r="L1782" s="163"/>
      <c r="M1782" s="168"/>
      <c r="T1782" s="169"/>
      <c r="AT1782" s="164" t="s">
        <v>253</v>
      </c>
      <c r="AU1782" s="164" t="s">
        <v>113</v>
      </c>
      <c r="AV1782" s="13" t="s">
        <v>113</v>
      </c>
      <c r="AW1782" s="13" t="s">
        <v>32</v>
      </c>
      <c r="AX1782" s="13" t="s">
        <v>76</v>
      </c>
      <c r="AY1782" s="164" t="s">
        <v>164</v>
      </c>
    </row>
    <row r="1783" spans="2:51" s="12" customFormat="1">
      <c r="B1783" s="157"/>
      <c r="D1783" s="148" t="s">
        <v>253</v>
      </c>
      <c r="E1783" s="158" t="s">
        <v>1</v>
      </c>
      <c r="F1783" s="159" t="s">
        <v>1734</v>
      </c>
      <c r="H1783" s="158" t="s">
        <v>1</v>
      </c>
      <c r="I1783" s="160"/>
      <c r="L1783" s="157"/>
      <c r="M1783" s="161"/>
      <c r="T1783" s="162"/>
      <c r="AT1783" s="158" t="s">
        <v>253</v>
      </c>
      <c r="AU1783" s="158" t="s">
        <v>113</v>
      </c>
      <c r="AV1783" s="12" t="s">
        <v>84</v>
      </c>
      <c r="AW1783" s="12" t="s">
        <v>32</v>
      </c>
      <c r="AX1783" s="12" t="s">
        <v>76</v>
      </c>
      <c r="AY1783" s="158" t="s">
        <v>164</v>
      </c>
    </row>
    <row r="1784" spans="2:51" s="13" customFormat="1">
      <c r="B1784" s="163"/>
      <c r="D1784" s="148" t="s">
        <v>253</v>
      </c>
      <c r="E1784" s="164" t="s">
        <v>1</v>
      </c>
      <c r="F1784" s="165" t="s">
        <v>1738</v>
      </c>
      <c r="H1784" s="166">
        <v>16.61</v>
      </c>
      <c r="I1784" s="167"/>
      <c r="L1784" s="163"/>
      <c r="M1784" s="168"/>
      <c r="T1784" s="169"/>
      <c r="AT1784" s="164" t="s">
        <v>253</v>
      </c>
      <c r="AU1784" s="164" t="s">
        <v>113</v>
      </c>
      <c r="AV1784" s="13" t="s">
        <v>113</v>
      </c>
      <c r="AW1784" s="13" t="s">
        <v>32</v>
      </c>
      <c r="AX1784" s="13" t="s">
        <v>76</v>
      </c>
      <c r="AY1784" s="164" t="s">
        <v>164</v>
      </c>
    </row>
    <row r="1785" spans="2:51" s="12" customFormat="1">
      <c r="B1785" s="157"/>
      <c r="D1785" s="148" t="s">
        <v>253</v>
      </c>
      <c r="E1785" s="158" t="s">
        <v>1</v>
      </c>
      <c r="F1785" s="159" t="s">
        <v>1739</v>
      </c>
      <c r="H1785" s="158" t="s">
        <v>1</v>
      </c>
      <c r="I1785" s="160"/>
      <c r="L1785" s="157"/>
      <c r="M1785" s="161"/>
      <c r="T1785" s="162"/>
      <c r="AT1785" s="158" t="s">
        <v>253</v>
      </c>
      <c r="AU1785" s="158" t="s">
        <v>113</v>
      </c>
      <c r="AV1785" s="12" t="s">
        <v>84</v>
      </c>
      <c r="AW1785" s="12" t="s">
        <v>32</v>
      </c>
      <c r="AX1785" s="12" t="s">
        <v>76</v>
      </c>
      <c r="AY1785" s="158" t="s">
        <v>164</v>
      </c>
    </row>
    <row r="1786" spans="2:51" s="13" customFormat="1">
      <c r="B1786" s="163"/>
      <c r="D1786" s="148" t="s">
        <v>253</v>
      </c>
      <c r="E1786" s="164" t="s">
        <v>1</v>
      </c>
      <c r="F1786" s="165" t="s">
        <v>1740</v>
      </c>
      <c r="H1786" s="166">
        <v>14.221</v>
      </c>
      <c r="I1786" s="167"/>
      <c r="L1786" s="163"/>
      <c r="M1786" s="168"/>
      <c r="T1786" s="169"/>
      <c r="AT1786" s="164" t="s">
        <v>253</v>
      </c>
      <c r="AU1786" s="164" t="s">
        <v>113</v>
      </c>
      <c r="AV1786" s="13" t="s">
        <v>113</v>
      </c>
      <c r="AW1786" s="13" t="s">
        <v>32</v>
      </c>
      <c r="AX1786" s="13" t="s">
        <v>76</v>
      </c>
      <c r="AY1786" s="164" t="s">
        <v>164</v>
      </c>
    </row>
    <row r="1787" spans="2:51" s="13" customFormat="1">
      <c r="B1787" s="163"/>
      <c r="D1787" s="148" t="s">
        <v>253</v>
      </c>
      <c r="E1787" s="164" t="s">
        <v>1</v>
      </c>
      <c r="F1787" s="165" t="s">
        <v>1741</v>
      </c>
      <c r="H1787" s="166">
        <v>37.533999999999999</v>
      </c>
      <c r="I1787" s="167"/>
      <c r="L1787" s="163"/>
      <c r="M1787" s="168"/>
      <c r="T1787" s="169"/>
      <c r="AT1787" s="164" t="s">
        <v>253</v>
      </c>
      <c r="AU1787" s="164" t="s">
        <v>113</v>
      </c>
      <c r="AV1787" s="13" t="s">
        <v>113</v>
      </c>
      <c r="AW1787" s="13" t="s">
        <v>32</v>
      </c>
      <c r="AX1787" s="13" t="s">
        <v>76</v>
      </c>
      <c r="AY1787" s="164" t="s">
        <v>164</v>
      </c>
    </row>
    <row r="1788" spans="2:51" s="12" customFormat="1">
      <c r="B1788" s="157"/>
      <c r="D1788" s="148" t="s">
        <v>253</v>
      </c>
      <c r="E1788" s="158" t="s">
        <v>1</v>
      </c>
      <c r="F1788" s="159" t="s">
        <v>1742</v>
      </c>
      <c r="H1788" s="158" t="s">
        <v>1</v>
      </c>
      <c r="I1788" s="160"/>
      <c r="L1788" s="157"/>
      <c r="M1788" s="161"/>
      <c r="T1788" s="162"/>
      <c r="AT1788" s="158" t="s">
        <v>253</v>
      </c>
      <c r="AU1788" s="158" t="s">
        <v>113</v>
      </c>
      <c r="AV1788" s="12" t="s">
        <v>84</v>
      </c>
      <c r="AW1788" s="12" t="s">
        <v>32</v>
      </c>
      <c r="AX1788" s="12" t="s">
        <v>76</v>
      </c>
      <c r="AY1788" s="158" t="s">
        <v>164</v>
      </c>
    </row>
    <row r="1789" spans="2:51" s="13" customFormat="1">
      <c r="B1789" s="163"/>
      <c r="D1789" s="148" t="s">
        <v>253</v>
      </c>
      <c r="E1789" s="164" t="s">
        <v>1</v>
      </c>
      <c r="F1789" s="165" t="s">
        <v>1743</v>
      </c>
      <c r="H1789" s="166">
        <v>17.143999999999998</v>
      </c>
      <c r="I1789" s="167"/>
      <c r="L1789" s="163"/>
      <c r="M1789" s="168"/>
      <c r="T1789" s="169"/>
      <c r="AT1789" s="164" t="s">
        <v>253</v>
      </c>
      <c r="AU1789" s="164" t="s">
        <v>113</v>
      </c>
      <c r="AV1789" s="13" t="s">
        <v>113</v>
      </c>
      <c r="AW1789" s="13" t="s">
        <v>32</v>
      </c>
      <c r="AX1789" s="13" t="s">
        <v>76</v>
      </c>
      <c r="AY1789" s="164" t="s">
        <v>164</v>
      </c>
    </row>
    <row r="1790" spans="2:51" s="12" customFormat="1">
      <c r="B1790" s="157"/>
      <c r="D1790" s="148" t="s">
        <v>253</v>
      </c>
      <c r="E1790" s="158" t="s">
        <v>1</v>
      </c>
      <c r="F1790" s="159" t="s">
        <v>1744</v>
      </c>
      <c r="H1790" s="158" t="s">
        <v>1</v>
      </c>
      <c r="I1790" s="160"/>
      <c r="L1790" s="157"/>
      <c r="M1790" s="161"/>
      <c r="T1790" s="162"/>
      <c r="AT1790" s="158" t="s">
        <v>253</v>
      </c>
      <c r="AU1790" s="158" t="s">
        <v>113</v>
      </c>
      <c r="AV1790" s="12" t="s">
        <v>84</v>
      </c>
      <c r="AW1790" s="12" t="s">
        <v>32</v>
      </c>
      <c r="AX1790" s="12" t="s">
        <v>76</v>
      </c>
      <c r="AY1790" s="158" t="s">
        <v>164</v>
      </c>
    </row>
    <row r="1791" spans="2:51" s="13" customFormat="1">
      <c r="B1791" s="163"/>
      <c r="D1791" s="148" t="s">
        <v>253</v>
      </c>
      <c r="E1791" s="164" t="s">
        <v>1</v>
      </c>
      <c r="F1791" s="165" t="s">
        <v>1745</v>
      </c>
      <c r="H1791" s="166">
        <v>28.032</v>
      </c>
      <c r="I1791" s="167"/>
      <c r="L1791" s="163"/>
      <c r="M1791" s="168"/>
      <c r="T1791" s="169"/>
      <c r="AT1791" s="164" t="s">
        <v>253</v>
      </c>
      <c r="AU1791" s="164" t="s">
        <v>113</v>
      </c>
      <c r="AV1791" s="13" t="s">
        <v>113</v>
      </c>
      <c r="AW1791" s="13" t="s">
        <v>32</v>
      </c>
      <c r="AX1791" s="13" t="s">
        <v>76</v>
      </c>
      <c r="AY1791" s="164" t="s">
        <v>164</v>
      </c>
    </row>
    <row r="1792" spans="2:51" s="12" customFormat="1">
      <c r="B1792" s="157"/>
      <c r="D1792" s="148" t="s">
        <v>253</v>
      </c>
      <c r="E1792" s="158" t="s">
        <v>1</v>
      </c>
      <c r="F1792" s="159" t="s">
        <v>1746</v>
      </c>
      <c r="H1792" s="158" t="s">
        <v>1</v>
      </c>
      <c r="I1792" s="160"/>
      <c r="L1792" s="157"/>
      <c r="M1792" s="161"/>
      <c r="T1792" s="162"/>
      <c r="AT1792" s="158" t="s">
        <v>253</v>
      </c>
      <c r="AU1792" s="158" t="s">
        <v>113</v>
      </c>
      <c r="AV1792" s="12" t="s">
        <v>84</v>
      </c>
      <c r="AW1792" s="12" t="s">
        <v>32</v>
      </c>
      <c r="AX1792" s="12" t="s">
        <v>76</v>
      </c>
      <c r="AY1792" s="158" t="s">
        <v>164</v>
      </c>
    </row>
    <row r="1793" spans="2:65" s="13" customFormat="1">
      <c r="B1793" s="163"/>
      <c r="D1793" s="148" t="s">
        <v>253</v>
      </c>
      <c r="E1793" s="164" t="s">
        <v>1</v>
      </c>
      <c r="F1793" s="165" t="s">
        <v>1747</v>
      </c>
      <c r="H1793" s="166">
        <v>6.7679999999999998</v>
      </c>
      <c r="I1793" s="167"/>
      <c r="L1793" s="163"/>
      <c r="M1793" s="168"/>
      <c r="T1793" s="169"/>
      <c r="AT1793" s="164" t="s">
        <v>253</v>
      </c>
      <c r="AU1793" s="164" t="s">
        <v>113</v>
      </c>
      <c r="AV1793" s="13" t="s">
        <v>113</v>
      </c>
      <c r="AW1793" s="13" t="s">
        <v>32</v>
      </c>
      <c r="AX1793" s="13" t="s">
        <v>76</v>
      </c>
      <c r="AY1793" s="164" t="s">
        <v>164</v>
      </c>
    </row>
    <row r="1794" spans="2:65" s="12" customFormat="1">
      <c r="B1794" s="157"/>
      <c r="D1794" s="148" t="s">
        <v>253</v>
      </c>
      <c r="E1794" s="158" t="s">
        <v>1</v>
      </c>
      <c r="F1794" s="159" t="s">
        <v>1748</v>
      </c>
      <c r="H1794" s="158" t="s">
        <v>1</v>
      </c>
      <c r="I1794" s="160"/>
      <c r="L1794" s="157"/>
      <c r="M1794" s="161"/>
      <c r="T1794" s="162"/>
      <c r="AT1794" s="158" t="s">
        <v>253</v>
      </c>
      <c r="AU1794" s="158" t="s">
        <v>113</v>
      </c>
      <c r="AV1794" s="12" t="s">
        <v>84</v>
      </c>
      <c r="AW1794" s="12" t="s">
        <v>32</v>
      </c>
      <c r="AX1794" s="12" t="s">
        <v>76</v>
      </c>
      <c r="AY1794" s="158" t="s">
        <v>164</v>
      </c>
    </row>
    <row r="1795" spans="2:65" s="13" customFormat="1">
      <c r="B1795" s="163"/>
      <c r="D1795" s="148" t="s">
        <v>253</v>
      </c>
      <c r="E1795" s="164" t="s">
        <v>1</v>
      </c>
      <c r="F1795" s="165" t="s">
        <v>1749</v>
      </c>
      <c r="H1795" s="166">
        <v>687.81</v>
      </c>
      <c r="I1795" s="167"/>
      <c r="L1795" s="163"/>
      <c r="M1795" s="168"/>
      <c r="T1795" s="169"/>
      <c r="AT1795" s="164" t="s">
        <v>253</v>
      </c>
      <c r="AU1795" s="164" t="s">
        <v>113</v>
      </c>
      <c r="AV1795" s="13" t="s">
        <v>113</v>
      </c>
      <c r="AW1795" s="13" t="s">
        <v>32</v>
      </c>
      <c r="AX1795" s="13" t="s">
        <v>76</v>
      </c>
      <c r="AY1795" s="164" t="s">
        <v>164</v>
      </c>
    </row>
    <row r="1796" spans="2:65" s="14" customFormat="1">
      <c r="B1796" s="170"/>
      <c r="D1796" s="148" t="s">
        <v>253</v>
      </c>
      <c r="E1796" s="171" t="s">
        <v>1</v>
      </c>
      <c r="F1796" s="172" t="s">
        <v>265</v>
      </c>
      <c r="H1796" s="173">
        <v>1072.0619999999999</v>
      </c>
      <c r="I1796" s="174"/>
      <c r="L1796" s="170"/>
      <c r="M1796" s="175"/>
      <c r="T1796" s="176"/>
      <c r="AT1796" s="171" t="s">
        <v>253</v>
      </c>
      <c r="AU1796" s="171" t="s">
        <v>113</v>
      </c>
      <c r="AV1796" s="14" t="s">
        <v>186</v>
      </c>
      <c r="AW1796" s="14" t="s">
        <v>32</v>
      </c>
      <c r="AX1796" s="14" t="s">
        <v>84</v>
      </c>
      <c r="AY1796" s="171" t="s">
        <v>164</v>
      </c>
    </row>
    <row r="1797" spans="2:65" s="1" customFormat="1" ht="16.5" customHeight="1">
      <c r="B1797" s="31"/>
      <c r="C1797" s="135" t="s">
        <v>1750</v>
      </c>
      <c r="D1797" s="135" t="s">
        <v>167</v>
      </c>
      <c r="E1797" s="136" t="s">
        <v>1751</v>
      </c>
      <c r="F1797" s="137" t="s">
        <v>1752</v>
      </c>
      <c r="G1797" s="138" t="s">
        <v>250</v>
      </c>
      <c r="H1797" s="139">
        <v>1072.0619999999999</v>
      </c>
      <c r="I1797" s="140"/>
      <c r="J1797" s="141">
        <f>ROUND(I1797*H1797,2)</f>
        <v>0</v>
      </c>
      <c r="K1797" s="137" t="s">
        <v>1</v>
      </c>
      <c r="L1797" s="31"/>
      <c r="M1797" s="142" t="s">
        <v>1</v>
      </c>
      <c r="N1797" s="143" t="s">
        <v>42</v>
      </c>
      <c r="P1797" s="144">
        <f>O1797*H1797</f>
        <v>0</v>
      </c>
      <c r="Q1797" s="144">
        <v>2.9999999999999997E-4</v>
      </c>
      <c r="R1797" s="144">
        <f>Q1797*H1797</f>
        <v>0.32161859999999992</v>
      </c>
      <c r="S1797" s="144">
        <v>0</v>
      </c>
      <c r="T1797" s="145">
        <f>S1797*H1797</f>
        <v>0</v>
      </c>
      <c r="AR1797" s="146" t="s">
        <v>340</v>
      </c>
      <c r="AT1797" s="146" t="s">
        <v>167</v>
      </c>
      <c r="AU1797" s="146" t="s">
        <v>113</v>
      </c>
      <c r="AY1797" s="16" t="s">
        <v>164</v>
      </c>
      <c r="BE1797" s="147">
        <f>IF(N1797="základní",J1797,0)</f>
        <v>0</v>
      </c>
      <c r="BF1797" s="147">
        <f>IF(N1797="snížená",J1797,0)</f>
        <v>0</v>
      </c>
      <c r="BG1797" s="147">
        <f>IF(N1797="zákl. přenesená",J1797,0)</f>
        <v>0</v>
      </c>
      <c r="BH1797" s="147">
        <f>IF(N1797="sníž. přenesená",J1797,0)</f>
        <v>0</v>
      </c>
      <c r="BI1797" s="147">
        <f>IF(N1797="nulová",J1797,0)</f>
        <v>0</v>
      </c>
      <c r="BJ1797" s="16" t="s">
        <v>113</v>
      </c>
      <c r="BK1797" s="147">
        <f>ROUND(I1797*H1797,2)</f>
        <v>0</v>
      </c>
      <c r="BL1797" s="16" t="s">
        <v>340</v>
      </c>
      <c r="BM1797" s="146" t="s">
        <v>1753</v>
      </c>
    </row>
    <row r="1798" spans="2:65" s="12" customFormat="1">
      <c r="B1798" s="157"/>
      <c r="D1798" s="148" t="s">
        <v>253</v>
      </c>
      <c r="E1798" s="158" t="s">
        <v>1</v>
      </c>
      <c r="F1798" s="159" t="s">
        <v>509</v>
      </c>
      <c r="H1798" s="158" t="s">
        <v>1</v>
      </c>
      <c r="I1798" s="160"/>
      <c r="L1798" s="157"/>
      <c r="M1798" s="161"/>
      <c r="T1798" s="162"/>
      <c r="AT1798" s="158" t="s">
        <v>253</v>
      </c>
      <c r="AU1798" s="158" t="s">
        <v>113</v>
      </c>
      <c r="AV1798" s="12" t="s">
        <v>84</v>
      </c>
      <c r="AW1798" s="12" t="s">
        <v>32</v>
      </c>
      <c r="AX1798" s="12" t="s">
        <v>76</v>
      </c>
      <c r="AY1798" s="158" t="s">
        <v>164</v>
      </c>
    </row>
    <row r="1799" spans="2:65" s="12" customFormat="1">
      <c r="B1799" s="157"/>
      <c r="D1799" s="148" t="s">
        <v>253</v>
      </c>
      <c r="E1799" s="158" t="s">
        <v>1</v>
      </c>
      <c r="F1799" s="159" t="s">
        <v>1728</v>
      </c>
      <c r="H1799" s="158" t="s">
        <v>1</v>
      </c>
      <c r="I1799" s="160"/>
      <c r="L1799" s="157"/>
      <c r="M1799" s="161"/>
      <c r="T1799" s="162"/>
      <c r="AT1799" s="158" t="s">
        <v>253</v>
      </c>
      <c r="AU1799" s="158" t="s">
        <v>113</v>
      </c>
      <c r="AV1799" s="12" t="s">
        <v>84</v>
      </c>
      <c r="AW1799" s="12" t="s">
        <v>32</v>
      </c>
      <c r="AX1799" s="12" t="s">
        <v>76</v>
      </c>
      <c r="AY1799" s="158" t="s">
        <v>164</v>
      </c>
    </row>
    <row r="1800" spans="2:65" s="13" customFormat="1">
      <c r="B1800" s="163"/>
      <c r="D1800" s="148" t="s">
        <v>253</v>
      </c>
      <c r="E1800" s="164" t="s">
        <v>1</v>
      </c>
      <c r="F1800" s="165" t="s">
        <v>1729</v>
      </c>
      <c r="H1800" s="166">
        <v>6.8310000000000004</v>
      </c>
      <c r="I1800" s="167"/>
      <c r="L1800" s="163"/>
      <c r="M1800" s="168"/>
      <c r="T1800" s="169"/>
      <c r="AT1800" s="164" t="s">
        <v>253</v>
      </c>
      <c r="AU1800" s="164" t="s">
        <v>113</v>
      </c>
      <c r="AV1800" s="13" t="s">
        <v>113</v>
      </c>
      <c r="AW1800" s="13" t="s">
        <v>32</v>
      </c>
      <c r="AX1800" s="13" t="s">
        <v>76</v>
      </c>
      <c r="AY1800" s="164" t="s">
        <v>164</v>
      </c>
    </row>
    <row r="1801" spans="2:65" s="12" customFormat="1">
      <c r="B1801" s="157"/>
      <c r="D1801" s="148" t="s">
        <v>253</v>
      </c>
      <c r="E1801" s="158" t="s">
        <v>1</v>
      </c>
      <c r="F1801" s="159" t="s">
        <v>1730</v>
      </c>
      <c r="H1801" s="158" t="s">
        <v>1</v>
      </c>
      <c r="I1801" s="160"/>
      <c r="L1801" s="157"/>
      <c r="M1801" s="161"/>
      <c r="T1801" s="162"/>
      <c r="AT1801" s="158" t="s">
        <v>253</v>
      </c>
      <c r="AU1801" s="158" t="s">
        <v>113</v>
      </c>
      <c r="AV1801" s="12" t="s">
        <v>84</v>
      </c>
      <c r="AW1801" s="12" t="s">
        <v>32</v>
      </c>
      <c r="AX1801" s="12" t="s">
        <v>76</v>
      </c>
      <c r="AY1801" s="158" t="s">
        <v>164</v>
      </c>
    </row>
    <row r="1802" spans="2:65" s="13" customFormat="1" ht="22.5">
      <c r="B1802" s="163"/>
      <c r="D1802" s="148" t="s">
        <v>253</v>
      </c>
      <c r="E1802" s="164" t="s">
        <v>1</v>
      </c>
      <c r="F1802" s="165" t="s">
        <v>1731</v>
      </c>
      <c r="H1802" s="166">
        <v>74.082999999999998</v>
      </c>
      <c r="I1802" s="167"/>
      <c r="L1802" s="163"/>
      <c r="M1802" s="168"/>
      <c r="T1802" s="169"/>
      <c r="AT1802" s="164" t="s">
        <v>253</v>
      </c>
      <c r="AU1802" s="164" t="s">
        <v>113</v>
      </c>
      <c r="AV1802" s="13" t="s">
        <v>113</v>
      </c>
      <c r="AW1802" s="13" t="s">
        <v>32</v>
      </c>
      <c r="AX1802" s="13" t="s">
        <v>76</v>
      </c>
      <c r="AY1802" s="164" t="s">
        <v>164</v>
      </c>
    </row>
    <row r="1803" spans="2:65" s="12" customFormat="1">
      <c r="B1803" s="157"/>
      <c r="D1803" s="148" t="s">
        <v>253</v>
      </c>
      <c r="E1803" s="158" t="s">
        <v>1</v>
      </c>
      <c r="F1803" s="159" t="s">
        <v>1732</v>
      </c>
      <c r="H1803" s="158" t="s">
        <v>1</v>
      </c>
      <c r="I1803" s="160"/>
      <c r="L1803" s="157"/>
      <c r="M1803" s="161"/>
      <c r="T1803" s="162"/>
      <c r="AT1803" s="158" t="s">
        <v>253</v>
      </c>
      <c r="AU1803" s="158" t="s">
        <v>113</v>
      </c>
      <c r="AV1803" s="12" t="s">
        <v>84</v>
      </c>
      <c r="AW1803" s="12" t="s">
        <v>32</v>
      </c>
      <c r="AX1803" s="12" t="s">
        <v>76</v>
      </c>
      <c r="AY1803" s="158" t="s">
        <v>164</v>
      </c>
    </row>
    <row r="1804" spans="2:65" s="13" customFormat="1">
      <c r="B1804" s="163"/>
      <c r="D1804" s="148" t="s">
        <v>253</v>
      </c>
      <c r="E1804" s="164" t="s">
        <v>1</v>
      </c>
      <c r="F1804" s="165" t="s">
        <v>1733</v>
      </c>
      <c r="H1804" s="166">
        <v>15.532</v>
      </c>
      <c r="I1804" s="167"/>
      <c r="L1804" s="163"/>
      <c r="M1804" s="168"/>
      <c r="T1804" s="169"/>
      <c r="AT1804" s="164" t="s">
        <v>253</v>
      </c>
      <c r="AU1804" s="164" t="s">
        <v>113</v>
      </c>
      <c r="AV1804" s="13" t="s">
        <v>113</v>
      </c>
      <c r="AW1804" s="13" t="s">
        <v>32</v>
      </c>
      <c r="AX1804" s="13" t="s">
        <v>76</v>
      </c>
      <c r="AY1804" s="164" t="s">
        <v>164</v>
      </c>
    </row>
    <row r="1805" spans="2:65" s="12" customFormat="1">
      <c r="B1805" s="157"/>
      <c r="D1805" s="148" t="s">
        <v>253</v>
      </c>
      <c r="E1805" s="158" t="s">
        <v>1</v>
      </c>
      <c r="F1805" s="159" t="s">
        <v>1734</v>
      </c>
      <c r="H1805" s="158" t="s">
        <v>1</v>
      </c>
      <c r="I1805" s="160"/>
      <c r="L1805" s="157"/>
      <c r="M1805" s="161"/>
      <c r="T1805" s="162"/>
      <c r="AT1805" s="158" t="s">
        <v>253</v>
      </c>
      <c r="AU1805" s="158" t="s">
        <v>113</v>
      </c>
      <c r="AV1805" s="12" t="s">
        <v>84</v>
      </c>
      <c r="AW1805" s="12" t="s">
        <v>32</v>
      </c>
      <c r="AX1805" s="12" t="s">
        <v>76</v>
      </c>
      <c r="AY1805" s="158" t="s">
        <v>164</v>
      </c>
    </row>
    <row r="1806" spans="2:65" s="13" customFormat="1">
      <c r="B1806" s="163"/>
      <c r="D1806" s="148" t="s">
        <v>253</v>
      </c>
      <c r="E1806" s="164" t="s">
        <v>1</v>
      </c>
      <c r="F1806" s="165" t="s">
        <v>1735</v>
      </c>
      <c r="H1806" s="166">
        <v>11.561</v>
      </c>
      <c r="I1806" s="167"/>
      <c r="L1806" s="163"/>
      <c r="M1806" s="168"/>
      <c r="T1806" s="169"/>
      <c r="AT1806" s="164" t="s">
        <v>253</v>
      </c>
      <c r="AU1806" s="164" t="s">
        <v>113</v>
      </c>
      <c r="AV1806" s="13" t="s">
        <v>113</v>
      </c>
      <c r="AW1806" s="13" t="s">
        <v>32</v>
      </c>
      <c r="AX1806" s="13" t="s">
        <v>76</v>
      </c>
      <c r="AY1806" s="164" t="s">
        <v>164</v>
      </c>
    </row>
    <row r="1807" spans="2:65" s="12" customFormat="1">
      <c r="B1807" s="157"/>
      <c r="D1807" s="148" t="s">
        <v>253</v>
      </c>
      <c r="E1807" s="158" t="s">
        <v>1</v>
      </c>
      <c r="F1807" s="159" t="s">
        <v>511</v>
      </c>
      <c r="H1807" s="158" t="s">
        <v>1</v>
      </c>
      <c r="I1807" s="160"/>
      <c r="L1807" s="157"/>
      <c r="M1807" s="161"/>
      <c r="T1807" s="162"/>
      <c r="AT1807" s="158" t="s">
        <v>253</v>
      </c>
      <c r="AU1807" s="158" t="s">
        <v>113</v>
      </c>
      <c r="AV1807" s="12" t="s">
        <v>84</v>
      </c>
      <c r="AW1807" s="12" t="s">
        <v>32</v>
      </c>
      <c r="AX1807" s="12" t="s">
        <v>76</v>
      </c>
      <c r="AY1807" s="158" t="s">
        <v>164</v>
      </c>
    </row>
    <row r="1808" spans="2:65" s="12" customFormat="1">
      <c r="B1808" s="157"/>
      <c r="D1808" s="148" t="s">
        <v>253</v>
      </c>
      <c r="E1808" s="158" t="s">
        <v>1</v>
      </c>
      <c r="F1808" s="159" t="s">
        <v>1728</v>
      </c>
      <c r="H1808" s="158" t="s">
        <v>1</v>
      </c>
      <c r="I1808" s="160"/>
      <c r="L1808" s="157"/>
      <c r="M1808" s="161"/>
      <c r="T1808" s="162"/>
      <c r="AT1808" s="158" t="s">
        <v>253</v>
      </c>
      <c r="AU1808" s="158" t="s">
        <v>113</v>
      </c>
      <c r="AV1808" s="12" t="s">
        <v>84</v>
      </c>
      <c r="AW1808" s="12" t="s">
        <v>32</v>
      </c>
      <c r="AX1808" s="12" t="s">
        <v>76</v>
      </c>
      <c r="AY1808" s="158" t="s">
        <v>164</v>
      </c>
    </row>
    <row r="1809" spans="2:51" s="13" customFormat="1">
      <c r="B1809" s="163"/>
      <c r="D1809" s="148" t="s">
        <v>253</v>
      </c>
      <c r="E1809" s="164" t="s">
        <v>1</v>
      </c>
      <c r="F1809" s="165" t="s">
        <v>1736</v>
      </c>
      <c r="H1809" s="166">
        <v>6.8310000000000004</v>
      </c>
      <c r="I1809" s="167"/>
      <c r="L1809" s="163"/>
      <c r="M1809" s="168"/>
      <c r="T1809" s="169"/>
      <c r="AT1809" s="164" t="s">
        <v>253</v>
      </c>
      <c r="AU1809" s="164" t="s">
        <v>113</v>
      </c>
      <c r="AV1809" s="13" t="s">
        <v>113</v>
      </c>
      <c r="AW1809" s="13" t="s">
        <v>32</v>
      </c>
      <c r="AX1809" s="13" t="s">
        <v>76</v>
      </c>
      <c r="AY1809" s="164" t="s">
        <v>164</v>
      </c>
    </row>
    <row r="1810" spans="2:51" s="12" customFormat="1">
      <c r="B1810" s="157"/>
      <c r="D1810" s="148" t="s">
        <v>253</v>
      </c>
      <c r="E1810" s="158" t="s">
        <v>1</v>
      </c>
      <c r="F1810" s="159" t="s">
        <v>1730</v>
      </c>
      <c r="H1810" s="158" t="s">
        <v>1</v>
      </c>
      <c r="I1810" s="160"/>
      <c r="L1810" s="157"/>
      <c r="M1810" s="161"/>
      <c r="T1810" s="162"/>
      <c r="AT1810" s="158" t="s">
        <v>253</v>
      </c>
      <c r="AU1810" s="158" t="s">
        <v>113</v>
      </c>
      <c r="AV1810" s="12" t="s">
        <v>84</v>
      </c>
      <c r="AW1810" s="12" t="s">
        <v>32</v>
      </c>
      <c r="AX1810" s="12" t="s">
        <v>76</v>
      </c>
      <c r="AY1810" s="158" t="s">
        <v>164</v>
      </c>
    </row>
    <row r="1811" spans="2:51" s="13" customFormat="1" ht="22.5">
      <c r="B1811" s="163"/>
      <c r="D1811" s="148" t="s">
        <v>253</v>
      </c>
      <c r="E1811" s="164" t="s">
        <v>1</v>
      </c>
      <c r="F1811" s="165" t="s">
        <v>1737</v>
      </c>
      <c r="H1811" s="166">
        <v>62.832000000000001</v>
      </c>
      <c r="I1811" s="167"/>
      <c r="L1811" s="163"/>
      <c r="M1811" s="168"/>
      <c r="T1811" s="169"/>
      <c r="AT1811" s="164" t="s">
        <v>253</v>
      </c>
      <c r="AU1811" s="164" t="s">
        <v>113</v>
      </c>
      <c r="AV1811" s="13" t="s">
        <v>113</v>
      </c>
      <c r="AW1811" s="13" t="s">
        <v>32</v>
      </c>
      <c r="AX1811" s="13" t="s">
        <v>76</v>
      </c>
      <c r="AY1811" s="164" t="s">
        <v>164</v>
      </c>
    </row>
    <row r="1812" spans="2:51" s="12" customFormat="1">
      <c r="B1812" s="157"/>
      <c r="D1812" s="148" t="s">
        <v>253</v>
      </c>
      <c r="E1812" s="158" t="s">
        <v>1</v>
      </c>
      <c r="F1812" s="159" t="s">
        <v>1734</v>
      </c>
      <c r="H1812" s="158" t="s">
        <v>1</v>
      </c>
      <c r="I1812" s="160"/>
      <c r="L1812" s="157"/>
      <c r="M1812" s="161"/>
      <c r="T1812" s="162"/>
      <c r="AT1812" s="158" t="s">
        <v>253</v>
      </c>
      <c r="AU1812" s="158" t="s">
        <v>113</v>
      </c>
      <c r="AV1812" s="12" t="s">
        <v>84</v>
      </c>
      <c r="AW1812" s="12" t="s">
        <v>32</v>
      </c>
      <c r="AX1812" s="12" t="s">
        <v>76</v>
      </c>
      <c r="AY1812" s="158" t="s">
        <v>164</v>
      </c>
    </row>
    <row r="1813" spans="2:51" s="13" customFormat="1">
      <c r="B1813" s="163"/>
      <c r="D1813" s="148" t="s">
        <v>253</v>
      </c>
      <c r="E1813" s="164" t="s">
        <v>1</v>
      </c>
      <c r="F1813" s="165" t="s">
        <v>1738</v>
      </c>
      <c r="H1813" s="166">
        <v>16.61</v>
      </c>
      <c r="I1813" s="167"/>
      <c r="L1813" s="163"/>
      <c r="M1813" s="168"/>
      <c r="T1813" s="169"/>
      <c r="AT1813" s="164" t="s">
        <v>253</v>
      </c>
      <c r="AU1813" s="164" t="s">
        <v>113</v>
      </c>
      <c r="AV1813" s="13" t="s">
        <v>113</v>
      </c>
      <c r="AW1813" s="13" t="s">
        <v>32</v>
      </c>
      <c r="AX1813" s="13" t="s">
        <v>76</v>
      </c>
      <c r="AY1813" s="164" t="s">
        <v>164</v>
      </c>
    </row>
    <row r="1814" spans="2:51" s="12" customFormat="1">
      <c r="B1814" s="157"/>
      <c r="D1814" s="148" t="s">
        <v>253</v>
      </c>
      <c r="E1814" s="158" t="s">
        <v>1</v>
      </c>
      <c r="F1814" s="159" t="s">
        <v>519</v>
      </c>
      <c r="H1814" s="158" t="s">
        <v>1</v>
      </c>
      <c r="I1814" s="160"/>
      <c r="L1814" s="157"/>
      <c r="M1814" s="161"/>
      <c r="T1814" s="162"/>
      <c r="AT1814" s="158" t="s">
        <v>253</v>
      </c>
      <c r="AU1814" s="158" t="s">
        <v>113</v>
      </c>
      <c r="AV1814" s="12" t="s">
        <v>84</v>
      </c>
      <c r="AW1814" s="12" t="s">
        <v>32</v>
      </c>
      <c r="AX1814" s="12" t="s">
        <v>76</v>
      </c>
      <c r="AY1814" s="158" t="s">
        <v>164</v>
      </c>
    </row>
    <row r="1815" spans="2:51" s="12" customFormat="1">
      <c r="B1815" s="157"/>
      <c r="D1815" s="148" t="s">
        <v>253</v>
      </c>
      <c r="E1815" s="158" t="s">
        <v>1</v>
      </c>
      <c r="F1815" s="159" t="s">
        <v>1728</v>
      </c>
      <c r="H1815" s="158" t="s">
        <v>1</v>
      </c>
      <c r="I1815" s="160"/>
      <c r="L1815" s="157"/>
      <c r="M1815" s="161"/>
      <c r="T1815" s="162"/>
      <c r="AT1815" s="158" t="s">
        <v>253</v>
      </c>
      <c r="AU1815" s="158" t="s">
        <v>113</v>
      </c>
      <c r="AV1815" s="12" t="s">
        <v>84</v>
      </c>
      <c r="AW1815" s="12" t="s">
        <v>32</v>
      </c>
      <c r="AX1815" s="12" t="s">
        <v>76</v>
      </c>
      <c r="AY1815" s="158" t="s">
        <v>164</v>
      </c>
    </row>
    <row r="1816" spans="2:51" s="13" customFormat="1">
      <c r="B1816" s="163"/>
      <c r="D1816" s="148" t="s">
        <v>253</v>
      </c>
      <c r="E1816" s="164" t="s">
        <v>1</v>
      </c>
      <c r="F1816" s="165" t="s">
        <v>1736</v>
      </c>
      <c r="H1816" s="166">
        <v>6.8310000000000004</v>
      </c>
      <c r="I1816" s="167"/>
      <c r="L1816" s="163"/>
      <c r="M1816" s="168"/>
      <c r="T1816" s="169"/>
      <c r="AT1816" s="164" t="s">
        <v>253</v>
      </c>
      <c r="AU1816" s="164" t="s">
        <v>113</v>
      </c>
      <c r="AV1816" s="13" t="s">
        <v>113</v>
      </c>
      <c r="AW1816" s="13" t="s">
        <v>32</v>
      </c>
      <c r="AX1816" s="13" t="s">
        <v>76</v>
      </c>
      <c r="AY1816" s="164" t="s">
        <v>164</v>
      </c>
    </row>
    <row r="1817" spans="2:51" s="12" customFormat="1">
      <c r="B1817" s="157"/>
      <c r="D1817" s="148" t="s">
        <v>253</v>
      </c>
      <c r="E1817" s="158" t="s">
        <v>1</v>
      </c>
      <c r="F1817" s="159" t="s">
        <v>1730</v>
      </c>
      <c r="H1817" s="158" t="s">
        <v>1</v>
      </c>
      <c r="I1817" s="160"/>
      <c r="L1817" s="157"/>
      <c r="M1817" s="161"/>
      <c r="T1817" s="162"/>
      <c r="AT1817" s="158" t="s">
        <v>253</v>
      </c>
      <c r="AU1817" s="158" t="s">
        <v>113</v>
      </c>
      <c r="AV1817" s="12" t="s">
        <v>84</v>
      </c>
      <c r="AW1817" s="12" t="s">
        <v>32</v>
      </c>
      <c r="AX1817" s="12" t="s">
        <v>76</v>
      </c>
      <c r="AY1817" s="158" t="s">
        <v>164</v>
      </c>
    </row>
    <row r="1818" spans="2:51" s="13" customFormat="1" ht="22.5">
      <c r="B1818" s="163"/>
      <c r="D1818" s="148" t="s">
        <v>253</v>
      </c>
      <c r="E1818" s="164" t="s">
        <v>1</v>
      </c>
      <c r="F1818" s="165" t="s">
        <v>1737</v>
      </c>
      <c r="H1818" s="166">
        <v>62.832000000000001</v>
      </c>
      <c r="I1818" s="167"/>
      <c r="L1818" s="163"/>
      <c r="M1818" s="168"/>
      <c r="T1818" s="169"/>
      <c r="AT1818" s="164" t="s">
        <v>253</v>
      </c>
      <c r="AU1818" s="164" t="s">
        <v>113</v>
      </c>
      <c r="AV1818" s="13" t="s">
        <v>113</v>
      </c>
      <c r="AW1818" s="13" t="s">
        <v>32</v>
      </c>
      <c r="AX1818" s="13" t="s">
        <v>76</v>
      </c>
      <c r="AY1818" s="164" t="s">
        <v>164</v>
      </c>
    </row>
    <row r="1819" spans="2:51" s="12" customFormat="1">
      <c r="B1819" s="157"/>
      <c r="D1819" s="148" t="s">
        <v>253</v>
      </c>
      <c r="E1819" s="158" t="s">
        <v>1</v>
      </c>
      <c r="F1819" s="159" t="s">
        <v>1734</v>
      </c>
      <c r="H1819" s="158" t="s">
        <v>1</v>
      </c>
      <c r="I1819" s="160"/>
      <c r="L1819" s="157"/>
      <c r="M1819" s="161"/>
      <c r="T1819" s="162"/>
      <c r="AT1819" s="158" t="s">
        <v>253</v>
      </c>
      <c r="AU1819" s="158" t="s">
        <v>113</v>
      </c>
      <c r="AV1819" s="12" t="s">
        <v>84</v>
      </c>
      <c r="AW1819" s="12" t="s">
        <v>32</v>
      </c>
      <c r="AX1819" s="12" t="s">
        <v>76</v>
      </c>
      <c r="AY1819" s="158" t="s">
        <v>164</v>
      </c>
    </row>
    <row r="1820" spans="2:51" s="13" customFormat="1">
      <c r="B1820" s="163"/>
      <c r="D1820" s="148" t="s">
        <v>253</v>
      </c>
      <c r="E1820" s="164" t="s">
        <v>1</v>
      </c>
      <c r="F1820" s="165" t="s">
        <v>1738</v>
      </c>
      <c r="H1820" s="166">
        <v>16.61</v>
      </c>
      <c r="I1820" s="167"/>
      <c r="L1820" s="163"/>
      <c r="M1820" s="168"/>
      <c r="T1820" s="169"/>
      <c r="AT1820" s="164" t="s">
        <v>253</v>
      </c>
      <c r="AU1820" s="164" t="s">
        <v>113</v>
      </c>
      <c r="AV1820" s="13" t="s">
        <v>113</v>
      </c>
      <c r="AW1820" s="13" t="s">
        <v>32</v>
      </c>
      <c r="AX1820" s="13" t="s">
        <v>76</v>
      </c>
      <c r="AY1820" s="164" t="s">
        <v>164</v>
      </c>
    </row>
    <row r="1821" spans="2:51" s="12" customFormat="1">
      <c r="B1821" s="157"/>
      <c r="D1821" s="148" t="s">
        <v>253</v>
      </c>
      <c r="E1821" s="158" t="s">
        <v>1</v>
      </c>
      <c r="F1821" s="159" t="s">
        <v>1739</v>
      </c>
      <c r="H1821" s="158" t="s">
        <v>1</v>
      </c>
      <c r="I1821" s="160"/>
      <c r="L1821" s="157"/>
      <c r="M1821" s="161"/>
      <c r="T1821" s="162"/>
      <c r="AT1821" s="158" t="s">
        <v>253</v>
      </c>
      <c r="AU1821" s="158" t="s">
        <v>113</v>
      </c>
      <c r="AV1821" s="12" t="s">
        <v>84</v>
      </c>
      <c r="AW1821" s="12" t="s">
        <v>32</v>
      </c>
      <c r="AX1821" s="12" t="s">
        <v>76</v>
      </c>
      <c r="AY1821" s="158" t="s">
        <v>164</v>
      </c>
    </row>
    <row r="1822" spans="2:51" s="13" customFormat="1">
      <c r="B1822" s="163"/>
      <c r="D1822" s="148" t="s">
        <v>253</v>
      </c>
      <c r="E1822" s="164" t="s">
        <v>1</v>
      </c>
      <c r="F1822" s="165" t="s">
        <v>1740</v>
      </c>
      <c r="H1822" s="166">
        <v>14.221</v>
      </c>
      <c r="I1822" s="167"/>
      <c r="L1822" s="163"/>
      <c r="M1822" s="168"/>
      <c r="T1822" s="169"/>
      <c r="AT1822" s="164" t="s">
        <v>253</v>
      </c>
      <c r="AU1822" s="164" t="s">
        <v>113</v>
      </c>
      <c r="AV1822" s="13" t="s">
        <v>113</v>
      </c>
      <c r="AW1822" s="13" t="s">
        <v>32</v>
      </c>
      <c r="AX1822" s="13" t="s">
        <v>76</v>
      </c>
      <c r="AY1822" s="164" t="s">
        <v>164</v>
      </c>
    </row>
    <row r="1823" spans="2:51" s="13" customFormat="1">
      <c r="B1823" s="163"/>
      <c r="D1823" s="148" t="s">
        <v>253</v>
      </c>
      <c r="E1823" s="164" t="s">
        <v>1</v>
      </c>
      <c r="F1823" s="165" t="s">
        <v>1741</v>
      </c>
      <c r="H1823" s="166">
        <v>37.533999999999999</v>
      </c>
      <c r="I1823" s="167"/>
      <c r="L1823" s="163"/>
      <c r="M1823" s="168"/>
      <c r="T1823" s="169"/>
      <c r="AT1823" s="164" t="s">
        <v>253</v>
      </c>
      <c r="AU1823" s="164" t="s">
        <v>113</v>
      </c>
      <c r="AV1823" s="13" t="s">
        <v>113</v>
      </c>
      <c r="AW1823" s="13" t="s">
        <v>32</v>
      </c>
      <c r="AX1823" s="13" t="s">
        <v>76</v>
      </c>
      <c r="AY1823" s="164" t="s">
        <v>164</v>
      </c>
    </row>
    <row r="1824" spans="2:51" s="12" customFormat="1">
      <c r="B1824" s="157"/>
      <c r="D1824" s="148" t="s">
        <v>253</v>
      </c>
      <c r="E1824" s="158" t="s">
        <v>1</v>
      </c>
      <c r="F1824" s="159" t="s">
        <v>1742</v>
      </c>
      <c r="H1824" s="158" t="s">
        <v>1</v>
      </c>
      <c r="I1824" s="160"/>
      <c r="L1824" s="157"/>
      <c r="M1824" s="161"/>
      <c r="T1824" s="162"/>
      <c r="AT1824" s="158" t="s">
        <v>253</v>
      </c>
      <c r="AU1824" s="158" t="s">
        <v>113</v>
      </c>
      <c r="AV1824" s="12" t="s">
        <v>84</v>
      </c>
      <c r="AW1824" s="12" t="s">
        <v>32</v>
      </c>
      <c r="AX1824" s="12" t="s">
        <v>76</v>
      </c>
      <c r="AY1824" s="158" t="s">
        <v>164</v>
      </c>
    </row>
    <row r="1825" spans="2:65" s="13" customFormat="1">
      <c r="B1825" s="163"/>
      <c r="D1825" s="148" t="s">
        <v>253</v>
      </c>
      <c r="E1825" s="164" t="s">
        <v>1</v>
      </c>
      <c r="F1825" s="165" t="s">
        <v>1743</v>
      </c>
      <c r="H1825" s="166">
        <v>17.143999999999998</v>
      </c>
      <c r="I1825" s="167"/>
      <c r="L1825" s="163"/>
      <c r="M1825" s="168"/>
      <c r="T1825" s="169"/>
      <c r="AT1825" s="164" t="s">
        <v>253</v>
      </c>
      <c r="AU1825" s="164" t="s">
        <v>113</v>
      </c>
      <c r="AV1825" s="13" t="s">
        <v>113</v>
      </c>
      <c r="AW1825" s="13" t="s">
        <v>32</v>
      </c>
      <c r="AX1825" s="13" t="s">
        <v>76</v>
      </c>
      <c r="AY1825" s="164" t="s">
        <v>164</v>
      </c>
    </row>
    <row r="1826" spans="2:65" s="12" customFormat="1">
      <c r="B1826" s="157"/>
      <c r="D1826" s="148" t="s">
        <v>253</v>
      </c>
      <c r="E1826" s="158" t="s">
        <v>1</v>
      </c>
      <c r="F1826" s="159" t="s">
        <v>1744</v>
      </c>
      <c r="H1826" s="158" t="s">
        <v>1</v>
      </c>
      <c r="I1826" s="160"/>
      <c r="L1826" s="157"/>
      <c r="M1826" s="161"/>
      <c r="T1826" s="162"/>
      <c r="AT1826" s="158" t="s">
        <v>253</v>
      </c>
      <c r="AU1826" s="158" t="s">
        <v>113</v>
      </c>
      <c r="AV1826" s="12" t="s">
        <v>84</v>
      </c>
      <c r="AW1826" s="12" t="s">
        <v>32</v>
      </c>
      <c r="AX1826" s="12" t="s">
        <v>76</v>
      </c>
      <c r="AY1826" s="158" t="s">
        <v>164</v>
      </c>
    </row>
    <row r="1827" spans="2:65" s="13" customFormat="1">
      <c r="B1827" s="163"/>
      <c r="D1827" s="148" t="s">
        <v>253</v>
      </c>
      <c r="E1827" s="164" t="s">
        <v>1</v>
      </c>
      <c r="F1827" s="165" t="s">
        <v>1745</v>
      </c>
      <c r="H1827" s="166">
        <v>28.032</v>
      </c>
      <c r="I1827" s="167"/>
      <c r="L1827" s="163"/>
      <c r="M1827" s="168"/>
      <c r="T1827" s="169"/>
      <c r="AT1827" s="164" t="s">
        <v>253</v>
      </c>
      <c r="AU1827" s="164" t="s">
        <v>113</v>
      </c>
      <c r="AV1827" s="13" t="s">
        <v>113</v>
      </c>
      <c r="AW1827" s="13" t="s">
        <v>32</v>
      </c>
      <c r="AX1827" s="13" t="s">
        <v>76</v>
      </c>
      <c r="AY1827" s="164" t="s">
        <v>164</v>
      </c>
    </row>
    <row r="1828" spans="2:65" s="12" customFormat="1">
      <c r="B1828" s="157"/>
      <c r="D1828" s="148" t="s">
        <v>253</v>
      </c>
      <c r="E1828" s="158" t="s">
        <v>1</v>
      </c>
      <c r="F1828" s="159" t="s">
        <v>1746</v>
      </c>
      <c r="H1828" s="158" t="s">
        <v>1</v>
      </c>
      <c r="I1828" s="160"/>
      <c r="L1828" s="157"/>
      <c r="M1828" s="161"/>
      <c r="T1828" s="162"/>
      <c r="AT1828" s="158" t="s">
        <v>253</v>
      </c>
      <c r="AU1828" s="158" t="s">
        <v>113</v>
      </c>
      <c r="AV1828" s="12" t="s">
        <v>84</v>
      </c>
      <c r="AW1828" s="12" t="s">
        <v>32</v>
      </c>
      <c r="AX1828" s="12" t="s">
        <v>76</v>
      </c>
      <c r="AY1828" s="158" t="s">
        <v>164</v>
      </c>
    </row>
    <row r="1829" spans="2:65" s="13" customFormat="1">
      <c r="B1829" s="163"/>
      <c r="D1829" s="148" t="s">
        <v>253</v>
      </c>
      <c r="E1829" s="164" t="s">
        <v>1</v>
      </c>
      <c r="F1829" s="165" t="s">
        <v>1747</v>
      </c>
      <c r="H1829" s="166">
        <v>6.7679999999999998</v>
      </c>
      <c r="I1829" s="167"/>
      <c r="L1829" s="163"/>
      <c r="M1829" s="168"/>
      <c r="T1829" s="169"/>
      <c r="AT1829" s="164" t="s">
        <v>253</v>
      </c>
      <c r="AU1829" s="164" t="s">
        <v>113</v>
      </c>
      <c r="AV1829" s="13" t="s">
        <v>113</v>
      </c>
      <c r="AW1829" s="13" t="s">
        <v>32</v>
      </c>
      <c r="AX1829" s="13" t="s">
        <v>76</v>
      </c>
      <c r="AY1829" s="164" t="s">
        <v>164</v>
      </c>
    </row>
    <row r="1830" spans="2:65" s="12" customFormat="1">
      <c r="B1830" s="157"/>
      <c r="D1830" s="148" t="s">
        <v>253</v>
      </c>
      <c r="E1830" s="158" t="s">
        <v>1</v>
      </c>
      <c r="F1830" s="159" t="s">
        <v>1748</v>
      </c>
      <c r="H1830" s="158" t="s">
        <v>1</v>
      </c>
      <c r="I1830" s="160"/>
      <c r="L1830" s="157"/>
      <c r="M1830" s="161"/>
      <c r="T1830" s="162"/>
      <c r="AT1830" s="158" t="s">
        <v>253</v>
      </c>
      <c r="AU1830" s="158" t="s">
        <v>113</v>
      </c>
      <c r="AV1830" s="12" t="s">
        <v>84</v>
      </c>
      <c r="AW1830" s="12" t="s">
        <v>32</v>
      </c>
      <c r="AX1830" s="12" t="s">
        <v>76</v>
      </c>
      <c r="AY1830" s="158" t="s">
        <v>164</v>
      </c>
    </row>
    <row r="1831" spans="2:65" s="13" customFormat="1">
      <c r="B1831" s="163"/>
      <c r="D1831" s="148" t="s">
        <v>253</v>
      </c>
      <c r="E1831" s="164" t="s">
        <v>1</v>
      </c>
      <c r="F1831" s="165" t="s">
        <v>1749</v>
      </c>
      <c r="H1831" s="166">
        <v>687.81</v>
      </c>
      <c r="I1831" s="167"/>
      <c r="L1831" s="163"/>
      <c r="M1831" s="168"/>
      <c r="T1831" s="169"/>
      <c r="AT1831" s="164" t="s">
        <v>253</v>
      </c>
      <c r="AU1831" s="164" t="s">
        <v>113</v>
      </c>
      <c r="AV1831" s="13" t="s">
        <v>113</v>
      </c>
      <c r="AW1831" s="13" t="s">
        <v>32</v>
      </c>
      <c r="AX1831" s="13" t="s">
        <v>76</v>
      </c>
      <c r="AY1831" s="164" t="s">
        <v>164</v>
      </c>
    </row>
    <row r="1832" spans="2:65" s="14" customFormat="1">
      <c r="B1832" s="170"/>
      <c r="D1832" s="148" t="s">
        <v>253</v>
      </c>
      <c r="E1832" s="171" t="s">
        <v>1</v>
      </c>
      <c r="F1832" s="172" t="s">
        <v>265</v>
      </c>
      <c r="H1832" s="173">
        <v>1072.0619999999999</v>
      </c>
      <c r="I1832" s="174"/>
      <c r="L1832" s="170"/>
      <c r="M1832" s="175"/>
      <c r="T1832" s="176"/>
      <c r="AT1832" s="171" t="s">
        <v>253</v>
      </c>
      <c r="AU1832" s="171" t="s">
        <v>113</v>
      </c>
      <c r="AV1832" s="14" t="s">
        <v>186</v>
      </c>
      <c r="AW1832" s="14" t="s">
        <v>32</v>
      </c>
      <c r="AX1832" s="14" t="s">
        <v>84</v>
      </c>
      <c r="AY1832" s="171" t="s">
        <v>164</v>
      </c>
    </row>
    <row r="1833" spans="2:65" s="1" customFormat="1" ht="24.2" customHeight="1">
      <c r="B1833" s="31"/>
      <c r="C1833" s="135" t="s">
        <v>1754</v>
      </c>
      <c r="D1833" s="135" t="s">
        <v>167</v>
      </c>
      <c r="E1833" s="136" t="s">
        <v>1755</v>
      </c>
      <c r="F1833" s="137" t="s">
        <v>1756</v>
      </c>
      <c r="G1833" s="138" t="s">
        <v>250</v>
      </c>
      <c r="H1833" s="139">
        <v>791.50900000000001</v>
      </c>
      <c r="I1833" s="140"/>
      <c r="J1833" s="141">
        <f>ROUND(I1833*H1833,2)</f>
        <v>0</v>
      </c>
      <c r="K1833" s="137" t="s">
        <v>1</v>
      </c>
      <c r="L1833" s="31"/>
      <c r="M1833" s="142" t="s">
        <v>1</v>
      </c>
      <c r="N1833" s="143" t="s">
        <v>42</v>
      </c>
      <c r="P1833" s="144">
        <f>O1833*H1833</f>
        <v>0</v>
      </c>
      <c r="Q1833" s="144">
        <v>1.5E-3</v>
      </c>
      <c r="R1833" s="144">
        <f>Q1833*H1833</f>
        <v>1.1872635</v>
      </c>
      <c r="S1833" s="144">
        <v>0</v>
      </c>
      <c r="T1833" s="145">
        <f>S1833*H1833</f>
        <v>0</v>
      </c>
      <c r="AR1833" s="146" t="s">
        <v>340</v>
      </c>
      <c r="AT1833" s="146" t="s">
        <v>167</v>
      </c>
      <c r="AU1833" s="146" t="s">
        <v>113</v>
      </c>
      <c r="AY1833" s="16" t="s">
        <v>164</v>
      </c>
      <c r="BE1833" s="147">
        <f>IF(N1833="základní",J1833,0)</f>
        <v>0</v>
      </c>
      <c r="BF1833" s="147">
        <f>IF(N1833="snížená",J1833,0)</f>
        <v>0</v>
      </c>
      <c r="BG1833" s="147">
        <f>IF(N1833="zákl. přenesená",J1833,0)</f>
        <v>0</v>
      </c>
      <c r="BH1833" s="147">
        <f>IF(N1833="sníž. přenesená",J1833,0)</f>
        <v>0</v>
      </c>
      <c r="BI1833" s="147">
        <f>IF(N1833="nulová",J1833,0)</f>
        <v>0</v>
      </c>
      <c r="BJ1833" s="16" t="s">
        <v>113</v>
      </c>
      <c r="BK1833" s="147">
        <f>ROUND(I1833*H1833,2)</f>
        <v>0</v>
      </c>
      <c r="BL1833" s="16" t="s">
        <v>340</v>
      </c>
      <c r="BM1833" s="146" t="s">
        <v>1757</v>
      </c>
    </row>
    <row r="1834" spans="2:65" s="12" customFormat="1">
      <c r="B1834" s="157"/>
      <c r="D1834" s="148" t="s">
        <v>253</v>
      </c>
      <c r="E1834" s="158" t="s">
        <v>1</v>
      </c>
      <c r="F1834" s="159" t="s">
        <v>1739</v>
      </c>
      <c r="H1834" s="158" t="s">
        <v>1</v>
      </c>
      <c r="I1834" s="160"/>
      <c r="L1834" s="157"/>
      <c r="M1834" s="161"/>
      <c r="T1834" s="162"/>
      <c r="AT1834" s="158" t="s">
        <v>253</v>
      </c>
      <c r="AU1834" s="158" t="s">
        <v>113</v>
      </c>
      <c r="AV1834" s="12" t="s">
        <v>84</v>
      </c>
      <c r="AW1834" s="12" t="s">
        <v>32</v>
      </c>
      <c r="AX1834" s="12" t="s">
        <v>76</v>
      </c>
      <c r="AY1834" s="158" t="s">
        <v>164</v>
      </c>
    </row>
    <row r="1835" spans="2:65" s="13" customFormat="1">
      <c r="B1835" s="163"/>
      <c r="D1835" s="148" t="s">
        <v>253</v>
      </c>
      <c r="E1835" s="164" t="s">
        <v>1</v>
      </c>
      <c r="F1835" s="165" t="s">
        <v>1740</v>
      </c>
      <c r="H1835" s="166">
        <v>14.221</v>
      </c>
      <c r="I1835" s="167"/>
      <c r="L1835" s="163"/>
      <c r="M1835" s="168"/>
      <c r="T1835" s="169"/>
      <c r="AT1835" s="164" t="s">
        <v>253</v>
      </c>
      <c r="AU1835" s="164" t="s">
        <v>113</v>
      </c>
      <c r="AV1835" s="13" t="s">
        <v>113</v>
      </c>
      <c r="AW1835" s="13" t="s">
        <v>32</v>
      </c>
      <c r="AX1835" s="13" t="s">
        <v>76</v>
      </c>
      <c r="AY1835" s="164" t="s">
        <v>164</v>
      </c>
    </row>
    <row r="1836" spans="2:65" s="13" customFormat="1">
      <c r="B1836" s="163"/>
      <c r="D1836" s="148" t="s">
        <v>253</v>
      </c>
      <c r="E1836" s="164" t="s">
        <v>1</v>
      </c>
      <c r="F1836" s="165" t="s">
        <v>1741</v>
      </c>
      <c r="H1836" s="166">
        <v>37.533999999999999</v>
      </c>
      <c r="I1836" s="167"/>
      <c r="L1836" s="163"/>
      <c r="M1836" s="168"/>
      <c r="T1836" s="169"/>
      <c r="AT1836" s="164" t="s">
        <v>253</v>
      </c>
      <c r="AU1836" s="164" t="s">
        <v>113</v>
      </c>
      <c r="AV1836" s="13" t="s">
        <v>113</v>
      </c>
      <c r="AW1836" s="13" t="s">
        <v>32</v>
      </c>
      <c r="AX1836" s="13" t="s">
        <v>76</v>
      </c>
      <c r="AY1836" s="164" t="s">
        <v>164</v>
      </c>
    </row>
    <row r="1837" spans="2:65" s="12" customFormat="1">
      <c r="B1837" s="157"/>
      <c r="D1837" s="148" t="s">
        <v>253</v>
      </c>
      <c r="E1837" s="158" t="s">
        <v>1</v>
      </c>
      <c r="F1837" s="159" t="s">
        <v>1742</v>
      </c>
      <c r="H1837" s="158" t="s">
        <v>1</v>
      </c>
      <c r="I1837" s="160"/>
      <c r="L1837" s="157"/>
      <c r="M1837" s="161"/>
      <c r="T1837" s="162"/>
      <c r="AT1837" s="158" t="s">
        <v>253</v>
      </c>
      <c r="AU1837" s="158" t="s">
        <v>113</v>
      </c>
      <c r="AV1837" s="12" t="s">
        <v>84</v>
      </c>
      <c r="AW1837" s="12" t="s">
        <v>32</v>
      </c>
      <c r="AX1837" s="12" t="s">
        <v>76</v>
      </c>
      <c r="AY1837" s="158" t="s">
        <v>164</v>
      </c>
    </row>
    <row r="1838" spans="2:65" s="13" customFormat="1">
      <c r="B1838" s="163"/>
      <c r="D1838" s="148" t="s">
        <v>253</v>
      </c>
      <c r="E1838" s="164" t="s">
        <v>1</v>
      </c>
      <c r="F1838" s="165" t="s">
        <v>1743</v>
      </c>
      <c r="H1838" s="166">
        <v>17.143999999999998</v>
      </c>
      <c r="I1838" s="167"/>
      <c r="L1838" s="163"/>
      <c r="M1838" s="168"/>
      <c r="T1838" s="169"/>
      <c r="AT1838" s="164" t="s">
        <v>253</v>
      </c>
      <c r="AU1838" s="164" t="s">
        <v>113</v>
      </c>
      <c r="AV1838" s="13" t="s">
        <v>113</v>
      </c>
      <c r="AW1838" s="13" t="s">
        <v>32</v>
      </c>
      <c r="AX1838" s="13" t="s">
        <v>76</v>
      </c>
      <c r="AY1838" s="164" t="s">
        <v>164</v>
      </c>
    </row>
    <row r="1839" spans="2:65" s="12" customFormat="1">
      <c r="B1839" s="157"/>
      <c r="D1839" s="148" t="s">
        <v>253</v>
      </c>
      <c r="E1839" s="158" t="s">
        <v>1</v>
      </c>
      <c r="F1839" s="159" t="s">
        <v>1744</v>
      </c>
      <c r="H1839" s="158" t="s">
        <v>1</v>
      </c>
      <c r="I1839" s="160"/>
      <c r="L1839" s="157"/>
      <c r="M1839" s="161"/>
      <c r="T1839" s="162"/>
      <c r="AT1839" s="158" t="s">
        <v>253</v>
      </c>
      <c r="AU1839" s="158" t="s">
        <v>113</v>
      </c>
      <c r="AV1839" s="12" t="s">
        <v>84</v>
      </c>
      <c r="AW1839" s="12" t="s">
        <v>32</v>
      </c>
      <c r="AX1839" s="12" t="s">
        <v>76</v>
      </c>
      <c r="AY1839" s="158" t="s">
        <v>164</v>
      </c>
    </row>
    <row r="1840" spans="2:65" s="13" customFormat="1">
      <c r="B1840" s="163"/>
      <c r="D1840" s="148" t="s">
        <v>253</v>
      </c>
      <c r="E1840" s="164" t="s">
        <v>1</v>
      </c>
      <c r="F1840" s="165" t="s">
        <v>1745</v>
      </c>
      <c r="H1840" s="166">
        <v>28.032</v>
      </c>
      <c r="I1840" s="167"/>
      <c r="L1840" s="163"/>
      <c r="M1840" s="168"/>
      <c r="T1840" s="169"/>
      <c r="AT1840" s="164" t="s">
        <v>253</v>
      </c>
      <c r="AU1840" s="164" t="s">
        <v>113</v>
      </c>
      <c r="AV1840" s="13" t="s">
        <v>113</v>
      </c>
      <c r="AW1840" s="13" t="s">
        <v>32</v>
      </c>
      <c r="AX1840" s="13" t="s">
        <v>76</v>
      </c>
      <c r="AY1840" s="164" t="s">
        <v>164</v>
      </c>
    </row>
    <row r="1841" spans="2:65" s="12" customFormat="1">
      <c r="B1841" s="157"/>
      <c r="D1841" s="148" t="s">
        <v>253</v>
      </c>
      <c r="E1841" s="158" t="s">
        <v>1</v>
      </c>
      <c r="F1841" s="159" t="s">
        <v>1746</v>
      </c>
      <c r="H1841" s="158" t="s">
        <v>1</v>
      </c>
      <c r="I1841" s="160"/>
      <c r="L1841" s="157"/>
      <c r="M1841" s="161"/>
      <c r="T1841" s="162"/>
      <c r="AT1841" s="158" t="s">
        <v>253</v>
      </c>
      <c r="AU1841" s="158" t="s">
        <v>113</v>
      </c>
      <c r="AV1841" s="12" t="s">
        <v>84</v>
      </c>
      <c r="AW1841" s="12" t="s">
        <v>32</v>
      </c>
      <c r="AX1841" s="12" t="s">
        <v>76</v>
      </c>
      <c r="AY1841" s="158" t="s">
        <v>164</v>
      </c>
    </row>
    <row r="1842" spans="2:65" s="13" customFormat="1">
      <c r="B1842" s="163"/>
      <c r="D1842" s="148" t="s">
        <v>253</v>
      </c>
      <c r="E1842" s="164" t="s">
        <v>1</v>
      </c>
      <c r="F1842" s="165" t="s">
        <v>1747</v>
      </c>
      <c r="H1842" s="166">
        <v>6.7679999999999998</v>
      </c>
      <c r="I1842" s="167"/>
      <c r="L1842" s="163"/>
      <c r="M1842" s="168"/>
      <c r="T1842" s="169"/>
      <c r="AT1842" s="164" t="s">
        <v>253</v>
      </c>
      <c r="AU1842" s="164" t="s">
        <v>113</v>
      </c>
      <c r="AV1842" s="13" t="s">
        <v>113</v>
      </c>
      <c r="AW1842" s="13" t="s">
        <v>32</v>
      </c>
      <c r="AX1842" s="13" t="s">
        <v>76</v>
      </c>
      <c r="AY1842" s="164" t="s">
        <v>164</v>
      </c>
    </row>
    <row r="1843" spans="2:65" s="12" customFormat="1">
      <c r="B1843" s="157"/>
      <c r="D1843" s="148" t="s">
        <v>253</v>
      </c>
      <c r="E1843" s="158" t="s">
        <v>1</v>
      </c>
      <c r="F1843" s="159" t="s">
        <v>1748</v>
      </c>
      <c r="H1843" s="158" t="s">
        <v>1</v>
      </c>
      <c r="I1843" s="160"/>
      <c r="L1843" s="157"/>
      <c r="M1843" s="161"/>
      <c r="T1843" s="162"/>
      <c r="AT1843" s="158" t="s">
        <v>253</v>
      </c>
      <c r="AU1843" s="158" t="s">
        <v>113</v>
      </c>
      <c r="AV1843" s="12" t="s">
        <v>84</v>
      </c>
      <c r="AW1843" s="12" t="s">
        <v>32</v>
      </c>
      <c r="AX1843" s="12" t="s">
        <v>76</v>
      </c>
      <c r="AY1843" s="158" t="s">
        <v>164</v>
      </c>
    </row>
    <row r="1844" spans="2:65" s="13" customFormat="1">
      <c r="B1844" s="163"/>
      <c r="D1844" s="148" t="s">
        <v>253</v>
      </c>
      <c r="E1844" s="164" t="s">
        <v>1</v>
      </c>
      <c r="F1844" s="165" t="s">
        <v>1749</v>
      </c>
      <c r="H1844" s="166">
        <v>687.81</v>
      </c>
      <c r="I1844" s="167"/>
      <c r="L1844" s="163"/>
      <c r="M1844" s="168"/>
      <c r="T1844" s="169"/>
      <c r="AT1844" s="164" t="s">
        <v>253</v>
      </c>
      <c r="AU1844" s="164" t="s">
        <v>113</v>
      </c>
      <c r="AV1844" s="13" t="s">
        <v>113</v>
      </c>
      <c r="AW1844" s="13" t="s">
        <v>32</v>
      </c>
      <c r="AX1844" s="13" t="s">
        <v>76</v>
      </c>
      <c r="AY1844" s="164" t="s">
        <v>164</v>
      </c>
    </row>
    <row r="1845" spans="2:65" s="14" customFormat="1">
      <c r="B1845" s="170"/>
      <c r="D1845" s="148" t="s">
        <v>253</v>
      </c>
      <c r="E1845" s="171" t="s">
        <v>1</v>
      </c>
      <c r="F1845" s="172" t="s">
        <v>265</v>
      </c>
      <c r="H1845" s="173">
        <v>791.5089999999999</v>
      </c>
      <c r="I1845" s="174"/>
      <c r="L1845" s="170"/>
      <c r="M1845" s="175"/>
      <c r="T1845" s="176"/>
      <c r="AT1845" s="171" t="s">
        <v>253</v>
      </c>
      <c r="AU1845" s="171" t="s">
        <v>113</v>
      </c>
      <c r="AV1845" s="14" t="s">
        <v>186</v>
      </c>
      <c r="AW1845" s="14" t="s">
        <v>32</v>
      </c>
      <c r="AX1845" s="14" t="s">
        <v>84</v>
      </c>
      <c r="AY1845" s="171" t="s">
        <v>164</v>
      </c>
    </row>
    <row r="1846" spans="2:65" s="1" customFormat="1" ht="24.2" customHeight="1">
      <c r="B1846" s="31"/>
      <c r="C1846" s="135" t="s">
        <v>1758</v>
      </c>
      <c r="D1846" s="135" t="s">
        <v>167</v>
      </c>
      <c r="E1846" s="136" t="s">
        <v>1759</v>
      </c>
      <c r="F1846" s="137" t="s">
        <v>1760</v>
      </c>
      <c r="G1846" s="138" t="s">
        <v>442</v>
      </c>
      <c r="H1846" s="139">
        <v>530.4</v>
      </c>
      <c r="I1846" s="140"/>
      <c r="J1846" s="141">
        <f>ROUND(I1846*H1846,2)</f>
        <v>0</v>
      </c>
      <c r="K1846" s="137" t="s">
        <v>251</v>
      </c>
      <c r="L1846" s="31"/>
      <c r="M1846" s="142" t="s">
        <v>1</v>
      </c>
      <c r="N1846" s="143" t="s">
        <v>42</v>
      </c>
      <c r="P1846" s="144">
        <f>O1846*H1846</f>
        <v>0</v>
      </c>
      <c r="Q1846" s="144">
        <v>2.7999999999999998E-4</v>
      </c>
      <c r="R1846" s="144">
        <f>Q1846*H1846</f>
        <v>0.14851199999999998</v>
      </c>
      <c r="S1846" s="144">
        <v>0</v>
      </c>
      <c r="T1846" s="145">
        <f>S1846*H1846</f>
        <v>0</v>
      </c>
      <c r="AR1846" s="146" t="s">
        <v>340</v>
      </c>
      <c r="AT1846" s="146" t="s">
        <v>167</v>
      </c>
      <c r="AU1846" s="146" t="s">
        <v>113</v>
      </c>
      <c r="AY1846" s="16" t="s">
        <v>164</v>
      </c>
      <c r="BE1846" s="147">
        <f>IF(N1846="základní",J1846,0)</f>
        <v>0</v>
      </c>
      <c r="BF1846" s="147">
        <f>IF(N1846="snížená",J1846,0)</f>
        <v>0</v>
      </c>
      <c r="BG1846" s="147">
        <f>IF(N1846="zákl. přenesená",J1846,0)</f>
        <v>0</v>
      </c>
      <c r="BH1846" s="147">
        <f>IF(N1846="sníž. přenesená",J1846,0)</f>
        <v>0</v>
      </c>
      <c r="BI1846" s="147">
        <f>IF(N1846="nulová",J1846,0)</f>
        <v>0</v>
      </c>
      <c r="BJ1846" s="16" t="s">
        <v>113</v>
      </c>
      <c r="BK1846" s="147">
        <f>ROUND(I1846*H1846,2)</f>
        <v>0</v>
      </c>
      <c r="BL1846" s="16" t="s">
        <v>340</v>
      </c>
      <c r="BM1846" s="146" t="s">
        <v>1761</v>
      </c>
    </row>
    <row r="1847" spans="2:65" s="12" customFormat="1">
      <c r="B1847" s="157"/>
      <c r="D1847" s="148" t="s">
        <v>253</v>
      </c>
      <c r="E1847" s="158" t="s">
        <v>1</v>
      </c>
      <c r="F1847" s="159" t="s">
        <v>1739</v>
      </c>
      <c r="H1847" s="158" t="s">
        <v>1</v>
      </c>
      <c r="I1847" s="160"/>
      <c r="L1847" s="157"/>
      <c r="M1847" s="161"/>
      <c r="T1847" s="162"/>
      <c r="AT1847" s="158" t="s">
        <v>253</v>
      </c>
      <c r="AU1847" s="158" t="s">
        <v>113</v>
      </c>
      <c r="AV1847" s="12" t="s">
        <v>84</v>
      </c>
      <c r="AW1847" s="12" t="s">
        <v>32</v>
      </c>
      <c r="AX1847" s="12" t="s">
        <v>76</v>
      </c>
      <c r="AY1847" s="158" t="s">
        <v>164</v>
      </c>
    </row>
    <row r="1848" spans="2:65" s="13" customFormat="1">
      <c r="B1848" s="163"/>
      <c r="D1848" s="148" t="s">
        <v>253</v>
      </c>
      <c r="E1848" s="164" t="s">
        <v>1</v>
      </c>
      <c r="F1848" s="165" t="s">
        <v>1762</v>
      </c>
      <c r="H1848" s="166">
        <v>10.4</v>
      </c>
      <c r="I1848" s="167"/>
      <c r="L1848" s="163"/>
      <c r="M1848" s="168"/>
      <c r="T1848" s="169"/>
      <c r="AT1848" s="164" t="s">
        <v>253</v>
      </c>
      <c r="AU1848" s="164" t="s">
        <v>113</v>
      </c>
      <c r="AV1848" s="13" t="s">
        <v>113</v>
      </c>
      <c r="AW1848" s="13" t="s">
        <v>32</v>
      </c>
      <c r="AX1848" s="13" t="s">
        <v>76</v>
      </c>
      <c r="AY1848" s="164" t="s">
        <v>164</v>
      </c>
    </row>
    <row r="1849" spans="2:65" s="13" customFormat="1">
      <c r="B1849" s="163"/>
      <c r="D1849" s="148" t="s">
        <v>253</v>
      </c>
      <c r="E1849" s="164" t="s">
        <v>1</v>
      </c>
      <c r="F1849" s="165" t="s">
        <v>1763</v>
      </c>
      <c r="H1849" s="166">
        <v>20.8</v>
      </c>
      <c r="I1849" s="167"/>
      <c r="L1849" s="163"/>
      <c r="M1849" s="168"/>
      <c r="T1849" s="169"/>
      <c r="AT1849" s="164" t="s">
        <v>253</v>
      </c>
      <c r="AU1849" s="164" t="s">
        <v>113</v>
      </c>
      <c r="AV1849" s="13" t="s">
        <v>113</v>
      </c>
      <c r="AW1849" s="13" t="s">
        <v>32</v>
      </c>
      <c r="AX1849" s="13" t="s">
        <v>76</v>
      </c>
      <c r="AY1849" s="164" t="s">
        <v>164</v>
      </c>
    </row>
    <row r="1850" spans="2:65" s="12" customFormat="1">
      <c r="B1850" s="157"/>
      <c r="D1850" s="148" t="s">
        <v>253</v>
      </c>
      <c r="E1850" s="158" t="s">
        <v>1</v>
      </c>
      <c r="F1850" s="159" t="s">
        <v>1742</v>
      </c>
      <c r="H1850" s="158" t="s">
        <v>1</v>
      </c>
      <c r="I1850" s="160"/>
      <c r="L1850" s="157"/>
      <c r="M1850" s="161"/>
      <c r="T1850" s="162"/>
      <c r="AT1850" s="158" t="s">
        <v>253</v>
      </c>
      <c r="AU1850" s="158" t="s">
        <v>113</v>
      </c>
      <c r="AV1850" s="12" t="s">
        <v>84</v>
      </c>
      <c r="AW1850" s="12" t="s">
        <v>32</v>
      </c>
      <c r="AX1850" s="12" t="s">
        <v>76</v>
      </c>
      <c r="AY1850" s="158" t="s">
        <v>164</v>
      </c>
    </row>
    <row r="1851" spans="2:65" s="13" customFormat="1">
      <c r="B1851" s="163"/>
      <c r="D1851" s="148" t="s">
        <v>253</v>
      </c>
      <c r="E1851" s="164" t="s">
        <v>1</v>
      </c>
      <c r="F1851" s="165" t="s">
        <v>1762</v>
      </c>
      <c r="H1851" s="166">
        <v>10.4</v>
      </c>
      <c r="I1851" s="167"/>
      <c r="L1851" s="163"/>
      <c r="M1851" s="168"/>
      <c r="T1851" s="169"/>
      <c r="AT1851" s="164" t="s">
        <v>253</v>
      </c>
      <c r="AU1851" s="164" t="s">
        <v>113</v>
      </c>
      <c r="AV1851" s="13" t="s">
        <v>113</v>
      </c>
      <c r="AW1851" s="13" t="s">
        <v>32</v>
      </c>
      <c r="AX1851" s="13" t="s">
        <v>76</v>
      </c>
      <c r="AY1851" s="164" t="s">
        <v>164</v>
      </c>
    </row>
    <row r="1852" spans="2:65" s="12" customFormat="1">
      <c r="B1852" s="157"/>
      <c r="D1852" s="148" t="s">
        <v>253</v>
      </c>
      <c r="E1852" s="158" t="s">
        <v>1</v>
      </c>
      <c r="F1852" s="159" t="s">
        <v>1744</v>
      </c>
      <c r="H1852" s="158" t="s">
        <v>1</v>
      </c>
      <c r="I1852" s="160"/>
      <c r="L1852" s="157"/>
      <c r="M1852" s="161"/>
      <c r="T1852" s="162"/>
      <c r="AT1852" s="158" t="s">
        <v>253</v>
      </c>
      <c r="AU1852" s="158" t="s">
        <v>113</v>
      </c>
      <c r="AV1852" s="12" t="s">
        <v>84</v>
      </c>
      <c r="AW1852" s="12" t="s">
        <v>32</v>
      </c>
      <c r="AX1852" s="12" t="s">
        <v>76</v>
      </c>
      <c r="AY1852" s="158" t="s">
        <v>164</v>
      </c>
    </row>
    <row r="1853" spans="2:65" s="13" customFormat="1">
      <c r="B1853" s="163"/>
      <c r="D1853" s="148" t="s">
        <v>253</v>
      </c>
      <c r="E1853" s="164" t="s">
        <v>1</v>
      </c>
      <c r="F1853" s="165" t="s">
        <v>1763</v>
      </c>
      <c r="H1853" s="166">
        <v>20.8</v>
      </c>
      <c r="I1853" s="167"/>
      <c r="L1853" s="163"/>
      <c r="M1853" s="168"/>
      <c r="T1853" s="169"/>
      <c r="AT1853" s="164" t="s">
        <v>253</v>
      </c>
      <c r="AU1853" s="164" t="s">
        <v>113</v>
      </c>
      <c r="AV1853" s="13" t="s">
        <v>113</v>
      </c>
      <c r="AW1853" s="13" t="s">
        <v>32</v>
      </c>
      <c r="AX1853" s="13" t="s">
        <v>76</v>
      </c>
      <c r="AY1853" s="164" t="s">
        <v>164</v>
      </c>
    </row>
    <row r="1854" spans="2:65" s="12" customFormat="1">
      <c r="B1854" s="157"/>
      <c r="D1854" s="148" t="s">
        <v>253</v>
      </c>
      <c r="E1854" s="158" t="s">
        <v>1</v>
      </c>
      <c r="F1854" s="159" t="s">
        <v>1748</v>
      </c>
      <c r="H1854" s="158" t="s">
        <v>1</v>
      </c>
      <c r="I1854" s="160"/>
      <c r="L1854" s="157"/>
      <c r="M1854" s="161"/>
      <c r="T1854" s="162"/>
      <c r="AT1854" s="158" t="s">
        <v>253</v>
      </c>
      <c r="AU1854" s="158" t="s">
        <v>113</v>
      </c>
      <c r="AV1854" s="12" t="s">
        <v>84</v>
      </c>
      <c r="AW1854" s="12" t="s">
        <v>32</v>
      </c>
      <c r="AX1854" s="12" t="s">
        <v>76</v>
      </c>
      <c r="AY1854" s="158" t="s">
        <v>164</v>
      </c>
    </row>
    <row r="1855" spans="2:65" s="13" customFormat="1">
      <c r="B1855" s="163"/>
      <c r="D1855" s="148" t="s">
        <v>253</v>
      </c>
      <c r="E1855" s="164" t="s">
        <v>1</v>
      </c>
      <c r="F1855" s="165" t="s">
        <v>1764</v>
      </c>
      <c r="H1855" s="166">
        <v>468</v>
      </c>
      <c r="I1855" s="167"/>
      <c r="L1855" s="163"/>
      <c r="M1855" s="168"/>
      <c r="T1855" s="169"/>
      <c r="AT1855" s="164" t="s">
        <v>253</v>
      </c>
      <c r="AU1855" s="164" t="s">
        <v>113</v>
      </c>
      <c r="AV1855" s="13" t="s">
        <v>113</v>
      </c>
      <c r="AW1855" s="13" t="s">
        <v>32</v>
      </c>
      <c r="AX1855" s="13" t="s">
        <v>76</v>
      </c>
      <c r="AY1855" s="164" t="s">
        <v>164</v>
      </c>
    </row>
    <row r="1856" spans="2:65" s="14" customFormat="1">
      <c r="B1856" s="170"/>
      <c r="D1856" s="148" t="s">
        <v>253</v>
      </c>
      <c r="E1856" s="171" t="s">
        <v>1</v>
      </c>
      <c r="F1856" s="172" t="s">
        <v>265</v>
      </c>
      <c r="H1856" s="173">
        <v>530.4</v>
      </c>
      <c r="I1856" s="174"/>
      <c r="L1856" s="170"/>
      <c r="M1856" s="175"/>
      <c r="T1856" s="176"/>
      <c r="AT1856" s="171" t="s">
        <v>253</v>
      </c>
      <c r="AU1856" s="171" t="s">
        <v>113</v>
      </c>
      <c r="AV1856" s="14" t="s">
        <v>186</v>
      </c>
      <c r="AW1856" s="14" t="s">
        <v>32</v>
      </c>
      <c r="AX1856" s="14" t="s">
        <v>84</v>
      </c>
      <c r="AY1856" s="171" t="s">
        <v>164</v>
      </c>
    </row>
    <row r="1857" spans="2:65" s="1" customFormat="1" ht="21.75" customHeight="1">
      <c r="B1857" s="31"/>
      <c r="C1857" s="135" t="s">
        <v>1765</v>
      </c>
      <c r="D1857" s="135" t="s">
        <v>167</v>
      </c>
      <c r="E1857" s="136" t="s">
        <v>1766</v>
      </c>
      <c r="F1857" s="137" t="s">
        <v>1767</v>
      </c>
      <c r="G1857" s="138" t="s">
        <v>507</v>
      </c>
      <c r="H1857" s="139">
        <v>204</v>
      </c>
      <c r="I1857" s="140"/>
      <c r="J1857" s="141">
        <f>ROUND(I1857*H1857,2)</f>
        <v>0</v>
      </c>
      <c r="K1857" s="137" t="s">
        <v>1</v>
      </c>
      <c r="L1857" s="31"/>
      <c r="M1857" s="142" t="s">
        <v>1</v>
      </c>
      <c r="N1857" s="143" t="s">
        <v>42</v>
      </c>
      <c r="P1857" s="144">
        <f>O1857*H1857</f>
        <v>0</v>
      </c>
      <c r="Q1857" s="144">
        <v>2.1000000000000001E-4</v>
      </c>
      <c r="R1857" s="144">
        <f>Q1857*H1857</f>
        <v>4.2840000000000003E-2</v>
      </c>
      <c r="S1857" s="144">
        <v>0</v>
      </c>
      <c r="T1857" s="145">
        <f>S1857*H1857</f>
        <v>0</v>
      </c>
      <c r="AR1857" s="146" t="s">
        <v>340</v>
      </c>
      <c r="AT1857" s="146" t="s">
        <v>167</v>
      </c>
      <c r="AU1857" s="146" t="s">
        <v>113</v>
      </c>
      <c r="AY1857" s="16" t="s">
        <v>164</v>
      </c>
      <c r="BE1857" s="147">
        <f>IF(N1857="základní",J1857,0)</f>
        <v>0</v>
      </c>
      <c r="BF1857" s="147">
        <f>IF(N1857="snížená",J1857,0)</f>
        <v>0</v>
      </c>
      <c r="BG1857" s="147">
        <f>IF(N1857="zákl. přenesená",J1857,0)</f>
        <v>0</v>
      </c>
      <c r="BH1857" s="147">
        <f>IF(N1857="sníž. přenesená",J1857,0)</f>
        <v>0</v>
      </c>
      <c r="BI1857" s="147">
        <f>IF(N1857="nulová",J1857,0)</f>
        <v>0</v>
      </c>
      <c r="BJ1857" s="16" t="s">
        <v>113</v>
      </c>
      <c r="BK1857" s="147">
        <f>ROUND(I1857*H1857,2)</f>
        <v>0</v>
      </c>
      <c r="BL1857" s="16" t="s">
        <v>340</v>
      </c>
      <c r="BM1857" s="146" t="s">
        <v>1768</v>
      </c>
    </row>
    <row r="1858" spans="2:65" s="12" customFormat="1">
      <c r="B1858" s="157"/>
      <c r="D1858" s="148" t="s">
        <v>253</v>
      </c>
      <c r="E1858" s="158" t="s">
        <v>1</v>
      </c>
      <c r="F1858" s="159" t="s">
        <v>1739</v>
      </c>
      <c r="H1858" s="158" t="s">
        <v>1</v>
      </c>
      <c r="I1858" s="160"/>
      <c r="L1858" s="157"/>
      <c r="M1858" s="161"/>
      <c r="T1858" s="162"/>
      <c r="AT1858" s="158" t="s">
        <v>253</v>
      </c>
      <c r="AU1858" s="158" t="s">
        <v>113</v>
      </c>
      <c r="AV1858" s="12" t="s">
        <v>84</v>
      </c>
      <c r="AW1858" s="12" t="s">
        <v>32</v>
      </c>
      <c r="AX1858" s="12" t="s">
        <v>76</v>
      </c>
      <c r="AY1858" s="158" t="s">
        <v>164</v>
      </c>
    </row>
    <row r="1859" spans="2:65" s="13" customFormat="1">
      <c r="B1859" s="163"/>
      <c r="D1859" s="148" t="s">
        <v>253</v>
      </c>
      <c r="E1859" s="164" t="s">
        <v>1</v>
      </c>
      <c r="F1859" s="165" t="s">
        <v>186</v>
      </c>
      <c r="H1859" s="166">
        <v>4</v>
      </c>
      <c r="I1859" s="167"/>
      <c r="L1859" s="163"/>
      <c r="M1859" s="168"/>
      <c r="T1859" s="169"/>
      <c r="AT1859" s="164" t="s">
        <v>253</v>
      </c>
      <c r="AU1859" s="164" t="s">
        <v>113</v>
      </c>
      <c r="AV1859" s="13" t="s">
        <v>113</v>
      </c>
      <c r="AW1859" s="13" t="s">
        <v>32</v>
      </c>
      <c r="AX1859" s="13" t="s">
        <v>76</v>
      </c>
      <c r="AY1859" s="164" t="s">
        <v>164</v>
      </c>
    </row>
    <row r="1860" spans="2:65" s="13" customFormat="1">
      <c r="B1860" s="163"/>
      <c r="D1860" s="148" t="s">
        <v>253</v>
      </c>
      <c r="E1860" s="164" t="s">
        <v>1</v>
      </c>
      <c r="F1860" s="165" t="s">
        <v>518</v>
      </c>
      <c r="H1860" s="166">
        <v>8</v>
      </c>
      <c r="I1860" s="167"/>
      <c r="L1860" s="163"/>
      <c r="M1860" s="168"/>
      <c r="T1860" s="169"/>
      <c r="AT1860" s="164" t="s">
        <v>253</v>
      </c>
      <c r="AU1860" s="164" t="s">
        <v>113</v>
      </c>
      <c r="AV1860" s="13" t="s">
        <v>113</v>
      </c>
      <c r="AW1860" s="13" t="s">
        <v>32</v>
      </c>
      <c r="AX1860" s="13" t="s">
        <v>76</v>
      </c>
      <c r="AY1860" s="164" t="s">
        <v>164</v>
      </c>
    </row>
    <row r="1861" spans="2:65" s="12" customFormat="1">
      <c r="B1861" s="157"/>
      <c r="D1861" s="148" t="s">
        <v>253</v>
      </c>
      <c r="E1861" s="158" t="s">
        <v>1</v>
      </c>
      <c r="F1861" s="159" t="s">
        <v>1742</v>
      </c>
      <c r="H1861" s="158" t="s">
        <v>1</v>
      </c>
      <c r="I1861" s="160"/>
      <c r="L1861" s="157"/>
      <c r="M1861" s="161"/>
      <c r="T1861" s="162"/>
      <c r="AT1861" s="158" t="s">
        <v>253</v>
      </c>
      <c r="AU1861" s="158" t="s">
        <v>113</v>
      </c>
      <c r="AV1861" s="12" t="s">
        <v>84</v>
      </c>
      <c r="AW1861" s="12" t="s">
        <v>32</v>
      </c>
      <c r="AX1861" s="12" t="s">
        <v>76</v>
      </c>
      <c r="AY1861" s="158" t="s">
        <v>164</v>
      </c>
    </row>
    <row r="1862" spans="2:65" s="13" customFormat="1">
      <c r="B1862" s="163"/>
      <c r="D1862" s="148" t="s">
        <v>253</v>
      </c>
      <c r="E1862" s="164" t="s">
        <v>1</v>
      </c>
      <c r="F1862" s="165" t="s">
        <v>186</v>
      </c>
      <c r="H1862" s="166">
        <v>4</v>
      </c>
      <c r="I1862" s="167"/>
      <c r="L1862" s="163"/>
      <c r="M1862" s="168"/>
      <c r="T1862" s="169"/>
      <c r="AT1862" s="164" t="s">
        <v>253</v>
      </c>
      <c r="AU1862" s="164" t="s">
        <v>113</v>
      </c>
      <c r="AV1862" s="13" t="s">
        <v>113</v>
      </c>
      <c r="AW1862" s="13" t="s">
        <v>32</v>
      </c>
      <c r="AX1862" s="13" t="s">
        <v>76</v>
      </c>
      <c r="AY1862" s="164" t="s">
        <v>164</v>
      </c>
    </row>
    <row r="1863" spans="2:65" s="12" customFormat="1">
      <c r="B1863" s="157"/>
      <c r="D1863" s="148" t="s">
        <v>253</v>
      </c>
      <c r="E1863" s="158" t="s">
        <v>1</v>
      </c>
      <c r="F1863" s="159" t="s">
        <v>1744</v>
      </c>
      <c r="H1863" s="158" t="s">
        <v>1</v>
      </c>
      <c r="I1863" s="160"/>
      <c r="L1863" s="157"/>
      <c r="M1863" s="161"/>
      <c r="T1863" s="162"/>
      <c r="AT1863" s="158" t="s">
        <v>253</v>
      </c>
      <c r="AU1863" s="158" t="s">
        <v>113</v>
      </c>
      <c r="AV1863" s="12" t="s">
        <v>84</v>
      </c>
      <c r="AW1863" s="12" t="s">
        <v>32</v>
      </c>
      <c r="AX1863" s="12" t="s">
        <v>76</v>
      </c>
      <c r="AY1863" s="158" t="s">
        <v>164</v>
      </c>
    </row>
    <row r="1864" spans="2:65" s="13" customFormat="1">
      <c r="B1864" s="163"/>
      <c r="D1864" s="148" t="s">
        <v>253</v>
      </c>
      <c r="E1864" s="164" t="s">
        <v>1</v>
      </c>
      <c r="F1864" s="165" t="s">
        <v>518</v>
      </c>
      <c r="H1864" s="166">
        <v>8</v>
      </c>
      <c r="I1864" s="167"/>
      <c r="L1864" s="163"/>
      <c r="M1864" s="168"/>
      <c r="T1864" s="169"/>
      <c r="AT1864" s="164" t="s">
        <v>253</v>
      </c>
      <c r="AU1864" s="164" t="s">
        <v>113</v>
      </c>
      <c r="AV1864" s="13" t="s">
        <v>113</v>
      </c>
      <c r="AW1864" s="13" t="s">
        <v>32</v>
      </c>
      <c r="AX1864" s="13" t="s">
        <v>76</v>
      </c>
      <c r="AY1864" s="164" t="s">
        <v>164</v>
      </c>
    </row>
    <row r="1865" spans="2:65" s="12" customFormat="1">
      <c r="B1865" s="157"/>
      <c r="D1865" s="148" t="s">
        <v>253</v>
      </c>
      <c r="E1865" s="158" t="s">
        <v>1</v>
      </c>
      <c r="F1865" s="159" t="s">
        <v>1748</v>
      </c>
      <c r="H1865" s="158" t="s">
        <v>1</v>
      </c>
      <c r="I1865" s="160"/>
      <c r="L1865" s="157"/>
      <c r="M1865" s="161"/>
      <c r="T1865" s="162"/>
      <c r="AT1865" s="158" t="s">
        <v>253</v>
      </c>
      <c r="AU1865" s="158" t="s">
        <v>113</v>
      </c>
      <c r="AV1865" s="12" t="s">
        <v>84</v>
      </c>
      <c r="AW1865" s="12" t="s">
        <v>32</v>
      </c>
      <c r="AX1865" s="12" t="s">
        <v>76</v>
      </c>
      <c r="AY1865" s="158" t="s">
        <v>164</v>
      </c>
    </row>
    <row r="1866" spans="2:65" s="13" customFormat="1">
      <c r="B1866" s="163"/>
      <c r="D1866" s="148" t="s">
        <v>253</v>
      </c>
      <c r="E1866" s="164" t="s">
        <v>1</v>
      </c>
      <c r="F1866" s="165" t="s">
        <v>1769</v>
      </c>
      <c r="H1866" s="166">
        <v>180</v>
      </c>
      <c r="I1866" s="167"/>
      <c r="L1866" s="163"/>
      <c r="M1866" s="168"/>
      <c r="T1866" s="169"/>
      <c r="AT1866" s="164" t="s">
        <v>253</v>
      </c>
      <c r="AU1866" s="164" t="s">
        <v>113</v>
      </c>
      <c r="AV1866" s="13" t="s">
        <v>113</v>
      </c>
      <c r="AW1866" s="13" t="s">
        <v>32</v>
      </c>
      <c r="AX1866" s="13" t="s">
        <v>76</v>
      </c>
      <c r="AY1866" s="164" t="s">
        <v>164</v>
      </c>
    </row>
    <row r="1867" spans="2:65" s="14" customFormat="1">
      <c r="B1867" s="170"/>
      <c r="D1867" s="148" t="s">
        <v>253</v>
      </c>
      <c r="E1867" s="171" t="s">
        <v>1</v>
      </c>
      <c r="F1867" s="172" t="s">
        <v>265</v>
      </c>
      <c r="H1867" s="173">
        <v>204</v>
      </c>
      <c r="I1867" s="174"/>
      <c r="L1867" s="170"/>
      <c r="M1867" s="175"/>
      <c r="T1867" s="176"/>
      <c r="AT1867" s="171" t="s">
        <v>253</v>
      </c>
      <c r="AU1867" s="171" t="s">
        <v>113</v>
      </c>
      <c r="AV1867" s="14" t="s">
        <v>186</v>
      </c>
      <c r="AW1867" s="14" t="s">
        <v>32</v>
      </c>
      <c r="AX1867" s="14" t="s">
        <v>84</v>
      </c>
      <c r="AY1867" s="171" t="s">
        <v>164</v>
      </c>
    </row>
    <row r="1868" spans="2:65" s="1" customFormat="1" ht="24.2" customHeight="1">
      <c r="B1868" s="31"/>
      <c r="C1868" s="135" t="s">
        <v>1770</v>
      </c>
      <c r="D1868" s="135" t="s">
        <v>167</v>
      </c>
      <c r="E1868" s="136" t="s">
        <v>1771</v>
      </c>
      <c r="F1868" s="137" t="s">
        <v>1772</v>
      </c>
      <c r="G1868" s="138" t="s">
        <v>507</v>
      </c>
      <c r="H1868" s="139">
        <v>150</v>
      </c>
      <c r="I1868" s="140"/>
      <c r="J1868" s="141">
        <f>ROUND(I1868*H1868,2)</f>
        <v>0</v>
      </c>
      <c r="K1868" s="137" t="s">
        <v>1</v>
      </c>
      <c r="L1868" s="31"/>
      <c r="M1868" s="142" t="s">
        <v>1</v>
      </c>
      <c r="N1868" s="143" t="s">
        <v>42</v>
      </c>
      <c r="P1868" s="144">
        <f>O1868*H1868</f>
        <v>0</v>
      </c>
      <c r="Q1868" s="144">
        <v>2.1000000000000001E-4</v>
      </c>
      <c r="R1868" s="144">
        <f>Q1868*H1868</f>
        <v>3.15E-2</v>
      </c>
      <c r="S1868" s="144">
        <v>0</v>
      </c>
      <c r="T1868" s="145">
        <f>S1868*H1868</f>
        <v>0</v>
      </c>
      <c r="AR1868" s="146" t="s">
        <v>340</v>
      </c>
      <c r="AT1868" s="146" t="s">
        <v>167</v>
      </c>
      <c r="AU1868" s="146" t="s">
        <v>113</v>
      </c>
      <c r="AY1868" s="16" t="s">
        <v>164</v>
      </c>
      <c r="BE1868" s="147">
        <f>IF(N1868="základní",J1868,0)</f>
        <v>0</v>
      </c>
      <c r="BF1868" s="147">
        <f>IF(N1868="snížená",J1868,0)</f>
        <v>0</v>
      </c>
      <c r="BG1868" s="147">
        <f>IF(N1868="zákl. přenesená",J1868,0)</f>
        <v>0</v>
      </c>
      <c r="BH1868" s="147">
        <f>IF(N1868="sníž. přenesená",J1868,0)</f>
        <v>0</v>
      </c>
      <c r="BI1868" s="147">
        <f>IF(N1868="nulová",J1868,0)</f>
        <v>0</v>
      </c>
      <c r="BJ1868" s="16" t="s">
        <v>113</v>
      </c>
      <c r="BK1868" s="147">
        <f>ROUND(I1868*H1868,2)</f>
        <v>0</v>
      </c>
      <c r="BL1868" s="16" t="s">
        <v>340</v>
      </c>
      <c r="BM1868" s="146" t="s">
        <v>1773</v>
      </c>
    </row>
    <row r="1869" spans="2:65" s="1" customFormat="1" ht="24.2" customHeight="1">
      <c r="B1869" s="31"/>
      <c r="C1869" s="135" t="s">
        <v>1774</v>
      </c>
      <c r="D1869" s="135" t="s">
        <v>167</v>
      </c>
      <c r="E1869" s="136" t="s">
        <v>1775</v>
      </c>
      <c r="F1869" s="137" t="s">
        <v>1776</v>
      </c>
      <c r="G1869" s="138" t="s">
        <v>442</v>
      </c>
      <c r="H1869" s="139">
        <v>293.89999999999998</v>
      </c>
      <c r="I1869" s="140"/>
      <c r="J1869" s="141">
        <f>ROUND(I1869*H1869,2)</f>
        <v>0</v>
      </c>
      <c r="K1869" s="137" t="s">
        <v>1</v>
      </c>
      <c r="L1869" s="31"/>
      <c r="M1869" s="142" t="s">
        <v>1</v>
      </c>
      <c r="N1869" s="143" t="s">
        <v>42</v>
      </c>
      <c r="P1869" s="144">
        <f>O1869*H1869</f>
        <v>0</v>
      </c>
      <c r="Q1869" s="144">
        <v>3.2000000000000003E-4</v>
      </c>
      <c r="R1869" s="144">
        <f>Q1869*H1869</f>
        <v>9.4048000000000007E-2</v>
      </c>
      <c r="S1869" s="144">
        <v>0</v>
      </c>
      <c r="T1869" s="145">
        <f>S1869*H1869</f>
        <v>0</v>
      </c>
      <c r="AR1869" s="146" t="s">
        <v>340</v>
      </c>
      <c r="AT1869" s="146" t="s">
        <v>167</v>
      </c>
      <c r="AU1869" s="146" t="s">
        <v>113</v>
      </c>
      <c r="AY1869" s="16" t="s">
        <v>164</v>
      </c>
      <c r="BE1869" s="147">
        <f>IF(N1869="základní",J1869,0)</f>
        <v>0</v>
      </c>
      <c r="BF1869" s="147">
        <f>IF(N1869="snížená",J1869,0)</f>
        <v>0</v>
      </c>
      <c r="BG1869" s="147">
        <f>IF(N1869="zákl. přenesená",J1869,0)</f>
        <v>0</v>
      </c>
      <c r="BH1869" s="147">
        <f>IF(N1869="sníž. přenesená",J1869,0)</f>
        <v>0</v>
      </c>
      <c r="BI1869" s="147">
        <f>IF(N1869="nulová",J1869,0)</f>
        <v>0</v>
      </c>
      <c r="BJ1869" s="16" t="s">
        <v>113</v>
      </c>
      <c r="BK1869" s="147">
        <f>ROUND(I1869*H1869,2)</f>
        <v>0</v>
      </c>
      <c r="BL1869" s="16" t="s">
        <v>340</v>
      </c>
      <c r="BM1869" s="146" t="s">
        <v>1777</v>
      </c>
    </row>
    <row r="1870" spans="2:65" s="12" customFormat="1">
      <c r="B1870" s="157"/>
      <c r="D1870" s="148" t="s">
        <v>253</v>
      </c>
      <c r="E1870" s="158" t="s">
        <v>1</v>
      </c>
      <c r="F1870" s="159" t="s">
        <v>1739</v>
      </c>
      <c r="H1870" s="158" t="s">
        <v>1</v>
      </c>
      <c r="I1870" s="160"/>
      <c r="L1870" s="157"/>
      <c r="M1870" s="161"/>
      <c r="T1870" s="162"/>
      <c r="AT1870" s="158" t="s">
        <v>253</v>
      </c>
      <c r="AU1870" s="158" t="s">
        <v>113</v>
      </c>
      <c r="AV1870" s="12" t="s">
        <v>84</v>
      </c>
      <c r="AW1870" s="12" t="s">
        <v>32</v>
      </c>
      <c r="AX1870" s="12" t="s">
        <v>76</v>
      </c>
      <c r="AY1870" s="158" t="s">
        <v>164</v>
      </c>
    </row>
    <row r="1871" spans="2:65" s="13" customFormat="1">
      <c r="B1871" s="163"/>
      <c r="D1871" s="148" t="s">
        <v>253</v>
      </c>
      <c r="E1871" s="164" t="s">
        <v>1</v>
      </c>
      <c r="F1871" s="165" t="s">
        <v>1778</v>
      </c>
      <c r="H1871" s="166">
        <v>5.3</v>
      </c>
      <c r="I1871" s="167"/>
      <c r="L1871" s="163"/>
      <c r="M1871" s="168"/>
      <c r="T1871" s="169"/>
      <c r="AT1871" s="164" t="s">
        <v>253</v>
      </c>
      <c r="AU1871" s="164" t="s">
        <v>113</v>
      </c>
      <c r="AV1871" s="13" t="s">
        <v>113</v>
      </c>
      <c r="AW1871" s="13" t="s">
        <v>32</v>
      </c>
      <c r="AX1871" s="13" t="s">
        <v>76</v>
      </c>
      <c r="AY1871" s="164" t="s">
        <v>164</v>
      </c>
    </row>
    <row r="1872" spans="2:65" s="13" customFormat="1">
      <c r="B1872" s="163"/>
      <c r="D1872" s="148" t="s">
        <v>253</v>
      </c>
      <c r="E1872" s="164" t="s">
        <v>1</v>
      </c>
      <c r="F1872" s="165" t="s">
        <v>1779</v>
      </c>
      <c r="H1872" s="166">
        <v>14</v>
      </c>
      <c r="I1872" s="167"/>
      <c r="L1872" s="163"/>
      <c r="M1872" s="168"/>
      <c r="T1872" s="169"/>
      <c r="AT1872" s="164" t="s">
        <v>253</v>
      </c>
      <c r="AU1872" s="164" t="s">
        <v>113</v>
      </c>
      <c r="AV1872" s="13" t="s">
        <v>113</v>
      </c>
      <c r="AW1872" s="13" t="s">
        <v>32</v>
      </c>
      <c r="AX1872" s="13" t="s">
        <v>76</v>
      </c>
      <c r="AY1872" s="164" t="s">
        <v>164</v>
      </c>
    </row>
    <row r="1873" spans="2:65" s="12" customFormat="1">
      <c r="B1873" s="157"/>
      <c r="D1873" s="148" t="s">
        <v>253</v>
      </c>
      <c r="E1873" s="158" t="s">
        <v>1</v>
      </c>
      <c r="F1873" s="159" t="s">
        <v>1742</v>
      </c>
      <c r="H1873" s="158" t="s">
        <v>1</v>
      </c>
      <c r="I1873" s="160"/>
      <c r="L1873" s="157"/>
      <c r="M1873" s="161"/>
      <c r="T1873" s="162"/>
      <c r="AT1873" s="158" t="s">
        <v>253</v>
      </c>
      <c r="AU1873" s="158" t="s">
        <v>113</v>
      </c>
      <c r="AV1873" s="12" t="s">
        <v>84</v>
      </c>
      <c r="AW1873" s="12" t="s">
        <v>32</v>
      </c>
      <c r="AX1873" s="12" t="s">
        <v>76</v>
      </c>
      <c r="AY1873" s="158" t="s">
        <v>164</v>
      </c>
    </row>
    <row r="1874" spans="2:65" s="13" customFormat="1">
      <c r="B1874" s="163"/>
      <c r="D1874" s="148" t="s">
        <v>253</v>
      </c>
      <c r="E1874" s="164" t="s">
        <v>1</v>
      </c>
      <c r="F1874" s="165" t="s">
        <v>1780</v>
      </c>
      <c r="H1874" s="166">
        <v>6.4</v>
      </c>
      <c r="I1874" s="167"/>
      <c r="L1874" s="163"/>
      <c r="M1874" s="168"/>
      <c r="T1874" s="169"/>
      <c r="AT1874" s="164" t="s">
        <v>253</v>
      </c>
      <c r="AU1874" s="164" t="s">
        <v>113</v>
      </c>
      <c r="AV1874" s="13" t="s">
        <v>113</v>
      </c>
      <c r="AW1874" s="13" t="s">
        <v>32</v>
      </c>
      <c r="AX1874" s="13" t="s">
        <v>76</v>
      </c>
      <c r="AY1874" s="164" t="s">
        <v>164</v>
      </c>
    </row>
    <row r="1875" spans="2:65" s="12" customFormat="1">
      <c r="B1875" s="157"/>
      <c r="D1875" s="148" t="s">
        <v>253</v>
      </c>
      <c r="E1875" s="158" t="s">
        <v>1</v>
      </c>
      <c r="F1875" s="159" t="s">
        <v>1744</v>
      </c>
      <c r="H1875" s="158" t="s">
        <v>1</v>
      </c>
      <c r="I1875" s="160"/>
      <c r="L1875" s="157"/>
      <c r="M1875" s="161"/>
      <c r="T1875" s="162"/>
      <c r="AT1875" s="158" t="s">
        <v>253</v>
      </c>
      <c r="AU1875" s="158" t="s">
        <v>113</v>
      </c>
      <c r="AV1875" s="12" t="s">
        <v>84</v>
      </c>
      <c r="AW1875" s="12" t="s">
        <v>32</v>
      </c>
      <c r="AX1875" s="12" t="s">
        <v>76</v>
      </c>
      <c r="AY1875" s="158" t="s">
        <v>164</v>
      </c>
    </row>
    <row r="1876" spans="2:65" s="13" customFormat="1">
      <c r="B1876" s="163"/>
      <c r="D1876" s="148" t="s">
        <v>253</v>
      </c>
      <c r="E1876" s="164" t="s">
        <v>1</v>
      </c>
      <c r="F1876" s="165" t="s">
        <v>1781</v>
      </c>
      <c r="H1876" s="166">
        <v>10.199999999999999</v>
      </c>
      <c r="I1876" s="167"/>
      <c r="L1876" s="163"/>
      <c r="M1876" s="168"/>
      <c r="T1876" s="169"/>
      <c r="AT1876" s="164" t="s">
        <v>253</v>
      </c>
      <c r="AU1876" s="164" t="s">
        <v>113</v>
      </c>
      <c r="AV1876" s="13" t="s">
        <v>113</v>
      </c>
      <c r="AW1876" s="13" t="s">
        <v>32</v>
      </c>
      <c r="AX1876" s="13" t="s">
        <v>76</v>
      </c>
      <c r="AY1876" s="164" t="s">
        <v>164</v>
      </c>
    </row>
    <row r="1877" spans="2:65" s="12" customFormat="1">
      <c r="B1877" s="157"/>
      <c r="D1877" s="148" t="s">
        <v>253</v>
      </c>
      <c r="E1877" s="158" t="s">
        <v>1</v>
      </c>
      <c r="F1877" s="159" t="s">
        <v>1748</v>
      </c>
      <c r="H1877" s="158" t="s">
        <v>1</v>
      </c>
      <c r="I1877" s="160"/>
      <c r="L1877" s="157"/>
      <c r="M1877" s="161"/>
      <c r="T1877" s="162"/>
      <c r="AT1877" s="158" t="s">
        <v>253</v>
      </c>
      <c r="AU1877" s="158" t="s">
        <v>113</v>
      </c>
      <c r="AV1877" s="12" t="s">
        <v>84</v>
      </c>
      <c r="AW1877" s="12" t="s">
        <v>32</v>
      </c>
      <c r="AX1877" s="12" t="s">
        <v>76</v>
      </c>
      <c r="AY1877" s="158" t="s">
        <v>164</v>
      </c>
    </row>
    <row r="1878" spans="2:65" s="13" customFormat="1">
      <c r="B1878" s="163"/>
      <c r="D1878" s="148" t="s">
        <v>253</v>
      </c>
      <c r="E1878" s="164" t="s">
        <v>1</v>
      </c>
      <c r="F1878" s="165" t="s">
        <v>1782</v>
      </c>
      <c r="H1878" s="166">
        <v>258</v>
      </c>
      <c r="I1878" s="167"/>
      <c r="L1878" s="163"/>
      <c r="M1878" s="168"/>
      <c r="T1878" s="169"/>
      <c r="AT1878" s="164" t="s">
        <v>253</v>
      </c>
      <c r="AU1878" s="164" t="s">
        <v>113</v>
      </c>
      <c r="AV1878" s="13" t="s">
        <v>113</v>
      </c>
      <c r="AW1878" s="13" t="s">
        <v>32</v>
      </c>
      <c r="AX1878" s="13" t="s">
        <v>76</v>
      </c>
      <c r="AY1878" s="164" t="s">
        <v>164</v>
      </c>
    </row>
    <row r="1879" spans="2:65" s="14" customFormat="1">
      <c r="B1879" s="170"/>
      <c r="D1879" s="148" t="s">
        <v>253</v>
      </c>
      <c r="E1879" s="171" t="s">
        <v>1</v>
      </c>
      <c r="F1879" s="172" t="s">
        <v>265</v>
      </c>
      <c r="H1879" s="173">
        <v>293.89999999999998</v>
      </c>
      <c r="I1879" s="174"/>
      <c r="L1879" s="170"/>
      <c r="M1879" s="175"/>
      <c r="T1879" s="176"/>
      <c r="AT1879" s="171" t="s">
        <v>253</v>
      </c>
      <c r="AU1879" s="171" t="s">
        <v>113</v>
      </c>
      <c r="AV1879" s="14" t="s">
        <v>186</v>
      </c>
      <c r="AW1879" s="14" t="s">
        <v>32</v>
      </c>
      <c r="AX1879" s="14" t="s">
        <v>84</v>
      </c>
      <c r="AY1879" s="171" t="s">
        <v>164</v>
      </c>
    </row>
    <row r="1880" spans="2:65" s="1" customFormat="1" ht="21.75" customHeight="1">
      <c r="B1880" s="31"/>
      <c r="C1880" s="135" t="s">
        <v>1783</v>
      </c>
      <c r="D1880" s="135" t="s">
        <v>167</v>
      </c>
      <c r="E1880" s="136" t="s">
        <v>1784</v>
      </c>
      <c r="F1880" s="137" t="s">
        <v>1785</v>
      </c>
      <c r="G1880" s="138" t="s">
        <v>442</v>
      </c>
      <c r="H1880" s="139">
        <v>394.74799999999999</v>
      </c>
      <c r="I1880" s="140"/>
      <c r="J1880" s="141">
        <f>ROUND(I1880*H1880,2)</f>
        <v>0</v>
      </c>
      <c r="K1880" s="137" t="s">
        <v>251</v>
      </c>
      <c r="L1880" s="31"/>
      <c r="M1880" s="142" t="s">
        <v>1</v>
      </c>
      <c r="N1880" s="143" t="s">
        <v>42</v>
      </c>
      <c r="P1880" s="144">
        <f>O1880*H1880</f>
        <v>0</v>
      </c>
      <c r="Q1880" s="144">
        <v>2.0000000000000001E-4</v>
      </c>
      <c r="R1880" s="144">
        <f>Q1880*H1880</f>
        <v>7.8949600000000009E-2</v>
      </c>
      <c r="S1880" s="144">
        <v>0</v>
      </c>
      <c r="T1880" s="145">
        <f>S1880*H1880</f>
        <v>0</v>
      </c>
      <c r="AR1880" s="146" t="s">
        <v>340</v>
      </c>
      <c r="AT1880" s="146" t="s">
        <v>167</v>
      </c>
      <c r="AU1880" s="146" t="s">
        <v>113</v>
      </c>
      <c r="AY1880" s="16" t="s">
        <v>164</v>
      </c>
      <c r="BE1880" s="147">
        <f>IF(N1880="základní",J1880,0)</f>
        <v>0</v>
      </c>
      <c r="BF1880" s="147">
        <f>IF(N1880="snížená",J1880,0)</f>
        <v>0</v>
      </c>
      <c r="BG1880" s="147">
        <f>IF(N1880="zákl. přenesená",J1880,0)</f>
        <v>0</v>
      </c>
      <c r="BH1880" s="147">
        <f>IF(N1880="sníž. přenesená",J1880,0)</f>
        <v>0</v>
      </c>
      <c r="BI1880" s="147">
        <f>IF(N1880="nulová",J1880,0)</f>
        <v>0</v>
      </c>
      <c r="BJ1880" s="16" t="s">
        <v>113</v>
      </c>
      <c r="BK1880" s="147">
        <f>ROUND(I1880*H1880,2)</f>
        <v>0</v>
      </c>
      <c r="BL1880" s="16" t="s">
        <v>340</v>
      </c>
      <c r="BM1880" s="146" t="s">
        <v>1786</v>
      </c>
    </row>
    <row r="1881" spans="2:65" s="12" customFormat="1">
      <c r="B1881" s="157"/>
      <c r="D1881" s="148" t="s">
        <v>253</v>
      </c>
      <c r="E1881" s="158" t="s">
        <v>1</v>
      </c>
      <c r="F1881" s="159" t="s">
        <v>1787</v>
      </c>
      <c r="H1881" s="158" t="s">
        <v>1</v>
      </c>
      <c r="I1881" s="160"/>
      <c r="L1881" s="157"/>
      <c r="M1881" s="161"/>
      <c r="T1881" s="162"/>
      <c r="AT1881" s="158" t="s">
        <v>253</v>
      </c>
      <c r="AU1881" s="158" t="s">
        <v>113</v>
      </c>
      <c r="AV1881" s="12" t="s">
        <v>84</v>
      </c>
      <c r="AW1881" s="12" t="s">
        <v>32</v>
      </c>
      <c r="AX1881" s="12" t="s">
        <v>76</v>
      </c>
      <c r="AY1881" s="158" t="s">
        <v>164</v>
      </c>
    </row>
    <row r="1882" spans="2:65" s="12" customFormat="1">
      <c r="B1882" s="157"/>
      <c r="D1882" s="148" t="s">
        <v>253</v>
      </c>
      <c r="E1882" s="158" t="s">
        <v>1</v>
      </c>
      <c r="F1882" s="159" t="s">
        <v>509</v>
      </c>
      <c r="H1882" s="158" t="s">
        <v>1</v>
      </c>
      <c r="I1882" s="160"/>
      <c r="L1882" s="157"/>
      <c r="M1882" s="161"/>
      <c r="T1882" s="162"/>
      <c r="AT1882" s="158" t="s">
        <v>253</v>
      </c>
      <c r="AU1882" s="158" t="s">
        <v>113</v>
      </c>
      <c r="AV1882" s="12" t="s">
        <v>84</v>
      </c>
      <c r="AW1882" s="12" t="s">
        <v>32</v>
      </c>
      <c r="AX1882" s="12" t="s">
        <v>76</v>
      </c>
      <c r="AY1882" s="158" t="s">
        <v>164</v>
      </c>
    </row>
    <row r="1883" spans="2:65" s="12" customFormat="1">
      <c r="B1883" s="157"/>
      <c r="D1883" s="148" t="s">
        <v>253</v>
      </c>
      <c r="E1883" s="158" t="s">
        <v>1</v>
      </c>
      <c r="F1883" s="159" t="s">
        <v>1728</v>
      </c>
      <c r="H1883" s="158" t="s">
        <v>1</v>
      </c>
      <c r="I1883" s="160"/>
      <c r="L1883" s="157"/>
      <c r="M1883" s="161"/>
      <c r="T1883" s="162"/>
      <c r="AT1883" s="158" t="s">
        <v>253</v>
      </c>
      <c r="AU1883" s="158" t="s">
        <v>113</v>
      </c>
      <c r="AV1883" s="12" t="s">
        <v>84</v>
      </c>
      <c r="AW1883" s="12" t="s">
        <v>32</v>
      </c>
      <c r="AX1883" s="12" t="s">
        <v>76</v>
      </c>
      <c r="AY1883" s="158" t="s">
        <v>164</v>
      </c>
    </row>
    <row r="1884" spans="2:65" s="13" customFormat="1">
      <c r="B1884" s="163"/>
      <c r="D1884" s="148" t="s">
        <v>253</v>
      </c>
      <c r="E1884" s="164" t="s">
        <v>1</v>
      </c>
      <c r="F1884" s="165" t="s">
        <v>1788</v>
      </c>
      <c r="H1884" s="166">
        <v>6.21</v>
      </c>
      <c r="I1884" s="167"/>
      <c r="L1884" s="163"/>
      <c r="M1884" s="168"/>
      <c r="T1884" s="169"/>
      <c r="AT1884" s="164" t="s">
        <v>253</v>
      </c>
      <c r="AU1884" s="164" t="s">
        <v>113</v>
      </c>
      <c r="AV1884" s="13" t="s">
        <v>113</v>
      </c>
      <c r="AW1884" s="13" t="s">
        <v>32</v>
      </c>
      <c r="AX1884" s="13" t="s">
        <v>76</v>
      </c>
      <c r="AY1884" s="164" t="s">
        <v>164</v>
      </c>
    </row>
    <row r="1885" spans="2:65" s="13" customFormat="1">
      <c r="B1885" s="163"/>
      <c r="D1885" s="148" t="s">
        <v>253</v>
      </c>
      <c r="E1885" s="164" t="s">
        <v>1</v>
      </c>
      <c r="F1885" s="165" t="s">
        <v>1789</v>
      </c>
      <c r="H1885" s="166">
        <v>6.6</v>
      </c>
      <c r="I1885" s="167"/>
      <c r="L1885" s="163"/>
      <c r="M1885" s="168"/>
      <c r="T1885" s="169"/>
      <c r="AT1885" s="164" t="s">
        <v>253</v>
      </c>
      <c r="AU1885" s="164" t="s">
        <v>113</v>
      </c>
      <c r="AV1885" s="13" t="s">
        <v>113</v>
      </c>
      <c r="AW1885" s="13" t="s">
        <v>32</v>
      </c>
      <c r="AX1885" s="13" t="s">
        <v>76</v>
      </c>
      <c r="AY1885" s="164" t="s">
        <v>164</v>
      </c>
    </row>
    <row r="1886" spans="2:65" s="12" customFormat="1">
      <c r="B1886" s="157"/>
      <c r="D1886" s="148" t="s">
        <v>253</v>
      </c>
      <c r="E1886" s="158" t="s">
        <v>1</v>
      </c>
      <c r="F1886" s="159" t="s">
        <v>1730</v>
      </c>
      <c r="H1886" s="158" t="s">
        <v>1</v>
      </c>
      <c r="I1886" s="160"/>
      <c r="L1886" s="157"/>
      <c r="M1886" s="161"/>
      <c r="T1886" s="162"/>
      <c r="AT1886" s="158" t="s">
        <v>253</v>
      </c>
      <c r="AU1886" s="158" t="s">
        <v>113</v>
      </c>
      <c r="AV1886" s="12" t="s">
        <v>84</v>
      </c>
      <c r="AW1886" s="12" t="s">
        <v>32</v>
      </c>
      <c r="AX1886" s="12" t="s">
        <v>76</v>
      </c>
      <c r="AY1886" s="158" t="s">
        <v>164</v>
      </c>
    </row>
    <row r="1887" spans="2:65" s="13" customFormat="1" ht="22.5">
      <c r="B1887" s="163"/>
      <c r="D1887" s="148" t="s">
        <v>253</v>
      </c>
      <c r="E1887" s="164" t="s">
        <v>1</v>
      </c>
      <c r="F1887" s="165" t="s">
        <v>1790</v>
      </c>
      <c r="H1887" s="166">
        <v>67.347999999999999</v>
      </c>
      <c r="I1887" s="167"/>
      <c r="L1887" s="163"/>
      <c r="M1887" s="168"/>
      <c r="T1887" s="169"/>
      <c r="AT1887" s="164" t="s">
        <v>253</v>
      </c>
      <c r="AU1887" s="164" t="s">
        <v>113</v>
      </c>
      <c r="AV1887" s="13" t="s">
        <v>113</v>
      </c>
      <c r="AW1887" s="13" t="s">
        <v>32</v>
      </c>
      <c r="AX1887" s="13" t="s">
        <v>76</v>
      </c>
      <c r="AY1887" s="164" t="s">
        <v>164</v>
      </c>
    </row>
    <row r="1888" spans="2:65" s="13" customFormat="1">
      <c r="B1888" s="163"/>
      <c r="D1888" s="148" t="s">
        <v>253</v>
      </c>
      <c r="E1888" s="164" t="s">
        <v>1</v>
      </c>
      <c r="F1888" s="165" t="s">
        <v>1791</v>
      </c>
      <c r="H1888" s="166">
        <v>39.6</v>
      </c>
      <c r="I1888" s="167"/>
      <c r="L1888" s="163"/>
      <c r="M1888" s="168"/>
      <c r="T1888" s="169"/>
      <c r="AT1888" s="164" t="s">
        <v>253</v>
      </c>
      <c r="AU1888" s="164" t="s">
        <v>113</v>
      </c>
      <c r="AV1888" s="13" t="s">
        <v>113</v>
      </c>
      <c r="AW1888" s="13" t="s">
        <v>32</v>
      </c>
      <c r="AX1888" s="13" t="s">
        <v>76</v>
      </c>
      <c r="AY1888" s="164" t="s">
        <v>164</v>
      </c>
    </row>
    <row r="1889" spans="2:51" s="12" customFormat="1">
      <c r="B1889" s="157"/>
      <c r="D1889" s="148" t="s">
        <v>253</v>
      </c>
      <c r="E1889" s="158" t="s">
        <v>1</v>
      </c>
      <c r="F1889" s="159" t="s">
        <v>1732</v>
      </c>
      <c r="H1889" s="158" t="s">
        <v>1</v>
      </c>
      <c r="I1889" s="160"/>
      <c r="L1889" s="157"/>
      <c r="M1889" s="161"/>
      <c r="T1889" s="162"/>
      <c r="AT1889" s="158" t="s">
        <v>253</v>
      </c>
      <c r="AU1889" s="158" t="s">
        <v>113</v>
      </c>
      <c r="AV1889" s="12" t="s">
        <v>84</v>
      </c>
      <c r="AW1889" s="12" t="s">
        <v>32</v>
      </c>
      <c r="AX1889" s="12" t="s">
        <v>76</v>
      </c>
      <c r="AY1889" s="158" t="s">
        <v>164</v>
      </c>
    </row>
    <row r="1890" spans="2:51" s="13" customFormat="1">
      <c r="B1890" s="163"/>
      <c r="D1890" s="148" t="s">
        <v>253</v>
      </c>
      <c r="E1890" s="164" t="s">
        <v>1</v>
      </c>
      <c r="F1890" s="165" t="s">
        <v>1792</v>
      </c>
      <c r="H1890" s="166">
        <v>14.12</v>
      </c>
      <c r="I1890" s="167"/>
      <c r="L1890" s="163"/>
      <c r="M1890" s="168"/>
      <c r="T1890" s="169"/>
      <c r="AT1890" s="164" t="s">
        <v>253</v>
      </c>
      <c r="AU1890" s="164" t="s">
        <v>113</v>
      </c>
      <c r="AV1890" s="13" t="s">
        <v>113</v>
      </c>
      <c r="AW1890" s="13" t="s">
        <v>32</v>
      </c>
      <c r="AX1890" s="13" t="s">
        <v>76</v>
      </c>
      <c r="AY1890" s="164" t="s">
        <v>164</v>
      </c>
    </row>
    <row r="1891" spans="2:51" s="13" customFormat="1">
      <c r="B1891" s="163"/>
      <c r="D1891" s="148" t="s">
        <v>253</v>
      </c>
      <c r="E1891" s="164" t="s">
        <v>1</v>
      </c>
      <c r="F1891" s="165" t="s">
        <v>1793</v>
      </c>
      <c r="H1891" s="166">
        <v>2.2000000000000002</v>
      </c>
      <c r="I1891" s="167"/>
      <c r="L1891" s="163"/>
      <c r="M1891" s="168"/>
      <c r="T1891" s="169"/>
      <c r="AT1891" s="164" t="s">
        <v>253</v>
      </c>
      <c r="AU1891" s="164" t="s">
        <v>113</v>
      </c>
      <c r="AV1891" s="13" t="s">
        <v>113</v>
      </c>
      <c r="AW1891" s="13" t="s">
        <v>32</v>
      </c>
      <c r="AX1891" s="13" t="s">
        <v>76</v>
      </c>
      <c r="AY1891" s="164" t="s">
        <v>164</v>
      </c>
    </row>
    <row r="1892" spans="2:51" s="12" customFormat="1">
      <c r="B1892" s="157"/>
      <c r="D1892" s="148" t="s">
        <v>253</v>
      </c>
      <c r="E1892" s="158" t="s">
        <v>1</v>
      </c>
      <c r="F1892" s="159" t="s">
        <v>1734</v>
      </c>
      <c r="H1892" s="158" t="s">
        <v>1</v>
      </c>
      <c r="I1892" s="160"/>
      <c r="L1892" s="157"/>
      <c r="M1892" s="161"/>
      <c r="T1892" s="162"/>
      <c r="AT1892" s="158" t="s">
        <v>253</v>
      </c>
      <c r="AU1892" s="158" t="s">
        <v>113</v>
      </c>
      <c r="AV1892" s="12" t="s">
        <v>84</v>
      </c>
      <c r="AW1892" s="12" t="s">
        <v>32</v>
      </c>
      <c r="AX1892" s="12" t="s">
        <v>76</v>
      </c>
      <c r="AY1892" s="158" t="s">
        <v>164</v>
      </c>
    </row>
    <row r="1893" spans="2:51" s="13" customFormat="1">
      <c r="B1893" s="163"/>
      <c r="D1893" s="148" t="s">
        <v>253</v>
      </c>
      <c r="E1893" s="164" t="s">
        <v>1</v>
      </c>
      <c r="F1893" s="165" t="s">
        <v>1794</v>
      </c>
      <c r="H1893" s="166">
        <v>10.51</v>
      </c>
      <c r="I1893" s="167"/>
      <c r="L1893" s="163"/>
      <c r="M1893" s="168"/>
      <c r="T1893" s="169"/>
      <c r="AT1893" s="164" t="s">
        <v>253</v>
      </c>
      <c r="AU1893" s="164" t="s">
        <v>113</v>
      </c>
      <c r="AV1893" s="13" t="s">
        <v>113</v>
      </c>
      <c r="AW1893" s="13" t="s">
        <v>32</v>
      </c>
      <c r="AX1893" s="13" t="s">
        <v>76</v>
      </c>
      <c r="AY1893" s="164" t="s">
        <v>164</v>
      </c>
    </row>
    <row r="1894" spans="2:51" s="13" customFormat="1">
      <c r="B1894" s="163"/>
      <c r="D1894" s="148" t="s">
        <v>253</v>
      </c>
      <c r="E1894" s="164" t="s">
        <v>1</v>
      </c>
      <c r="F1894" s="165" t="s">
        <v>1795</v>
      </c>
      <c r="H1894" s="166">
        <v>3.3</v>
      </c>
      <c r="I1894" s="167"/>
      <c r="L1894" s="163"/>
      <c r="M1894" s="168"/>
      <c r="T1894" s="169"/>
      <c r="AT1894" s="164" t="s">
        <v>253</v>
      </c>
      <c r="AU1894" s="164" t="s">
        <v>113</v>
      </c>
      <c r="AV1894" s="13" t="s">
        <v>113</v>
      </c>
      <c r="AW1894" s="13" t="s">
        <v>32</v>
      </c>
      <c r="AX1894" s="13" t="s">
        <v>76</v>
      </c>
      <c r="AY1894" s="164" t="s">
        <v>164</v>
      </c>
    </row>
    <row r="1895" spans="2:51" s="12" customFormat="1">
      <c r="B1895" s="157"/>
      <c r="D1895" s="148" t="s">
        <v>253</v>
      </c>
      <c r="E1895" s="158" t="s">
        <v>1</v>
      </c>
      <c r="F1895" s="159" t="s">
        <v>511</v>
      </c>
      <c r="H1895" s="158" t="s">
        <v>1</v>
      </c>
      <c r="I1895" s="160"/>
      <c r="L1895" s="157"/>
      <c r="M1895" s="161"/>
      <c r="T1895" s="162"/>
      <c r="AT1895" s="158" t="s">
        <v>253</v>
      </c>
      <c r="AU1895" s="158" t="s">
        <v>113</v>
      </c>
      <c r="AV1895" s="12" t="s">
        <v>84</v>
      </c>
      <c r="AW1895" s="12" t="s">
        <v>32</v>
      </c>
      <c r="AX1895" s="12" t="s">
        <v>76</v>
      </c>
      <c r="AY1895" s="158" t="s">
        <v>164</v>
      </c>
    </row>
    <row r="1896" spans="2:51" s="12" customFormat="1">
      <c r="B1896" s="157"/>
      <c r="D1896" s="148" t="s">
        <v>253</v>
      </c>
      <c r="E1896" s="158" t="s">
        <v>1</v>
      </c>
      <c r="F1896" s="159" t="s">
        <v>1728</v>
      </c>
      <c r="H1896" s="158" t="s">
        <v>1</v>
      </c>
      <c r="I1896" s="160"/>
      <c r="L1896" s="157"/>
      <c r="M1896" s="161"/>
      <c r="T1896" s="162"/>
      <c r="AT1896" s="158" t="s">
        <v>253</v>
      </c>
      <c r="AU1896" s="158" t="s">
        <v>113</v>
      </c>
      <c r="AV1896" s="12" t="s">
        <v>84</v>
      </c>
      <c r="AW1896" s="12" t="s">
        <v>32</v>
      </c>
      <c r="AX1896" s="12" t="s">
        <v>76</v>
      </c>
      <c r="AY1896" s="158" t="s">
        <v>164</v>
      </c>
    </row>
    <row r="1897" spans="2:51" s="13" customFormat="1">
      <c r="B1897" s="163"/>
      <c r="D1897" s="148" t="s">
        <v>253</v>
      </c>
      <c r="E1897" s="164" t="s">
        <v>1</v>
      </c>
      <c r="F1897" s="165" t="s">
        <v>1796</v>
      </c>
      <c r="H1897" s="166">
        <v>6.21</v>
      </c>
      <c r="I1897" s="167"/>
      <c r="L1897" s="163"/>
      <c r="M1897" s="168"/>
      <c r="T1897" s="169"/>
      <c r="AT1897" s="164" t="s">
        <v>253</v>
      </c>
      <c r="AU1897" s="164" t="s">
        <v>113</v>
      </c>
      <c r="AV1897" s="13" t="s">
        <v>113</v>
      </c>
      <c r="AW1897" s="13" t="s">
        <v>32</v>
      </c>
      <c r="AX1897" s="13" t="s">
        <v>76</v>
      </c>
      <c r="AY1897" s="164" t="s">
        <v>164</v>
      </c>
    </row>
    <row r="1898" spans="2:51" s="13" customFormat="1">
      <c r="B1898" s="163"/>
      <c r="D1898" s="148" t="s">
        <v>253</v>
      </c>
      <c r="E1898" s="164" t="s">
        <v>1</v>
      </c>
      <c r="F1898" s="165" t="s">
        <v>1789</v>
      </c>
      <c r="H1898" s="166">
        <v>6.6</v>
      </c>
      <c r="I1898" s="167"/>
      <c r="L1898" s="163"/>
      <c r="M1898" s="168"/>
      <c r="T1898" s="169"/>
      <c r="AT1898" s="164" t="s">
        <v>253</v>
      </c>
      <c r="AU1898" s="164" t="s">
        <v>113</v>
      </c>
      <c r="AV1898" s="13" t="s">
        <v>113</v>
      </c>
      <c r="AW1898" s="13" t="s">
        <v>32</v>
      </c>
      <c r="AX1898" s="13" t="s">
        <v>76</v>
      </c>
      <c r="AY1898" s="164" t="s">
        <v>164</v>
      </c>
    </row>
    <row r="1899" spans="2:51" s="12" customFormat="1">
      <c r="B1899" s="157"/>
      <c r="D1899" s="148" t="s">
        <v>253</v>
      </c>
      <c r="E1899" s="158" t="s">
        <v>1</v>
      </c>
      <c r="F1899" s="159" t="s">
        <v>1730</v>
      </c>
      <c r="H1899" s="158" t="s">
        <v>1</v>
      </c>
      <c r="I1899" s="160"/>
      <c r="L1899" s="157"/>
      <c r="M1899" s="161"/>
      <c r="T1899" s="162"/>
      <c r="AT1899" s="158" t="s">
        <v>253</v>
      </c>
      <c r="AU1899" s="158" t="s">
        <v>113</v>
      </c>
      <c r="AV1899" s="12" t="s">
        <v>84</v>
      </c>
      <c r="AW1899" s="12" t="s">
        <v>32</v>
      </c>
      <c r="AX1899" s="12" t="s">
        <v>76</v>
      </c>
      <c r="AY1899" s="158" t="s">
        <v>164</v>
      </c>
    </row>
    <row r="1900" spans="2:51" s="13" customFormat="1" ht="22.5">
      <c r="B1900" s="163"/>
      <c r="D1900" s="148" t="s">
        <v>253</v>
      </c>
      <c r="E1900" s="164" t="s">
        <v>1</v>
      </c>
      <c r="F1900" s="165" t="s">
        <v>1797</v>
      </c>
      <c r="H1900" s="166">
        <v>57.12</v>
      </c>
      <c r="I1900" s="167"/>
      <c r="L1900" s="163"/>
      <c r="M1900" s="168"/>
      <c r="T1900" s="169"/>
      <c r="AT1900" s="164" t="s">
        <v>253</v>
      </c>
      <c r="AU1900" s="164" t="s">
        <v>113</v>
      </c>
      <c r="AV1900" s="13" t="s">
        <v>113</v>
      </c>
      <c r="AW1900" s="13" t="s">
        <v>32</v>
      </c>
      <c r="AX1900" s="13" t="s">
        <v>76</v>
      </c>
      <c r="AY1900" s="164" t="s">
        <v>164</v>
      </c>
    </row>
    <row r="1901" spans="2:51" s="13" customFormat="1">
      <c r="B1901" s="163"/>
      <c r="D1901" s="148" t="s">
        <v>253</v>
      </c>
      <c r="E1901" s="164" t="s">
        <v>1</v>
      </c>
      <c r="F1901" s="165" t="s">
        <v>1798</v>
      </c>
      <c r="H1901" s="166">
        <v>33</v>
      </c>
      <c r="I1901" s="167"/>
      <c r="L1901" s="163"/>
      <c r="M1901" s="168"/>
      <c r="T1901" s="169"/>
      <c r="AT1901" s="164" t="s">
        <v>253</v>
      </c>
      <c r="AU1901" s="164" t="s">
        <v>113</v>
      </c>
      <c r="AV1901" s="13" t="s">
        <v>113</v>
      </c>
      <c r="AW1901" s="13" t="s">
        <v>32</v>
      </c>
      <c r="AX1901" s="13" t="s">
        <v>76</v>
      </c>
      <c r="AY1901" s="164" t="s">
        <v>164</v>
      </c>
    </row>
    <row r="1902" spans="2:51" s="12" customFormat="1">
      <c r="B1902" s="157"/>
      <c r="D1902" s="148" t="s">
        <v>253</v>
      </c>
      <c r="E1902" s="158" t="s">
        <v>1</v>
      </c>
      <c r="F1902" s="159" t="s">
        <v>1734</v>
      </c>
      <c r="H1902" s="158" t="s">
        <v>1</v>
      </c>
      <c r="I1902" s="160"/>
      <c r="L1902" s="157"/>
      <c r="M1902" s="161"/>
      <c r="T1902" s="162"/>
      <c r="AT1902" s="158" t="s">
        <v>253</v>
      </c>
      <c r="AU1902" s="158" t="s">
        <v>113</v>
      </c>
      <c r="AV1902" s="12" t="s">
        <v>84</v>
      </c>
      <c r="AW1902" s="12" t="s">
        <v>32</v>
      </c>
      <c r="AX1902" s="12" t="s">
        <v>76</v>
      </c>
      <c r="AY1902" s="158" t="s">
        <v>164</v>
      </c>
    </row>
    <row r="1903" spans="2:51" s="13" customFormat="1">
      <c r="B1903" s="163"/>
      <c r="D1903" s="148" t="s">
        <v>253</v>
      </c>
      <c r="E1903" s="164" t="s">
        <v>1</v>
      </c>
      <c r="F1903" s="165" t="s">
        <v>1799</v>
      </c>
      <c r="H1903" s="166">
        <v>15.1</v>
      </c>
      <c r="I1903" s="167"/>
      <c r="L1903" s="163"/>
      <c r="M1903" s="168"/>
      <c r="T1903" s="169"/>
      <c r="AT1903" s="164" t="s">
        <v>253</v>
      </c>
      <c r="AU1903" s="164" t="s">
        <v>113</v>
      </c>
      <c r="AV1903" s="13" t="s">
        <v>113</v>
      </c>
      <c r="AW1903" s="13" t="s">
        <v>32</v>
      </c>
      <c r="AX1903" s="13" t="s">
        <v>76</v>
      </c>
      <c r="AY1903" s="164" t="s">
        <v>164</v>
      </c>
    </row>
    <row r="1904" spans="2:51" s="13" customFormat="1">
      <c r="B1904" s="163"/>
      <c r="D1904" s="148" t="s">
        <v>253</v>
      </c>
      <c r="E1904" s="164" t="s">
        <v>1</v>
      </c>
      <c r="F1904" s="165" t="s">
        <v>1800</v>
      </c>
      <c r="H1904" s="166">
        <v>4.4000000000000004</v>
      </c>
      <c r="I1904" s="167"/>
      <c r="L1904" s="163"/>
      <c r="M1904" s="168"/>
      <c r="T1904" s="169"/>
      <c r="AT1904" s="164" t="s">
        <v>253</v>
      </c>
      <c r="AU1904" s="164" t="s">
        <v>113</v>
      </c>
      <c r="AV1904" s="13" t="s">
        <v>113</v>
      </c>
      <c r="AW1904" s="13" t="s">
        <v>32</v>
      </c>
      <c r="AX1904" s="13" t="s">
        <v>76</v>
      </c>
      <c r="AY1904" s="164" t="s">
        <v>164</v>
      </c>
    </row>
    <row r="1905" spans="2:65" s="12" customFormat="1">
      <c r="B1905" s="157"/>
      <c r="D1905" s="148" t="s">
        <v>253</v>
      </c>
      <c r="E1905" s="158" t="s">
        <v>1</v>
      </c>
      <c r="F1905" s="159" t="s">
        <v>519</v>
      </c>
      <c r="H1905" s="158" t="s">
        <v>1</v>
      </c>
      <c r="I1905" s="160"/>
      <c r="L1905" s="157"/>
      <c r="M1905" s="161"/>
      <c r="T1905" s="162"/>
      <c r="AT1905" s="158" t="s">
        <v>253</v>
      </c>
      <c r="AU1905" s="158" t="s">
        <v>113</v>
      </c>
      <c r="AV1905" s="12" t="s">
        <v>84</v>
      </c>
      <c r="AW1905" s="12" t="s">
        <v>32</v>
      </c>
      <c r="AX1905" s="12" t="s">
        <v>76</v>
      </c>
      <c r="AY1905" s="158" t="s">
        <v>164</v>
      </c>
    </row>
    <row r="1906" spans="2:65" s="12" customFormat="1">
      <c r="B1906" s="157"/>
      <c r="D1906" s="148" t="s">
        <v>253</v>
      </c>
      <c r="E1906" s="158" t="s">
        <v>1</v>
      </c>
      <c r="F1906" s="159" t="s">
        <v>1728</v>
      </c>
      <c r="H1906" s="158" t="s">
        <v>1</v>
      </c>
      <c r="I1906" s="160"/>
      <c r="L1906" s="157"/>
      <c r="M1906" s="161"/>
      <c r="T1906" s="162"/>
      <c r="AT1906" s="158" t="s">
        <v>253</v>
      </c>
      <c r="AU1906" s="158" t="s">
        <v>113</v>
      </c>
      <c r="AV1906" s="12" t="s">
        <v>84</v>
      </c>
      <c r="AW1906" s="12" t="s">
        <v>32</v>
      </c>
      <c r="AX1906" s="12" t="s">
        <v>76</v>
      </c>
      <c r="AY1906" s="158" t="s">
        <v>164</v>
      </c>
    </row>
    <row r="1907" spans="2:65" s="13" customFormat="1">
      <c r="B1907" s="163"/>
      <c r="D1907" s="148" t="s">
        <v>253</v>
      </c>
      <c r="E1907" s="164" t="s">
        <v>1</v>
      </c>
      <c r="F1907" s="165" t="s">
        <v>1796</v>
      </c>
      <c r="H1907" s="166">
        <v>6.21</v>
      </c>
      <c r="I1907" s="167"/>
      <c r="L1907" s="163"/>
      <c r="M1907" s="168"/>
      <c r="T1907" s="169"/>
      <c r="AT1907" s="164" t="s">
        <v>253</v>
      </c>
      <c r="AU1907" s="164" t="s">
        <v>113</v>
      </c>
      <c r="AV1907" s="13" t="s">
        <v>113</v>
      </c>
      <c r="AW1907" s="13" t="s">
        <v>32</v>
      </c>
      <c r="AX1907" s="13" t="s">
        <v>76</v>
      </c>
      <c r="AY1907" s="164" t="s">
        <v>164</v>
      </c>
    </row>
    <row r="1908" spans="2:65" s="13" customFormat="1">
      <c r="B1908" s="163"/>
      <c r="D1908" s="148" t="s">
        <v>253</v>
      </c>
      <c r="E1908" s="164" t="s">
        <v>1</v>
      </c>
      <c r="F1908" s="165" t="s">
        <v>1789</v>
      </c>
      <c r="H1908" s="166">
        <v>6.6</v>
      </c>
      <c r="I1908" s="167"/>
      <c r="L1908" s="163"/>
      <c r="M1908" s="168"/>
      <c r="T1908" s="169"/>
      <c r="AT1908" s="164" t="s">
        <v>253</v>
      </c>
      <c r="AU1908" s="164" t="s">
        <v>113</v>
      </c>
      <c r="AV1908" s="13" t="s">
        <v>113</v>
      </c>
      <c r="AW1908" s="13" t="s">
        <v>32</v>
      </c>
      <c r="AX1908" s="13" t="s">
        <v>76</v>
      </c>
      <c r="AY1908" s="164" t="s">
        <v>164</v>
      </c>
    </row>
    <row r="1909" spans="2:65" s="12" customFormat="1">
      <c r="B1909" s="157"/>
      <c r="D1909" s="148" t="s">
        <v>253</v>
      </c>
      <c r="E1909" s="158" t="s">
        <v>1</v>
      </c>
      <c r="F1909" s="159" t="s">
        <v>1730</v>
      </c>
      <c r="H1909" s="158" t="s">
        <v>1</v>
      </c>
      <c r="I1909" s="160"/>
      <c r="L1909" s="157"/>
      <c r="M1909" s="161"/>
      <c r="T1909" s="162"/>
      <c r="AT1909" s="158" t="s">
        <v>253</v>
      </c>
      <c r="AU1909" s="158" t="s">
        <v>113</v>
      </c>
      <c r="AV1909" s="12" t="s">
        <v>84</v>
      </c>
      <c r="AW1909" s="12" t="s">
        <v>32</v>
      </c>
      <c r="AX1909" s="12" t="s">
        <v>76</v>
      </c>
      <c r="AY1909" s="158" t="s">
        <v>164</v>
      </c>
    </row>
    <row r="1910" spans="2:65" s="13" customFormat="1" ht="22.5">
      <c r="B1910" s="163"/>
      <c r="D1910" s="148" t="s">
        <v>253</v>
      </c>
      <c r="E1910" s="164" t="s">
        <v>1</v>
      </c>
      <c r="F1910" s="165" t="s">
        <v>1797</v>
      </c>
      <c r="H1910" s="166">
        <v>57.12</v>
      </c>
      <c r="I1910" s="167"/>
      <c r="L1910" s="163"/>
      <c r="M1910" s="168"/>
      <c r="T1910" s="169"/>
      <c r="AT1910" s="164" t="s">
        <v>253</v>
      </c>
      <c r="AU1910" s="164" t="s">
        <v>113</v>
      </c>
      <c r="AV1910" s="13" t="s">
        <v>113</v>
      </c>
      <c r="AW1910" s="13" t="s">
        <v>32</v>
      </c>
      <c r="AX1910" s="13" t="s">
        <v>76</v>
      </c>
      <c r="AY1910" s="164" t="s">
        <v>164</v>
      </c>
    </row>
    <row r="1911" spans="2:65" s="13" customFormat="1">
      <c r="B1911" s="163"/>
      <c r="D1911" s="148" t="s">
        <v>253</v>
      </c>
      <c r="E1911" s="164" t="s">
        <v>1</v>
      </c>
      <c r="F1911" s="165" t="s">
        <v>1798</v>
      </c>
      <c r="H1911" s="166">
        <v>33</v>
      </c>
      <c r="I1911" s="167"/>
      <c r="L1911" s="163"/>
      <c r="M1911" s="168"/>
      <c r="T1911" s="169"/>
      <c r="AT1911" s="164" t="s">
        <v>253</v>
      </c>
      <c r="AU1911" s="164" t="s">
        <v>113</v>
      </c>
      <c r="AV1911" s="13" t="s">
        <v>113</v>
      </c>
      <c r="AW1911" s="13" t="s">
        <v>32</v>
      </c>
      <c r="AX1911" s="13" t="s">
        <v>76</v>
      </c>
      <c r="AY1911" s="164" t="s">
        <v>164</v>
      </c>
    </row>
    <row r="1912" spans="2:65" s="12" customFormat="1">
      <c r="B1912" s="157"/>
      <c r="D1912" s="148" t="s">
        <v>253</v>
      </c>
      <c r="E1912" s="158" t="s">
        <v>1</v>
      </c>
      <c r="F1912" s="159" t="s">
        <v>1734</v>
      </c>
      <c r="H1912" s="158" t="s">
        <v>1</v>
      </c>
      <c r="I1912" s="160"/>
      <c r="L1912" s="157"/>
      <c r="M1912" s="161"/>
      <c r="T1912" s="162"/>
      <c r="AT1912" s="158" t="s">
        <v>253</v>
      </c>
      <c r="AU1912" s="158" t="s">
        <v>113</v>
      </c>
      <c r="AV1912" s="12" t="s">
        <v>84</v>
      </c>
      <c r="AW1912" s="12" t="s">
        <v>32</v>
      </c>
      <c r="AX1912" s="12" t="s">
        <v>76</v>
      </c>
      <c r="AY1912" s="158" t="s">
        <v>164</v>
      </c>
    </row>
    <row r="1913" spans="2:65" s="13" customFormat="1">
      <c r="B1913" s="163"/>
      <c r="D1913" s="148" t="s">
        <v>253</v>
      </c>
      <c r="E1913" s="164" t="s">
        <v>1</v>
      </c>
      <c r="F1913" s="165" t="s">
        <v>1799</v>
      </c>
      <c r="H1913" s="166">
        <v>15.1</v>
      </c>
      <c r="I1913" s="167"/>
      <c r="L1913" s="163"/>
      <c r="M1913" s="168"/>
      <c r="T1913" s="169"/>
      <c r="AT1913" s="164" t="s">
        <v>253</v>
      </c>
      <c r="AU1913" s="164" t="s">
        <v>113</v>
      </c>
      <c r="AV1913" s="13" t="s">
        <v>113</v>
      </c>
      <c r="AW1913" s="13" t="s">
        <v>32</v>
      </c>
      <c r="AX1913" s="13" t="s">
        <v>76</v>
      </c>
      <c r="AY1913" s="164" t="s">
        <v>164</v>
      </c>
    </row>
    <row r="1914" spans="2:65" s="13" customFormat="1">
      <c r="B1914" s="163"/>
      <c r="D1914" s="148" t="s">
        <v>253</v>
      </c>
      <c r="E1914" s="164" t="s">
        <v>1</v>
      </c>
      <c r="F1914" s="165" t="s">
        <v>1800</v>
      </c>
      <c r="H1914" s="166">
        <v>4.4000000000000004</v>
      </c>
      <c r="I1914" s="167"/>
      <c r="L1914" s="163"/>
      <c r="M1914" s="168"/>
      <c r="T1914" s="169"/>
      <c r="AT1914" s="164" t="s">
        <v>253</v>
      </c>
      <c r="AU1914" s="164" t="s">
        <v>113</v>
      </c>
      <c r="AV1914" s="13" t="s">
        <v>113</v>
      </c>
      <c r="AW1914" s="13" t="s">
        <v>32</v>
      </c>
      <c r="AX1914" s="13" t="s">
        <v>76</v>
      </c>
      <c r="AY1914" s="164" t="s">
        <v>164</v>
      </c>
    </row>
    <row r="1915" spans="2:65" s="14" customFormat="1">
      <c r="B1915" s="170"/>
      <c r="D1915" s="148" t="s">
        <v>253</v>
      </c>
      <c r="E1915" s="171" t="s">
        <v>1</v>
      </c>
      <c r="F1915" s="172" t="s">
        <v>265</v>
      </c>
      <c r="H1915" s="173">
        <v>394.74799999999999</v>
      </c>
      <c r="I1915" s="174"/>
      <c r="L1915" s="170"/>
      <c r="M1915" s="175"/>
      <c r="T1915" s="176"/>
      <c r="AT1915" s="171" t="s">
        <v>253</v>
      </c>
      <c r="AU1915" s="171" t="s">
        <v>113</v>
      </c>
      <c r="AV1915" s="14" t="s">
        <v>186</v>
      </c>
      <c r="AW1915" s="14" t="s">
        <v>32</v>
      </c>
      <c r="AX1915" s="14" t="s">
        <v>84</v>
      </c>
      <c r="AY1915" s="171" t="s">
        <v>164</v>
      </c>
    </row>
    <row r="1916" spans="2:65" s="1" customFormat="1" ht="24.2" customHeight="1">
      <c r="B1916" s="31"/>
      <c r="C1916" s="177" t="s">
        <v>1801</v>
      </c>
      <c r="D1916" s="177" t="s">
        <v>331</v>
      </c>
      <c r="E1916" s="178" t="s">
        <v>1802</v>
      </c>
      <c r="F1916" s="179" t="s">
        <v>1803</v>
      </c>
      <c r="G1916" s="180" t="s">
        <v>442</v>
      </c>
      <c r="H1916" s="181">
        <v>434.22300000000001</v>
      </c>
      <c r="I1916" s="182"/>
      <c r="J1916" s="183">
        <f>ROUND(I1916*H1916,2)</f>
        <v>0</v>
      </c>
      <c r="K1916" s="179" t="s">
        <v>251</v>
      </c>
      <c r="L1916" s="184"/>
      <c r="M1916" s="185" t="s">
        <v>1</v>
      </c>
      <c r="N1916" s="186" t="s">
        <v>42</v>
      </c>
      <c r="P1916" s="144">
        <f>O1916*H1916</f>
        <v>0</v>
      </c>
      <c r="Q1916" s="144">
        <v>2.0000000000000002E-5</v>
      </c>
      <c r="R1916" s="144">
        <f>Q1916*H1916</f>
        <v>8.6844600000000015E-3</v>
      </c>
      <c r="S1916" s="144">
        <v>0</v>
      </c>
      <c r="T1916" s="145">
        <f>S1916*H1916</f>
        <v>0</v>
      </c>
      <c r="AR1916" s="146" t="s">
        <v>470</v>
      </c>
      <c r="AT1916" s="146" t="s">
        <v>331</v>
      </c>
      <c r="AU1916" s="146" t="s">
        <v>113</v>
      </c>
      <c r="AY1916" s="16" t="s">
        <v>164</v>
      </c>
      <c r="BE1916" s="147">
        <f>IF(N1916="základní",J1916,0)</f>
        <v>0</v>
      </c>
      <c r="BF1916" s="147">
        <f>IF(N1916="snížená",J1916,0)</f>
        <v>0</v>
      </c>
      <c r="BG1916" s="147">
        <f>IF(N1916="zákl. přenesená",J1916,0)</f>
        <v>0</v>
      </c>
      <c r="BH1916" s="147">
        <f>IF(N1916="sníž. přenesená",J1916,0)</f>
        <v>0</v>
      </c>
      <c r="BI1916" s="147">
        <f>IF(N1916="nulová",J1916,0)</f>
        <v>0</v>
      </c>
      <c r="BJ1916" s="16" t="s">
        <v>113</v>
      </c>
      <c r="BK1916" s="147">
        <f>ROUND(I1916*H1916,2)</f>
        <v>0</v>
      </c>
      <c r="BL1916" s="16" t="s">
        <v>340</v>
      </c>
      <c r="BM1916" s="146" t="s">
        <v>1804</v>
      </c>
    </row>
    <row r="1917" spans="2:65" s="13" customFormat="1">
      <c r="B1917" s="163"/>
      <c r="D1917" s="148" t="s">
        <v>253</v>
      </c>
      <c r="E1917" s="164" t="s">
        <v>1</v>
      </c>
      <c r="F1917" s="165" t="s">
        <v>1805</v>
      </c>
      <c r="H1917" s="166">
        <v>434.22300000000001</v>
      </c>
      <c r="I1917" s="167"/>
      <c r="L1917" s="163"/>
      <c r="M1917" s="168"/>
      <c r="T1917" s="169"/>
      <c r="AT1917" s="164" t="s">
        <v>253</v>
      </c>
      <c r="AU1917" s="164" t="s">
        <v>113</v>
      </c>
      <c r="AV1917" s="13" t="s">
        <v>113</v>
      </c>
      <c r="AW1917" s="13" t="s">
        <v>32</v>
      </c>
      <c r="AX1917" s="13" t="s">
        <v>84</v>
      </c>
      <c r="AY1917" s="164" t="s">
        <v>164</v>
      </c>
    </row>
    <row r="1918" spans="2:65" s="1" customFormat="1" ht="24.2" customHeight="1">
      <c r="B1918" s="31"/>
      <c r="C1918" s="135" t="s">
        <v>1806</v>
      </c>
      <c r="D1918" s="135" t="s">
        <v>167</v>
      </c>
      <c r="E1918" s="136" t="s">
        <v>1807</v>
      </c>
      <c r="F1918" s="137" t="s">
        <v>1808</v>
      </c>
      <c r="G1918" s="138" t="s">
        <v>250</v>
      </c>
      <c r="H1918" s="139">
        <v>280.553</v>
      </c>
      <c r="I1918" s="140"/>
      <c r="J1918" s="141">
        <f>ROUND(I1918*H1918,2)</f>
        <v>0</v>
      </c>
      <c r="K1918" s="137" t="s">
        <v>1</v>
      </c>
      <c r="L1918" s="31"/>
      <c r="M1918" s="142" t="s">
        <v>1</v>
      </c>
      <c r="N1918" s="143" t="s">
        <v>42</v>
      </c>
      <c r="P1918" s="144">
        <f>O1918*H1918</f>
        <v>0</v>
      </c>
      <c r="Q1918" s="144">
        <v>5.3E-3</v>
      </c>
      <c r="R1918" s="144">
        <f>Q1918*H1918</f>
        <v>1.4869308999999999</v>
      </c>
      <c r="S1918" s="144">
        <v>0</v>
      </c>
      <c r="T1918" s="145">
        <f>S1918*H1918</f>
        <v>0</v>
      </c>
      <c r="AR1918" s="146" t="s">
        <v>340</v>
      </c>
      <c r="AT1918" s="146" t="s">
        <v>167</v>
      </c>
      <c r="AU1918" s="146" t="s">
        <v>113</v>
      </c>
      <c r="AY1918" s="16" t="s">
        <v>164</v>
      </c>
      <c r="BE1918" s="147">
        <f>IF(N1918="základní",J1918,0)</f>
        <v>0</v>
      </c>
      <c r="BF1918" s="147">
        <f>IF(N1918="snížená",J1918,0)</f>
        <v>0</v>
      </c>
      <c r="BG1918" s="147">
        <f>IF(N1918="zákl. přenesená",J1918,0)</f>
        <v>0</v>
      </c>
      <c r="BH1918" s="147">
        <f>IF(N1918="sníž. přenesená",J1918,0)</f>
        <v>0</v>
      </c>
      <c r="BI1918" s="147">
        <f>IF(N1918="nulová",J1918,0)</f>
        <v>0</v>
      </c>
      <c r="BJ1918" s="16" t="s">
        <v>113</v>
      </c>
      <c r="BK1918" s="147">
        <f>ROUND(I1918*H1918,2)</f>
        <v>0</v>
      </c>
      <c r="BL1918" s="16" t="s">
        <v>340</v>
      </c>
      <c r="BM1918" s="146" t="s">
        <v>1809</v>
      </c>
    </row>
    <row r="1919" spans="2:65" s="12" customFormat="1">
      <c r="B1919" s="157"/>
      <c r="D1919" s="148" t="s">
        <v>253</v>
      </c>
      <c r="E1919" s="158" t="s">
        <v>1</v>
      </c>
      <c r="F1919" s="159" t="s">
        <v>1787</v>
      </c>
      <c r="H1919" s="158" t="s">
        <v>1</v>
      </c>
      <c r="I1919" s="160"/>
      <c r="L1919" s="157"/>
      <c r="M1919" s="161"/>
      <c r="T1919" s="162"/>
      <c r="AT1919" s="158" t="s">
        <v>253</v>
      </c>
      <c r="AU1919" s="158" t="s">
        <v>113</v>
      </c>
      <c r="AV1919" s="12" t="s">
        <v>84</v>
      </c>
      <c r="AW1919" s="12" t="s">
        <v>32</v>
      </c>
      <c r="AX1919" s="12" t="s">
        <v>76</v>
      </c>
      <c r="AY1919" s="158" t="s">
        <v>164</v>
      </c>
    </row>
    <row r="1920" spans="2:65" s="12" customFormat="1">
      <c r="B1920" s="157"/>
      <c r="D1920" s="148" t="s">
        <v>253</v>
      </c>
      <c r="E1920" s="158" t="s">
        <v>1</v>
      </c>
      <c r="F1920" s="159" t="s">
        <v>509</v>
      </c>
      <c r="H1920" s="158" t="s">
        <v>1</v>
      </c>
      <c r="I1920" s="160"/>
      <c r="L1920" s="157"/>
      <c r="M1920" s="161"/>
      <c r="T1920" s="162"/>
      <c r="AT1920" s="158" t="s">
        <v>253</v>
      </c>
      <c r="AU1920" s="158" t="s">
        <v>113</v>
      </c>
      <c r="AV1920" s="12" t="s">
        <v>84</v>
      </c>
      <c r="AW1920" s="12" t="s">
        <v>32</v>
      </c>
      <c r="AX1920" s="12" t="s">
        <v>76</v>
      </c>
      <c r="AY1920" s="158" t="s">
        <v>164</v>
      </c>
    </row>
    <row r="1921" spans="2:51" s="12" customFormat="1">
      <c r="B1921" s="157"/>
      <c r="D1921" s="148" t="s">
        <v>253</v>
      </c>
      <c r="E1921" s="158" t="s">
        <v>1</v>
      </c>
      <c r="F1921" s="159" t="s">
        <v>1728</v>
      </c>
      <c r="H1921" s="158" t="s">
        <v>1</v>
      </c>
      <c r="I1921" s="160"/>
      <c r="L1921" s="157"/>
      <c r="M1921" s="161"/>
      <c r="T1921" s="162"/>
      <c r="AT1921" s="158" t="s">
        <v>253</v>
      </c>
      <c r="AU1921" s="158" t="s">
        <v>113</v>
      </c>
      <c r="AV1921" s="12" t="s">
        <v>84</v>
      </c>
      <c r="AW1921" s="12" t="s">
        <v>32</v>
      </c>
      <c r="AX1921" s="12" t="s">
        <v>76</v>
      </c>
      <c r="AY1921" s="158" t="s">
        <v>164</v>
      </c>
    </row>
    <row r="1922" spans="2:51" s="13" customFormat="1">
      <c r="B1922" s="163"/>
      <c r="D1922" s="148" t="s">
        <v>253</v>
      </c>
      <c r="E1922" s="164" t="s">
        <v>1</v>
      </c>
      <c r="F1922" s="165" t="s">
        <v>1729</v>
      </c>
      <c r="H1922" s="166">
        <v>6.8310000000000004</v>
      </c>
      <c r="I1922" s="167"/>
      <c r="L1922" s="163"/>
      <c r="M1922" s="168"/>
      <c r="T1922" s="169"/>
      <c r="AT1922" s="164" t="s">
        <v>253</v>
      </c>
      <c r="AU1922" s="164" t="s">
        <v>113</v>
      </c>
      <c r="AV1922" s="13" t="s">
        <v>113</v>
      </c>
      <c r="AW1922" s="13" t="s">
        <v>32</v>
      </c>
      <c r="AX1922" s="13" t="s">
        <v>76</v>
      </c>
      <c r="AY1922" s="164" t="s">
        <v>164</v>
      </c>
    </row>
    <row r="1923" spans="2:51" s="12" customFormat="1">
      <c r="B1923" s="157"/>
      <c r="D1923" s="148" t="s">
        <v>253</v>
      </c>
      <c r="E1923" s="158" t="s">
        <v>1</v>
      </c>
      <c r="F1923" s="159" t="s">
        <v>1730</v>
      </c>
      <c r="H1923" s="158" t="s">
        <v>1</v>
      </c>
      <c r="I1923" s="160"/>
      <c r="L1923" s="157"/>
      <c r="M1923" s="161"/>
      <c r="T1923" s="162"/>
      <c r="AT1923" s="158" t="s">
        <v>253</v>
      </c>
      <c r="AU1923" s="158" t="s">
        <v>113</v>
      </c>
      <c r="AV1923" s="12" t="s">
        <v>84</v>
      </c>
      <c r="AW1923" s="12" t="s">
        <v>32</v>
      </c>
      <c r="AX1923" s="12" t="s">
        <v>76</v>
      </c>
      <c r="AY1923" s="158" t="s">
        <v>164</v>
      </c>
    </row>
    <row r="1924" spans="2:51" s="13" customFormat="1" ht="22.5">
      <c r="B1924" s="163"/>
      <c r="D1924" s="148" t="s">
        <v>253</v>
      </c>
      <c r="E1924" s="164" t="s">
        <v>1</v>
      </c>
      <c r="F1924" s="165" t="s">
        <v>1731</v>
      </c>
      <c r="H1924" s="166">
        <v>74.082999999999998</v>
      </c>
      <c r="I1924" s="167"/>
      <c r="L1924" s="163"/>
      <c r="M1924" s="168"/>
      <c r="T1924" s="169"/>
      <c r="AT1924" s="164" t="s">
        <v>253</v>
      </c>
      <c r="AU1924" s="164" t="s">
        <v>113</v>
      </c>
      <c r="AV1924" s="13" t="s">
        <v>113</v>
      </c>
      <c r="AW1924" s="13" t="s">
        <v>32</v>
      </c>
      <c r="AX1924" s="13" t="s">
        <v>76</v>
      </c>
      <c r="AY1924" s="164" t="s">
        <v>164</v>
      </c>
    </row>
    <row r="1925" spans="2:51" s="12" customFormat="1">
      <c r="B1925" s="157"/>
      <c r="D1925" s="148" t="s">
        <v>253</v>
      </c>
      <c r="E1925" s="158" t="s">
        <v>1</v>
      </c>
      <c r="F1925" s="159" t="s">
        <v>1732</v>
      </c>
      <c r="H1925" s="158" t="s">
        <v>1</v>
      </c>
      <c r="I1925" s="160"/>
      <c r="L1925" s="157"/>
      <c r="M1925" s="161"/>
      <c r="T1925" s="162"/>
      <c r="AT1925" s="158" t="s">
        <v>253</v>
      </c>
      <c r="AU1925" s="158" t="s">
        <v>113</v>
      </c>
      <c r="AV1925" s="12" t="s">
        <v>84</v>
      </c>
      <c r="AW1925" s="12" t="s">
        <v>32</v>
      </c>
      <c r="AX1925" s="12" t="s">
        <v>76</v>
      </c>
      <c r="AY1925" s="158" t="s">
        <v>164</v>
      </c>
    </row>
    <row r="1926" spans="2:51" s="13" customFormat="1">
      <c r="B1926" s="163"/>
      <c r="D1926" s="148" t="s">
        <v>253</v>
      </c>
      <c r="E1926" s="164" t="s">
        <v>1</v>
      </c>
      <c r="F1926" s="165" t="s">
        <v>1733</v>
      </c>
      <c r="H1926" s="166">
        <v>15.532</v>
      </c>
      <c r="I1926" s="167"/>
      <c r="L1926" s="163"/>
      <c r="M1926" s="168"/>
      <c r="T1926" s="169"/>
      <c r="AT1926" s="164" t="s">
        <v>253</v>
      </c>
      <c r="AU1926" s="164" t="s">
        <v>113</v>
      </c>
      <c r="AV1926" s="13" t="s">
        <v>113</v>
      </c>
      <c r="AW1926" s="13" t="s">
        <v>32</v>
      </c>
      <c r="AX1926" s="13" t="s">
        <v>76</v>
      </c>
      <c r="AY1926" s="164" t="s">
        <v>164</v>
      </c>
    </row>
    <row r="1927" spans="2:51" s="12" customFormat="1">
      <c r="B1927" s="157"/>
      <c r="D1927" s="148" t="s">
        <v>253</v>
      </c>
      <c r="E1927" s="158" t="s">
        <v>1</v>
      </c>
      <c r="F1927" s="159" t="s">
        <v>1734</v>
      </c>
      <c r="H1927" s="158" t="s">
        <v>1</v>
      </c>
      <c r="I1927" s="160"/>
      <c r="L1927" s="157"/>
      <c r="M1927" s="161"/>
      <c r="T1927" s="162"/>
      <c r="AT1927" s="158" t="s">
        <v>253</v>
      </c>
      <c r="AU1927" s="158" t="s">
        <v>113</v>
      </c>
      <c r="AV1927" s="12" t="s">
        <v>84</v>
      </c>
      <c r="AW1927" s="12" t="s">
        <v>32</v>
      </c>
      <c r="AX1927" s="12" t="s">
        <v>76</v>
      </c>
      <c r="AY1927" s="158" t="s">
        <v>164</v>
      </c>
    </row>
    <row r="1928" spans="2:51" s="13" customFormat="1">
      <c r="B1928" s="163"/>
      <c r="D1928" s="148" t="s">
        <v>253</v>
      </c>
      <c r="E1928" s="164" t="s">
        <v>1</v>
      </c>
      <c r="F1928" s="165" t="s">
        <v>1735</v>
      </c>
      <c r="H1928" s="166">
        <v>11.561</v>
      </c>
      <c r="I1928" s="167"/>
      <c r="L1928" s="163"/>
      <c r="M1928" s="168"/>
      <c r="T1928" s="169"/>
      <c r="AT1928" s="164" t="s">
        <v>253</v>
      </c>
      <c r="AU1928" s="164" t="s">
        <v>113</v>
      </c>
      <c r="AV1928" s="13" t="s">
        <v>113</v>
      </c>
      <c r="AW1928" s="13" t="s">
        <v>32</v>
      </c>
      <c r="AX1928" s="13" t="s">
        <v>76</v>
      </c>
      <c r="AY1928" s="164" t="s">
        <v>164</v>
      </c>
    </row>
    <row r="1929" spans="2:51" s="12" customFormat="1">
      <c r="B1929" s="157"/>
      <c r="D1929" s="148" t="s">
        <v>253</v>
      </c>
      <c r="E1929" s="158" t="s">
        <v>1</v>
      </c>
      <c r="F1929" s="159" t="s">
        <v>511</v>
      </c>
      <c r="H1929" s="158" t="s">
        <v>1</v>
      </c>
      <c r="I1929" s="160"/>
      <c r="L1929" s="157"/>
      <c r="M1929" s="161"/>
      <c r="T1929" s="162"/>
      <c r="AT1929" s="158" t="s">
        <v>253</v>
      </c>
      <c r="AU1929" s="158" t="s">
        <v>113</v>
      </c>
      <c r="AV1929" s="12" t="s">
        <v>84</v>
      </c>
      <c r="AW1929" s="12" t="s">
        <v>32</v>
      </c>
      <c r="AX1929" s="12" t="s">
        <v>76</v>
      </c>
      <c r="AY1929" s="158" t="s">
        <v>164</v>
      </c>
    </row>
    <row r="1930" spans="2:51" s="12" customFormat="1">
      <c r="B1930" s="157"/>
      <c r="D1930" s="148" t="s">
        <v>253</v>
      </c>
      <c r="E1930" s="158" t="s">
        <v>1</v>
      </c>
      <c r="F1930" s="159" t="s">
        <v>1728</v>
      </c>
      <c r="H1930" s="158" t="s">
        <v>1</v>
      </c>
      <c r="I1930" s="160"/>
      <c r="L1930" s="157"/>
      <c r="M1930" s="161"/>
      <c r="T1930" s="162"/>
      <c r="AT1930" s="158" t="s">
        <v>253</v>
      </c>
      <c r="AU1930" s="158" t="s">
        <v>113</v>
      </c>
      <c r="AV1930" s="12" t="s">
        <v>84</v>
      </c>
      <c r="AW1930" s="12" t="s">
        <v>32</v>
      </c>
      <c r="AX1930" s="12" t="s">
        <v>76</v>
      </c>
      <c r="AY1930" s="158" t="s">
        <v>164</v>
      </c>
    </row>
    <row r="1931" spans="2:51" s="13" customFormat="1">
      <c r="B1931" s="163"/>
      <c r="D1931" s="148" t="s">
        <v>253</v>
      </c>
      <c r="E1931" s="164" t="s">
        <v>1</v>
      </c>
      <c r="F1931" s="165" t="s">
        <v>1736</v>
      </c>
      <c r="H1931" s="166">
        <v>6.8310000000000004</v>
      </c>
      <c r="I1931" s="167"/>
      <c r="L1931" s="163"/>
      <c r="M1931" s="168"/>
      <c r="T1931" s="169"/>
      <c r="AT1931" s="164" t="s">
        <v>253</v>
      </c>
      <c r="AU1931" s="164" t="s">
        <v>113</v>
      </c>
      <c r="AV1931" s="13" t="s">
        <v>113</v>
      </c>
      <c r="AW1931" s="13" t="s">
        <v>32</v>
      </c>
      <c r="AX1931" s="13" t="s">
        <v>76</v>
      </c>
      <c r="AY1931" s="164" t="s">
        <v>164</v>
      </c>
    </row>
    <row r="1932" spans="2:51" s="12" customFormat="1">
      <c r="B1932" s="157"/>
      <c r="D1932" s="148" t="s">
        <v>253</v>
      </c>
      <c r="E1932" s="158" t="s">
        <v>1</v>
      </c>
      <c r="F1932" s="159" t="s">
        <v>1730</v>
      </c>
      <c r="H1932" s="158" t="s">
        <v>1</v>
      </c>
      <c r="I1932" s="160"/>
      <c r="L1932" s="157"/>
      <c r="M1932" s="161"/>
      <c r="T1932" s="162"/>
      <c r="AT1932" s="158" t="s">
        <v>253</v>
      </c>
      <c r="AU1932" s="158" t="s">
        <v>113</v>
      </c>
      <c r="AV1932" s="12" t="s">
        <v>84</v>
      </c>
      <c r="AW1932" s="12" t="s">
        <v>32</v>
      </c>
      <c r="AX1932" s="12" t="s">
        <v>76</v>
      </c>
      <c r="AY1932" s="158" t="s">
        <v>164</v>
      </c>
    </row>
    <row r="1933" spans="2:51" s="13" customFormat="1" ht="22.5">
      <c r="B1933" s="163"/>
      <c r="D1933" s="148" t="s">
        <v>253</v>
      </c>
      <c r="E1933" s="164" t="s">
        <v>1</v>
      </c>
      <c r="F1933" s="165" t="s">
        <v>1737</v>
      </c>
      <c r="H1933" s="166">
        <v>62.832000000000001</v>
      </c>
      <c r="I1933" s="167"/>
      <c r="L1933" s="163"/>
      <c r="M1933" s="168"/>
      <c r="T1933" s="169"/>
      <c r="AT1933" s="164" t="s">
        <v>253</v>
      </c>
      <c r="AU1933" s="164" t="s">
        <v>113</v>
      </c>
      <c r="AV1933" s="13" t="s">
        <v>113</v>
      </c>
      <c r="AW1933" s="13" t="s">
        <v>32</v>
      </c>
      <c r="AX1933" s="13" t="s">
        <v>76</v>
      </c>
      <c r="AY1933" s="164" t="s">
        <v>164</v>
      </c>
    </row>
    <row r="1934" spans="2:51" s="12" customFormat="1">
      <c r="B1934" s="157"/>
      <c r="D1934" s="148" t="s">
        <v>253</v>
      </c>
      <c r="E1934" s="158" t="s">
        <v>1</v>
      </c>
      <c r="F1934" s="159" t="s">
        <v>1734</v>
      </c>
      <c r="H1934" s="158" t="s">
        <v>1</v>
      </c>
      <c r="I1934" s="160"/>
      <c r="L1934" s="157"/>
      <c r="M1934" s="161"/>
      <c r="T1934" s="162"/>
      <c r="AT1934" s="158" t="s">
        <v>253</v>
      </c>
      <c r="AU1934" s="158" t="s">
        <v>113</v>
      </c>
      <c r="AV1934" s="12" t="s">
        <v>84</v>
      </c>
      <c r="AW1934" s="12" t="s">
        <v>32</v>
      </c>
      <c r="AX1934" s="12" t="s">
        <v>76</v>
      </c>
      <c r="AY1934" s="158" t="s">
        <v>164</v>
      </c>
    </row>
    <row r="1935" spans="2:51" s="13" customFormat="1">
      <c r="B1935" s="163"/>
      <c r="D1935" s="148" t="s">
        <v>253</v>
      </c>
      <c r="E1935" s="164" t="s">
        <v>1</v>
      </c>
      <c r="F1935" s="165" t="s">
        <v>1738</v>
      </c>
      <c r="H1935" s="166">
        <v>16.61</v>
      </c>
      <c r="I1935" s="167"/>
      <c r="L1935" s="163"/>
      <c r="M1935" s="168"/>
      <c r="T1935" s="169"/>
      <c r="AT1935" s="164" t="s">
        <v>253</v>
      </c>
      <c r="AU1935" s="164" t="s">
        <v>113</v>
      </c>
      <c r="AV1935" s="13" t="s">
        <v>113</v>
      </c>
      <c r="AW1935" s="13" t="s">
        <v>32</v>
      </c>
      <c r="AX1935" s="13" t="s">
        <v>76</v>
      </c>
      <c r="AY1935" s="164" t="s">
        <v>164</v>
      </c>
    </row>
    <row r="1936" spans="2:51" s="12" customFormat="1">
      <c r="B1936" s="157"/>
      <c r="D1936" s="148" t="s">
        <v>253</v>
      </c>
      <c r="E1936" s="158" t="s">
        <v>1</v>
      </c>
      <c r="F1936" s="159" t="s">
        <v>519</v>
      </c>
      <c r="H1936" s="158" t="s">
        <v>1</v>
      </c>
      <c r="I1936" s="160"/>
      <c r="L1936" s="157"/>
      <c r="M1936" s="161"/>
      <c r="T1936" s="162"/>
      <c r="AT1936" s="158" t="s">
        <v>253</v>
      </c>
      <c r="AU1936" s="158" t="s">
        <v>113</v>
      </c>
      <c r="AV1936" s="12" t="s">
        <v>84</v>
      </c>
      <c r="AW1936" s="12" t="s">
        <v>32</v>
      </c>
      <c r="AX1936" s="12" t="s">
        <v>76</v>
      </c>
      <c r="AY1936" s="158" t="s">
        <v>164</v>
      </c>
    </row>
    <row r="1937" spans="2:65" s="12" customFormat="1">
      <c r="B1937" s="157"/>
      <c r="D1937" s="148" t="s">
        <v>253</v>
      </c>
      <c r="E1937" s="158" t="s">
        <v>1</v>
      </c>
      <c r="F1937" s="159" t="s">
        <v>1728</v>
      </c>
      <c r="H1937" s="158" t="s">
        <v>1</v>
      </c>
      <c r="I1937" s="160"/>
      <c r="L1937" s="157"/>
      <c r="M1937" s="161"/>
      <c r="T1937" s="162"/>
      <c r="AT1937" s="158" t="s">
        <v>253</v>
      </c>
      <c r="AU1937" s="158" t="s">
        <v>113</v>
      </c>
      <c r="AV1937" s="12" t="s">
        <v>84</v>
      </c>
      <c r="AW1937" s="12" t="s">
        <v>32</v>
      </c>
      <c r="AX1937" s="12" t="s">
        <v>76</v>
      </c>
      <c r="AY1937" s="158" t="s">
        <v>164</v>
      </c>
    </row>
    <row r="1938" spans="2:65" s="13" customFormat="1">
      <c r="B1938" s="163"/>
      <c r="D1938" s="148" t="s">
        <v>253</v>
      </c>
      <c r="E1938" s="164" t="s">
        <v>1</v>
      </c>
      <c r="F1938" s="165" t="s">
        <v>1736</v>
      </c>
      <c r="H1938" s="166">
        <v>6.8310000000000004</v>
      </c>
      <c r="I1938" s="167"/>
      <c r="L1938" s="163"/>
      <c r="M1938" s="168"/>
      <c r="T1938" s="169"/>
      <c r="AT1938" s="164" t="s">
        <v>253</v>
      </c>
      <c r="AU1938" s="164" t="s">
        <v>113</v>
      </c>
      <c r="AV1938" s="13" t="s">
        <v>113</v>
      </c>
      <c r="AW1938" s="13" t="s">
        <v>32</v>
      </c>
      <c r="AX1938" s="13" t="s">
        <v>76</v>
      </c>
      <c r="AY1938" s="164" t="s">
        <v>164</v>
      </c>
    </row>
    <row r="1939" spans="2:65" s="12" customFormat="1">
      <c r="B1939" s="157"/>
      <c r="D1939" s="148" t="s">
        <v>253</v>
      </c>
      <c r="E1939" s="158" t="s">
        <v>1</v>
      </c>
      <c r="F1939" s="159" t="s">
        <v>1730</v>
      </c>
      <c r="H1939" s="158" t="s">
        <v>1</v>
      </c>
      <c r="I1939" s="160"/>
      <c r="L1939" s="157"/>
      <c r="M1939" s="161"/>
      <c r="T1939" s="162"/>
      <c r="AT1939" s="158" t="s">
        <v>253</v>
      </c>
      <c r="AU1939" s="158" t="s">
        <v>113</v>
      </c>
      <c r="AV1939" s="12" t="s">
        <v>84</v>
      </c>
      <c r="AW1939" s="12" t="s">
        <v>32</v>
      </c>
      <c r="AX1939" s="12" t="s">
        <v>76</v>
      </c>
      <c r="AY1939" s="158" t="s">
        <v>164</v>
      </c>
    </row>
    <row r="1940" spans="2:65" s="13" customFormat="1" ht="22.5">
      <c r="B1940" s="163"/>
      <c r="D1940" s="148" t="s">
        <v>253</v>
      </c>
      <c r="E1940" s="164" t="s">
        <v>1</v>
      </c>
      <c r="F1940" s="165" t="s">
        <v>1737</v>
      </c>
      <c r="H1940" s="166">
        <v>62.832000000000001</v>
      </c>
      <c r="I1940" s="167"/>
      <c r="L1940" s="163"/>
      <c r="M1940" s="168"/>
      <c r="T1940" s="169"/>
      <c r="AT1940" s="164" t="s">
        <v>253</v>
      </c>
      <c r="AU1940" s="164" t="s">
        <v>113</v>
      </c>
      <c r="AV1940" s="13" t="s">
        <v>113</v>
      </c>
      <c r="AW1940" s="13" t="s">
        <v>32</v>
      </c>
      <c r="AX1940" s="13" t="s">
        <v>76</v>
      </c>
      <c r="AY1940" s="164" t="s">
        <v>164</v>
      </c>
    </row>
    <row r="1941" spans="2:65" s="12" customFormat="1">
      <c r="B1941" s="157"/>
      <c r="D1941" s="148" t="s">
        <v>253</v>
      </c>
      <c r="E1941" s="158" t="s">
        <v>1</v>
      </c>
      <c r="F1941" s="159" t="s">
        <v>1734</v>
      </c>
      <c r="H1941" s="158" t="s">
        <v>1</v>
      </c>
      <c r="I1941" s="160"/>
      <c r="L1941" s="157"/>
      <c r="M1941" s="161"/>
      <c r="T1941" s="162"/>
      <c r="AT1941" s="158" t="s">
        <v>253</v>
      </c>
      <c r="AU1941" s="158" t="s">
        <v>113</v>
      </c>
      <c r="AV1941" s="12" t="s">
        <v>84</v>
      </c>
      <c r="AW1941" s="12" t="s">
        <v>32</v>
      </c>
      <c r="AX1941" s="12" t="s">
        <v>76</v>
      </c>
      <c r="AY1941" s="158" t="s">
        <v>164</v>
      </c>
    </row>
    <row r="1942" spans="2:65" s="13" customFormat="1">
      <c r="B1942" s="163"/>
      <c r="D1942" s="148" t="s">
        <v>253</v>
      </c>
      <c r="E1942" s="164" t="s">
        <v>1</v>
      </c>
      <c r="F1942" s="165" t="s">
        <v>1738</v>
      </c>
      <c r="H1942" s="166">
        <v>16.61</v>
      </c>
      <c r="I1942" s="167"/>
      <c r="L1942" s="163"/>
      <c r="M1942" s="168"/>
      <c r="T1942" s="169"/>
      <c r="AT1942" s="164" t="s">
        <v>253</v>
      </c>
      <c r="AU1942" s="164" t="s">
        <v>113</v>
      </c>
      <c r="AV1942" s="13" t="s">
        <v>113</v>
      </c>
      <c r="AW1942" s="13" t="s">
        <v>32</v>
      </c>
      <c r="AX1942" s="13" t="s">
        <v>76</v>
      </c>
      <c r="AY1942" s="164" t="s">
        <v>164</v>
      </c>
    </row>
    <row r="1943" spans="2:65" s="14" customFormat="1">
      <c r="B1943" s="170"/>
      <c r="D1943" s="148" t="s">
        <v>253</v>
      </c>
      <c r="E1943" s="171" t="s">
        <v>1</v>
      </c>
      <c r="F1943" s="172" t="s">
        <v>265</v>
      </c>
      <c r="H1943" s="173">
        <v>280.553</v>
      </c>
      <c r="I1943" s="174"/>
      <c r="L1943" s="170"/>
      <c r="M1943" s="175"/>
      <c r="T1943" s="176"/>
      <c r="AT1943" s="171" t="s">
        <v>253</v>
      </c>
      <c r="AU1943" s="171" t="s">
        <v>113</v>
      </c>
      <c r="AV1943" s="14" t="s">
        <v>186</v>
      </c>
      <c r="AW1943" s="14" t="s">
        <v>32</v>
      </c>
      <c r="AX1943" s="14" t="s">
        <v>84</v>
      </c>
      <c r="AY1943" s="171" t="s">
        <v>164</v>
      </c>
    </row>
    <row r="1944" spans="2:65" s="1" customFormat="1" ht="33" customHeight="1">
      <c r="B1944" s="31"/>
      <c r="C1944" s="135" t="s">
        <v>1810</v>
      </c>
      <c r="D1944" s="135" t="s">
        <v>167</v>
      </c>
      <c r="E1944" s="136" t="s">
        <v>1811</v>
      </c>
      <c r="F1944" s="137" t="s">
        <v>1812</v>
      </c>
      <c r="G1944" s="138" t="s">
        <v>250</v>
      </c>
      <c r="H1944" s="139">
        <v>791.50900000000001</v>
      </c>
      <c r="I1944" s="140"/>
      <c r="J1944" s="141">
        <f>ROUND(I1944*H1944,2)</f>
        <v>0</v>
      </c>
      <c r="K1944" s="137" t="s">
        <v>251</v>
      </c>
      <c r="L1944" s="31"/>
      <c r="M1944" s="142" t="s">
        <v>1</v>
      </c>
      <c r="N1944" s="143" t="s">
        <v>42</v>
      </c>
      <c r="P1944" s="144">
        <f>O1944*H1944</f>
        <v>0</v>
      </c>
      <c r="Q1944" s="144">
        <v>5.3499999999999997E-3</v>
      </c>
      <c r="R1944" s="144">
        <f>Q1944*H1944</f>
        <v>4.2345731500000001</v>
      </c>
      <c r="S1944" s="144">
        <v>0</v>
      </c>
      <c r="T1944" s="145">
        <f>S1944*H1944</f>
        <v>0</v>
      </c>
      <c r="AR1944" s="146" t="s">
        <v>340</v>
      </c>
      <c r="AT1944" s="146" t="s">
        <v>167</v>
      </c>
      <c r="AU1944" s="146" t="s">
        <v>113</v>
      </c>
      <c r="AY1944" s="16" t="s">
        <v>164</v>
      </c>
      <c r="BE1944" s="147">
        <f>IF(N1944="základní",J1944,0)</f>
        <v>0</v>
      </c>
      <c r="BF1944" s="147">
        <f>IF(N1944="snížená",J1944,0)</f>
        <v>0</v>
      </c>
      <c r="BG1944" s="147">
        <f>IF(N1944="zákl. přenesená",J1944,0)</f>
        <v>0</v>
      </c>
      <c r="BH1944" s="147">
        <f>IF(N1944="sníž. přenesená",J1944,0)</f>
        <v>0</v>
      </c>
      <c r="BI1944" s="147">
        <f>IF(N1944="nulová",J1944,0)</f>
        <v>0</v>
      </c>
      <c r="BJ1944" s="16" t="s">
        <v>113</v>
      </c>
      <c r="BK1944" s="147">
        <f>ROUND(I1944*H1944,2)</f>
        <v>0</v>
      </c>
      <c r="BL1944" s="16" t="s">
        <v>340</v>
      </c>
      <c r="BM1944" s="146" t="s">
        <v>1813</v>
      </c>
    </row>
    <row r="1945" spans="2:65" s="12" customFormat="1">
      <c r="B1945" s="157"/>
      <c r="D1945" s="148" t="s">
        <v>253</v>
      </c>
      <c r="E1945" s="158" t="s">
        <v>1</v>
      </c>
      <c r="F1945" s="159" t="s">
        <v>1739</v>
      </c>
      <c r="H1945" s="158" t="s">
        <v>1</v>
      </c>
      <c r="I1945" s="160"/>
      <c r="L1945" s="157"/>
      <c r="M1945" s="161"/>
      <c r="T1945" s="162"/>
      <c r="AT1945" s="158" t="s">
        <v>253</v>
      </c>
      <c r="AU1945" s="158" t="s">
        <v>113</v>
      </c>
      <c r="AV1945" s="12" t="s">
        <v>84</v>
      </c>
      <c r="AW1945" s="12" t="s">
        <v>32</v>
      </c>
      <c r="AX1945" s="12" t="s">
        <v>76</v>
      </c>
      <c r="AY1945" s="158" t="s">
        <v>164</v>
      </c>
    </row>
    <row r="1946" spans="2:65" s="13" customFormat="1">
      <c r="B1946" s="163"/>
      <c r="D1946" s="148" t="s">
        <v>253</v>
      </c>
      <c r="E1946" s="164" t="s">
        <v>1</v>
      </c>
      <c r="F1946" s="165" t="s">
        <v>1740</v>
      </c>
      <c r="H1946" s="166">
        <v>14.221</v>
      </c>
      <c r="I1946" s="167"/>
      <c r="L1946" s="163"/>
      <c r="M1946" s="168"/>
      <c r="T1946" s="169"/>
      <c r="AT1946" s="164" t="s">
        <v>253</v>
      </c>
      <c r="AU1946" s="164" t="s">
        <v>113</v>
      </c>
      <c r="AV1946" s="13" t="s">
        <v>113</v>
      </c>
      <c r="AW1946" s="13" t="s">
        <v>32</v>
      </c>
      <c r="AX1946" s="13" t="s">
        <v>76</v>
      </c>
      <c r="AY1946" s="164" t="s">
        <v>164</v>
      </c>
    </row>
    <row r="1947" spans="2:65" s="13" customFormat="1">
      <c r="B1947" s="163"/>
      <c r="D1947" s="148" t="s">
        <v>253</v>
      </c>
      <c r="E1947" s="164" t="s">
        <v>1</v>
      </c>
      <c r="F1947" s="165" t="s">
        <v>1741</v>
      </c>
      <c r="H1947" s="166">
        <v>37.533999999999999</v>
      </c>
      <c r="I1947" s="167"/>
      <c r="L1947" s="163"/>
      <c r="M1947" s="168"/>
      <c r="T1947" s="169"/>
      <c r="AT1947" s="164" t="s">
        <v>253</v>
      </c>
      <c r="AU1947" s="164" t="s">
        <v>113</v>
      </c>
      <c r="AV1947" s="13" t="s">
        <v>113</v>
      </c>
      <c r="AW1947" s="13" t="s">
        <v>32</v>
      </c>
      <c r="AX1947" s="13" t="s">
        <v>76</v>
      </c>
      <c r="AY1947" s="164" t="s">
        <v>164</v>
      </c>
    </row>
    <row r="1948" spans="2:65" s="12" customFormat="1">
      <c r="B1948" s="157"/>
      <c r="D1948" s="148" t="s">
        <v>253</v>
      </c>
      <c r="E1948" s="158" t="s">
        <v>1</v>
      </c>
      <c r="F1948" s="159" t="s">
        <v>1742</v>
      </c>
      <c r="H1948" s="158" t="s">
        <v>1</v>
      </c>
      <c r="I1948" s="160"/>
      <c r="L1948" s="157"/>
      <c r="M1948" s="161"/>
      <c r="T1948" s="162"/>
      <c r="AT1948" s="158" t="s">
        <v>253</v>
      </c>
      <c r="AU1948" s="158" t="s">
        <v>113</v>
      </c>
      <c r="AV1948" s="12" t="s">
        <v>84</v>
      </c>
      <c r="AW1948" s="12" t="s">
        <v>32</v>
      </c>
      <c r="AX1948" s="12" t="s">
        <v>76</v>
      </c>
      <c r="AY1948" s="158" t="s">
        <v>164</v>
      </c>
    </row>
    <row r="1949" spans="2:65" s="13" customFormat="1">
      <c r="B1949" s="163"/>
      <c r="D1949" s="148" t="s">
        <v>253</v>
      </c>
      <c r="E1949" s="164" t="s">
        <v>1</v>
      </c>
      <c r="F1949" s="165" t="s">
        <v>1743</v>
      </c>
      <c r="H1949" s="166">
        <v>17.143999999999998</v>
      </c>
      <c r="I1949" s="167"/>
      <c r="L1949" s="163"/>
      <c r="M1949" s="168"/>
      <c r="T1949" s="169"/>
      <c r="AT1949" s="164" t="s">
        <v>253</v>
      </c>
      <c r="AU1949" s="164" t="s">
        <v>113</v>
      </c>
      <c r="AV1949" s="13" t="s">
        <v>113</v>
      </c>
      <c r="AW1949" s="13" t="s">
        <v>32</v>
      </c>
      <c r="AX1949" s="13" t="s">
        <v>76</v>
      </c>
      <c r="AY1949" s="164" t="s">
        <v>164</v>
      </c>
    </row>
    <row r="1950" spans="2:65" s="12" customFormat="1">
      <c r="B1950" s="157"/>
      <c r="D1950" s="148" t="s">
        <v>253</v>
      </c>
      <c r="E1950" s="158" t="s">
        <v>1</v>
      </c>
      <c r="F1950" s="159" t="s">
        <v>1744</v>
      </c>
      <c r="H1950" s="158" t="s">
        <v>1</v>
      </c>
      <c r="I1950" s="160"/>
      <c r="L1950" s="157"/>
      <c r="M1950" s="161"/>
      <c r="T1950" s="162"/>
      <c r="AT1950" s="158" t="s">
        <v>253</v>
      </c>
      <c r="AU1950" s="158" t="s">
        <v>113</v>
      </c>
      <c r="AV1950" s="12" t="s">
        <v>84</v>
      </c>
      <c r="AW1950" s="12" t="s">
        <v>32</v>
      </c>
      <c r="AX1950" s="12" t="s">
        <v>76</v>
      </c>
      <c r="AY1950" s="158" t="s">
        <v>164</v>
      </c>
    </row>
    <row r="1951" spans="2:65" s="13" customFormat="1">
      <c r="B1951" s="163"/>
      <c r="D1951" s="148" t="s">
        <v>253</v>
      </c>
      <c r="E1951" s="164" t="s">
        <v>1</v>
      </c>
      <c r="F1951" s="165" t="s">
        <v>1745</v>
      </c>
      <c r="H1951" s="166">
        <v>28.032</v>
      </c>
      <c r="I1951" s="167"/>
      <c r="L1951" s="163"/>
      <c r="M1951" s="168"/>
      <c r="T1951" s="169"/>
      <c r="AT1951" s="164" t="s">
        <v>253</v>
      </c>
      <c r="AU1951" s="164" t="s">
        <v>113</v>
      </c>
      <c r="AV1951" s="13" t="s">
        <v>113</v>
      </c>
      <c r="AW1951" s="13" t="s">
        <v>32</v>
      </c>
      <c r="AX1951" s="13" t="s">
        <v>76</v>
      </c>
      <c r="AY1951" s="164" t="s">
        <v>164</v>
      </c>
    </row>
    <row r="1952" spans="2:65" s="12" customFormat="1">
      <c r="B1952" s="157"/>
      <c r="D1952" s="148" t="s">
        <v>253</v>
      </c>
      <c r="E1952" s="158" t="s">
        <v>1</v>
      </c>
      <c r="F1952" s="159" t="s">
        <v>1746</v>
      </c>
      <c r="H1952" s="158" t="s">
        <v>1</v>
      </c>
      <c r="I1952" s="160"/>
      <c r="L1952" s="157"/>
      <c r="M1952" s="161"/>
      <c r="T1952" s="162"/>
      <c r="AT1952" s="158" t="s">
        <v>253</v>
      </c>
      <c r="AU1952" s="158" t="s">
        <v>113</v>
      </c>
      <c r="AV1952" s="12" t="s">
        <v>84</v>
      </c>
      <c r="AW1952" s="12" t="s">
        <v>32</v>
      </c>
      <c r="AX1952" s="12" t="s">
        <v>76</v>
      </c>
      <c r="AY1952" s="158" t="s">
        <v>164</v>
      </c>
    </row>
    <row r="1953" spans="2:65" s="13" customFormat="1">
      <c r="B1953" s="163"/>
      <c r="D1953" s="148" t="s">
        <v>253</v>
      </c>
      <c r="E1953" s="164" t="s">
        <v>1</v>
      </c>
      <c r="F1953" s="165" t="s">
        <v>1747</v>
      </c>
      <c r="H1953" s="166">
        <v>6.7679999999999998</v>
      </c>
      <c r="I1953" s="167"/>
      <c r="L1953" s="163"/>
      <c r="M1953" s="168"/>
      <c r="T1953" s="169"/>
      <c r="AT1953" s="164" t="s">
        <v>253</v>
      </c>
      <c r="AU1953" s="164" t="s">
        <v>113</v>
      </c>
      <c r="AV1953" s="13" t="s">
        <v>113</v>
      </c>
      <c r="AW1953" s="13" t="s">
        <v>32</v>
      </c>
      <c r="AX1953" s="13" t="s">
        <v>76</v>
      </c>
      <c r="AY1953" s="164" t="s">
        <v>164</v>
      </c>
    </row>
    <row r="1954" spans="2:65" s="12" customFormat="1">
      <c r="B1954" s="157"/>
      <c r="D1954" s="148" t="s">
        <v>253</v>
      </c>
      <c r="E1954" s="158" t="s">
        <v>1</v>
      </c>
      <c r="F1954" s="159" t="s">
        <v>1748</v>
      </c>
      <c r="H1954" s="158" t="s">
        <v>1</v>
      </c>
      <c r="I1954" s="160"/>
      <c r="L1954" s="157"/>
      <c r="M1954" s="161"/>
      <c r="T1954" s="162"/>
      <c r="AT1954" s="158" t="s">
        <v>253</v>
      </c>
      <c r="AU1954" s="158" t="s">
        <v>113</v>
      </c>
      <c r="AV1954" s="12" t="s">
        <v>84</v>
      </c>
      <c r="AW1954" s="12" t="s">
        <v>32</v>
      </c>
      <c r="AX1954" s="12" t="s">
        <v>76</v>
      </c>
      <c r="AY1954" s="158" t="s">
        <v>164</v>
      </c>
    </row>
    <row r="1955" spans="2:65" s="13" customFormat="1">
      <c r="B1955" s="163"/>
      <c r="D1955" s="148" t="s">
        <v>253</v>
      </c>
      <c r="E1955" s="164" t="s">
        <v>1</v>
      </c>
      <c r="F1955" s="165" t="s">
        <v>1749</v>
      </c>
      <c r="H1955" s="166">
        <v>687.81</v>
      </c>
      <c r="I1955" s="167"/>
      <c r="L1955" s="163"/>
      <c r="M1955" s="168"/>
      <c r="T1955" s="169"/>
      <c r="AT1955" s="164" t="s">
        <v>253</v>
      </c>
      <c r="AU1955" s="164" t="s">
        <v>113</v>
      </c>
      <c r="AV1955" s="13" t="s">
        <v>113</v>
      </c>
      <c r="AW1955" s="13" t="s">
        <v>32</v>
      </c>
      <c r="AX1955" s="13" t="s">
        <v>76</v>
      </c>
      <c r="AY1955" s="164" t="s">
        <v>164</v>
      </c>
    </row>
    <row r="1956" spans="2:65" s="14" customFormat="1">
      <c r="B1956" s="170"/>
      <c r="D1956" s="148" t="s">
        <v>253</v>
      </c>
      <c r="E1956" s="171" t="s">
        <v>1</v>
      </c>
      <c r="F1956" s="172" t="s">
        <v>265</v>
      </c>
      <c r="H1956" s="173">
        <v>791.5089999999999</v>
      </c>
      <c r="I1956" s="174"/>
      <c r="L1956" s="170"/>
      <c r="M1956" s="175"/>
      <c r="T1956" s="176"/>
      <c r="AT1956" s="171" t="s">
        <v>253</v>
      </c>
      <c r="AU1956" s="171" t="s">
        <v>113</v>
      </c>
      <c r="AV1956" s="14" t="s">
        <v>186</v>
      </c>
      <c r="AW1956" s="14" t="s">
        <v>32</v>
      </c>
      <c r="AX1956" s="14" t="s">
        <v>84</v>
      </c>
      <c r="AY1956" s="171" t="s">
        <v>164</v>
      </c>
    </row>
    <row r="1957" spans="2:65" s="1" customFormat="1" ht="24.2" customHeight="1">
      <c r="B1957" s="31"/>
      <c r="C1957" s="177" t="s">
        <v>1814</v>
      </c>
      <c r="D1957" s="177" t="s">
        <v>331</v>
      </c>
      <c r="E1957" s="178" t="s">
        <v>1815</v>
      </c>
      <c r="F1957" s="179" t="s">
        <v>1816</v>
      </c>
      <c r="G1957" s="180" t="s">
        <v>250</v>
      </c>
      <c r="H1957" s="181">
        <v>870.66</v>
      </c>
      <c r="I1957" s="182"/>
      <c r="J1957" s="183">
        <f>ROUND(I1957*H1957,2)</f>
        <v>0</v>
      </c>
      <c r="K1957" s="179" t="s">
        <v>251</v>
      </c>
      <c r="L1957" s="184"/>
      <c r="M1957" s="185" t="s">
        <v>1</v>
      </c>
      <c r="N1957" s="186" t="s">
        <v>42</v>
      </c>
      <c r="P1957" s="144">
        <f>O1957*H1957</f>
        <v>0</v>
      </c>
      <c r="Q1957" s="144">
        <v>1.2800000000000001E-2</v>
      </c>
      <c r="R1957" s="144">
        <f>Q1957*H1957</f>
        <v>11.144448000000001</v>
      </c>
      <c r="S1957" s="144">
        <v>0</v>
      </c>
      <c r="T1957" s="145">
        <f>S1957*H1957</f>
        <v>0</v>
      </c>
      <c r="AR1957" s="146" t="s">
        <v>470</v>
      </c>
      <c r="AT1957" s="146" t="s">
        <v>331</v>
      </c>
      <c r="AU1957" s="146" t="s">
        <v>113</v>
      </c>
      <c r="AY1957" s="16" t="s">
        <v>164</v>
      </c>
      <c r="BE1957" s="147">
        <f>IF(N1957="základní",J1957,0)</f>
        <v>0</v>
      </c>
      <c r="BF1957" s="147">
        <f>IF(N1957="snížená",J1957,0)</f>
        <v>0</v>
      </c>
      <c r="BG1957" s="147">
        <f>IF(N1957="zákl. přenesená",J1957,0)</f>
        <v>0</v>
      </c>
      <c r="BH1957" s="147">
        <f>IF(N1957="sníž. přenesená",J1957,0)</f>
        <v>0</v>
      </c>
      <c r="BI1957" s="147">
        <f>IF(N1957="nulová",J1957,0)</f>
        <v>0</v>
      </c>
      <c r="BJ1957" s="16" t="s">
        <v>113</v>
      </c>
      <c r="BK1957" s="147">
        <f>ROUND(I1957*H1957,2)</f>
        <v>0</v>
      </c>
      <c r="BL1957" s="16" t="s">
        <v>340</v>
      </c>
      <c r="BM1957" s="146" t="s">
        <v>1817</v>
      </c>
    </row>
    <row r="1958" spans="2:65" s="13" customFormat="1">
      <c r="B1958" s="163"/>
      <c r="D1958" s="148" t="s">
        <v>253</v>
      </c>
      <c r="E1958" s="164" t="s">
        <v>1</v>
      </c>
      <c r="F1958" s="165" t="s">
        <v>1818</v>
      </c>
      <c r="H1958" s="166">
        <v>870.66</v>
      </c>
      <c r="I1958" s="167"/>
      <c r="L1958" s="163"/>
      <c r="M1958" s="168"/>
      <c r="T1958" s="169"/>
      <c r="AT1958" s="164" t="s">
        <v>253</v>
      </c>
      <c r="AU1958" s="164" t="s">
        <v>113</v>
      </c>
      <c r="AV1958" s="13" t="s">
        <v>113</v>
      </c>
      <c r="AW1958" s="13" t="s">
        <v>32</v>
      </c>
      <c r="AX1958" s="13" t="s">
        <v>84</v>
      </c>
      <c r="AY1958" s="164" t="s">
        <v>164</v>
      </c>
    </row>
    <row r="1959" spans="2:65" s="1" customFormat="1" ht="24.2" customHeight="1">
      <c r="B1959" s="31"/>
      <c r="C1959" s="135" t="s">
        <v>1819</v>
      </c>
      <c r="D1959" s="135" t="s">
        <v>167</v>
      </c>
      <c r="E1959" s="136" t="s">
        <v>1820</v>
      </c>
      <c r="F1959" s="137" t="s">
        <v>1821</v>
      </c>
      <c r="G1959" s="138" t="s">
        <v>250</v>
      </c>
      <c r="H1959" s="139">
        <v>791.50900000000001</v>
      </c>
      <c r="I1959" s="140"/>
      <c r="J1959" s="141">
        <f>ROUND(I1959*H1959,2)</f>
        <v>0</v>
      </c>
      <c r="K1959" s="137" t="s">
        <v>1</v>
      </c>
      <c r="L1959" s="31"/>
      <c r="M1959" s="142" t="s">
        <v>1</v>
      </c>
      <c r="N1959" s="143" t="s">
        <v>42</v>
      </c>
      <c r="P1959" s="144">
        <f>O1959*H1959</f>
        <v>0</v>
      </c>
      <c r="Q1959" s="144">
        <v>6.0000000000000001E-3</v>
      </c>
      <c r="R1959" s="144">
        <f>Q1959*H1959</f>
        <v>4.7490540000000001</v>
      </c>
      <c r="S1959" s="144">
        <v>0</v>
      </c>
      <c r="T1959" s="145">
        <f>S1959*H1959</f>
        <v>0</v>
      </c>
      <c r="AR1959" s="146" t="s">
        <v>340</v>
      </c>
      <c r="AT1959" s="146" t="s">
        <v>167</v>
      </c>
      <c r="AU1959" s="146" t="s">
        <v>113</v>
      </c>
      <c r="AY1959" s="16" t="s">
        <v>164</v>
      </c>
      <c r="BE1959" s="147">
        <f>IF(N1959="základní",J1959,0)</f>
        <v>0</v>
      </c>
      <c r="BF1959" s="147">
        <f>IF(N1959="snížená",J1959,0)</f>
        <v>0</v>
      </c>
      <c r="BG1959" s="147">
        <f>IF(N1959="zákl. přenesená",J1959,0)</f>
        <v>0</v>
      </c>
      <c r="BH1959" s="147">
        <f>IF(N1959="sníž. přenesená",J1959,0)</f>
        <v>0</v>
      </c>
      <c r="BI1959" s="147">
        <f>IF(N1959="nulová",J1959,0)</f>
        <v>0</v>
      </c>
      <c r="BJ1959" s="16" t="s">
        <v>113</v>
      </c>
      <c r="BK1959" s="147">
        <f>ROUND(I1959*H1959,2)</f>
        <v>0</v>
      </c>
      <c r="BL1959" s="16" t="s">
        <v>340</v>
      </c>
      <c r="BM1959" s="146" t="s">
        <v>1822</v>
      </c>
    </row>
    <row r="1960" spans="2:65" s="12" customFormat="1">
      <c r="B1960" s="157"/>
      <c r="D1960" s="148" t="s">
        <v>253</v>
      </c>
      <c r="E1960" s="158" t="s">
        <v>1</v>
      </c>
      <c r="F1960" s="159" t="s">
        <v>1739</v>
      </c>
      <c r="H1960" s="158" t="s">
        <v>1</v>
      </c>
      <c r="I1960" s="160"/>
      <c r="L1960" s="157"/>
      <c r="M1960" s="161"/>
      <c r="T1960" s="162"/>
      <c r="AT1960" s="158" t="s">
        <v>253</v>
      </c>
      <c r="AU1960" s="158" t="s">
        <v>113</v>
      </c>
      <c r="AV1960" s="12" t="s">
        <v>84</v>
      </c>
      <c r="AW1960" s="12" t="s">
        <v>32</v>
      </c>
      <c r="AX1960" s="12" t="s">
        <v>76</v>
      </c>
      <c r="AY1960" s="158" t="s">
        <v>164</v>
      </c>
    </row>
    <row r="1961" spans="2:65" s="13" customFormat="1">
      <c r="B1961" s="163"/>
      <c r="D1961" s="148" t="s">
        <v>253</v>
      </c>
      <c r="E1961" s="164" t="s">
        <v>1</v>
      </c>
      <c r="F1961" s="165" t="s">
        <v>1740</v>
      </c>
      <c r="H1961" s="166">
        <v>14.221</v>
      </c>
      <c r="I1961" s="167"/>
      <c r="L1961" s="163"/>
      <c r="M1961" s="168"/>
      <c r="T1961" s="169"/>
      <c r="AT1961" s="164" t="s">
        <v>253</v>
      </c>
      <c r="AU1961" s="164" t="s">
        <v>113</v>
      </c>
      <c r="AV1961" s="13" t="s">
        <v>113</v>
      </c>
      <c r="AW1961" s="13" t="s">
        <v>32</v>
      </c>
      <c r="AX1961" s="13" t="s">
        <v>76</v>
      </c>
      <c r="AY1961" s="164" t="s">
        <v>164</v>
      </c>
    </row>
    <row r="1962" spans="2:65" s="13" customFormat="1">
      <c r="B1962" s="163"/>
      <c r="D1962" s="148" t="s">
        <v>253</v>
      </c>
      <c r="E1962" s="164" t="s">
        <v>1</v>
      </c>
      <c r="F1962" s="165" t="s">
        <v>1741</v>
      </c>
      <c r="H1962" s="166">
        <v>37.533999999999999</v>
      </c>
      <c r="I1962" s="167"/>
      <c r="L1962" s="163"/>
      <c r="M1962" s="168"/>
      <c r="T1962" s="169"/>
      <c r="AT1962" s="164" t="s">
        <v>253</v>
      </c>
      <c r="AU1962" s="164" t="s">
        <v>113</v>
      </c>
      <c r="AV1962" s="13" t="s">
        <v>113</v>
      </c>
      <c r="AW1962" s="13" t="s">
        <v>32</v>
      </c>
      <c r="AX1962" s="13" t="s">
        <v>76</v>
      </c>
      <c r="AY1962" s="164" t="s">
        <v>164</v>
      </c>
    </row>
    <row r="1963" spans="2:65" s="12" customFormat="1">
      <c r="B1963" s="157"/>
      <c r="D1963" s="148" t="s">
        <v>253</v>
      </c>
      <c r="E1963" s="158" t="s">
        <v>1</v>
      </c>
      <c r="F1963" s="159" t="s">
        <v>1742</v>
      </c>
      <c r="H1963" s="158" t="s">
        <v>1</v>
      </c>
      <c r="I1963" s="160"/>
      <c r="L1963" s="157"/>
      <c r="M1963" s="161"/>
      <c r="T1963" s="162"/>
      <c r="AT1963" s="158" t="s">
        <v>253</v>
      </c>
      <c r="AU1963" s="158" t="s">
        <v>113</v>
      </c>
      <c r="AV1963" s="12" t="s">
        <v>84</v>
      </c>
      <c r="AW1963" s="12" t="s">
        <v>32</v>
      </c>
      <c r="AX1963" s="12" t="s">
        <v>76</v>
      </c>
      <c r="AY1963" s="158" t="s">
        <v>164</v>
      </c>
    </row>
    <row r="1964" spans="2:65" s="13" customFormat="1">
      <c r="B1964" s="163"/>
      <c r="D1964" s="148" t="s">
        <v>253</v>
      </c>
      <c r="E1964" s="164" t="s">
        <v>1</v>
      </c>
      <c r="F1964" s="165" t="s">
        <v>1743</v>
      </c>
      <c r="H1964" s="166">
        <v>17.143999999999998</v>
      </c>
      <c r="I1964" s="167"/>
      <c r="L1964" s="163"/>
      <c r="M1964" s="168"/>
      <c r="T1964" s="169"/>
      <c r="AT1964" s="164" t="s">
        <v>253</v>
      </c>
      <c r="AU1964" s="164" t="s">
        <v>113</v>
      </c>
      <c r="AV1964" s="13" t="s">
        <v>113</v>
      </c>
      <c r="AW1964" s="13" t="s">
        <v>32</v>
      </c>
      <c r="AX1964" s="13" t="s">
        <v>76</v>
      </c>
      <c r="AY1964" s="164" t="s">
        <v>164</v>
      </c>
    </row>
    <row r="1965" spans="2:65" s="12" customFormat="1">
      <c r="B1965" s="157"/>
      <c r="D1965" s="148" t="s">
        <v>253</v>
      </c>
      <c r="E1965" s="158" t="s">
        <v>1</v>
      </c>
      <c r="F1965" s="159" t="s">
        <v>1744</v>
      </c>
      <c r="H1965" s="158" t="s">
        <v>1</v>
      </c>
      <c r="I1965" s="160"/>
      <c r="L1965" s="157"/>
      <c r="M1965" s="161"/>
      <c r="T1965" s="162"/>
      <c r="AT1965" s="158" t="s">
        <v>253</v>
      </c>
      <c r="AU1965" s="158" t="s">
        <v>113</v>
      </c>
      <c r="AV1965" s="12" t="s">
        <v>84</v>
      </c>
      <c r="AW1965" s="12" t="s">
        <v>32</v>
      </c>
      <c r="AX1965" s="12" t="s">
        <v>76</v>
      </c>
      <c r="AY1965" s="158" t="s">
        <v>164</v>
      </c>
    </row>
    <row r="1966" spans="2:65" s="13" customFormat="1">
      <c r="B1966" s="163"/>
      <c r="D1966" s="148" t="s">
        <v>253</v>
      </c>
      <c r="E1966" s="164" t="s">
        <v>1</v>
      </c>
      <c r="F1966" s="165" t="s">
        <v>1745</v>
      </c>
      <c r="H1966" s="166">
        <v>28.032</v>
      </c>
      <c r="I1966" s="167"/>
      <c r="L1966" s="163"/>
      <c r="M1966" s="168"/>
      <c r="T1966" s="169"/>
      <c r="AT1966" s="164" t="s">
        <v>253</v>
      </c>
      <c r="AU1966" s="164" t="s">
        <v>113</v>
      </c>
      <c r="AV1966" s="13" t="s">
        <v>113</v>
      </c>
      <c r="AW1966" s="13" t="s">
        <v>32</v>
      </c>
      <c r="AX1966" s="13" t="s">
        <v>76</v>
      </c>
      <c r="AY1966" s="164" t="s">
        <v>164</v>
      </c>
    </row>
    <row r="1967" spans="2:65" s="12" customFormat="1">
      <c r="B1967" s="157"/>
      <c r="D1967" s="148" t="s">
        <v>253</v>
      </c>
      <c r="E1967" s="158" t="s">
        <v>1</v>
      </c>
      <c r="F1967" s="159" t="s">
        <v>1746</v>
      </c>
      <c r="H1967" s="158" t="s">
        <v>1</v>
      </c>
      <c r="I1967" s="160"/>
      <c r="L1967" s="157"/>
      <c r="M1967" s="161"/>
      <c r="T1967" s="162"/>
      <c r="AT1967" s="158" t="s">
        <v>253</v>
      </c>
      <c r="AU1967" s="158" t="s">
        <v>113</v>
      </c>
      <c r="AV1967" s="12" t="s">
        <v>84</v>
      </c>
      <c r="AW1967" s="12" t="s">
        <v>32</v>
      </c>
      <c r="AX1967" s="12" t="s">
        <v>76</v>
      </c>
      <c r="AY1967" s="158" t="s">
        <v>164</v>
      </c>
    </row>
    <row r="1968" spans="2:65" s="13" customFormat="1">
      <c r="B1968" s="163"/>
      <c r="D1968" s="148" t="s">
        <v>253</v>
      </c>
      <c r="E1968" s="164" t="s">
        <v>1</v>
      </c>
      <c r="F1968" s="165" t="s">
        <v>1747</v>
      </c>
      <c r="H1968" s="166">
        <v>6.7679999999999998</v>
      </c>
      <c r="I1968" s="167"/>
      <c r="L1968" s="163"/>
      <c r="M1968" s="168"/>
      <c r="T1968" s="169"/>
      <c r="AT1968" s="164" t="s">
        <v>253</v>
      </c>
      <c r="AU1968" s="164" t="s">
        <v>113</v>
      </c>
      <c r="AV1968" s="13" t="s">
        <v>113</v>
      </c>
      <c r="AW1968" s="13" t="s">
        <v>32</v>
      </c>
      <c r="AX1968" s="13" t="s">
        <v>76</v>
      </c>
      <c r="AY1968" s="164" t="s">
        <v>164</v>
      </c>
    </row>
    <row r="1969" spans="2:65" s="12" customFormat="1">
      <c r="B1969" s="157"/>
      <c r="D1969" s="148" t="s">
        <v>253</v>
      </c>
      <c r="E1969" s="158" t="s">
        <v>1</v>
      </c>
      <c r="F1969" s="159" t="s">
        <v>1748</v>
      </c>
      <c r="H1969" s="158" t="s">
        <v>1</v>
      </c>
      <c r="I1969" s="160"/>
      <c r="L1969" s="157"/>
      <c r="M1969" s="161"/>
      <c r="T1969" s="162"/>
      <c r="AT1969" s="158" t="s">
        <v>253</v>
      </c>
      <c r="AU1969" s="158" t="s">
        <v>113</v>
      </c>
      <c r="AV1969" s="12" t="s">
        <v>84</v>
      </c>
      <c r="AW1969" s="12" t="s">
        <v>32</v>
      </c>
      <c r="AX1969" s="12" t="s">
        <v>76</v>
      </c>
      <c r="AY1969" s="158" t="s">
        <v>164</v>
      </c>
    </row>
    <row r="1970" spans="2:65" s="13" customFormat="1">
      <c r="B1970" s="163"/>
      <c r="D1970" s="148" t="s">
        <v>253</v>
      </c>
      <c r="E1970" s="164" t="s">
        <v>1</v>
      </c>
      <c r="F1970" s="165" t="s">
        <v>1749</v>
      </c>
      <c r="H1970" s="166">
        <v>687.81</v>
      </c>
      <c r="I1970" s="167"/>
      <c r="L1970" s="163"/>
      <c r="M1970" s="168"/>
      <c r="T1970" s="169"/>
      <c r="AT1970" s="164" t="s">
        <v>253</v>
      </c>
      <c r="AU1970" s="164" t="s">
        <v>113</v>
      </c>
      <c r="AV1970" s="13" t="s">
        <v>113</v>
      </c>
      <c r="AW1970" s="13" t="s">
        <v>32</v>
      </c>
      <c r="AX1970" s="13" t="s">
        <v>76</v>
      </c>
      <c r="AY1970" s="164" t="s">
        <v>164</v>
      </c>
    </row>
    <row r="1971" spans="2:65" s="14" customFormat="1">
      <c r="B1971" s="170"/>
      <c r="D1971" s="148" t="s">
        <v>253</v>
      </c>
      <c r="E1971" s="171" t="s">
        <v>1</v>
      </c>
      <c r="F1971" s="172" t="s">
        <v>265</v>
      </c>
      <c r="H1971" s="173">
        <v>791.5089999999999</v>
      </c>
      <c r="I1971" s="174"/>
      <c r="L1971" s="170"/>
      <c r="M1971" s="175"/>
      <c r="T1971" s="176"/>
      <c r="AT1971" s="171" t="s">
        <v>253</v>
      </c>
      <c r="AU1971" s="171" t="s">
        <v>113</v>
      </c>
      <c r="AV1971" s="14" t="s">
        <v>186</v>
      </c>
      <c r="AW1971" s="14" t="s">
        <v>32</v>
      </c>
      <c r="AX1971" s="14" t="s">
        <v>84</v>
      </c>
      <c r="AY1971" s="171" t="s">
        <v>164</v>
      </c>
    </row>
    <row r="1972" spans="2:65" s="1" customFormat="1" ht="37.9" customHeight="1">
      <c r="B1972" s="31"/>
      <c r="C1972" s="135" t="s">
        <v>1823</v>
      </c>
      <c r="D1972" s="135" t="s">
        <v>167</v>
      </c>
      <c r="E1972" s="136" t="s">
        <v>1824</v>
      </c>
      <c r="F1972" s="137" t="s">
        <v>1825</v>
      </c>
      <c r="G1972" s="138" t="s">
        <v>250</v>
      </c>
      <c r="H1972" s="139">
        <v>269.79000000000002</v>
      </c>
      <c r="I1972" s="140"/>
      <c r="J1972" s="141">
        <f>ROUND(I1972*H1972,2)</f>
        <v>0</v>
      </c>
      <c r="K1972" s="137" t="s">
        <v>251</v>
      </c>
      <c r="L1972" s="31"/>
      <c r="M1972" s="142" t="s">
        <v>1</v>
      </c>
      <c r="N1972" s="143" t="s">
        <v>42</v>
      </c>
      <c r="P1972" s="144">
        <f>O1972*H1972</f>
        <v>0</v>
      </c>
      <c r="Q1972" s="144">
        <v>5.62E-3</v>
      </c>
      <c r="R1972" s="144">
        <f>Q1972*H1972</f>
        <v>1.5162198</v>
      </c>
      <c r="S1972" s="144">
        <v>0</v>
      </c>
      <c r="T1972" s="145">
        <f>S1972*H1972</f>
        <v>0</v>
      </c>
      <c r="AR1972" s="146" t="s">
        <v>340</v>
      </c>
      <c r="AT1972" s="146" t="s">
        <v>167</v>
      </c>
      <c r="AU1972" s="146" t="s">
        <v>113</v>
      </c>
      <c r="AY1972" s="16" t="s">
        <v>164</v>
      </c>
      <c r="BE1972" s="147">
        <f>IF(N1972="základní",J1972,0)</f>
        <v>0</v>
      </c>
      <c r="BF1972" s="147">
        <f>IF(N1972="snížená",J1972,0)</f>
        <v>0</v>
      </c>
      <c r="BG1972" s="147">
        <f>IF(N1972="zákl. přenesená",J1972,0)</f>
        <v>0</v>
      </c>
      <c r="BH1972" s="147">
        <f>IF(N1972="sníž. přenesená",J1972,0)</f>
        <v>0</v>
      </c>
      <c r="BI1972" s="147">
        <f>IF(N1972="nulová",J1972,0)</f>
        <v>0</v>
      </c>
      <c r="BJ1972" s="16" t="s">
        <v>113</v>
      </c>
      <c r="BK1972" s="147">
        <f>ROUND(I1972*H1972,2)</f>
        <v>0</v>
      </c>
      <c r="BL1972" s="16" t="s">
        <v>340</v>
      </c>
      <c r="BM1972" s="146" t="s">
        <v>1826</v>
      </c>
    </row>
    <row r="1973" spans="2:65" s="12" customFormat="1">
      <c r="B1973" s="157"/>
      <c r="D1973" s="148" t="s">
        <v>253</v>
      </c>
      <c r="E1973" s="158" t="s">
        <v>1</v>
      </c>
      <c r="F1973" s="159" t="s">
        <v>749</v>
      </c>
      <c r="H1973" s="158" t="s">
        <v>1</v>
      </c>
      <c r="I1973" s="160"/>
      <c r="L1973" s="157"/>
      <c r="M1973" s="161"/>
      <c r="T1973" s="162"/>
      <c r="AT1973" s="158" t="s">
        <v>253</v>
      </c>
      <c r="AU1973" s="158" t="s">
        <v>113</v>
      </c>
      <c r="AV1973" s="12" t="s">
        <v>84</v>
      </c>
      <c r="AW1973" s="12" t="s">
        <v>32</v>
      </c>
      <c r="AX1973" s="12" t="s">
        <v>76</v>
      </c>
      <c r="AY1973" s="158" t="s">
        <v>164</v>
      </c>
    </row>
    <row r="1974" spans="2:65" s="13" customFormat="1">
      <c r="B1974" s="163"/>
      <c r="D1974" s="148" t="s">
        <v>253</v>
      </c>
      <c r="E1974" s="164" t="s">
        <v>1</v>
      </c>
      <c r="F1974" s="165" t="s">
        <v>750</v>
      </c>
      <c r="H1974" s="166">
        <v>349.60199999999998</v>
      </c>
      <c r="I1974" s="167"/>
      <c r="L1974" s="163"/>
      <c r="M1974" s="168"/>
      <c r="T1974" s="169"/>
      <c r="AT1974" s="164" t="s">
        <v>253</v>
      </c>
      <c r="AU1974" s="164" t="s">
        <v>113</v>
      </c>
      <c r="AV1974" s="13" t="s">
        <v>113</v>
      </c>
      <c r="AW1974" s="13" t="s">
        <v>32</v>
      </c>
      <c r="AX1974" s="13" t="s">
        <v>76</v>
      </c>
      <c r="AY1974" s="164" t="s">
        <v>164</v>
      </c>
    </row>
    <row r="1975" spans="2:65" s="12" customFormat="1">
      <c r="B1975" s="157"/>
      <c r="D1975" s="148" t="s">
        <v>253</v>
      </c>
      <c r="E1975" s="158" t="s">
        <v>1</v>
      </c>
      <c r="F1975" s="159" t="s">
        <v>1827</v>
      </c>
      <c r="H1975" s="158" t="s">
        <v>1</v>
      </c>
      <c r="I1975" s="160"/>
      <c r="L1975" s="157"/>
      <c r="M1975" s="161"/>
      <c r="T1975" s="162"/>
      <c r="AT1975" s="158" t="s">
        <v>253</v>
      </c>
      <c r="AU1975" s="158" t="s">
        <v>113</v>
      </c>
      <c r="AV1975" s="12" t="s">
        <v>84</v>
      </c>
      <c r="AW1975" s="12" t="s">
        <v>32</v>
      </c>
      <c r="AX1975" s="12" t="s">
        <v>76</v>
      </c>
      <c r="AY1975" s="158" t="s">
        <v>164</v>
      </c>
    </row>
    <row r="1976" spans="2:65" s="13" customFormat="1">
      <c r="B1976" s="163"/>
      <c r="D1976" s="148" t="s">
        <v>253</v>
      </c>
      <c r="E1976" s="164" t="s">
        <v>1</v>
      </c>
      <c r="F1976" s="165" t="s">
        <v>1828</v>
      </c>
      <c r="H1976" s="166">
        <v>3.4319999999999999</v>
      </c>
      <c r="I1976" s="167"/>
      <c r="L1976" s="163"/>
      <c r="M1976" s="168"/>
      <c r="T1976" s="169"/>
      <c r="AT1976" s="164" t="s">
        <v>253</v>
      </c>
      <c r="AU1976" s="164" t="s">
        <v>113</v>
      </c>
      <c r="AV1976" s="13" t="s">
        <v>113</v>
      </c>
      <c r="AW1976" s="13" t="s">
        <v>32</v>
      </c>
      <c r="AX1976" s="13" t="s">
        <v>76</v>
      </c>
      <c r="AY1976" s="164" t="s">
        <v>164</v>
      </c>
    </row>
    <row r="1977" spans="2:65" s="13" customFormat="1">
      <c r="B1977" s="163"/>
      <c r="D1977" s="148" t="s">
        <v>253</v>
      </c>
      <c r="E1977" s="164" t="s">
        <v>1</v>
      </c>
      <c r="F1977" s="165" t="s">
        <v>1829</v>
      </c>
      <c r="H1977" s="166">
        <v>2.6</v>
      </c>
      <c r="I1977" s="167"/>
      <c r="L1977" s="163"/>
      <c r="M1977" s="168"/>
      <c r="T1977" s="169"/>
      <c r="AT1977" s="164" t="s">
        <v>253</v>
      </c>
      <c r="AU1977" s="164" t="s">
        <v>113</v>
      </c>
      <c r="AV1977" s="13" t="s">
        <v>113</v>
      </c>
      <c r="AW1977" s="13" t="s">
        <v>32</v>
      </c>
      <c r="AX1977" s="13" t="s">
        <v>76</v>
      </c>
      <c r="AY1977" s="164" t="s">
        <v>164</v>
      </c>
    </row>
    <row r="1978" spans="2:65" s="13" customFormat="1">
      <c r="B1978" s="163"/>
      <c r="D1978" s="148" t="s">
        <v>253</v>
      </c>
      <c r="E1978" s="164" t="s">
        <v>1</v>
      </c>
      <c r="F1978" s="165" t="s">
        <v>1830</v>
      </c>
      <c r="H1978" s="166">
        <v>17.68</v>
      </c>
      <c r="I1978" s="167"/>
      <c r="L1978" s="163"/>
      <c r="M1978" s="168"/>
      <c r="T1978" s="169"/>
      <c r="AT1978" s="164" t="s">
        <v>253</v>
      </c>
      <c r="AU1978" s="164" t="s">
        <v>113</v>
      </c>
      <c r="AV1978" s="13" t="s">
        <v>113</v>
      </c>
      <c r="AW1978" s="13" t="s">
        <v>32</v>
      </c>
      <c r="AX1978" s="13" t="s">
        <v>76</v>
      </c>
      <c r="AY1978" s="164" t="s">
        <v>164</v>
      </c>
    </row>
    <row r="1979" spans="2:65" s="13" customFormat="1">
      <c r="B1979" s="163"/>
      <c r="D1979" s="148" t="s">
        <v>253</v>
      </c>
      <c r="E1979" s="164" t="s">
        <v>1</v>
      </c>
      <c r="F1979" s="165" t="s">
        <v>880</v>
      </c>
      <c r="H1979" s="166">
        <v>2.7559999999999998</v>
      </c>
      <c r="I1979" s="167"/>
      <c r="L1979" s="163"/>
      <c r="M1979" s="168"/>
      <c r="T1979" s="169"/>
      <c r="AT1979" s="164" t="s">
        <v>253</v>
      </c>
      <c r="AU1979" s="164" t="s">
        <v>113</v>
      </c>
      <c r="AV1979" s="13" t="s">
        <v>113</v>
      </c>
      <c r="AW1979" s="13" t="s">
        <v>32</v>
      </c>
      <c r="AX1979" s="13" t="s">
        <v>76</v>
      </c>
      <c r="AY1979" s="164" t="s">
        <v>164</v>
      </c>
    </row>
    <row r="1980" spans="2:65" s="13" customFormat="1">
      <c r="B1980" s="163"/>
      <c r="D1980" s="148" t="s">
        <v>253</v>
      </c>
      <c r="E1980" s="164" t="s">
        <v>1</v>
      </c>
      <c r="F1980" s="165" t="s">
        <v>1831</v>
      </c>
      <c r="H1980" s="166">
        <v>4.0039999999999996</v>
      </c>
      <c r="I1980" s="167"/>
      <c r="L1980" s="163"/>
      <c r="M1980" s="168"/>
      <c r="T1980" s="169"/>
      <c r="AT1980" s="164" t="s">
        <v>253</v>
      </c>
      <c r="AU1980" s="164" t="s">
        <v>113</v>
      </c>
      <c r="AV1980" s="13" t="s">
        <v>113</v>
      </c>
      <c r="AW1980" s="13" t="s">
        <v>32</v>
      </c>
      <c r="AX1980" s="13" t="s">
        <v>76</v>
      </c>
      <c r="AY1980" s="164" t="s">
        <v>164</v>
      </c>
    </row>
    <row r="1981" spans="2:65" s="13" customFormat="1">
      <c r="B1981" s="163"/>
      <c r="D1981" s="148" t="s">
        <v>253</v>
      </c>
      <c r="E1981" s="164" t="s">
        <v>1</v>
      </c>
      <c r="F1981" s="165" t="s">
        <v>1832</v>
      </c>
      <c r="H1981" s="166">
        <v>1.976</v>
      </c>
      <c r="I1981" s="167"/>
      <c r="L1981" s="163"/>
      <c r="M1981" s="168"/>
      <c r="T1981" s="169"/>
      <c r="AT1981" s="164" t="s">
        <v>253</v>
      </c>
      <c r="AU1981" s="164" t="s">
        <v>113</v>
      </c>
      <c r="AV1981" s="13" t="s">
        <v>113</v>
      </c>
      <c r="AW1981" s="13" t="s">
        <v>32</v>
      </c>
      <c r="AX1981" s="13" t="s">
        <v>76</v>
      </c>
      <c r="AY1981" s="164" t="s">
        <v>164</v>
      </c>
    </row>
    <row r="1982" spans="2:65" s="13" customFormat="1">
      <c r="B1982" s="163"/>
      <c r="D1982" s="148" t="s">
        <v>253</v>
      </c>
      <c r="E1982" s="164" t="s">
        <v>1</v>
      </c>
      <c r="F1982" s="165" t="s">
        <v>1833</v>
      </c>
      <c r="H1982" s="166">
        <v>5.46</v>
      </c>
      <c r="I1982" s="167"/>
      <c r="L1982" s="163"/>
      <c r="M1982" s="168"/>
      <c r="T1982" s="169"/>
      <c r="AT1982" s="164" t="s">
        <v>253</v>
      </c>
      <c r="AU1982" s="164" t="s">
        <v>113</v>
      </c>
      <c r="AV1982" s="13" t="s">
        <v>113</v>
      </c>
      <c r="AW1982" s="13" t="s">
        <v>32</v>
      </c>
      <c r="AX1982" s="13" t="s">
        <v>76</v>
      </c>
      <c r="AY1982" s="164" t="s">
        <v>164</v>
      </c>
    </row>
    <row r="1983" spans="2:65" s="13" customFormat="1">
      <c r="B1983" s="163"/>
      <c r="D1983" s="148" t="s">
        <v>253</v>
      </c>
      <c r="E1983" s="164" t="s">
        <v>1</v>
      </c>
      <c r="F1983" s="165" t="s">
        <v>878</v>
      </c>
      <c r="H1983" s="166">
        <v>0.624</v>
      </c>
      <c r="I1983" s="167"/>
      <c r="L1983" s="163"/>
      <c r="M1983" s="168"/>
      <c r="T1983" s="169"/>
      <c r="AT1983" s="164" t="s">
        <v>253</v>
      </c>
      <c r="AU1983" s="164" t="s">
        <v>113</v>
      </c>
      <c r="AV1983" s="13" t="s">
        <v>113</v>
      </c>
      <c r="AW1983" s="13" t="s">
        <v>32</v>
      </c>
      <c r="AX1983" s="13" t="s">
        <v>76</v>
      </c>
      <c r="AY1983" s="164" t="s">
        <v>164</v>
      </c>
    </row>
    <row r="1984" spans="2:65" s="13" customFormat="1">
      <c r="B1984" s="163"/>
      <c r="D1984" s="148" t="s">
        <v>253</v>
      </c>
      <c r="E1984" s="164" t="s">
        <v>1</v>
      </c>
      <c r="F1984" s="165" t="s">
        <v>1834</v>
      </c>
      <c r="H1984" s="166">
        <v>1.196</v>
      </c>
      <c r="I1984" s="167"/>
      <c r="L1984" s="163"/>
      <c r="M1984" s="168"/>
      <c r="T1984" s="169"/>
      <c r="AT1984" s="164" t="s">
        <v>253</v>
      </c>
      <c r="AU1984" s="164" t="s">
        <v>113</v>
      </c>
      <c r="AV1984" s="13" t="s">
        <v>113</v>
      </c>
      <c r="AW1984" s="13" t="s">
        <v>32</v>
      </c>
      <c r="AX1984" s="13" t="s">
        <v>76</v>
      </c>
      <c r="AY1984" s="164" t="s">
        <v>164</v>
      </c>
    </row>
    <row r="1985" spans="2:65" s="12" customFormat="1">
      <c r="B1985" s="157"/>
      <c r="D1985" s="148" t="s">
        <v>253</v>
      </c>
      <c r="E1985" s="158" t="s">
        <v>1</v>
      </c>
      <c r="F1985" s="159" t="s">
        <v>1835</v>
      </c>
      <c r="H1985" s="158" t="s">
        <v>1</v>
      </c>
      <c r="I1985" s="160"/>
      <c r="L1985" s="157"/>
      <c r="M1985" s="161"/>
      <c r="T1985" s="162"/>
      <c r="AT1985" s="158" t="s">
        <v>253</v>
      </c>
      <c r="AU1985" s="158" t="s">
        <v>113</v>
      </c>
      <c r="AV1985" s="12" t="s">
        <v>84</v>
      </c>
      <c r="AW1985" s="12" t="s">
        <v>32</v>
      </c>
      <c r="AX1985" s="12" t="s">
        <v>76</v>
      </c>
      <c r="AY1985" s="158" t="s">
        <v>164</v>
      </c>
    </row>
    <row r="1986" spans="2:65" s="13" customFormat="1">
      <c r="B1986" s="163"/>
      <c r="D1986" s="148" t="s">
        <v>253</v>
      </c>
      <c r="E1986" s="164" t="s">
        <v>1</v>
      </c>
      <c r="F1986" s="165" t="s">
        <v>1836</v>
      </c>
      <c r="H1986" s="166">
        <v>-9.1999999999999993</v>
      </c>
      <c r="I1986" s="167"/>
      <c r="L1986" s="163"/>
      <c r="M1986" s="168"/>
      <c r="T1986" s="169"/>
      <c r="AT1986" s="164" t="s">
        <v>253</v>
      </c>
      <c r="AU1986" s="164" t="s">
        <v>113</v>
      </c>
      <c r="AV1986" s="13" t="s">
        <v>113</v>
      </c>
      <c r="AW1986" s="13" t="s">
        <v>32</v>
      </c>
      <c r="AX1986" s="13" t="s">
        <v>76</v>
      </c>
      <c r="AY1986" s="164" t="s">
        <v>164</v>
      </c>
    </row>
    <row r="1987" spans="2:65" s="13" customFormat="1">
      <c r="B1987" s="163"/>
      <c r="D1987" s="148" t="s">
        <v>253</v>
      </c>
      <c r="E1987" s="164" t="s">
        <v>1</v>
      </c>
      <c r="F1987" s="165" t="s">
        <v>1837</v>
      </c>
      <c r="H1987" s="166">
        <v>-6</v>
      </c>
      <c r="I1987" s="167"/>
      <c r="L1987" s="163"/>
      <c r="M1987" s="168"/>
      <c r="T1987" s="169"/>
      <c r="AT1987" s="164" t="s">
        <v>253</v>
      </c>
      <c r="AU1987" s="164" t="s">
        <v>113</v>
      </c>
      <c r="AV1987" s="13" t="s">
        <v>113</v>
      </c>
      <c r="AW1987" s="13" t="s">
        <v>32</v>
      </c>
      <c r="AX1987" s="13" t="s">
        <v>76</v>
      </c>
      <c r="AY1987" s="164" t="s">
        <v>164</v>
      </c>
    </row>
    <row r="1988" spans="2:65" s="13" customFormat="1">
      <c r="B1988" s="163"/>
      <c r="D1988" s="148" t="s">
        <v>253</v>
      </c>
      <c r="E1988" s="164" t="s">
        <v>1</v>
      </c>
      <c r="F1988" s="165" t="s">
        <v>1838</v>
      </c>
      <c r="H1988" s="166">
        <v>-50.6</v>
      </c>
      <c r="I1988" s="167"/>
      <c r="L1988" s="163"/>
      <c r="M1988" s="168"/>
      <c r="T1988" s="169"/>
      <c r="AT1988" s="164" t="s">
        <v>253</v>
      </c>
      <c r="AU1988" s="164" t="s">
        <v>113</v>
      </c>
      <c r="AV1988" s="13" t="s">
        <v>113</v>
      </c>
      <c r="AW1988" s="13" t="s">
        <v>32</v>
      </c>
      <c r="AX1988" s="13" t="s">
        <v>76</v>
      </c>
      <c r="AY1988" s="164" t="s">
        <v>164</v>
      </c>
    </row>
    <row r="1989" spans="2:65" s="13" customFormat="1">
      <c r="B1989" s="163"/>
      <c r="D1989" s="148" t="s">
        <v>253</v>
      </c>
      <c r="E1989" s="164" t="s">
        <v>1</v>
      </c>
      <c r="F1989" s="165" t="s">
        <v>1839</v>
      </c>
      <c r="H1989" s="166">
        <v>-13.8</v>
      </c>
      <c r="I1989" s="167"/>
      <c r="L1989" s="163"/>
      <c r="M1989" s="168"/>
      <c r="T1989" s="169"/>
      <c r="AT1989" s="164" t="s">
        <v>253</v>
      </c>
      <c r="AU1989" s="164" t="s">
        <v>113</v>
      </c>
      <c r="AV1989" s="13" t="s">
        <v>113</v>
      </c>
      <c r="AW1989" s="13" t="s">
        <v>32</v>
      </c>
      <c r="AX1989" s="13" t="s">
        <v>76</v>
      </c>
      <c r="AY1989" s="164" t="s">
        <v>164</v>
      </c>
    </row>
    <row r="1990" spans="2:65" s="13" customFormat="1">
      <c r="B1990" s="163"/>
      <c r="D1990" s="148" t="s">
        <v>253</v>
      </c>
      <c r="E1990" s="164" t="s">
        <v>1</v>
      </c>
      <c r="F1990" s="165" t="s">
        <v>1840</v>
      </c>
      <c r="H1990" s="166">
        <v>-24.84</v>
      </c>
      <c r="I1990" s="167"/>
      <c r="L1990" s="163"/>
      <c r="M1990" s="168"/>
      <c r="T1990" s="169"/>
      <c r="AT1990" s="164" t="s">
        <v>253</v>
      </c>
      <c r="AU1990" s="164" t="s">
        <v>113</v>
      </c>
      <c r="AV1990" s="13" t="s">
        <v>113</v>
      </c>
      <c r="AW1990" s="13" t="s">
        <v>32</v>
      </c>
      <c r="AX1990" s="13" t="s">
        <v>76</v>
      </c>
      <c r="AY1990" s="164" t="s">
        <v>164</v>
      </c>
    </row>
    <row r="1991" spans="2:65" s="13" customFormat="1">
      <c r="B1991" s="163"/>
      <c r="D1991" s="148" t="s">
        <v>253</v>
      </c>
      <c r="E1991" s="164" t="s">
        <v>1</v>
      </c>
      <c r="F1991" s="165" t="s">
        <v>1841</v>
      </c>
      <c r="H1991" s="166">
        <v>-6.9</v>
      </c>
      <c r="I1991" s="167"/>
      <c r="L1991" s="163"/>
      <c r="M1991" s="168"/>
      <c r="T1991" s="169"/>
      <c r="AT1991" s="164" t="s">
        <v>253</v>
      </c>
      <c r="AU1991" s="164" t="s">
        <v>113</v>
      </c>
      <c r="AV1991" s="13" t="s">
        <v>113</v>
      </c>
      <c r="AW1991" s="13" t="s">
        <v>32</v>
      </c>
      <c r="AX1991" s="13" t="s">
        <v>76</v>
      </c>
      <c r="AY1991" s="164" t="s">
        <v>164</v>
      </c>
    </row>
    <row r="1992" spans="2:65" s="13" customFormat="1">
      <c r="B1992" s="163"/>
      <c r="D1992" s="148" t="s">
        <v>253</v>
      </c>
      <c r="E1992" s="164" t="s">
        <v>1</v>
      </c>
      <c r="F1992" s="165" t="s">
        <v>1842</v>
      </c>
      <c r="H1992" s="166">
        <v>-4.9000000000000004</v>
      </c>
      <c r="I1992" s="167"/>
      <c r="L1992" s="163"/>
      <c r="M1992" s="168"/>
      <c r="T1992" s="169"/>
      <c r="AT1992" s="164" t="s">
        <v>253</v>
      </c>
      <c r="AU1992" s="164" t="s">
        <v>113</v>
      </c>
      <c r="AV1992" s="13" t="s">
        <v>113</v>
      </c>
      <c r="AW1992" s="13" t="s">
        <v>32</v>
      </c>
      <c r="AX1992" s="13" t="s">
        <v>76</v>
      </c>
      <c r="AY1992" s="164" t="s">
        <v>164</v>
      </c>
    </row>
    <row r="1993" spans="2:65" s="13" customFormat="1">
      <c r="B1993" s="163"/>
      <c r="D1993" s="148" t="s">
        <v>253</v>
      </c>
      <c r="E1993" s="164" t="s">
        <v>1</v>
      </c>
      <c r="F1993" s="165" t="s">
        <v>1843</v>
      </c>
      <c r="H1993" s="166">
        <v>-0.7</v>
      </c>
      <c r="I1993" s="167"/>
      <c r="L1993" s="163"/>
      <c r="M1993" s="168"/>
      <c r="T1993" s="169"/>
      <c r="AT1993" s="164" t="s">
        <v>253</v>
      </c>
      <c r="AU1993" s="164" t="s">
        <v>113</v>
      </c>
      <c r="AV1993" s="13" t="s">
        <v>113</v>
      </c>
      <c r="AW1993" s="13" t="s">
        <v>32</v>
      </c>
      <c r="AX1993" s="13" t="s">
        <v>76</v>
      </c>
      <c r="AY1993" s="164" t="s">
        <v>164</v>
      </c>
    </row>
    <row r="1994" spans="2:65" s="13" customFormat="1">
      <c r="B1994" s="163"/>
      <c r="D1994" s="148" t="s">
        <v>253</v>
      </c>
      <c r="E1994" s="164" t="s">
        <v>1</v>
      </c>
      <c r="F1994" s="165" t="s">
        <v>1844</v>
      </c>
      <c r="H1994" s="166">
        <v>-2.6</v>
      </c>
      <c r="I1994" s="167"/>
      <c r="L1994" s="163"/>
      <c r="M1994" s="168"/>
      <c r="T1994" s="169"/>
      <c r="AT1994" s="164" t="s">
        <v>253</v>
      </c>
      <c r="AU1994" s="164" t="s">
        <v>113</v>
      </c>
      <c r="AV1994" s="13" t="s">
        <v>113</v>
      </c>
      <c r="AW1994" s="13" t="s">
        <v>32</v>
      </c>
      <c r="AX1994" s="13" t="s">
        <v>76</v>
      </c>
      <c r="AY1994" s="164" t="s">
        <v>164</v>
      </c>
    </row>
    <row r="1995" spans="2:65" s="14" customFormat="1">
      <c r="B1995" s="170"/>
      <c r="D1995" s="148" t="s">
        <v>253</v>
      </c>
      <c r="E1995" s="171" t="s">
        <v>1</v>
      </c>
      <c r="F1995" s="172" t="s">
        <v>265</v>
      </c>
      <c r="H1995" s="173">
        <v>269.79000000000008</v>
      </c>
      <c r="I1995" s="174"/>
      <c r="L1995" s="170"/>
      <c r="M1995" s="175"/>
      <c r="T1995" s="176"/>
      <c r="AT1995" s="171" t="s">
        <v>253</v>
      </c>
      <c r="AU1995" s="171" t="s">
        <v>113</v>
      </c>
      <c r="AV1995" s="14" t="s">
        <v>186</v>
      </c>
      <c r="AW1995" s="14" t="s">
        <v>32</v>
      </c>
      <c r="AX1995" s="14" t="s">
        <v>84</v>
      </c>
      <c r="AY1995" s="171" t="s">
        <v>164</v>
      </c>
    </row>
    <row r="1996" spans="2:65" s="1" customFormat="1" ht="21.75" customHeight="1">
      <c r="B1996" s="31"/>
      <c r="C1996" s="177" t="s">
        <v>1845</v>
      </c>
      <c r="D1996" s="177" t="s">
        <v>331</v>
      </c>
      <c r="E1996" s="178" t="s">
        <v>1846</v>
      </c>
      <c r="F1996" s="179" t="s">
        <v>1847</v>
      </c>
      <c r="G1996" s="180" t="s">
        <v>507</v>
      </c>
      <c r="H1996" s="181">
        <v>12949.92</v>
      </c>
      <c r="I1996" s="182"/>
      <c r="J1996" s="183">
        <f>ROUND(I1996*H1996,2)</f>
        <v>0</v>
      </c>
      <c r="K1996" s="179" t="s">
        <v>251</v>
      </c>
      <c r="L1996" s="184"/>
      <c r="M1996" s="185" t="s">
        <v>1</v>
      </c>
      <c r="N1996" s="186" t="s">
        <v>42</v>
      </c>
      <c r="P1996" s="144">
        <f>O1996*H1996</f>
        <v>0</v>
      </c>
      <c r="Q1996" s="144">
        <v>5.0000000000000001E-4</v>
      </c>
      <c r="R1996" s="144">
        <f>Q1996*H1996</f>
        <v>6.4749600000000003</v>
      </c>
      <c r="S1996" s="144">
        <v>0</v>
      </c>
      <c r="T1996" s="145">
        <f>S1996*H1996</f>
        <v>0</v>
      </c>
      <c r="AR1996" s="146" t="s">
        <v>470</v>
      </c>
      <c r="AT1996" s="146" t="s">
        <v>331</v>
      </c>
      <c r="AU1996" s="146" t="s">
        <v>113</v>
      </c>
      <c r="AY1996" s="16" t="s">
        <v>164</v>
      </c>
      <c r="BE1996" s="147">
        <f>IF(N1996="základní",J1996,0)</f>
        <v>0</v>
      </c>
      <c r="BF1996" s="147">
        <f>IF(N1996="snížená",J1996,0)</f>
        <v>0</v>
      </c>
      <c r="BG1996" s="147">
        <f>IF(N1996="zákl. přenesená",J1996,0)</f>
        <v>0</v>
      </c>
      <c r="BH1996" s="147">
        <f>IF(N1996="sníž. přenesená",J1996,0)</f>
        <v>0</v>
      </c>
      <c r="BI1996" s="147">
        <f>IF(N1996="nulová",J1996,0)</f>
        <v>0</v>
      </c>
      <c r="BJ1996" s="16" t="s">
        <v>113</v>
      </c>
      <c r="BK1996" s="147">
        <f>ROUND(I1996*H1996,2)</f>
        <v>0</v>
      </c>
      <c r="BL1996" s="16" t="s">
        <v>340</v>
      </c>
      <c r="BM1996" s="146" t="s">
        <v>1848</v>
      </c>
    </row>
    <row r="1997" spans="2:65" s="1" customFormat="1" ht="19.5">
      <c r="B1997" s="31"/>
      <c r="D1997" s="148" t="s">
        <v>173</v>
      </c>
      <c r="F1997" s="149" t="s">
        <v>1849</v>
      </c>
      <c r="I1997" s="150"/>
      <c r="L1997" s="31"/>
      <c r="M1997" s="151"/>
      <c r="T1997" s="55"/>
      <c r="AT1997" s="16" t="s">
        <v>173</v>
      </c>
      <c r="AU1997" s="16" t="s">
        <v>113</v>
      </c>
    </row>
    <row r="1998" spans="2:65" s="13" customFormat="1">
      <c r="B1998" s="163"/>
      <c r="D1998" s="148" t="s">
        <v>253</v>
      </c>
      <c r="E1998" s="164" t="s">
        <v>1</v>
      </c>
      <c r="F1998" s="165" t="s">
        <v>1850</v>
      </c>
      <c r="H1998" s="166">
        <v>12949.92</v>
      </c>
      <c r="I1998" s="167"/>
      <c r="L1998" s="163"/>
      <c r="M1998" s="168"/>
      <c r="T1998" s="169"/>
      <c r="AT1998" s="164" t="s">
        <v>253</v>
      </c>
      <c r="AU1998" s="164" t="s">
        <v>113</v>
      </c>
      <c r="AV1998" s="13" t="s">
        <v>113</v>
      </c>
      <c r="AW1998" s="13" t="s">
        <v>32</v>
      </c>
      <c r="AX1998" s="13" t="s">
        <v>84</v>
      </c>
      <c r="AY1998" s="164" t="s">
        <v>164</v>
      </c>
    </row>
    <row r="1999" spans="2:65" s="1" customFormat="1" ht="16.5" customHeight="1">
      <c r="B1999" s="31"/>
      <c r="C1999" s="135" t="s">
        <v>1851</v>
      </c>
      <c r="D1999" s="135" t="s">
        <v>167</v>
      </c>
      <c r="E1999" s="136" t="s">
        <v>1852</v>
      </c>
      <c r="F1999" s="137" t="s">
        <v>1853</v>
      </c>
      <c r="G1999" s="138" t="s">
        <v>442</v>
      </c>
      <c r="H1999" s="139">
        <v>830</v>
      </c>
      <c r="I1999" s="140"/>
      <c r="J1999" s="141">
        <f>ROUND(I1999*H1999,2)</f>
        <v>0</v>
      </c>
      <c r="K1999" s="137" t="s">
        <v>1</v>
      </c>
      <c r="L1999" s="31"/>
      <c r="M1999" s="142" t="s">
        <v>1</v>
      </c>
      <c r="N1999" s="143" t="s">
        <v>42</v>
      </c>
      <c r="P1999" s="144">
        <f>O1999*H1999</f>
        <v>0</v>
      </c>
      <c r="Q1999" s="144">
        <v>3.0000000000000001E-5</v>
      </c>
      <c r="R1999" s="144">
        <f>Q1999*H1999</f>
        <v>2.4900000000000002E-2</v>
      </c>
      <c r="S1999" s="144">
        <v>0</v>
      </c>
      <c r="T1999" s="145">
        <f>S1999*H1999</f>
        <v>0</v>
      </c>
      <c r="AR1999" s="146" t="s">
        <v>340</v>
      </c>
      <c r="AT1999" s="146" t="s">
        <v>167</v>
      </c>
      <c r="AU1999" s="146" t="s">
        <v>113</v>
      </c>
      <c r="AY1999" s="16" t="s">
        <v>164</v>
      </c>
      <c r="BE1999" s="147">
        <f>IF(N1999="základní",J1999,0)</f>
        <v>0</v>
      </c>
      <c r="BF1999" s="147">
        <f>IF(N1999="snížená",J1999,0)</f>
        <v>0</v>
      </c>
      <c r="BG1999" s="147">
        <f>IF(N1999="zákl. přenesená",J1999,0)</f>
        <v>0</v>
      </c>
      <c r="BH1999" s="147">
        <f>IF(N1999="sníž. přenesená",J1999,0)</f>
        <v>0</v>
      </c>
      <c r="BI1999" s="147">
        <f>IF(N1999="nulová",J1999,0)</f>
        <v>0</v>
      </c>
      <c r="BJ1999" s="16" t="s">
        <v>113</v>
      </c>
      <c r="BK1999" s="147">
        <f>ROUND(I1999*H1999,2)</f>
        <v>0</v>
      </c>
      <c r="BL1999" s="16" t="s">
        <v>340</v>
      </c>
      <c r="BM1999" s="146" t="s">
        <v>1854</v>
      </c>
    </row>
    <row r="2000" spans="2:65" s="1" customFormat="1" ht="21.75" customHeight="1">
      <c r="B2000" s="31"/>
      <c r="C2000" s="135" t="s">
        <v>1855</v>
      </c>
      <c r="D2000" s="135" t="s">
        <v>167</v>
      </c>
      <c r="E2000" s="136" t="s">
        <v>1856</v>
      </c>
      <c r="F2000" s="137" t="s">
        <v>1857</v>
      </c>
      <c r="G2000" s="138" t="s">
        <v>507</v>
      </c>
      <c r="H2000" s="139">
        <v>150</v>
      </c>
      <c r="I2000" s="140"/>
      <c r="J2000" s="141">
        <f>ROUND(I2000*H2000,2)</f>
        <v>0</v>
      </c>
      <c r="K2000" s="137" t="s">
        <v>1</v>
      </c>
      <c r="L2000" s="31"/>
      <c r="M2000" s="142" t="s">
        <v>1</v>
      </c>
      <c r="N2000" s="143" t="s">
        <v>42</v>
      </c>
      <c r="P2000" s="144">
        <f>O2000*H2000</f>
        <v>0</v>
      </c>
      <c r="Q2000" s="144">
        <v>0</v>
      </c>
      <c r="R2000" s="144">
        <f>Q2000*H2000</f>
        <v>0</v>
      </c>
      <c r="S2000" s="144">
        <v>0</v>
      </c>
      <c r="T2000" s="145">
        <f>S2000*H2000</f>
        <v>0</v>
      </c>
      <c r="AR2000" s="146" t="s">
        <v>340</v>
      </c>
      <c r="AT2000" s="146" t="s">
        <v>167</v>
      </c>
      <c r="AU2000" s="146" t="s">
        <v>113</v>
      </c>
      <c r="AY2000" s="16" t="s">
        <v>164</v>
      </c>
      <c r="BE2000" s="147">
        <f>IF(N2000="základní",J2000,0)</f>
        <v>0</v>
      </c>
      <c r="BF2000" s="147">
        <f>IF(N2000="snížená",J2000,0)</f>
        <v>0</v>
      </c>
      <c r="BG2000" s="147">
        <f>IF(N2000="zákl. přenesená",J2000,0)</f>
        <v>0</v>
      </c>
      <c r="BH2000" s="147">
        <f>IF(N2000="sníž. přenesená",J2000,0)</f>
        <v>0</v>
      </c>
      <c r="BI2000" s="147">
        <f>IF(N2000="nulová",J2000,0)</f>
        <v>0</v>
      </c>
      <c r="BJ2000" s="16" t="s">
        <v>113</v>
      </c>
      <c r="BK2000" s="147">
        <f>ROUND(I2000*H2000,2)</f>
        <v>0</v>
      </c>
      <c r="BL2000" s="16" t="s">
        <v>340</v>
      </c>
      <c r="BM2000" s="146" t="s">
        <v>1858</v>
      </c>
    </row>
    <row r="2001" spans="2:65" s="1" customFormat="1" ht="24.2" customHeight="1">
      <c r="B2001" s="31"/>
      <c r="C2001" s="135" t="s">
        <v>1859</v>
      </c>
      <c r="D2001" s="135" t="s">
        <v>167</v>
      </c>
      <c r="E2001" s="136" t="s">
        <v>1860</v>
      </c>
      <c r="F2001" s="137" t="s">
        <v>1861</v>
      </c>
      <c r="G2001" s="138" t="s">
        <v>1122</v>
      </c>
      <c r="H2001" s="187"/>
      <c r="I2001" s="140"/>
      <c r="J2001" s="141">
        <f>ROUND(I2001*H2001,2)</f>
        <v>0</v>
      </c>
      <c r="K2001" s="137" t="s">
        <v>251</v>
      </c>
      <c r="L2001" s="31"/>
      <c r="M2001" s="142" t="s">
        <v>1</v>
      </c>
      <c r="N2001" s="143" t="s">
        <v>42</v>
      </c>
      <c r="P2001" s="144">
        <f>O2001*H2001</f>
        <v>0</v>
      </c>
      <c r="Q2001" s="144">
        <v>0</v>
      </c>
      <c r="R2001" s="144">
        <f>Q2001*H2001</f>
        <v>0</v>
      </c>
      <c r="S2001" s="144">
        <v>0</v>
      </c>
      <c r="T2001" s="145">
        <f>S2001*H2001</f>
        <v>0</v>
      </c>
      <c r="AR2001" s="146" t="s">
        <v>340</v>
      </c>
      <c r="AT2001" s="146" t="s">
        <v>167</v>
      </c>
      <c r="AU2001" s="146" t="s">
        <v>113</v>
      </c>
      <c r="AY2001" s="16" t="s">
        <v>164</v>
      </c>
      <c r="BE2001" s="147">
        <f>IF(N2001="základní",J2001,0)</f>
        <v>0</v>
      </c>
      <c r="BF2001" s="147">
        <f>IF(N2001="snížená",J2001,0)</f>
        <v>0</v>
      </c>
      <c r="BG2001" s="147">
        <f>IF(N2001="zákl. přenesená",J2001,0)</f>
        <v>0</v>
      </c>
      <c r="BH2001" s="147">
        <f>IF(N2001="sníž. přenesená",J2001,0)</f>
        <v>0</v>
      </c>
      <c r="BI2001" s="147">
        <f>IF(N2001="nulová",J2001,0)</f>
        <v>0</v>
      </c>
      <c r="BJ2001" s="16" t="s">
        <v>113</v>
      </c>
      <c r="BK2001" s="147">
        <f>ROUND(I2001*H2001,2)</f>
        <v>0</v>
      </c>
      <c r="BL2001" s="16" t="s">
        <v>340</v>
      </c>
      <c r="BM2001" s="146" t="s">
        <v>1862</v>
      </c>
    </row>
    <row r="2002" spans="2:65" s="11" customFormat="1" ht="22.9" customHeight="1">
      <c r="B2002" s="123"/>
      <c r="D2002" s="124" t="s">
        <v>75</v>
      </c>
      <c r="E2002" s="133" t="s">
        <v>1863</v>
      </c>
      <c r="F2002" s="133" t="s">
        <v>1864</v>
      </c>
      <c r="I2002" s="126"/>
      <c r="J2002" s="134">
        <f>BK2002</f>
        <v>0</v>
      </c>
      <c r="L2002" s="123"/>
      <c r="M2002" s="128"/>
      <c r="P2002" s="129">
        <f>SUM(P2003:P2074)</f>
        <v>0</v>
      </c>
      <c r="R2002" s="129">
        <f>SUM(R2003:R2074)</f>
        <v>1.8272000000000002</v>
      </c>
      <c r="T2002" s="130">
        <f>SUM(T2003:T2074)</f>
        <v>0</v>
      </c>
      <c r="AR2002" s="124" t="s">
        <v>113</v>
      </c>
      <c r="AT2002" s="131" t="s">
        <v>75</v>
      </c>
      <c r="AU2002" s="131" t="s">
        <v>84</v>
      </c>
      <c r="AY2002" s="124" t="s">
        <v>164</v>
      </c>
      <c r="BK2002" s="132">
        <f>SUM(BK2003:BK2074)</f>
        <v>0</v>
      </c>
    </row>
    <row r="2003" spans="2:65" s="1" customFormat="1" ht="24.2" customHeight="1">
      <c r="B2003" s="31"/>
      <c r="C2003" s="135" t="s">
        <v>1865</v>
      </c>
      <c r="D2003" s="135" t="s">
        <v>167</v>
      </c>
      <c r="E2003" s="136" t="s">
        <v>1866</v>
      </c>
      <c r="F2003" s="137" t="s">
        <v>1867</v>
      </c>
      <c r="G2003" s="138" t="s">
        <v>250</v>
      </c>
      <c r="H2003" s="139">
        <v>4497.8959999999997</v>
      </c>
      <c r="I2003" s="140"/>
      <c r="J2003" s="141">
        <f>ROUND(I2003*H2003,2)</f>
        <v>0</v>
      </c>
      <c r="K2003" s="137" t="s">
        <v>1</v>
      </c>
      <c r="L2003" s="31"/>
      <c r="M2003" s="142" t="s">
        <v>1</v>
      </c>
      <c r="N2003" s="143" t="s">
        <v>42</v>
      </c>
      <c r="P2003" s="144">
        <f>O2003*H2003</f>
        <v>0</v>
      </c>
      <c r="Q2003" s="144">
        <v>0</v>
      </c>
      <c r="R2003" s="144">
        <f>Q2003*H2003</f>
        <v>0</v>
      </c>
      <c r="S2003" s="144">
        <v>0</v>
      </c>
      <c r="T2003" s="145">
        <f>S2003*H2003</f>
        <v>0</v>
      </c>
      <c r="AR2003" s="146" t="s">
        <v>340</v>
      </c>
      <c r="AT2003" s="146" t="s">
        <v>167</v>
      </c>
      <c r="AU2003" s="146" t="s">
        <v>113</v>
      </c>
      <c r="AY2003" s="16" t="s">
        <v>164</v>
      </c>
      <c r="BE2003" s="147">
        <f>IF(N2003="základní",J2003,0)</f>
        <v>0</v>
      </c>
      <c r="BF2003" s="147">
        <f>IF(N2003="snížená",J2003,0)</f>
        <v>0</v>
      </c>
      <c r="BG2003" s="147">
        <f>IF(N2003="zákl. přenesená",J2003,0)</f>
        <v>0</v>
      </c>
      <c r="BH2003" s="147">
        <f>IF(N2003="sníž. přenesená",J2003,0)</f>
        <v>0</v>
      </c>
      <c r="BI2003" s="147">
        <f>IF(N2003="nulová",J2003,0)</f>
        <v>0</v>
      </c>
      <c r="BJ2003" s="16" t="s">
        <v>113</v>
      </c>
      <c r="BK2003" s="147">
        <f>ROUND(I2003*H2003,2)</f>
        <v>0</v>
      </c>
      <c r="BL2003" s="16" t="s">
        <v>340</v>
      </c>
      <c r="BM2003" s="146" t="s">
        <v>1868</v>
      </c>
    </row>
    <row r="2004" spans="2:65" s="12" customFormat="1">
      <c r="B2004" s="157"/>
      <c r="D2004" s="148" t="s">
        <v>253</v>
      </c>
      <c r="E2004" s="158" t="s">
        <v>1</v>
      </c>
      <c r="F2004" s="159" t="s">
        <v>454</v>
      </c>
      <c r="H2004" s="158" t="s">
        <v>1</v>
      </c>
      <c r="I2004" s="160"/>
      <c r="L2004" s="157"/>
      <c r="M2004" s="161"/>
      <c r="T2004" s="162"/>
      <c r="AT2004" s="158" t="s">
        <v>253</v>
      </c>
      <c r="AU2004" s="158" t="s">
        <v>113</v>
      </c>
      <c r="AV2004" s="12" t="s">
        <v>84</v>
      </c>
      <c r="AW2004" s="12" t="s">
        <v>32</v>
      </c>
      <c r="AX2004" s="12" t="s">
        <v>76</v>
      </c>
      <c r="AY2004" s="158" t="s">
        <v>164</v>
      </c>
    </row>
    <row r="2005" spans="2:65" s="13" customFormat="1">
      <c r="B2005" s="163"/>
      <c r="D2005" s="148" t="s">
        <v>253</v>
      </c>
      <c r="E2005" s="164" t="s">
        <v>1</v>
      </c>
      <c r="F2005" s="165" t="s">
        <v>474</v>
      </c>
      <c r="H2005" s="166">
        <v>366.08</v>
      </c>
      <c r="I2005" s="167"/>
      <c r="L2005" s="163"/>
      <c r="M2005" s="168"/>
      <c r="T2005" s="169"/>
      <c r="AT2005" s="164" t="s">
        <v>253</v>
      </c>
      <c r="AU2005" s="164" t="s">
        <v>113</v>
      </c>
      <c r="AV2005" s="13" t="s">
        <v>113</v>
      </c>
      <c r="AW2005" s="13" t="s">
        <v>32</v>
      </c>
      <c r="AX2005" s="13" t="s">
        <v>76</v>
      </c>
      <c r="AY2005" s="164" t="s">
        <v>164</v>
      </c>
    </row>
    <row r="2006" spans="2:65" s="12" customFormat="1">
      <c r="B2006" s="157"/>
      <c r="D2006" s="148" t="s">
        <v>253</v>
      </c>
      <c r="E2006" s="158" t="s">
        <v>1</v>
      </c>
      <c r="F2006" s="159" t="s">
        <v>462</v>
      </c>
      <c r="H2006" s="158" t="s">
        <v>1</v>
      </c>
      <c r="I2006" s="160"/>
      <c r="L2006" s="157"/>
      <c r="M2006" s="161"/>
      <c r="T2006" s="162"/>
      <c r="AT2006" s="158" t="s">
        <v>253</v>
      </c>
      <c r="AU2006" s="158" t="s">
        <v>113</v>
      </c>
      <c r="AV2006" s="12" t="s">
        <v>84</v>
      </c>
      <c r="AW2006" s="12" t="s">
        <v>32</v>
      </c>
      <c r="AX2006" s="12" t="s">
        <v>76</v>
      </c>
      <c r="AY2006" s="158" t="s">
        <v>164</v>
      </c>
    </row>
    <row r="2007" spans="2:65" s="13" customFormat="1">
      <c r="B2007" s="163"/>
      <c r="D2007" s="148" t="s">
        <v>253</v>
      </c>
      <c r="E2007" s="164" t="s">
        <v>1</v>
      </c>
      <c r="F2007" s="165" t="s">
        <v>474</v>
      </c>
      <c r="H2007" s="166">
        <v>366.08</v>
      </c>
      <c r="I2007" s="167"/>
      <c r="L2007" s="163"/>
      <c r="M2007" s="168"/>
      <c r="T2007" s="169"/>
      <c r="AT2007" s="164" t="s">
        <v>253</v>
      </c>
      <c r="AU2007" s="164" t="s">
        <v>113</v>
      </c>
      <c r="AV2007" s="13" t="s">
        <v>113</v>
      </c>
      <c r="AW2007" s="13" t="s">
        <v>32</v>
      </c>
      <c r="AX2007" s="13" t="s">
        <v>76</v>
      </c>
      <c r="AY2007" s="164" t="s">
        <v>164</v>
      </c>
    </row>
    <row r="2008" spans="2:65" s="12" customFormat="1">
      <c r="B2008" s="157"/>
      <c r="D2008" s="148" t="s">
        <v>253</v>
      </c>
      <c r="E2008" s="158" t="s">
        <v>1</v>
      </c>
      <c r="F2008" s="159" t="s">
        <v>467</v>
      </c>
      <c r="H2008" s="158" t="s">
        <v>1</v>
      </c>
      <c r="I2008" s="160"/>
      <c r="L2008" s="157"/>
      <c r="M2008" s="161"/>
      <c r="T2008" s="162"/>
      <c r="AT2008" s="158" t="s">
        <v>253</v>
      </c>
      <c r="AU2008" s="158" t="s">
        <v>113</v>
      </c>
      <c r="AV2008" s="12" t="s">
        <v>84</v>
      </c>
      <c r="AW2008" s="12" t="s">
        <v>32</v>
      </c>
      <c r="AX2008" s="12" t="s">
        <v>76</v>
      </c>
      <c r="AY2008" s="158" t="s">
        <v>164</v>
      </c>
    </row>
    <row r="2009" spans="2:65" s="13" customFormat="1">
      <c r="B2009" s="163"/>
      <c r="D2009" s="148" t="s">
        <v>253</v>
      </c>
      <c r="E2009" s="164" t="s">
        <v>1</v>
      </c>
      <c r="F2009" s="165" t="s">
        <v>474</v>
      </c>
      <c r="H2009" s="166">
        <v>366.08</v>
      </c>
      <c r="I2009" s="167"/>
      <c r="L2009" s="163"/>
      <c r="M2009" s="168"/>
      <c r="T2009" s="169"/>
      <c r="AT2009" s="164" t="s">
        <v>253</v>
      </c>
      <c r="AU2009" s="164" t="s">
        <v>113</v>
      </c>
      <c r="AV2009" s="13" t="s">
        <v>113</v>
      </c>
      <c r="AW2009" s="13" t="s">
        <v>32</v>
      </c>
      <c r="AX2009" s="13" t="s">
        <v>76</v>
      </c>
      <c r="AY2009" s="164" t="s">
        <v>164</v>
      </c>
    </row>
    <row r="2010" spans="2:65" s="12" customFormat="1">
      <c r="B2010" s="157"/>
      <c r="D2010" s="148" t="s">
        <v>253</v>
      </c>
      <c r="E2010" s="158" t="s">
        <v>1</v>
      </c>
      <c r="F2010" s="159" t="s">
        <v>475</v>
      </c>
      <c r="H2010" s="158" t="s">
        <v>1</v>
      </c>
      <c r="I2010" s="160"/>
      <c r="L2010" s="157"/>
      <c r="M2010" s="161"/>
      <c r="T2010" s="162"/>
      <c r="AT2010" s="158" t="s">
        <v>253</v>
      </c>
      <c r="AU2010" s="158" t="s">
        <v>113</v>
      </c>
      <c r="AV2010" s="12" t="s">
        <v>84</v>
      </c>
      <c r="AW2010" s="12" t="s">
        <v>32</v>
      </c>
      <c r="AX2010" s="12" t="s">
        <v>76</v>
      </c>
      <c r="AY2010" s="158" t="s">
        <v>164</v>
      </c>
    </row>
    <row r="2011" spans="2:65" s="13" customFormat="1">
      <c r="B2011" s="163"/>
      <c r="D2011" s="148" t="s">
        <v>253</v>
      </c>
      <c r="E2011" s="164" t="s">
        <v>1</v>
      </c>
      <c r="F2011" s="165" t="s">
        <v>476</v>
      </c>
      <c r="H2011" s="166">
        <v>-336.63200000000001</v>
      </c>
      <c r="I2011" s="167"/>
      <c r="L2011" s="163"/>
      <c r="M2011" s="168"/>
      <c r="T2011" s="169"/>
      <c r="AT2011" s="164" t="s">
        <v>253</v>
      </c>
      <c r="AU2011" s="164" t="s">
        <v>113</v>
      </c>
      <c r="AV2011" s="13" t="s">
        <v>113</v>
      </c>
      <c r="AW2011" s="13" t="s">
        <v>32</v>
      </c>
      <c r="AX2011" s="13" t="s">
        <v>76</v>
      </c>
      <c r="AY2011" s="164" t="s">
        <v>164</v>
      </c>
    </row>
    <row r="2012" spans="2:65" s="12" customFormat="1">
      <c r="B2012" s="157"/>
      <c r="D2012" s="148" t="s">
        <v>253</v>
      </c>
      <c r="E2012" s="158" t="s">
        <v>1</v>
      </c>
      <c r="F2012" s="159" t="s">
        <v>453</v>
      </c>
      <c r="H2012" s="158" t="s">
        <v>1</v>
      </c>
      <c r="I2012" s="160"/>
      <c r="L2012" s="157"/>
      <c r="M2012" s="161"/>
      <c r="T2012" s="162"/>
      <c r="AT2012" s="158" t="s">
        <v>253</v>
      </c>
      <c r="AU2012" s="158" t="s">
        <v>113</v>
      </c>
      <c r="AV2012" s="12" t="s">
        <v>84</v>
      </c>
      <c r="AW2012" s="12" t="s">
        <v>32</v>
      </c>
      <c r="AX2012" s="12" t="s">
        <v>76</v>
      </c>
      <c r="AY2012" s="158" t="s">
        <v>164</v>
      </c>
    </row>
    <row r="2013" spans="2:65" s="12" customFormat="1">
      <c r="B2013" s="157"/>
      <c r="D2013" s="148" t="s">
        <v>253</v>
      </c>
      <c r="E2013" s="158" t="s">
        <v>1</v>
      </c>
      <c r="F2013" s="159" t="s">
        <v>454</v>
      </c>
      <c r="H2013" s="158" t="s">
        <v>1</v>
      </c>
      <c r="I2013" s="160"/>
      <c r="L2013" s="157"/>
      <c r="M2013" s="161"/>
      <c r="T2013" s="162"/>
      <c r="AT2013" s="158" t="s">
        <v>253</v>
      </c>
      <c r="AU2013" s="158" t="s">
        <v>113</v>
      </c>
      <c r="AV2013" s="12" t="s">
        <v>84</v>
      </c>
      <c r="AW2013" s="12" t="s">
        <v>32</v>
      </c>
      <c r="AX2013" s="12" t="s">
        <v>76</v>
      </c>
      <c r="AY2013" s="158" t="s">
        <v>164</v>
      </c>
    </row>
    <row r="2014" spans="2:65" s="13" customFormat="1" ht="22.5">
      <c r="B2014" s="163"/>
      <c r="D2014" s="148" t="s">
        <v>253</v>
      </c>
      <c r="E2014" s="164" t="s">
        <v>1</v>
      </c>
      <c r="F2014" s="165" t="s">
        <v>680</v>
      </c>
      <c r="H2014" s="166">
        <v>860.73</v>
      </c>
      <c r="I2014" s="167"/>
      <c r="L2014" s="163"/>
      <c r="M2014" s="168"/>
      <c r="T2014" s="169"/>
      <c r="AT2014" s="164" t="s">
        <v>253</v>
      </c>
      <c r="AU2014" s="164" t="s">
        <v>113</v>
      </c>
      <c r="AV2014" s="13" t="s">
        <v>113</v>
      </c>
      <c r="AW2014" s="13" t="s">
        <v>32</v>
      </c>
      <c r="AX2014" s="13" t="s">
        <v>76</v>
      </c>
      <c r="AY2014" s="164" t="s">
        <v>164</v>
      </c>
    </row>
    <row r="2015" spans="2:65" s="13" customFormat="1">
      <c r="B2015" s="163"/>
      <c r="D2015" s="148" t="s">
        <v>253</v>
      </c>
      <c r="E2015" s="164" t="s">
        <v>1</v>
      </c>
      <c r="F2015" s="165" t="s">
        <v>681</v>
      </c>
      <c r="H2015" s="166">
        <v>-43.34</v>
      </c>
      <c r="I2015" s="167"/>
      <c r="L2015" s="163"/>
      <c r="M2015" s="168"/>
      <c r="T2015" s="169"/>
      <c r="AT2015" s="164" t="s">
        <v>253</v>
      </c>
      <c r="AU2015" s="164" t="s">
        <v>113</v>
      </c>
      <c r="AV2015" s="13" t="s">
        <v>113</v>
      </c>
      <c r="AW2015" s="13" t="s">
        <v>32</v>
      </c>
      <c r="AX2015" s="13" t="s">
        <v>76</v>
      </c>
      <c r="AY2015" s="164" t="s">
        <v>164</v>
      </c>
    </row>
    <row r="2016" spans="2:65" s="13" customFormat="1">
      <c r="B2016" s="163"/>
      <c r="D2016" s="148" t="s">
        <v>253</v>
      </c>
      <c r="E2016" s="164" t="s">
        <v>1</v>
      </c>
      <c r="F2016" s="165" t="s">
        <v>682</v>
      </c>
      <c r="H2016" s="166">
        <v>-9.4559999999999995</v>
      </c>
      <c r="I2016" s="167"/>
      <c r="L2016" s="163"/>
      <c r="M2016" s="168"/>
      <c r="T2016" s="169"/>
      <c r="AT2016" s="164" t="s">
        <v>253</v>
      </c>
      <c r="AU2016" s="164" t="s">
        <v>113</v>
      </c>
      <c r="AV2016" s="13" t="s">
        <v>113</v>
      </c>
      <c r="AW2016" s="13" t="s">
        <v>32</v>
      </c>
      <c r="AX2016" s="13" t="s">
        <v>76</v>
      </c>
      <c r="AY2016" s="164" t="s">
        <v>164</v>
      </c>
    </row>
    <row r="2017" spans="2:51" s="13" customFormat="1">
      <c r="B2017" s="163"/>
      <c r="D2017" s="148" t="s">
        <v>253</v>
      </c>
      <c r="E2017" s="164" t="s">
        <v>1</v>
      </c>
      <c r="F2017" s="165" t="s">
        <v>683</v>
      </c>
      <c r="H2017" s="166">
        <v>-8.82</v>
      </c>
      <c r="I2017" s="167"/>
      <c r="L2017" s="163"/>
      <c r="M2017" s="168"/>
      <c r="T2017" s="169"/>
      <c r="AT2017" s="164" t="s">
        <v>253</v>
      </c>
      <c r="AU2017" s="164" t="s">
        <v>113</v>
      </c>
      <c r="AV2017" s="13" t="s">
        <v>113</v>
      </c>
      <c r="AW2017" s="13" t="s">
        <v>32</v>
      </c>
      <c r="AX2017" s="13" t="s">
        <v>76</v>
      </c>
      <c r="AY2017" s="164" t="s">
        <v>164</v>
      </c>
    </row>
    <row r="2018" spans="2:51" s="13" customFormat="1">
      <c r="B2018" s="163"/>
      <c r="D2018" s="148" t="s">
        <v>253</v>
      </c>
      <c r="E2018" s="164" t="s">
        <v>1</v>
      </c>
      <c r="F2018" s="165" t="s">
        <v>684</v>
      </c>
      <c r="H2018" s="166">
        <v>-3</v>
      </c>
      <c r="I2018" s="167"/>
      <c r="L2018" s="163"/>
      <c r="M2018" s="168"/>
      <c r="T2018" s="169"/>
      <c r="AT2018" s="164" t="s">
        <v>253</v>
      </c>
      <c r="AU2018" s="164" t="s">
        <v>113</v>
      </c>
      <c r="AV2018" s="13" t="s">
        <v>113</v>
      </c>
      <c r="AW2018" s="13" t="s">
        <v>32</v>
      </c>
      <c r="AX2018" s="13" t="s">
        <v>76</v>
      </c>
      <c r="AY2018" s="164" t="s">
        <v>164</v>
      </c>
    </row>
    <row r="2019" spans="2:51" s="13" customFormat="1">
      <c r="B2019" s="163"/>
      <c r="D2019" s="148" t="s">
        <v>253</v>
      </c>
      <c r="E2019" s="164" t="s">
        <v>1</v>
      </c>
      <c r="F2019" s="165" t="s">
        <v>685</v>
      </c>
      <c r="H2019" s="166">
        <v>-7.0919999999999996</v>
      </c>
      <c r="I2019" s="167"/>
      <c r="L2019" s="163"/>
      <c r="M2019" s="168"/>
      <c r="T2019" s="169"/>
      <c r="AT2019" s="164" t="s">
        <v>253</v>
      </c>
      <c r="AU2019" s="164" t="s">
        <v>113</v>
      </c>
      <c r="AV2019" s="13" t="s">
        <v>113</v>
      </c>
      <c r="AW2019" s="13" t="s">
        <v>32</v>
      </c>
      <c r="AX2019" s="13" t="s">
        <v>76</v>
      </c>
      <c r="AY2019" s="164" t="s">
        <v>164</v>
      </c>
    </row>
    <row r="2020" spans="2:51" s="13" customFormat="1">
      <c r="B2020" s="163"/>
      <c r="D2020" s="148" t="s">
        <v>253</v>
      </c>
      <c r="E2020" s="164" t="s">
        <v>1</v>
      </c>
      <c r="F2020" s="165" t="s">
        <v>686</v>
      </c>
      <c r="H2020" s="166">
        <v>-10.08</v>
      </c>
      <c r="I2020" s="167"/>
      <c r="L2020" s="163"/>
      <c r="M2020" s="168"/>
      <c r="T2020" s="169"/>
      <c r="AT2020" s="164" t="s">
        <v>253</v>
      </c>
      <c r="AU2020" s="164" t="s">
        <v>113</v>
      </c>
      <c r="AV2020" s="13" t="s">
        <v>113</v>
      </c>
      <c r="AW2020" s="13" t="s">
        <v>32</v>
      </c>
      <c r="AX2020" s="13" t="s">
        <v>76</v>
      </c>
      <c r="AY2020" s="164" t="s">
        <v>164</v>
      </c>
    </row>
    <row r="2021" spans="2:51" s="12" customFormat="1">
      <c r="B2021" s="157"/>
      <c r="D2021" s="148" t="s">
        <v>253</v>
      </c>
      <c r="E2021" s="158" t="s">
        <v>1</v>
      </c>
      <c r="F2021" s="159" t="s">
        <v>462</v>
      </c>
      <c r="H2021" s="158" t="s">
        <v>1</v>
      </c>
      <c r="I2021" s="160"/>
      <c r="L2021" s="157"/>
      <c r="M2021" s="161"/>
      <c r="T2021" s="162"/>
      <c r="AT2021" s="158" t="s">
        <v>253</v>
      </c>
      <c r="AU2021" s="158" t="s">
        <v>113</v>
      </c>
      <c r="AV2021" s="12" t="s">
        <v>84</v>
      </c>
      <c r="AW2021" s="12" t="s">
        <v>32</v>
      </c>
      <c r="AX2021" s="12" t="s">
        <v>76</v>
      </c>
      <c r="AY2021" s="158" t="s">
        <v>164</v>
      </c>
    </row>
    <row r="2022" spans="2:51" s="13" customFormat="1" ht="22.5">
      <c r="B2022" s="163"/>
      <c r="D2022" s="148" t="s">
        <v>253</v>
      </c>
      <c r="E2022" s="164" t="s">
        <v>1</v>
      </c>
      <c r="F2022" s="165" t="s">
        <v>687</v>
      </c>
      <c r="H2022" s="166">
        <v>827.64499999999998</v>
      </c>
      <c r="I2022" s="167"/>
      <c r="L2022" s="163"/>
      <c r="M2022" s="168"/>
      <c r="T2022" s="169"/>
      <c r="AT2022" s="164" t="s">
        <v>253</v>
      </c>
      <c r="AU2022" s="164" t="s">
        <v>113</v>
      </c>
      <c r="AV2022" s="13" t="s">
        <v>113</v>
      </c>
      <c r="AW2022" s="13" t="s">
        <v>32</v>
      </c>
      <c r="AX2022" s="13" t="s">
        <v>76</v>
      </c>
      <c r="AY2022" s="164" t="s">
        <v>164</v>
      </c>
    </row>
    <row r="2023" spans="2:51" s="13" customFormat="1">
      <c r="B2023" s="163"/>
      <c r="D2023" s="148" t="s">
        <v>253</v>
      </c>
      <c r="E2023" s="164" t="s">
        <v>1</v>
      </c>
      <c r="F2023" s="165" t="s">
        <v>688</v>
      </c>
      <c r="H2023" s="166">
        <v>-47.673999999999999</v>
      </c>
      <c r="I2023" s="167"/>
      <c r="L2023" s="163"/>
      <c r="M2023" s="168"/>
      <c r="T2023" s="169"/>
      <c r="AT2023" s="164" t="s">
        <v>253</v>
      </c>
      <c r="AU2023" s="164" t="s">
        <v>113</v>
      </c>
      <c r="AV2023" s="13" t="s">
        <v>113</v>
      </c>
      <c r="AW2023" s="13" t="s">
        <v>32</v>
      </c>
      <c r="AX2023" s="13" t="s">
        <v>76</v>
      </c>
      <c r="AY2023" s="164" t="s">
        <v>164</v>
      </c>
    </row>
    <row r="2024" spans="2:51" s="13" customFormat="1">
      <c r="B2024" s="163"/>
      <c r="D2024" s="148" t="s">
        <v>253</v>
      </c>
      <c r="E2024" s="164" t="s">
        <v>1</v>
      </c>
      <c r="F2024" s="165" t="s">
        <v>689</v>
      </c>
      <c r="H2024" s="166">
        <v>-8.4</v>
      </c>
      <c r="I2024" s="167"/>
      <c r="L2024" s="163"/>
      <c r="M2024" s="168"/>
      <c r="T2024" s="169"/>
      <c r="AT2024" s="164" t="s">
        <v>253</v>
      </c>
      <c r="AU2024" s="164" t="s">
        <v>113</v>
      </c>
      <c r="AV2024" s="13" t="s">
        <v>113</v>
      </c>
      <c r="AW2024" s="13" t="s">
        <v>32</v>
      </c>
      <c r="AX2024" s="13" t="s">
        <v>76</v>
      </c>
      <c r="AY2024" s="164" t="s">
        <v>164</v>
      </c>
    </row>
    <row r="2025" spans="2:51" s="13" customFormat="1">
      <c r="B2025" s="163"/>
      <c r="D2025" s="148" t="s">
        <v>253</v>
      </c>
      <c r="E2025" s="164" t="s">
        <v>1</v>
      </c>
      <c r="F2025" s="165" t="s">
        <v>460</v>
      </c>
      <c r="H2025" s="166">
        <v>-3.5459999999999998</v>
      </c>
      <c r="I2025" s="167"/>
      <c r="L2025" s="163"/>
      <c r="M2025" s="168"/>
      <c r="T2025" s="169"/>
      <c r="AT2025" s="164" t="s">
        <v>253</v>
      </c>
      <c r="AU2025" s="164" t="s">
        <v>113</v>
      </c>
      <c r="AV2025" s="13" t="s">
        <v>113</v>
      </c>
      <c r="AW2025" s="13" t="s">
        <v>32</v>
      </c>
      <c r="AX2025" s="13" t="s">
        <v>76</v>
      </c>
      <c r="AY2025" s="164" t="s">
        <v>164</v>
      </c>
    </row>
    <row r="2026" spans="2:51" s="12" customFormat="1">
      <c r="B2026" s="157"/>
      <c r="D2026" s="148" t="s">
        <v>253</v>
      </c>
      <c r="E2026" s="158" t="s">
        <v>1</v>
      </c>
      <c r="F2026" s="159" t="s">
        <v>467</v>
      </c>
      <c r="H2026" s="158" t="s">
        <v>1</v>
      </c>
      <c r="I2026" s="160"/>
      <c r="L2026" s="157"/>
      <c r="M2026" s="161"/>
      <c r="T2026" s="162"/>
      <c r="AT2026" s="158" t="s">
        <v>253</v>
      </c>
      <c r="AU2026" s="158" t="s">
        <v>113</v>
      </c>
      <c r="AV2026" s="12" t="s">
        <v>84</v>
      </c>
      <c r="AW2026" s="12" t="s">
        <v>32</v>
      </c>
      <c r="AX2026" s="12" t="s">
        <v>76</v>
      </c>
      <c r="AY2026" s="158" t="s">
        <v>164</v>
      </c>
    </row>
    <row r="2027" spans="2:51" s="13" customFormat="1" ht="22.5">
      <c r="B2027" s="163"/>
      <c r="D2027" s="148" t="s">
        <v>253</v>
      </c>
      <c r="E2027" s="164" t="s">
        <v>1</v>
      </c>
      <c r="F2027" s="165" t="s">
        <v>687</v>
      </c>
      <c r="H2027" s="166">
        <v>827.64499999999998</v>
      </c>
      <c r="I2027" s="167"/>
      <c r="L2027" s="163"/>
      <c r="M2027" s="168"/>
      <c r="T2027" s="169"/>
      <c r="AT2027" s="164" t="s">
        <v>253</v>
      </c>
      <c r="AU2027" s="164" t="s">
        <v>113</v>
      </c>
      <c r="AV2027" s="13" t="s">
        <v>113</v>
      </c>
      <c r="AW2027" s="13" t="s">
        <v>32</v>
      </c>
      <c r="AX2027" s="13" t="s">
        <v>76</v>
      </c>
      <c r="AY2027" s="164" t="s">
        <v>164</v>
      </c>
    </row>
    <row r="2028" spans="2:51" s="13" customFormat="1">
      <c r="B2028" s="163"/>
      <c r="D2028" s="148" t="s">
        <v>253</v>
      </c>
      <c r="E2028" s="164" t="s">
        <v>1</v>
      </c>
      <c r="F2028" s="165" t="s">
        <v>681</v>
      </c>
      <c r="H2028" s="166">
        <v>-43.34</v>
      </c>
      <c r="I2028" s="167"/>
      <c r="L2028" s="163"/>
      <c r="M2028" s="168"/>
      <c r="T2028" s="169"/>
      <c r="AT2028" s="164" t="s">
        <v>253</v>
      </c>
      <c r="AU2028" s="164" t="s">
        <v>113</v>
      </c>
      <c r="AV2028" s="13" t="s">
        <v>113</v>
      </c>
      <c r="AW2028" s="13" t="s">
        <v>32</v>
      </c>
      <c r="AX2028" s="13" t="s">
        <v>76</v>
      </c>
      <c r="AY2028" s="164" t="s">
        <v>164</v>
      </c>
    </row>
    <row r="2029" spans="2:51" s="13" customFormat="1">
      <c r="B2029" s="163"/>
      <c r="D2029" s="148" t="s">
        <v>253</v>
      </c>
      <c r="E2029" s="164" t="s">
        <v>1</v>
      </c>
      <c r="F2029" s="165" t="s">
        <v>689</v>
      </c>
      <c r="H2029" s="166">
        <v>-8.4</v>
      </c>
      <c r="I2029" s="167"/>
      <c r="L2029" s="163"/>
      <c r="M2029" s="168"/>
      <c r="T2029" s="169"/>
      <c r="AT2029" s="164" t="s">
        <v>253</v>
      </c>
      <c r="AU2029" s="164" t="s">
        <v>113</v>
      </c>
      <c r="AV2029" s="13" t="s">
        <v>113</v>
      </c>
      <c r="AW2029" s="13" t="s">
        <v>32</v>
      </c>
      <c r="AX2029" s="13" t="s">
        <v>76</v>
      </c>
      <c r="AY2029" s="164" t="s">
        <v>164</v>
      </c>
    </row>
    <row r="2030" spans="2:51" s="13" customFormat="1">
      <c r="B2030" s="163"/>
      <c r="D2030" s="148" t="s">
        <v>253</v>
      </c>
      <c r="E2030" s="164" t="s">
        <v>1</v>
      </c>
      <c r="F2030" s="165" t="s">
        <v>685</v>
      </c>
      <c r="H2030" s="166">
        <v>-7.0919999999999996</v>
      </c>
      <c r="I2030" s="167"/>
      <c r="L2030" s="163"/>
      <c r="M2030" s="168"/>
      <c r="T2030" s="169"/>
      <c r="AT2030" s="164" t="s">
        <v>253</v>
      </c>
      <c r="AU2030" s="164" t="s">
        <v>113</v>
      </c>
      <c r="AV2030" s="13" t="s">
        <v>113</v>
      </c>
      <c r="AW2030" s="13" t="s">
        <v>32</v>
      </c>
      <c r="AX2030" s="13" t="s">
        <v>76</v>
      </c>
      <c r="AY2030" s="164" t="s">
        <v>164</v>
      </c>
    </row>
    <row r="2031" spans="2:51" s="12" customFormat="1">
      <c r="B2031" s="157"/>
      <c r="D2031" s="148" t="s">
        <v>253</v>
      </c>
      <c r="E2031" s="158" t="s">
        <v>1</v>
      </c>
      <c r="F2031" s="159" t="s">
        <v>702</v>
      </c>
      <c r="H2031" s="158" t="s">
        <v>1</v>
      </c>
      <c r="I2031" s="160"/>
      <c r="L2031" s="157"/>
      <c r="M2031" s="161"/>
      <c r="T2031" s="162"/>
      <c r="AT2031" s="158" t="s">
        <v>253</v>
      </c>
      <c r="AU2031" s="158" t="s">
        <v>113</v>
      </c>
      <c r="AV2031" s="12" t="s">
        <v>84</v>
      </c>
      <c r="AW2031" s="12" t="s">
        <v>32</v>
      </c>
      <c r="AX2031" s="12" t="s">
        <v>76</v>
      </c>
      <c r="AY2031" s="158" t="s">
        <v>164</v>
      </c>
    </row>
    <row r="2032" spans="2:51" s="12" customFormat="1">
      <c r="B2032" s="157"/>
      <c r="D2032" s="148" t="s">
        <v>253</v>
      </c>
      <c r="E2032" s="158" t="s">
        <v>1</v>
      </c>
      <c r="F2032" s="159" t="s">
        <v>495</v>
      </c>
      <c r="H2032" s="158" t="s">
        <v>1</v>
      </c>
      <c r="I2032" s="160"/>
      <c r="L2032" s="157"/>
      <c r="M2032" s="161"/>
      <c r="T2032" s="162"/>
      <c r="AT2032" s="158" t="s">
        <v>253</v>
      </c>
      <c r="AU2032" s="158" t="s">
        <v>113</v>
      </c>
      <c r="AV2032" s="12" t="s">
        <v>84</v>
      </c>
      <c r="AW2032" s="12" t="s">
        <v>32</v>
      </c>
      <c r="AX2032" s="12" t="s">
        <v>76</v>
      </c>
      <c r="AY2032" s="158" t="s">
        <v>164</v>
      </c>
    </row>
    <row r="2033" spans="2:51" s="12" customFormat="1">
      <c r="B2033" s="157"/>
      <c r="D2033" s="148" t="s">
        <v>253</v>
      </c>
      <c r="E2033" s="158" t="s">
        <v>1</v>
      </c>
      <c r="F2033" s="159" t="s">
        <v>496</v>
      </c>
      <c r="H2033" s="158" t="s">
        <v>1</v>
      </c>
      <c r="I2033" s="160"/>
      <c r="L2033" s="157"/>
      <c r="M2033" s="161"/>
      <c r="T2033" s="162"/>
      <c r="AT2033" s="158" t="s">
        <v>253</v>
      </c>
      <c r="AU2033" s="158" t="s">
        <v>113</v>
      </c>
      <c r="AV2033" s="12" t="s">
        <v>84</v>
      </c>
      <c r="AW2033" s="12" t="s">
        <v>32</v>
      </c>
      <c r="AX2033" s="12" t="s">
        <v>76</v>
      </c>
      <c r="AY2033" s="158" t="s">
        <v>164</v>
      </c>
    </row>
    <row r="2034" spans="2:51" s="13" customFormat="1">
      <c r="B2034" s="163"/>
      <c r="D2034" s="148" t="s">
        <v>253</v>
      </c>
      <c r="E2034" s="164" t="s">
        <v>1</v>
      </c>
      <c r="F2034" s="165" t="s">
        <v>703</v>
      </c>
      <c r="H2034" s="166">
        <v>2.64</v>
      </c>
      <c r="I2034" s="167"/>
      <c r="L2034" s="163"/>
      <c r="M2034" s="168"/>
      <c r="T2034" s="169"/>
      <c r="AT2034" s="164" t="s">
        <v>253</v>
      </c>
      <c r="AU2034" s="164" t="s">
        <v>113</v>
      </c>
      <c r="AV2034" s="13" t="s">
        <v>113</v>
      </c>
      <c r="AW2034" s="13" t="s">
        <v>32</v>
      </c>
      <c r="AX2034" s="13" t="s">
        <v>76</v>
      </c>
      <c r="AY2034" s="164" t="s">
        <v>164</v>
      </c>
    </row>
    <row r="2035" spans="2:51" s="13" customFormat="1">
      <c r="B2035" s="163"/>
      <c r="D2035" s="148" t="s">
        <v>253</v>
      </c>
      <c r="E2035" s="164" t="s">
        <v>1</v>
      </c>
      <c r="F2035" s="165" t="s">
        <v>704</v>
      </c>
      <c r="H2035" s="166">
        <v>2.6080000000000001</v>
      </c>
      <c r="I2035" s="167"/>
      <c r="L2035" s="163"/>
      <c r="M2035" s="168"/>
      <c r="T2035" s="169"/>
      <c r="AT2035" s="164" t="s">
        <v>253</v>
      </c>
      <c r="AU2035" s="164" t="s">
        <v>113</v>
      </c>
      <c r="AV2035" s="13" t="s">
        <v>113</v>
      </c>
      <c r="AW2035" s="13" t="s">
        <v>32</v>
      </c>
      <c r="AX2035" s="13" t="s">
        <v>76</v>
      </c>
      <c r="AY2035" s="164" t="s">
        <v>164</v>
      </c>
    </row>
    <row r="2036" spans="2:51" s="12" customFormat="1">
      <c r="B2036" s="157"/>
      <c r="D2036" s="148" t="s">
        <v>253</v>
      </c>
      <c r="E2036" s="158" t="s">
        <v>1</v>
      </c>
      <c r="F2036" s="159" t="s">
        <v>499</v>
      </c>
      <c r="H2036" s="158" t="s">
        <v>1</v>
      </c>
      <c r="I2036" s="160"/>
      <c r="L2036" s="157"/>
      <c r="M2036" s="161"/>
      <c r="T2036" s="162"/>
      <c r="AT2036" s="158" t="s">
        <v>253</v>
      </c>
      <c r="AU2036" s="158" t="s">
        <v>113</v>
      </c>
      <c r="AV2036" s="12" t="s">
        <v>84</v>
      </c>
      <c r="AW2036" s="12" t="s">
        <v>32</v>
      </c>
      <c r="AX2036" s="12" t="s">
        <v>76</v>
      </c>
      <c r="AY2036" s="158" t="s">
        <v>164</v>
      </c>
    </row>
    <row r="2037" spans="2:51" s="13" customFormat="1">
      <c r="B2037" s="163"/>
      <c r="D2037" s="148" t="s">
        <v>253</v>
      </c>
      <c r="E2037" s="164" t="s">
        <v>1</v>
      </c>
      <c r="F2037" s="165" t="s">
        <v>705</v>
      </c>
      <c r="H2037" s="166">
        <v>12.16</v>
      </c>
      <c r="I2037" s="167"/>
      <c r="L2037" s="163"/>
      <c r="M2037" s="168"/>
      <c r="T2037" s="169"/>
      <c r="AT2037" s="164" t="s">
        <v>253</v>
      </c>
      <c r="AU2037" s="164" t="s">
        <v>113</v>
      </c>
      <c r="AV2037" s="13" t="s">
        <v>113</v>
      </c>
      <c r="AW2037" s="13" t="s">
        <v>32</v>
      </c>
      <c r="AX2037" s="13" t="s">
        <v>76</v>
      </c>
      <c r="AY2037" s="164" t="s">
        <v>164</v>
      </c>
    </row>
    <row r="2038" spans="2:51" s="13" customFormat="1">
      <c r="B2038" s="163"/>
      <c r="D2038" s="148" t="s">
        <v>253</v>
      </c>
      <c r="E2038" s="164" t="s">
        <v>1</v>
      </c>
      <c r="F2038" s="165" t="s">
        <v>706</v>
      </c>
      <c r="H2038" s="166">
        <v>34</v>
      </c>
      <c r="I2038" s="167"/>
      <c r="L2038" s="163"/>
      <c r="M2038" s="168"/>
      <c r="T2038" s="169"/>
      <c r="AT2038" s="164" t="s">
        <v>253</v>
      </c>
      <c r="AU2038" s="164" t="s">
        <v>113</v>
      </c>
      <c r="AV2038" s="13" t="s">
        <v>113</v>
      </c>
      <c r="AW2038" s="13" t="s">
        <v>32</v>
      </c>
      <c r="AX2038" s="13" t="s">
        <v>76</v>
      </c>
      <c r="AY2038" s="164" t="s">
        <v>164</v>
      </c>
    </row>
    <row r="2039" spans="2:51" s="13" customFormat="1">
      <c r="B2039" s="163"/>
      <c r="D2039" s="148" t="s">
        <v>253</v>
      </c>
      <c r="E2039" s="164" t="s">
        <v>1</v>
      </c>
      <c r="F2039" s="165" t="s">
        <v>707</v>
      </c>
      <c r="H2039" s="166">
        <v>4.5999999999999996</v>
      </c>
      <c r="I2039" s="167"/>
      <c r="L2039" s="163"/>
      <c r="M2039" s="168"/>
      <c r="T2039" s="169"/>
      <c r="AT2039" s="164" t="s">
        <v>253</v>
      </c>
      <c r="AU2039" s="164" t="s">
        <v>113</v>
      </c>
      <c r="AV2039" s="13" t="s">
        <v>113</v>
      </c>
      <c r="AW2039" s="13" t="s">
        <v>32</v>
      </c>
      <c r="AX2039" s="13" t="s">
        <v>76</v>
      </c>
      <c r="AY2039" s="164" t="s">
        <v>164</v>
      </c>
    </row>
    <row r="2040" spans="2:51" s="13" customFormat="1">
      <c r="B2040" s="163"/>
      <c r="D2040" s="148" t="s">
        <v>253</v>
      </c>
      <c r="E2040" s="164" t="s">
        <v>1</v>
      </c>
      <c r="F2040" s="165" t="s">
        <v>708</v>
      </c>
      <c r="H2040" s="166">
        <v>6</v>
      </c>
      <c r="I2040" s="167"/>
      <c r="L2040" s="163"/>
      <c r="M2040" s="168"/>
      <c r="T2040" s="169"/>
      <c r="AT2040" s="164" t="s">
        <v>253</v>
      </c>
      <c r="AU2040" s="164" t="s">
        <v>113</v>
      </c>
      <c r="AV2040" s="13" t="s">
        <v>113</v>
      </c>
      <c r="AW2040" s="13" t="s">
        <v>32</v>
      </c>
      <c r="AX2040" s="13" t="s">
        <v>76</v>
      </c>
      <c r="AY2040" s="164" t="s">
        <v>164</v>
      </c>
    </row>
    <row r="2041" spans="2:51" s="13" customFormat="1">
      <c r="B2041" s="163"/>
      <c r="D2041" s="148" t="s">
        <v>253</v>
      </c>
      <c r="E2041" s="164" t="s">
        <v>1</v>
      </c>
      <c r="F2041" s="165" t="s">
        <v>709</v>
      </c>
      <c r="H2041" s="166">
        <v>0.48</v>
      </c>
      <c r="I2041" s="167"/>
      <c r="L2041" s="163"/>
      <c r="M2041" s="168"/>
      <c r="T2041" s="169"/>
      <c r="AT2041" s="164" t="s">
        <v>253</v>
      </c>
      <c r="AU2041" s="164" t="s">
        <v>113</v>
      </c>
      <c r="AV2041" s="13" t="s">
        <v>113</v>
      </c>
      <c r="AW2041" s="13" t="s">
        <v>32</v>
      </c>
      <c r="AX2041" s="13" t="s">
        <v>76</v>
      </c>
      <c r="AY2041" s="164" t="s">
        <v>164</v>
      </c>
    </row>
    <row r="2042" spans="2:51" s="13" customFormat="1">
      <c r="B2042" s="163"/>
      <c r="D2042" s="148" t="s">
        <v>253</v>
      </c>
      <c r="E2042" s="164" t="s">
        <v>1</v>
      </c>
      <c r="F2042" s="165" t="s">
        <v>710</v>
      </c>
      <c r="H2042" s="166">
        <v>13.44</v>
      </c>
      <c r="I2042" s="167"/>
      <c r="L2042" s="163"/>
      <c r="M2042" s="168"/>
      <c r="T2042" s="169"/>
      <c r="AT2042" s="164" t="s">
        <v>253</v>
      </c>
      <c r="AU2042" s="164" t="s">
        <v>113</v>
      </c>
      <c r="AV2042" s="13" t="s">
        <v>113</v>
      </c>
      <c r="AW2042" s="13" t="s">
        <v>32</v>
      </c>
      <c r="AX2042" s="13" t="s">
        <v>76</v>
      </c>
      <c r="AY2042" s="164" t="s">
        <v>164</v>
      </c>
    </row>
    <row r="2043" spans="2:51" s="13" customFormat="1">
      <c r="B2043" s="163"/>
      <c r="D2043" s="148" t="s">
        <v>253</v>
      </c>
      <c r="E2043" s="164" t="s">
        <v>1</v>
      </c>
      <c r="F2043" s="165" t="s">
        <v>711</v>
      </c>
      <c r="H2043" s="166">
        <v>2.12</v>
      </c>
      <c r="I2043" s="167"/>
      <c r="L2043" s="163"/>
      <c r="M2043" s="168"/>
      <c r="T2043" s="169"/>
      <c r="AT2043" s="164" t="s">
        <v>253</v>
      </c>
      <c r="AU2043" s="164" t="s">
        <v>113</v>
      </c>
      <c r="AV2043" s="13" t="s">
        <v>113</v>
      </c>
      <c r="AW2043" s="13" t="s">
        <v>32</v>
      </c>
      <c r="AX2043" s="13" t="s">
        <v>76</v>
      </c>
      <c r="AY2043" s="164" t="s">
        <v>164</v>
      </c>
    </row>
    <row r="2044" spans="2:51" s="13" customFormat="1">
      <c r="B2044" s="163"/>
      <c r="D2044" s="148" t="s">
        <v>253</v>
      </c>
      <c r="E2044" s="164" t="s">
        <v>1</v>
      </c>
      <c r="F2044" s="165" t="s">
        <v>712</v>
      </c>
      <c r="H2044" s="166">
        <v>9.24</v>
      </c>
      <c r="I2044" s="167"/>
      <c r="L2044" s="163"/>
      <c r="M2044" s="168"/>
      <c r="T2044" s="169"/>
      <c r="AT2044" s="164" t="s">
        <v>253</v>
      </c>
      <c r="AU2044" s="164" t="s">
        <v>113</v>
      </c>
      <c r="AV2044" s="13" t="s">
        <v>113</v>
      </c>
      <c r="AW2044" s="13" t="s">
        <v>32</v>
      </c>
      <c r="AX2044" s="13" t="s">
        <v>76</v>
      </c>
      <c r="AY2044" s="164" t="s">
        <v>164</v>
      </c>
    </row>
    <row r="2045" spans="2:51" s="13" customFormat="1">
      <c r="B2045" s="163"/>
      <c r="D2045" s="148" t="s">
        <v>253</v>
      </c>
      <c r="E2045" s="164" t="s">
        <v>1</v>
      </c>
      <c r="F2045" s="165" t="s">
        <v>713</v>
      </c>
      <c r="H2045" s="166">
        <v>0.64</v>
      </c>
      <c r="I2045" s="167"/>
      <c r="L2045" s="163"/>
      <c r="M2045" s="168"/>
      <c r="T2045" s="169"/>
      <c r="AT2045" s="164" t="s">
        <v>253</v>
      </c>
      <c r="AU2045" s="164" t="s">
        <v>113</v>
      </c>
      <c r="AV2045" s="13" t="s">
        <v>113</v>
      </c>
      <c r="AW2045" s="13" t="s">
        <v>32</v>
      </c>
      <c r="AX2045" s="13" t="s">
        <v>76</v>
      </c>
      <c r="AY2045" s="164" t="s">
        <v>164</v>
      </c>
    </row>
    <row r="2046" spans="2:51" s="12" customFormat="1">
      <c r="B2046" s="157"/>
      <c r="D2046" s="148" t="s">
        <v>253</v>
      </c>
      <c r="E2046" s="158" t="s">
        <v>1</v>
      </c>
      <c r="F2046" s="159" t="s">
        <v>546</v>
      </c>
      <c r="H2046" s="158" t="s">
        <v>1</v>
      </c>
      <c r="I2046" s="160"/>
      <c r="L2046" s="157"/>
      <c r="M2046" s="161"/>
      <c r="T2046" s="162"/>
      <c r="AT2046" s="158" t="s">
        <v>253</v>
      </c>
      <c r="AU2046" s="158" t="s">
        <v>113</v>
      </c>
      <c r="AV2046" s="12" t="s">
        <v>84</v>
      </c>
      <c r="AW2046" s="12" t="s">
        <v>32</v>
      </c>
      <c r="AX2046" s="12" t="s">
        <v>76</v>
      </c>
      <c r="AY2046" s="158" t="s">
        <v>164</v>
      </c>
    </row>
    <row r="2047" spans="2:51" s="12" customFormat="1">
      <c r="B2047" s="157"/>
      <c r="D2047" s="148" t="s">
        <v>253</v>
      </c>
      <c r="E2047" s="158" t="s">
        <v>1</v>
      </c>
      <c r="F2047" s="159" t="s">
        <v>509</v>
      </c>
      <c r="H2047" s="158" t="s">
        <v>1</v>
      </c>
      <c r="I2047" s="160"/>
      <c r="L2047" s="157"/>
      <c r="M2047" s="161"/>
      <c r="T2047" s="162"/>
      <c r="AT2047" s="158" t="s">
        <v>253</v>
      </c>
      <c r="AU2047" s="158" t="s">
        <v>113</v>
      </c>
      <c r="AV2047" s="12" t="s">
        <v>84</v>
      </c>
      <c r="AW2047" s="12" t="s">
        <v>32</v>
      </c>
      <c r="AX2047" s="12" t="s">
        <v>76</v>
      </c>
      <c r="AY2047" s="158" t="s">
        <v>164</v>
      </c>
    </row>
    <row r="2048" spans="2:51" s="13" customFormat="1">
      <c r="B2048" s="163"/>
      <c r="D2048" s="148" t="s">
        <v>253</v>
      </c>
      <c r="E2048" s="164" t="s">
        <v>1</v>
      </c>
      <c r="F2048" s="165" t="s">
        <v>1869</v>
      </c>
      <c r="H2048" s="166">
        <v>366</v>
      </c>
      <c r="I2048" s="167"/>
      <c r="L2048" s="163"/>
      <c r="M2048" s="168"/>
      <c r="T2048" s="169"/>
      <c r="AT2048" s="164" t="s">
        <v>253</v>
      </c>
      <c r="AU2048" s="164" t="s">
        <v>113</v>
      </c>
      <c r="AV2048" s="13" t="s">
        <v>113</v>
      </c>
      <c r="AW2048" s="13" t="s">
        <v>32</v>
      </c>
      <c r="AX2048" s="13" t="s">
        <v>76</v>
      </c>
      <c r="AY2048" s="164" t="s">
        <v>164</v>
      </c>
    </row>
    <row r="2049" spans="2:51" s="13" customFormat="1">
      <c r="B2049" s="163"/>
      <c r="D2049" s="148" t="s">
        <v>253</v>
      </c>
      <c r="E2049" s="164" t="s">
        <v>1</v>
      </c>
      <c r="F2049" s="165" t="s">
        <v>1870</v>
      </c>
      <c r="H2049" s="166">
        <v>-35.46</v>
      </c>
      <c r="I2049" s="167"/>
      <c r="L2049" s="163"/>
      <c r="M2049" s="168"/>
      <c r="T2049" s="169"/>
      <c r="AT2049" s="164" t="s">
        <v>253</v>
      </c>
      <c r="AU2049" s="164" t="s">
        <v>113</v>
      </c>
      <c r="AV2049" s="13" t="s">
        <v>113</v>
      </c>
      <c r="AW2049" s="13" t="s">
        <v>32</v>
      </c>
      <c r="AX2049" s="13" t="s">
        <v>76</v>
      </c>
      <c r="AY2049" s="164" t="s">
        <v>164</v>
      </c>
    </row>
    <row r="2050" spans="2:51" s="13" customFormat="1">
      <c r="B2050" s="163"/>
      <c r="D2050" s="148" t="s">
        <v>253</v>
      </c>
      <c r="E2050" s="164" t="s">
        <v>1</v>
      </c>
      <c r="F2050" s="165" t="s">
        <v>1871</v>
      </c>
      <c r="H2050" s="166">
        <v>66.599999999999994</v>
      </c>
      <c r="I2050" s="167"/>
      <c r="L2050" s="163"/>
      <c r="M2050" s="168"/>
      <c r="T2050" s="169"/>
      <c r="AT2050" s="164" t="s">
        <v>253</v>
      </c>
      <c r="AU2050" s="164" t="s">
        <v>113</v>
      </c>
      <c r="AV2050" s="13" t="s">
        <v>113</v>
      </c>
      <c r="AW2050" s="13" t="s">
        <v>32</v>
      </c>
      <c r="AX2050" s="13" t="s">
        <v>76</v>
      </c>
      <c r="AY2050" s="164" t="s">
        <v>164</v>
      </c>
    </row>
    <row r="2051" spans="2:51" s="13" customFormat="1">
      <c r="B2051" s="163"/>
      <c r="D2051" s="148" t="s">
        <v>253</v>
      </c>
      <c r="E2051" s="164" t="s">
        <v>1</v>
      </c>
      <c r="F2051" s="165" t="s">
        <v>1872</v>
      </c>
      <c r="H2051" s="166">
        <v>-6.4</v>
      </c>
      <c r="I2051" s="167"/>
      <c r="L2051" s="163"/>
      <c r="M2051" s="168"/>
      <c r="T2051" s="169"/>
      <c r="AT2051" s="164" t="s">
        <v>253</v>
      </c>
      <c r="AU2051" s="164" t="s">
        <v>113</v>
      </c>
      <c r="AV2051" s="13" t="s">
        <v>113</v>
      </c>
      <c r="AW2051" s="13" t="s">
        <v>32</v>
      </c>
      <c r="AX2051" s="13" t="s">
        <v>76</v>
      </c>
      <c r="AY2051" s="164" t="s">
        <v>164</v>
      </c>
    </row>
    <row r="2052" spans="2:51" s="13" customFormat="1">
      <c r="B2052" s="163"/>
      <c r="D2052" s="148" t="s">
        <v>253</v>
      </c>
      <c r="E2052" s="164" t="s">
        <v>1</v>
      </c>
      <c r="F2052" s="165" t="s">
        <v>1873</v>
      </c>
      <c r="H2052" s="166">
        <v>-2.8</v>
      </c>
      <c r="I2052" s="167"/>
      <c r="L2052" s="163"/>
      <c r="M2052" s="168"/>
      <c r="T2052" s="169"/>
      <c r="AT2052" s="164" t="s">
        <v>253</v>
      </c>
      <c r="AU2052" s="164" t="s">
        <v>113</v>
      </c>
      <c r="AV2052" s="13" t="s">
        <v>113</v>
      </c>
      <c r="AW2052" s="13" t="s">
        <v>32</v>
      </c>
      <c r="AX2052" s="13" t="s">
        <v>76</v>
      </c>
      <c r="AY2052" s="164" t="s">
        <v>164</v>
      </c>
    </row>
    <row r="2053" spans="2:51" s="12" customFormat="1">
      <c r="B2053" s="157"/>
      <c r="D2053" s="148" t="s">
        <v>253</v>
      </c>
      <c r="E2053" s="158" t="s">
        <v>1</v>
      </c>
      <c r="F2053" s="159" t="s">
        <v>511</v>
      </c>
      <c r="H2053" s="158" t="s">
        <v>1</v>
      </c>
      <c r="I2053" s="160"/>
      <c r="L2053" s="157"/>
      <c r="M2053" s="161"/>
      <c r="T2053" s="162"/>
      <c r="AT2053" s="158" t="s">
        <v>253</v>
      </c>
      <c r="AU2053" s="158" t="s">
        <v>113</v>
      </c>
      <c r="AV2053" s="12" t="s">
        <v>84</v>
      </c>
      <c r="AW2053" s="12" t="s">
        <v>32</v>
      </c>
      <c r="AX2053" s="12" t="s">
        <v>76</v>
      </c>
      <c r="AY2053" s="158" t="s">
        <v>164</v>
      </c>
    </row>
    <row r="2054" spans="2:51" s="13" customFormat="1">
      <c r="B2054" s="163"/>
      <c r="D2054" s="148" t="s">
        <v>253</v>
      </c>
      <c r="E2054" s="164" t="s">
        <v>1</v>
      </c>
      <c r="F2054" s="165" t="s">
        <v>1869</v>
      </c>
      <c r="H2054" s="166">
        <v>366</v>
      </c>
      <c r="I2054" s="167"/>
      <c r="L2054" s="163"/>
      <c r="M2054" s="168"/>
      <c r="T2054" s="169"/>
      <c r="AT2054" s="164" t="s">
        <v>253</v>
      </c>
      <c r="AU2054" s="164" t="s">
        <v>113</v>
      </c>
      <c r="AV2054" s="13" t="s">
        <v>113</v>
      </c>
      <c r="AW2054" s="13" t="s">
        <v>32</v>
      </c>
      <c r="AX2054" s="13" t="s">
        <v>76</v>
      </c>
      <c r="AY2054" s="164" t="s">
        <v>164</v>
      </c>
    </row>
    <row r="2055" spans="2:51" s="13" customFormat="1">
      <c r="B2055" s="163"/>
      <c r="D2055" s="148" t="s">
        <v>253</v>
      </c>
      <c r="E2055" s="164" t="s">
        <v>1</v>
      </c>
      <c r="F2055" s="165" t="s">
        <v>1870</v>
      </c>
      <c r="H2055" s="166">
        <v>-35.46</v>
      </c>
      <c r="I2055" s="167"/>
      <c r="L2055" s="163"/>
      <c r="M2055" s="168"/>
      <c r="T2055" s="169"/>
      <c r="AT2055" s="164" t="s">
        <v>253</v>
      </c>
      <c r="AU2055" s="164" t="s">
        <v>113</v>
      </c>
      <c r="AV2055" s="13" t="s">
        <v>113</v>
      </c>
      <c r="AW2055" s="13" t="s">
        <v>32</v>
      </c>
      <c r="AX2055" s="13" t="s">
        <v>76</v>
      </c>
      <c r="AY2055" s="164" t="s">
        <v>164</v>
      </c>
    </row>
    <row r="2056" spans="2:51" s="12" customFormat="1">
      <c r="B2056" s="157"/>
      <c r="D2056" s="148" t="s">
        <v>253</v>
      </c>
      <c r="E2056" s="158" t="s">
        <v>1</v>
      </c>
      <c r="F2056" s="159" t="s">
        <v>519</v>
      </c>
      <c r="H2056" s="158" t="s">
        <v>1</v>
      </c>
      <c r="I2056" s="160"/>
      <c r="L2056" s="157"/>
      <c r="M2056" s="161"/>
      <c r="T2056" s="162"/>
      <c r="AT2056" s="158" t="s">
        <v>253</v>
      </c>
      <c r="AU2056" s="158" t="s">
        <v>113</v>
      </c>
      <c r="AV2056" s="12" t="s">
        <v>84</v>
      </c>
      <c r="AW2056" s="12" t="s">
        <v>32</v>
      </c>
      <c r="AX2056" s="12" t="s">
        <v>76</v>
      </c>
      <c r="AY2056" s="158" t="s">
        <v>164</v>
      </c>
    </row>
    <row r="2057" spans="2:51" s="13" customFormat="1">
      <c r="B2057" s="163"/>
      <c r="D2057" s="148" t="s">
        <v>253</v>
      </c>
      <c r="E2057" s="164" t="s">
        <v>1</v>
      </c>
      <c r="F2057" s="165" t="s">
        <v>1869</v>
      </c>
      <c r="H2057" s="166">
        <v>366</v>
      </c>
      <c r="I2057" s="167"/>
      <c r="L2057" s="163"/>
      <c r="M2057" s="168"/>
      <c r="T2057" s="169"/>
      <c r="AT2057" s="164" t="s">
        <v>253</v>
      </c>
      <c r="AU2057" s="164" t="s">
        <v>113</v>
      </c>
      <c r="AV2057" s="13" t="s">
        <v>113</v>
      </c>
      <c r="AW2057" s="13" t="s">
        <v>32</v>
      </c>
      <c r="AX2057" s="13" t="s">
        <v>76</v>
      </c>
      <c r="AY2057" s="164" t="s">
        <v>164</v>
      </c>
    </row>
    <row r="2058" spans="2:51" s="13" customFormat="1">
      <c r="B2058" s="163"/>
      <c r="D2058" s="148" t="s">
        <v>253</v>
      </c>
      <c r="E2058" s="164" t="s">
        <v>1</v>
      </c>
      <c r="F2058" s="165" t="s">
        <v>1870</v>
      </c>
      <c r="H2058" s="166">
        <v>-35.46</v>
      </c>
      <c r="I2058" s="167"/>
      <c r="L2058" s="163"/>
      <c r="M2058" s="168"/>
      <c r="T2058" s="169"/>
      <c r="AT2058" s="164" t="s">
        <v>253</v>
      </c>
      <c r="AU2058" s="164" t="s">
        <v>113</v>
      </c>
      <c r="AV2058" s="13" t="s">
        <v>113</v>
      </c>
      <c r="AW2058" s="13" t="s">
        <v>32</v>
      </c>
      <c r="AX2058" s="13" t="s">
        <v>76</v>
      </c>
      <c r="AY2058" s="164" t="s">
        <v>164</v>
      </c>
    </row>
    <row r="2059" spans="2:51" s="12" customFormat="1">
      <c r="B2059" s="157"/>
      <c r="D2059" s="148" t="s">
        <v>253</v>
      </c>
      <c r="E2059" s="158" t="s">
        <v>1</v>
      </c>
      <c r="F2059" s="159" t="s">
        <v>1354</v>
      </c>
      <c r="H2059" s="158" t="s">
        <v>1</v>
      </c>
      <c r="I2059" s="160"/>
      <c r="L2059" s="157"/>
      <c r="M2059" s="161"/>
      <c r="T2059" s="162"/>
      <c r="AT2059" s="158" t="s">
        <v>253</v>
      </c>
      <c r="AU2059" s="158" t="s">
        <v>113</v>
      </c>
      <c r="AV2059" s="12" t="s">
        <v>84</v>
      </c>
      <c r="AW2059" s="12" t="s">
        <v>32</v>
      </c>
      <c r="AX2059" s="12" t="s">
        <v>76</v>
      </c>
      <c r="AY2059" s="158" t="s">
        <v>164</v>
      </c>
    </row>
    <row r="2060" spans="2:51" s="12" customFormat="1">
      <c r="B2060" s="157"/>
      <c r="D2060" s="148" t="s">
        <v>253</v>
      </c>
      <c r="E2060" s="158" t="s">
        <v>1</v>
      </c>
      <c r="F2060" s="159" t="s">
        <v>509</v>
      </c>
      <c r="H2060" s="158" t="s">
        <v>1</v>
      </c>
      <c r="I2060" s="160"/>
      <c r="L2060" s="157"/>
      <c r="M2060" s="161"/>
      <c r="T2060" s="162"/>
      <c r="AT2060" s="158" t="s">
        <v>253</v>
      </c>
      <c r="AU2060" s="158" t="s">
        <v>113</v>
      </c>
      <c r="AV2060" s="12" t="s">
        <v>84</v>
      </c>
      <c r="AW2060" s="12" t="s">
        <v>32</v>
      </c>
      <c r="AX2060" s="12" t="s">
        <v>76</v>
      </c>
      <c r="AY2060" s="158" t="s">
        <v>164</v>
      </c>
    </row>
    <row r="2061" spans="2:51" s="13" customFormat="1">
      <c r="B2061" s="163"/>
      <c r="D2061" s="148" t="s">
        <v>253</v>
      </c>
      <c r="E2061" s="164" t="s">
        <v>1</v>
      </c>
      <c r="F2061" s="165" t="s">
        <v>1874</v>
      </c>
      <c r="H2061" s="166">
        <v>51.6</v>
      </c>
      <c r="I2061" s="167"/>
      <c r="L2061" s="163"/>
      <c r="M2061" s="168"/>
      <c r="T2061" s="169"/>
      <c r="AT2061" s="164" t="s">
        <v>253</v>
      </c>
      <c r="AU2061" s="164" t="s">
        <v>113</v>
      </c>
      <c r="AV2061" s="13" t="s">
        <v>113</v>
      </c>
      <c r="AW2061" s="13" t="s">
        <v>32</v>
      </c>
      <c r="AX2061" s="13" t="s">
        <v>76</v>
      </c>
      <c r="AY2061" s="164" t="s">
        <v>164</v>
      </c>
    </row>
    <row r="2062" spans="2:51" s="12" customFormat="1">
      <c r="B2062" s="157"/>
      <c r="D2062" s="148" t="s">
        <v>253</v>
      </c>
      <c r="E2062" s="158" t="s">
        <v>1</v>
      </c>
      <c r="F2062" s="159" t="s">
        <v>1875</v>
      </c>
      <c r="H2062" s="158" t="s">
        <v>1</v>
      </c>
      <c r="I2062" s="160"/>
      <c r="L2062" s="157"/>
      <c r="M2062" s="161"/>
      <c r="T2062" s="162"/>
      <c r="AT2062" s="158" t="s">
        <v>253</v>
      </c>
      <c r="AU2062" s="158" t="s">
        <v>113</v>
      </c>
      <c r="AV2062" s="12" t="s">
        <v>84</v>
      </c>
      <c r="AW2062" s="12" t="s">
        <v>32</v>
      </c>
      <c r="AX2062" s="12" t="s">
        <v>76</v>
      </c>
      <c r="AY2062" s="158" t="s">
        <v>164</v>
      </c>
    </row>
    <row r="2063" spans="2:51" s="12" customFormat="1">
      <c r="B2063" s="157"/>
      <c r="D2063" s="148" t="s">
        <v>253</v>
      </c>
      <c r="E2063" s="158" t="s">
        <v>1</v>
      </c>
      <c r="F2063" s="159" t="s">
        <v>509</v>
      </c>
      <c r="H2063" s="158" t="s">
        <v>1</v>
      </c>
      <c r="I2063" s="160"/>
      <c r="L2063" s="157"/>
      <c r="M2063" s="161"/>
      <c r="T2063" s="162"/>
      <c r="AT2063" s="158" t="s">
        <v>253</v>
      </c>
      <c r="AU2063" s="158" t="s">
        <v>113</v>
      </c>
      <c r="AV2063" s="12" t="s">
        <v>84</v>
      </c>
      <c r="AW2063" s="12" t="s">
        <v>32</v>
      </c>
      <c r="AX2063" s="12" t="s">
        <v>76</v>
      </c>
      <c r="AY2063" s="158" t="s">
        <v>164</v>
      </c>
    </row>
    <row r="2064" spans="2:51" s="13" customFormat="1">
      <c r="B2064" s="163"/>
      <c r="D2064" s="148" t="s">
        <v>253</v>
      </c>
      <c r="E2064" s="164" t="s">
        <v>1</v>
      </c>
      <c r="F2064" s="165" t="s">
        <v>1372</v>
      </c>
      <c r="H2064" s="166">
        <v>450.26</v>
      </c>
      <c r="I2064" s="167"/>
      <c r="L2064" s="163"/>
      <c r="M2064" s="168"/>
      <c r="T2064" s="169"/>
      <c r="AT2064" s="164" t="s">
        <v>253</v>
      </c>
      <c r="AU2064" s="164" t="s">
        <v>113</v>
      </c>
      <c r="AV2064" s="13" t="s">
        <v>113</v>
      </c>
      <c r="AW2064" s="13" t="s">
        <v>32</v>
      </c>
      <c r="AX2064" s="13" t="s">
        <v>76</v>
      </c>
      <c r="AY2064" s="164" t="s">
        <v>164</v>
      </c>
    </row>
    <row r="2065" spans="2:65" s="12" customFormat="1">
      <c r="B2065" s="157"/>
      <c r="D2065" s="148" t="s">
        <v>253</v>
      </c>
      <c r="E2065" s="158" t="s">
        <v>1</v>
      </c>
      <c r="F2065" s="159" t="s">
        <v>511</v>
      </c>
      <c r="H2065" s="158" t="s">
        <v>1</v>
      </c>
      <c r="I2065" s="160"/>
      <c r="L2065" s="157"/>
      <c r="M2065" s="161"/>
      <c r="T2065" s="162"/>
      <c r="AT2065" s="158" t="s">
        <v>253</v>
      </c>
      <c r="AU2065" s="158" t="s">
        <v>113</v>
      </c>
      <c r="AV2065" s="12" t="s">
        <v>84</v>
      </c>
      <c r="AW2065" s="12" t="s">
        <v>32</v>
      </c>
      <c r="AX2065" s="12" t="s">
        <v>76</v>
      </c>
      <c r="AY2065" s="158" t="s">
        <v>164</v>
      </c>
    </row>
    <row r="2066" spans="2:65" s="13" customFormat="1">
      <c r="B2066" s="163"/>
      <c r="D2066" s="148" t="s">
        <v>253</v>
      </c>
      <c r="E2066" s="164" t="s">
        <v>1</v>
      </c>
      <c r="F2066" s="165" t="s">
        <v>1373</v>
      </c>
      <c r="H2066" s="166">
        <v>415.85</v>
      </c>
      <c r="I2066" s="167"/>
      <c r="L2066" s="163"/>
      <c r="M2066" s="168"/>
      <c r="T2066" s="169"/>
      <c r="AT2066" s="164" t="s">
        <v>253</v>
      </c>
      <c r="AU2066" s="164" t="s">
        <v>113</v>
      </c>
      <c r="AV2066" s="13" t="s">
        <v>113</v>
      </c>
      <c r="AW2066" s="13" t="s">
        <v>32</v>
      </c>
      <c r="AX2066" s="13" t="s">
        <v>76</v>
      </c>
      <c r="AY2066" s="164" t="s">
        <v>164</v>
      </c>
    </row>
    <row r="2067" spans="2:65" s="12" customFormat="1">
      <c r="B2067" s="157"/>
      <c r="D2067" s="148" t="s">
        <v>253</v>
      </c>
      <c r="E2067" s="158" t="s">
        <v>1</v>
      </c>
      <c r="F2067" s="159" t="s">
        <v>519</v>
      </c>
      <c r="H2067" s="158" t="s">
        <v>1</v>
      </c>
      <c r="I2067" s="160"/>
      <c r="L2067" s="157"/>
      <c r="M2067" s="161"/>
      <c r="T2067" s="162"/>
      <c r="AT2067" s="158" t="s">
        <v>253</v>
      </c>
      <c r="AU2067" s="158" t="s">
        <v>113</v>
      </c>
      <c r="AV2067" s="12" t="s">
        <v>84</v>
      </c>
      <c r="AW2067" s="12" t="s">
        <v>32</v>
      </c>
      <c r="AX2067" s="12" t="s">
        <v>76</v>
      </c>
      <c r="AY2067" s="158" t="s">
        <v>164</v>
      </c>
    </row>
    <row r="2068" spans="2:65" s="13" customFormat="1">
      <c r="B2068" s="163"/>
      <c r="D2068" s="148" t="s">
        <v>253</v>
      </c>
      <c r="E2068" s="164" t="s">
        <v>1</v>
      </c>
      <c r="F2068" s="165" t="s">
        <v>935</v>
      </c>
      <c r="H2068" s="166">
        <v>437.85</v>
      </c>
      <c r="I2068" s="167"/>
      <c r="L2068" s="163"/>
      <c r="M2068" s="168"/>
      <c r="T2068" s="169"/>
      <c r="AT2068" s="164" t="s">
        <v>253</v>
      </c>
      <c r="AU2068" s="164" t="s">
        <v>113</v>
      </c>
      <c r="AV2068" s="13" t="s">
        <v>113</v>
      </c>
      <c r="AW2068" s="13" t="s">
        <v>32</v>
      </c>
      <c r="AX2068" s="13" t="s">
        <v>76</v>
      </c>
      <c r="AY2068" s="164" t="s">
        <v>164</v>
      </c>
    </row>
    <row r="2069" spans="2:65" s="12" customFormat="1">
      <c r="B2069" s="157"/>
      <c r="D2069" s="148" t="s">
        <v>253</v>
      </c>
      <c r="E2069" s="158" t="s">
        <v>1</v>
      </c>
      <c r="F2069" s="159" t="s">
        <v>1876</v>
      </c>
      <c r="H2069" s="158" t="s">
        <v>1</v>
      </c>
      <c r="I2069" s="160"/>
      <c r="L2069" s="157"/>
      <c r="M2069" s="161"/>
      <c r="T2069" s="162"/>
      <c r="AT2069" s="158" t="s">
        <v>253</v>
      </c>
      <c r="AU2069" s="158" t="s">
        <v>113</v>
      </c>
      <c r="AV2069" s="12" t="s">
        <v>84</v>
      </c>
      <c r="AW2069" s="12" t="s">
        <v>32</v>
      </c>
      <c r="AX2069" s="12" t="s">
        <v>76</v>
      </c>
      <c r="AY2069" s="158" t="s">
        <v>164</v>
      </c>
    </row>
    <row r="2070" spans="2:65" s="13" customFormat="1">
      <c r="B2070" s="163"/>
      <c r="D2070" s="148" t="s">
        <v>253</v>
      </c>
      <c r="E2070" s="164" t="s">
        <v>1</v>
      </c>
      <c r="F2070" s="165" t="s">
        <v>1877</v>
      </c>
      <c r="H2070" s="166">
        <v>-1072</v>
      </c>
      <c r="I2070" s="167"/>
      <c r="L2070" s="163"/>
      <c r="M2070" s="168"/>
      <c r="T2070" s="169"/>
      <c r="AT2070" s="164" t="s">
        <v>253</v>
      </c>
      <c r="AU2070" s="164" t="s">
        <v>113</v>
      </c>
      <c r="AV2070" s="13" t="s">
        <v>113</v>
      </c>
      <c r="AW2070" s="13" t="s">
        <v>32</v>
      </c>
      <c r="AX2070" s="13" t="s">
        <v>76</v>
      </c>
      <c r="AY2070" s="164" t="s">
        <v>164</v>
      </c>
    </row>
    <row r="2071" spans="2:65" s="14" customFormat="1">
      <c r="B2071" s="170"/>
      <c r="D2071" s="148" t="s">
        <v>253</v>
      </c>
      <c r="E2071" s="171" t="s">
        <v>1</v>
      </c>
      <c r="F2071" s="172" t="s">
        <v>265</v>
      </c>
      <c r="H2071" s="173">
        <v>4497.8959999999997</v>
      </c>
      <c r="I2071" s="174"/>
      <c r="L2071" s="170"/>
      <c r="M2071" s="175"/>
      <c r="T2071" s="176"/>
      <c r="AT2071" s="171" t="s">
        <v>253</v>
      </c>
      <c r="AU2071" s="171" t="s">
        <v>113</v>
      </c>
      <c r="AV2071" s="14" t="s">
        <v>186</v>
      </c>
      <c r="AW2071" s="14" t="s">
        <v>32</v>
      </c>
      <c r="AX2071" s="14" t="s">
        <v>84</v>
      </c>
      <c r="AY2071" s="171" t="s">
        <v>164</v>
      </c>
    </row>
    <row r="2072" spans="2:65" s="1" customFormat="1" ht="24.2" customHeight="1">
      <c r="B2072" s="31"/>
      <c r="C2072" s="135" t="s">
        <v>1878</v>
      </c>
      <c r="D2072" s="135" t="s">
        <v>167</v>
      </c>
      <c r="E2072" s="136" t="s">
        <v>1879</v>
      </c>
      <c r="F2072" s="137" t="s">
        <v>1880</v>
      </c>
      <c r="G2072" s="138" t="s">
        <v>442</v>
      </c>
      <c r="H2072" s="139">
        <v>2800</v>
      </c>
      <c r="I2072" s="140"/>
      <c r="J2072" s="141">
        <f>ROUND(I2072*H2072,2)</f>
        <v>0</v>
      </c>
      <c r="K2072" s="137" t="s">
        <v>1</v>
      </c>
      <c r="L2072" s="31"/>
      <c r="M2072" s="142" t="s">
        <v>1</v>
      </c>
      <c r="N2072" s="143" t="s">
        <v>42</v>
      </c>
      <c r="P2072" s="144">
        <f>O2072*H2072</f>
        <v>0</v>
      </c>
      <c r="Q2072" s="144">
        <v>1.0000000000000001E-5</v>
      </c>
      <c r="R2072" s="144">
        <f>Q2072*H2072</f>
        <v>2.8000000000000001E-2</v>
      </c>
      <c r="S2072" s="144">
        <v>0</v>
      </c>
      <c r="T2072" s="145">
        <f>S2072*H2072</f>
        <v>0</v>
      </c>
      <c r="AR2072" s="146" t="s">
        <v>340</v>
      </c>
      <c r="AT2072" s="146" t="s">
        <v>167</v>
      </c>
      <c r="AU2072" s="146" t="s">
        <v>113</v>
      </c>
      <c r="AY2072" s="16" t="s">
        <v>164</v>
      </c>
      <c r="BE2072" s="147">
        <f>IF(N2072="základní",J2072,0)</f>
        <v>0</v>
      </c>
      <c r="BF2072" s="147">
        <f>IF(N2072="snížená",J2072,0)</f>
        <v>0</v>
      </c>
      <c r="BG2072" s="147">
        <f>IF(N2072="zákl. přenesená",J2072,0)</f>
        <v>0</v>
      </c>
      <c r="BH2072" s="147">
        <f>IF(N2072="sníž. přenesená",J2072,0)</f>
        <v>0</v>
      </c>
      <c r="BI2072" s="147">
        <f>IF(N2072="nulová",J2072,0)</f>
        <v>0</v>
      </c>
      <c r="BJ2072" s="16" t="s">
        <v>113</v>
      </c>
      <c r="BK2072" s="147">
        <f>ROUND(I2072*H2072,2)</f>
        <v>0</v>
      </c>
      <c r="BL2072" s="16" t="s">
        <v>340</v>
      </c>
      <c r="BM2072" s="146" t="s">
        <v>1881</v>
      </c>
    </row>
    <row r="2073" spans="2:65" s="1" customFormat="1" ht="24.2" customHeight="1">
      <c r="B2073" s="31"/>
      <c r="C2073" s="135" t="s">
        <v>1882</v>
      </c>
      <c r="D2073" s="135" t="s">
        <v>167</v>
      </c>
      <c r="E2073" s="136" t="s">
        <v>1883</v>
      </c>
      <c r="F2073" s="137" t="s">
        <v>1884</v>
      </c>
      <c r="G2073" s="138" t="s">
        <v>250</v>
      </c>
      <c r="H2073" s="139">
        <v>4498</v>
      </c>
      <c r="I2073" s="140"/>
      <c r="J2073" s="141">
        <f>ROUND(I2073*H2073,2)</f>
        <v>0</v>
      </c>
      <c r="K2073" s="137" t="s">
        <v>1</v>
      </c>
      <c r="L2073" s="31"/>
      <c r="M2073" s="142" t="s">
        <v>1</v>
      </c>
      <c r="N2073" s="143" t="s">
        <v>42</v>
      </c>
      <c r="P2073" s="144">
        <f>O2073*H2073</f>
        <v>0</v>
      </c>
      <c r="Q2073" s="144">
        <v>2.0000000000000001E-4</v>
      </c>
      <c r="R2073" s="144">
        <f>Q2073*H2073</f>
        <v>0.89960000000000007</v>
      </c>
      <c r="S2073" s="144">
        <v>0</v>
      </c>
      <c r="T2073" s="145">
        <f>S2073*H2073</f>
        <v>0</v>
      </c>
      <c r="AR2073" s="146" t="s">
        <v>340</v>
      </c>
      <c r="AT2073" s="146" t="s">
        <v>167</v>
      </c>
      <c r="AU2073" s="146" t="s">
        <v>113</v>
      </c>
      <c r="AY2073" s="16" t="s">
        <v>164</v>
      </c>
      <c r="BE2073" s="147">
        <f>IF(N2073="základní",J2073,0)</f>
        <v>0</v>
      </c>
      <c r="BF2073" s="147">
        <f>IF(N2073="snížená",J2073,0)</f>
        <v>0</v>
      </c>
      <c r="BG2073" s="147">
        <f>IF(N2073="zákl. přenesená",J2073,0)</f>
        <v>0</v>
      </c>
      <c r="BH2073" s="147">
        <f>IF(N2073="sníž. přenesená",J2073,0)</f>
        <v>0</v>
      </c>
      <c r="BI2073" s="147">
        <f>IF(N2073="nulová",J2073,0)</f>
        <v>0</v>
      </c>
      <c r="BJ2073" s="16" t="s">
        <v>113</v>
      </c>
      <c r="BK2073" s="147">
        <f>ROUND(I2073*H2073,2)</f>
        <v>0</v>
      </c>
      <c r="BL2073" s="16" t="s">
        <v>340</v>
      </c>
      <c r="BM2073" s="146" t="s">
        <v>1885</v>
      </c>
    </row>
    <row r="2074" spans="2:65" s="1" customFormat="1" ht="24.2" customHeight="1">
      <c r="B2074" s="31"/>
      <c r="C2074" s="135" t="s">
        <v>1886</v>
      </c>
      <c r="D2074" s="135" t="s">
        <v>167</v>
      </c>
      <c r="E2074" s="136" t="s">
        <v>1887</v>
      </c>
      <c r="F2074" s="137" t="s">
        <v>1888</v>
      </c>
      <c r="G2074" s="138" t="s">
        <v>250</v>
      </c>
      <c r="H2074" s="139">
        <v>4498</v>
      </c>
      <c r="I2074" s="140"/>
      <c r="J2074" s="141">
        <f>ROUND(I2074*H2074,2)</f>
        <v>0</v>
      </c>
      <c r="K2074" s="137" t="s">
        <v>1</v>
      </c>
      <c r="L2074" s="31"/>
      <c r="M2074" s="152" t="s">
        <v>1</v>
      </c>
      <c r="N2074" s="153" t="s">
        <v>42</v>
      </c>
      <c r="O2074" s="154"/>
      <c r="P2074" s="155">
        <f>O2074*H2074</f>
        <v>0</v>
      </c>
      <c r="Q2074" s="155">
        <v>2.0000000000000001E-4</v>
      </c>
      <c r="R2074" s="155">
        <f>Q2074*H2074</f>
        <v>0.89960000000000007</v>
      </c>
      <c r="S2074" s="155">
        <v>0</v>
      </c>
      <c r="T2074" s="156">
        <f>S2074*H2074</f>
        <v>0</v>
      </c>
      <c r="AR2074" s="146" t="s">
        <v>340</v>
      </c>
      <c r="AT2074" s="146" t="s">
        <v>167</v>
      </c>
      <c r="AU2074" s="146" t="s">
        <v>113</v>
      </c>
      <c r="AY2074" s="16" t="s">
        <v>164</v>
      </c>
      <c r="BE2074" s="147">
        <f>IF(N2074="základní",J2074,0)</f>
        <v>0</v>
      </c>
      <c r="BF2074" s="147">
        <f>IF(N2074="snížená",J2074,0)</f>
        <v>0</v>
      </c>
      <c r="BG2074" s="147">
        <f>IF(N2074="zákl. přenesená",J2074,0)</f>
        <v>0</v>
      </c>
      <c r="BH2074" s="147">
        <f>IF(N2074="sníž. přenesená",J2074,0)</f>
        <v>0</v>
      </c>
      <c r="BI2074" s="147">
        <f>IF(N2074="nulová",J2074,0)</f>
        <v>0</v>
      </c>
      <c r="BJ2074" s="16" t="s">
        <v>113</v>
      </c>
      <c r="BK2074" s="147">
        <f>ROUND(I2074*H2074,2)</f>
        <v>0</v>
      </c>
      <c r="BL2074" s="16" t="s">
        <v>340</v>
      </c>
      <c r="BM2074" s="146" t="s">
        <v>1889</v>
      </c>
    </row>
    <row r="2075" spans="2:65" s="1" customFormat="1" ht="6.95" customHeight="1">
      <c r="B2075" s="43"/>
      <c r="C2075" s="44"/>
      <c r="D2075" s="44"/>
      <c r="E2075" s="44"/>
      <c r="F2075" s="44"/>
      <c r="G2075" s="44"/>
      <c r="H2075" s="44"/>
      <c r="I2075" s="44"/>
      <c r="J2075" s="44"/>
      <c r="K2075" s="44"/>
      <c r="L2075" s="31"/>
    </row>
  </sheetData>
  <sheetProtection algorithmName="SHA-512" hashValue="UY2H2fsEHBoUL77q47L5h88cKx/LjWrFPRq1Qq/QejbWbNuDuUdcXj4uPdFZAhsnAyMhhlgtUloKKkJjOktiKQ==" saltValue="2fUMnkaR+SZD7HRoSUF0SJfglTzo7KKkS+y2Fq1BDxDA+Vg17V7tOsn7VyMdAnSc/dB6wLdvxJ9aBYhYj4bxyw==" spinCount="100000" sheet="1" objects="1" scenarios="1" formatColumns="0" formatRows="0" autoFilter="0"/>
  <autoFilter ref="C139:K2074" xr:uid="{00000000-0009-0000-0000-000002000000}"/>
  <mergeCells count="9">
    <mergeCell ref="E87:H87"/>
    <mergeCell ref="E130:H130"/>
    <mergeCell ref="E132:H13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63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AT2" s="16" t="s">
        <v>91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</row>
    <row r="4" spans="2:46" ht="24.95" customHeight="1">
      <c r="B4" s="19"/>
      <c r="D4" s="20" t="s">
        <v>131</v>
      </c>
      <c r="L4" s="19"/>
      <c r="M4" s="92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1" t="str">
        <f>'Rekapitulace stavby'!K6</f>
        <v>Novostavba pavilonu sociální služby</v>
      </c>
      <c r="F7" s="232"/>
      <c r="G7" s="232"/>
      <c r="H7" s="232"/>
      <c r="L7" s="19"/>
    </row>
    <row r="8" spans="2:46" s="1" customFormat="1" ht="12" customHeight="1">
      <c r="B8" s="31"/>
      <c r="D8" s="26" t="s">
        <v>132</v>
      </c>
      <c r="L8" s="31"/>
    </row>
    <row r="9" spans="2:46" s="1" customFormat="1" ht="16.5" customHeight="1">
      <c r="B9" s="31"/>
      <c r="E9" s="224" t="s">
        <v>1890</v>
      </c>
      <c r="F9" s="230"/>
      <c r="G9" s="230"/>
      <c r="H9" s="230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29. 1. 2025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1</v>
      </c>
      <c r="L14" s="31"/>
    </row>
    <row r="15" spans="2:46" s="1" customFormat="1" ht="18" customHeight="1">
      <c r="B15" s="31"/>
      <c r="E15" s="24" t="s">
        <v>26</v>
      </c>
      <c r="I15" s="26" t="s">
        <v>27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3" t="str">
        <f>'Rekapitulace stavby'!E14</f>
        <v>Vyplň údaj</v>
      </c>
      <c r="F18" s="199"/>
      <c r="G18" s="199"/>
      <c r="H18" s="199"/>
      <c r="I18" s="26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31</v>
      </c>
      <c r="I21" s="26" t="s">
        <v>27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25</v>
      </c>
      <c r="J23" s="24" t="s">
        <v>1</v>
      </c>
      <c r="L23" s="31"/>
    </row>
    <row r="24" spans="2:12" s="1" customFormat="1" ht="18" customHeight="1">
      <c r="B24" s="31"/>
      <c r="E24" s="24" t="s">
        <v>34</v>
      </c>
      <c r="I24" s="26" t="s">
        <v>27</v>
      </c>
      <c r="J24" s="24" t="s">
        <v>1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35</v>
      </c>
      <c r="L26" s="31"/>
    </row>
    <row r="27" spans="2:12" s="7" customFormat="1" ht="16.5" customHeight="1">
      <c r="B27" s="93"/>
      <c r="E27" s="204" t="s">
        <v>1</v>
      </c>
      <c r="F27" s="204"/>
      <c r="G27" s="204"/>
      <c r="H27" s="204"/>
      <c r="L27" s="93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94" t="s">
        <v>36</v>
      </c>
      <c r="J30" s="65">
        <f>ROUND(J117,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38</v>
      </c>
      <c r="I32" s="34" t="s">
        <v>37</v>
      </c>
      <c r="J32" s="34" t="s">
        <v>39</v>
      </c>
      <c r="L32" s="31"/>
    </row>
    <row r="33" spans="2:12" s="1" customFormat="1" ht="14.45" customHeight="1">
      <c r="B33" s="31"/>
      <c r="D33" s="54" t="s">
        <v>40</v>
      </c>
      <c r="E33" s="26" t="s">
        <v>41</v>
      </c>
      <c r="F33" s="85">
        <f>ROUND((SUM(BE117:BE162)),  2)</f>
        <v>0</v>
      </c>
      <c r="I33" s="95">
        <v>0.21</v>
      </c>
      <c r="J33" s="85">
        <f>ROUND(((SUM(BE117:BE162))*I33),  2)</f>
        <v>0</v>
      </c>
      <c r="L33" s="31"/>
    </row>
    <row r="34" spans="2:12" s="1" customFormat="1" ht="14.45" customHeight="1">
      <c r="B34" s="31"/>
      <c r="E34" s="26" t="s">
        <v>42</v>
      </c>
      <c r="F34" s="85">
        <f>ROUND((SUM(BF117:BF162)),  2)</f>
        <v>0</v>
      </c>
      <c r="I34" s="95">
        <v>0.12</v>
      </c>
      <c r="J34" s="85">
        <f>ROUND(((SUM(BF117:BF162))*I34),  2)</f>
        <v>0</v>
      </c>
      <c r="L34" s="31"/>
    </row>
    <row r="35" spans="2:12" s="1" customFormat="1" ht="14.45" hidden="1" customHeight="1">
      <c r="B35" s="31"/>
      <c r="E35" s="26" t="s">
        <v>43</v>
      </c>
      <c r="F35" s="85">
        <f>ROUND((SUM(BG117:BG162)),  2)</f>
        <v>0</v>
      </c>
      <c r="I35" s="95">
        <v>0.21</v>
      </c>
      <c r="J35" s="85">
        <f>0</f>
        <v>0</v>
      </c>
      <c r="L35" s="31"/>
    </row>
    <row r="36" spans="2:12" s="1" customFormat="1" ht="14.45" hidden="1" customHeight="1">
      <c r="B36" s="31"/>
      <c r="E36" s="26" t="s">
        <v>44</v>
      </c>
      <c r="F36" s="85">
        <f>ROUND((SUM(BH117:BH162)),  2)</f>
        <v>0</v>
      </c>
      <c r="I36" s="95">
        <v>0.12</v>
      </c>
      <c r="J36" s="85">
        <f>0</f>
        <v>0</v>
      </c>
      <c r="L36" s="31"/>
    </row>
    <row r="37" spans="2:12" s="1" customFormat="1" ht="14.45" hidden="1" customHeight="1">
      <c r="B37" s="31"/>
      <c r="E37" s="26" t="s">
        <v>45</v>
      </c>
      <c r="F37" s="85">
        <f>ROUND((SUM(BI117:BI162)),  2)</f>
        <v>0</v>
      </c>
      <c r="I37" s="95">
        <v>0</v>
      </c>
      <c r="J37" s="85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6"/>
      <c r="D39" s="97" t="s">
        <v>46</v>
      </c>
      <c r="E39" s="56"/>
      <c r="F39" s="56"/>
      <c r="G39" s="98" t="s">
        <v>47</v>
      </c>
      <c r="H39" s="99" t="s">
        <v>48</v>
      </c>
      <c r="I39" s="56"/>
      <c r="J39" s="100">
        <f>SUM(J30:J37)</f>
        <v>0</v>
      </c>
      <c r="K39" s="101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51</v>
      </c>
      <c r="E61" s="33"/>
      <c r="F61" s="102" t="s">
        <v>52</v>
      </c>
      <c r="G61" s="42" t="s">
        <v>51</v>
      </c>
      <c r="H61" s="33"/>
      <c r="I61" s="33"/>
      <c r="J61" s="103" t="s">
        <v>52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51</v>
      </c>
      <c r="E76" s="33"/>
      <c r="F76" s="102" t="s">
        <v>52</v>
      </c>
      <c r="G76" s="42" t="s">
        <v>51</v>
      </c>
      <c r="H76" s="33"/>
      <c r="I76" s="33"/>
      <c r="J76" s="103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134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31" t="str">
        <f>E7</f>
        <v>Novostavba pavilonu sociální služby</v>
      </c>
      <c r="F85" s="232"/>
      <c r="G85" s="232"/>
      <c r="H85" s="232"/>
      <c r="L85" s="31"/>
    </row>
    <row r="86" spans="2:47" s="1" customFormat="1" ht="12" customHeight="1">
      <c r="B86" s="31"/>
      <c r="C86" s="26" t="s">
        <v>132</v>
      </c>
      <c r="L86" s="31"/>
    </row>
    <row r="87" spans="2:47" s="1" customFormat="1" ht="16.5" customHeight="1">
      <c r="B87" s="31"/>
      <c r="E87" s="224" t="str">
        <f>E9</f>
        <v>02 - Ústřední topení</v>
      </c>
      <c r="F87" s="230"/>
      <c r="G87" s="230"/>
      <c r="H87" s="230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29. 1. 2025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>Centrum Rožmitál pod Tremšínem</v>
      </c>
      <c r="I91" s="26" t="s">
        <v>30</v>
      </c>
      <c r="J91" s="29" t="str">
        <f>E21</f>
        <v>IPOKa s.r.o.</v>
      </c>
      <c r="L91" s="31"/>
    </row>
    <row r="92" spans="2:47" s="1" customFormat="1" ht="25.7" customHeight="1">
      <c r="B92" s="31"/>
      <c r="C92" s="26" t="s">
        <v>28</v>
      </c>
      <c r="F92" s="24" t="str">
        <f>IF(E18="","",E18)</f>
        <v>Vyplň údaj</v>
      </c>
      <c r="I92" s="26" t="s">
        <v>33</v>
      </c>
      <c r="J92" s="29" t="str">
        <f>E24</f>
        <v>František Klus (asř + kompletace)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4" t="s">
        <v>135</v>
      </c>
      <c r="D94" s="96"/>
      <c r="E94" s="96"/>
      <c r="F94" s="96"/>
      <c r="G94" s="96"/>
      <c r="H94" s="96"/>
      <c r="I94" s="96"/>
      <c r="J94" s="105" t="s">
        <v>136</v>
      </c>
      <c r="K94" s="96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6" t="s">
        <v>137</v>
      </c>
      <c r="J96" s="65">
        <f>J117</f>
        <v>0</v>
      </c>
      <c r="L96" s="31"/>
      <c r="AU96" s="16" t="s">
        <v>138</v>
      </c>
    </row>
    <row r="97" spans="2:12" s="8" customFormat="1" ht="24.95" customHeight="1">
      <c r="B97" s="107"/>
      <c r="D97" s="108" t="s">
        <v>1891</v>
      </c>
      <c r="E97" s="109"/>
      <c r="F97" s="109"/>
      <c r="G97" s="109"/>
      <c r="H97" s="109"/>
      <c r="I97" s="109"/>
      <c r="J97" s="110">
        <f>J154</f>
        <v>0</v>
      </c>
      <c r="L97" s="107"/>
    </row>
    <row r="98" spans="2:12" s="1" customFormat="1" ht="21.75" customHeight="1">
      <c r="B98" s="31"/>
      <c r="L98" s="31"/>
    </row>
    <row r="99" spans="2:12" s="1" customFormat="1" ht="6.95" customHeight="1">
      <c r="B99" s="43"/>
      <c r="C99" s="44"/>
      <c r="D99" s="44"/>
      <c r="E99" s="44"/>
      <c r="F99" s="44"/>
      <c r="G99" s="44"/>
      <c r="H99" s="44"/>
      <c r="I99" s="44"/>
      <c r="J99" s="44"/>
      <c r="K99" s="44"/>
      <c r="L99" s="31"/>
    </row>
    <row r="103" spans="2:12" s="1" customFormat="1" ht="6.95" customHeight="1">
      <c r="B103" s="45"/>
      <c r="C103" s="46"/>
      <c r="D103" s="46"/>
      <c r="E103" s="46"/>
      <c r="F103" s="46"/>
      <c r="G103" s="46"/>
      <c r="H103" s="46"/>
      <c r="I103" s="46"/>
      <c r="J103" s="46"/>
      <c r="K103" s="46"/>
      <c r="L103" s="31"/>
    </row>
    <row r="104" spans="2:12" s="1" customFormat="1" ht="24.95" customHeight="1">
      <c r="B104" s="31"/>
      <c r="C104" s="20" t="s">
        <v>149</v>
      </c>
      <c r="L104" s="31"/>
    </row>
    <row r="105" spans="2:12" s="1" customFormat="1" ht="6.95" customHeight="1">
      <c r="B105" s="31"/>
      <c r="L105" s="31"/>
    </row>
    <row r="106" spans="2:12" s="1" customFormat="1" ht="12" customHeight="1">
      <c r="B106" s="31"/>
      <c r="C106" s="26" t="s">
        <v>16</v>
      </c>
      <c r="L106" s="31"/>
    </row>
    <row r="107" spans="2:12" s="1" customFormat="1" ht="16.5" customHeight="1">
      <c r="B107" s="31"/>
      <c r="E107" s="231" t="str">
        <f>E7</f>
        <v>Novostavba pavilonu sociální služby</v>
      </c>
      <c r="F107" s="232"/>
      <c r="G107" s="232"/>
      <c r="H107" s="232"/>
      <c r="L107" s="31"/>
    </row>
    <row r="108" spans="2:12" s="1" customFormat="1" ht="12" customHeight="1">
      <c r="B108" s="31"/>
      <c r="C108" s="26" t="s">
        <v>132</v>
      </c>
      <c r="L108" s="31"/>
    </row>
    <row r="109" spans="2:12" s="1" customFormat="1" ht="16.5" customHeight="1">
      <c r="B109" s="31"/>
      <c r="E109" s="224" t="str">
        <f>E9</f>
        <v>02 - Ústřední topení</v>
      </c>
      <c r="F109" s="230"/>
      <c r="G109" s="230"/>
      <c r="H109" s="230"/>
      <c r="L109" s="31"/>
    </row>
    <row r="110" spans="2:12" s="1" customFormat="1" ht="6.95" customHeight="1">
      <c r="B110" s="31"/>
      <c r="L110" s="31"/>
    </row>
    <row r="111" spans="2:12" s="1" customFormat="1" ht="12" customHeight="1">
      <c r="B111" s="31"/>
      <c r="C111" s="26" t="s">
        <v>20</v>
      </c>
      <c r="F111" s="24" t="str">
        <f>F12</f>
        <v xml:space="preserve"> </v>
      </c>
      <c r="I111" s="26" t="s">
        <v>22</v>
      </c>
      <c r="J111" s="51" t="str">
        <f>IF(J12="","",J12)</f>
        <v>29. 1. 2025</v>
      </c>
      <c r="L111" s="31"/>
    </row>
    <row r="112" spans="2:12" s="1" customFormat="1" ht="6.95" customHeight="1">
      <c r="B112" s="31"/>
      <c r="L112" s="31"/>
    </row>
    <row r="113" spans="2:65" s="1" customFormat="1" ht="15.2" customHeight="1">
      <c r="B113" s="31"/>
      <c r="C113" s="26" t="s">
        <v>24</v>
      </c>
      <c r="F113" s="24" t="str">
        <f>E15</f>
        <v>Centrum Rožmitál pod Tremšínem</v>
      </c>
      <c r="I113" s="26" t="s">
        <v>30</v>
      </c>
      <c r="J113" s="29" t="str">
        <f>E21</f>
        <v>IPOKa s.r.o.</v>
      </c>
      <c r="L113" s="31"/>
    </row>
    <row r="114" spans="2:65" s="1" customFormat="1" ht="25.7" customHeight="1">
      <c r="B114" s="31"/>
      <c r="C114" s="26" t="s">
        <v>28</v>
      </c>
      <c r="F114" s="24" t="str">
        <f>IF(E18="","",E18)</f>
        <v>Vyplň údaj</v>
      </c>
      <c r="I114" s="26" t="s">
        <v>33</v>
      </c>
      <c r="J114" s="29" t="str">
        <f>E24</f>
        <v>František Klus (asř + kompletace)</v>
      </c>
      <c r="L114" s="31"/>
    </row>
    <row r="115" spans="2:65" s="1" customFormat="1" ht="10.35" customHeight="1">
      <c r="B115" s="31"/>
      <c r="L115" s="31"/>
    </row>
    <row r="116" spans="2:65" s="10" customFormat="1" ht="29.25" customHeight="1">
      <c r="B116" s="115"/>
      <c r="C116" s="116" t="s">
        <v>150</v>
      </c>
      <c r="D116" s="117" t="s">
        <v>61</v>
      </c>
      <c r="E116" s="117" t="s">
        <v>57</v>
      </c>
      <c r="F116" s="117" t="s">
        <v>58</v>
      </c>
      <c r="G116" s="117" t="s">
        <v>151</v>
      </c>
      <c r="H116" s="117" t="s">
        <v>152</v>
      </c>
      <c r="I116" s="117" t="s">
        <v>153</v>
      </c>
      <c r="J116" s="117" t="s">
        <v>136</v>
      </c>
      <c r="K116" s="118" t="s">
        <v>154</v>
      </c>
      <c r="L116" s="115"/>
      <c r="M116" s="58" t="s">
        <v>1</v>
      </c>
      <c r="N116" s="59" t="s">
        <v>40</v>
      </c>
      <c r="O116" s="59" t="s">
        <v>155</v>
      </c>
      <c r="P116" s="59" t="s">
        <v>156</v>
      </c>
      <c r="Q116" s="59" t="s">
        <v>157</v>
      </c>
      <c r="R116" s="59" t="s">
        <v>158</v>
      </c>
      <c r="S116" s="59" t="s">
        <v>159</v>
      </c>
      <c r="T116" s="60" t="s">
        <v>160</v>
      </c>
    </row>
    <row r="117" spans="2:65" s="1" customFormat="1" ht="22.9" customHeight="1">
      <c r="B117" s="31"/>
      <c r="C117" s="63" t="s">
        <v>161</v>
      </c>
      <c r="J117" s="119">
        <f>BK117</f>
        <v>0</v>
      </c>
      <c r="L117" s="31"/>
      <c r="M117" s="61"/>
      <c r="N117" s="52"/>
      <c r="O117" s="52"/>
      <c r="P117" s="120">
        <f>P118+SUM(P119:P154)</f>
        <v>0</v>
      </c>
      <c r="Q117" s="52"/>
      <c r="R117" s="120">
        <f>R118+SUM(R119:R154)</f>
        <v>0</v>
      </c>
      <c r="S117" s="52"/>
      <c r="T117" s="121">
        <f>T118+SUM(T119:T154)</f>
        <v>0</v>
      </c>
      <c r="AT117" s="16" t="s">
        <v>75</v>
      </c>
      <c r="AU117" s="16" t="s">
        <v>138</v>
      </c>
      <c r="BK117" s="122">
        <f>BK118+SUM(BK119:BK154)</f>
        <v>0</v>
      </c>
    </row>
    <row r="118" spans="2:65" s="1" customFormat="1" ht="66.75" customHeight="1">
      <c r="B118" s="31"/>
      <c r="C118" s="135" t="s">
        <v>84</v>
      </c>
      <c r="D118" s="135" t="s">
        <v>167</v>
      </c>
      <c r="E118" s="136" t="s">
        <v>1892</v>
      </c>
      <c r="F118" s="137" t="s">
        <v>1893</v>
      </c>
      <c r="G118" s="138" t="s">
        <v>1894</v>
      </c>
      <c r="H118" s="139">
        <v>3</v>
      </c>
      <c r="I118" s="140"/>
      <c r="J118" s="141">
        <f t="shared" ref="J118:J153" si="0">ROUND(I118*H118,2)</f>
        <v>0</v>
      </c>
      <c r="K118" s="137" t="s">
        <v>1</v>
      </c>
      <c r="L118" s="31"/>
      <c r="M118" s="142" t="s">
        <v>1</v>
      </c>
      <c r="N118" s="143" t="s">
        <v>42</v>
      </c>
      <c r="P118" s="144">
        <f t="shared" ref="P118:P153" si="1">O118*H118</f>
        <v>0</v>
      </c>
      <c r="Q118" s="144">
        <v>0</v>
      </c>
      <c r="R118" s="144">
        <f t="shared" ref="R118:R153" si="2">Q118*H118</f>
        <v>0</v>
      </c>
      <c r="S118" s="144">
        <v>0</v>
      </c>
      <c r="T118" s="145">
        <f t="shared" ref="T118:T153" si="3">S118*H118</f>
        <v>0</v>
      </c>
      <c r="AR118" s="146" t="s">
        <v>186</v>
      </c>
      <c r="AT118" s="146" t="s">
        <v>167</v>
      </c>
      <c r="AU118" s="146" t="s">
        <v>76</v>
      </c>
      <c r="AY118" s="16" t="s">
        <v>164</v>
      </c>
      <c r="BE118" s="147">
        <f t="shared" ref="BE118:BE153" si="4">IF(N118="základní",J118,0)</f>
        <v>0</v>
      </c>
      <c r="BF118" s="147">
        <f t="shared" ref="BF118:BF153" si="5">IF(N118="snížená",J118,0)</f>
        <v>0</v>
      </c>
      <c r="BG118" s="147">
        <f t="shared" ref="BG118:BG153" si="6">IF(N118="zákl. přenesená",J118,0)</f>
        <v>0</v>
      </c>
      <c r="BH118" s="147">
        <f t="shared" ref="BH118:BH153" si="7">IF(N118="sníž. přenesená",J118,0)</f>
        <v>0</v>
      </c>
      <c r="BI118" s="147">
        <f t="shared" ref="BI118:BI153" si="8">IF(N118="nulová",J118,0)</f>
        <v>0</v>
      </c>
      <c r="BJ118" s="16" t="s">
        <v>113</v>
      </c>
      <c r="BK118" s="147">
        <f t="shared" ref="BK118:BK153" si="9">ROUND(I118*H118,2)</f>
        <v>0</v>
      </c>
      <c r="BL118" s="16" t="s">
        <v>186</v>
      </c>
      <c r="BM118" s="146" t="s">
        <v>113</v>
      </c>
    </row>
    <row r="119" spans="2:65" s="1" customFormat="1" ht="44.25" customHeight="1">
      <c r="B119" s="31"/>
      <c r="C119" s="135" t="s">
        <v>113</v>
      </c>
      <c r="D119" s="135" t="s">
        <v>167</v>
      </c>
      <c r="E119" s="136" t="s">
        <v>1895</v>
      </c>
      <c r="F119" s="137" t="s">
        <v>1896</v>
      </c>
      <c r="G119" s="138" t="s">
        <v>1894</v>
      </c>
      <c r="H119" s="139">
        <v>3</v>
      </c>
      <c r="I119" s="140"/>
      <c r="J119" s="141">
        <f t="shared" si="0"/>
        <v>0</v>
      </c>
      <c r="K119" s="137" t="s">
        <v>1</v>
      </c>
      <c r="L119" s="31"/>
      <c r="M119" s="142" t="s">
        <v>1</v>
      </c>
      <c r="N119" s="143" t="s">
        <v>42</v>
      </c>
      <c r="P119" s="144">
        <f t="shared" si="1"/>
        <v>0</v>
      </c>
      <c r="Q119" s="144">
        <v>0</v>
      </c>
      <c r="R119" s="144">
        <f t="shared" si="2"/>
        <v>0</v>
      </c>
      <c r="S119" s="144">
        <v>0</v>
      </c>
      <c r="T119" s="145">
        <f t="shared" si="3"/>
        <v>0</v>
      </c>
      <c r="AR119" s="146" t="s">
        <v>186</v>
      </c>
      <c r="AT119" s="146" t="s">
        <v>167</v>
      </c>
      <c r="AU119" s="146" t="s">
        <v>76</v>
      </c>
      <c r="AY119" s="16" t="s">
        <v>164</v>
      </c>
      <c r="BE119" s="147">
        <f t="shared" si="4"/>
        <v>0</v>
      </c>
      <c r="BF119" s="147">
        <f t="shared" si="5"/>
        <v>0</v>
      </c>
      <c r="BG119" s="147">
        <f t="shared" si="6"/>
        <v>0</v>
      </c>
      <c r="BH119" s="147">
        <f t="shared" si="7"/>
        <v>0</v>
      </c>
      <c r="BI119" s="147">
        <f t="shared" si="8"/>
        <v>0</v>
      </c>
      <c r="BJ119" s="16" t="s">
        <v>113</v>
      </c>
      <c r="BK119" s="147">
        <f t="shared" si="9"/>
        <v>0</v>
      </c>
      <c r="BL119" s="16" t="s">
        <v>186</v>
      </c>
      <c r="BM119" s="146" t="s">
        <v>186</v>
      </c>
    </row>
    <row r="120" spans="2:65" s="1" customFormat="1" ht="16.5" customHeight="1">
      <c r="B120" s="31"/>
      <c r="C120" s="135" t="s">
        <v>181</v>
      </c>
      <c r="D120" s="135" t="s">
        <v>167</v>
      </c>
      <c r="E120" s="136" t="s">
        <v>1897</v>
      </c>
      <c r="F120" s="137" t="s">
        <v>1898</v>
      </c>
      <c r="G120" s="138" t="s">
        <v>1894</v>
      </c>
      <c r="H120" s="139">
        <v>1</v>
      </c>
      <c r="I120" s="140"/>
      <c r="J120" s="141">
        <f t="shared" si="0"/>
        <v>0</v>
      </c>
      <c r="K120" s="137" t="s">
        <v>1</v>
      </c>
      <c r="L120" s="31"/>
      <c r="M120" s="142" t="s">
        <v>1</v>
      </c>
      <c r="N120" s="143" t="s">
        <v>42</v>
      </c>
      <c r="P120" s="144">
        <f t="shared" si="1"/>
        <v>0</v>
      </c>
      <c r="Q120" s="144">
        <v>0</v>
      </c>
      <c r="R120" s="144">
        <f t="shared" si="2"/>
        <v>0</v>
      </c>
      <c r="S120" s="144">
        <v>0</v>
      </c>
      <c r="T120" s="145">
        <f t="shared" si="3"/>
        <v>0</v>
      </c>
      <c r="AR120" s="146" t="s">
        <v>186</v>
      </c>
      <c r="AT120" s="146" t="s">
        <v>167</v>
      </c>
      <c r="AU120" s="146" t="s">
        <v>76</v>
      </c>
      <c r="AY120" s="16" t="s">
        <v>164</v>
      </c>
      <c r="BE120" s="147">
        <f t="shared" si="4"/>
        <v>0</v>
      </c>
      <c r="BF120" s="147">
        <f t="shared" si="5"/>
        <v>0</v>
      </c>
      <c r="BG120" s="147">
        <f t="shared" si="6"/>
        <v>0</v>
      </c>
      <c r="BH120" s="147">
        <f t="shared" si="7"/>
        <v>0</v>
      </c>
      <c r="BI120" s="147">
        <f t="shared" si="8"/>
        <v>0</v>
      </c>
      <c r="BJ120" s="16" t="s">
        <v>113</v>
      </c>
      <c r="BK120" s="147">
        <f t="shared" si="9"/>
        <v>0</v>
      </c>
      <c r="BL120" s="16" t="s">
        <v>186</v>
      </c>
      <c r="BM120" s="146" t="s">
        <v>194</v>
      </c>
    </row>
    <row r="121" spans="2:65" s="1" customFormat="1" ht="16.5" customHeight="1">
      <c r="B121" s="31"/>
      <c r="C121" s="135" t="s">
        <v>186</v>
      </c>
      <c r="D121" s="135" t="s">
        <v>167</v>
      </c>
      <c r="E121" s="136" t="s">
        <v>1899</v>
      </c>
      <c r="F121" s="137" t="s">
        <v>1900</v>
      </c>
      <c r="G121" s="138" t="s">
        <v>1894</v>
      </c>
      <c r="H121" s="139">
        <v>1</v>
      </c>
      <c r="I121" s="140"/>
      <c r="J121" s="141">
        <f t="shared" si="0"/>
        <v>0</v>
      </c>
      <c r="K121" s="137" t="s">
        <v>1</v>
      </c>
      <c r="L121" s="31"/>
      <c r="M121" s="142" t="s">
        <v>1</v>
      </c>
      <c r="N121" s="143" t="s">
        <v>42</v>
      </c>
      <c r="P121" s="144">
        <f t="shared" si="1"/>
        <v>0</v>
      </c>
      <c r="Q121" s="144">
        <v>0</v>
      </c>
      <c r="R121" s="144">
        <f t="shared" si="2"/>
        <v>0</v>
      </c>
      <c r="S121" s="144">
        <v>0</v>
      </c>
      <c r="T121" s="145">
        <f t="shared" si="3"/>
        <v>0</v>
      </c>
      <c r="AR121" s="146" t="s">
        <v>186</v>
      </c>
      <c r="AT121" s="146" t="s">
        <v>167</v>
      </c>
      <c r="AU121" s="146" t="s">
        <v>76</v>
      </c>
      <c r="AY121" s="16" t="s">
        <v>164</v>
      </c>
      <c r="BE121" s="147">
        <f t="shared" si="4"/>
        <v>0</v>
      </c>
      <c r="BF121" s="147">
        <f t="shared" si="5"/>
        <v>0</v>
      </c>
      <c r="BG121" s="147">
        <f t="shared" si="6"/>
        <v>0</v>
      </c>
      <c r="BH121" s="147">
        <f t="shared" si="7"/>
        <v>0</v>
      </c>
      <c r="BI121" s="147">
        <f t="shared" si="8"/>
        <v>0</v>
      </c>
      <c r="BJ121" s="16" t="s">
        <v>113</v>
      </c>
      <c r="BK121" s="147">
        <f t="shared" si="9"/>
        <v>0</v>
      </c>
      <c r="BL121" s="16" t="s">
        <v>186</v>
      </c>
      <c r="BM121" s="146" t="s">
        <v>203</v>
      </c>
    </row>
    <row r="122" spans="2:65" s="1" customFormat="1" ht="24.2" customHeight="1">
      <c r="B122" s="31"/>
      <c r="C122" s="135" t="s">
        <v>163</v>
      </c>
      <c r="D122" s="135" t="s">
        <v>167</v>
      </c>
      <c r="E122" s="136" t="s">
        <v>1901</v>
      </c>
      <c r="F122" s="137" t="s">
        <v>1902</v>
      </c>
      <c r="G122" s="138" t="s">
        <v>1894</v>
      </c>
      <c r="H122" s="139">
        <v>1</v>
      </c>
      <c r="I122" s="140"/>
      <c r="J122" s="141">
        <f t="shared" si="0"/>
        <v>0</v>
      </c>
      <c r="K122" s="137" t="s">
        <v>1</v>
      </c>
      <c r="L122" s="31"/>
      <c r="M122" s="142" t="s">
        <v>1</v>
      </c>
      <c r="N122" s="143" t="s">
        <v>42</v>
      </c>
      <c r="P122" s="144">
        <f t="shared" si="1"/>
        <v>0</v>
      </c>
      <c r="Q122" s="144">
        <v>0</v>
      </c>
      <c r="R122" s="144">
        <f t="shared" si="2"/>
        <v>0</v>
      </c>
      <c r="S122" s="144">
        <v>0</v>
      </c>
      <c r="T122" s="145">
        <f t="shared" si="3"/>
        <v>0</v>
      </c>
      <c r="AR122" s="146" t="s">
        <v>186</v>
      </c>
      <c r="AT122" s="146" t="s">
        <v>167</v>
      </c>
      <c r="AU122" s="146" t="s">
        <v>76</v>
      </c>
      <c r="AY122" s="16" t="s">
        <v>164</v>
      </c>
      <c r="BE122" s="147">
        <f t="shared" si="4"/>
        <v>0</v>
      </c>
      <c r="BF122" s="147">
        <f t="shared" si="5"/>
        <v>0</v>
      </c>
      <c r="BG122" s="147">
        <f t="shared" si="6"/>
        <v>0</v>
      </c>
      <c r="BH122" s="147">
        <f t="shared" si="7"/>
        <v>0</v>
      </c>
      <c r="BI122" s="147">
        <f t="shared" si="8"/>
        <v>0</v>
      </c>
      <c r="BJ122" s="16" t="s">
        <v>113</v>
      </c>
      <c r="BK122" s="147">
        <f t="shared" si="9"/>
        <v>0</v>
      </c>
      <c r="BL122" s="16" t="s">
        <v>186</v>
      </c>
      <c r="BM122" s="146" t="s">
        <v>118</v>
      </c>
    </row>
    <row r="123" spans="2:65" s="1" customFormat="1" ht="24.2" customHeight="1">
      <c r="B123" s="31"/>
      <c r="C123" s="135" t="s">
        <v>194</v>
      </c>
      <c r="D123" s="135" t="s">
        <v>167</v>
      </c>
      <c r="E123" s="136" t="s">
        <v>1903</v>
      </c>
      <c r="F123" s="137" t="s">
        <v>1904</v>
      </c>
      <c r="G123" s="138" t="s">
        <v>1894</v>
      </c>
      <c r="H123" s="139">
        <v>1</v>
      </c>
      <c r="I123" s="140"/>
      <c r="J123" s="141">
        <f t="shared" si="0"/>
        <v>0</v>
      </c>
      <c r="K123" s="137" t="s">
        <v>1</v>
      </c>
      <c r="L123" s="31"/>
      <c r="M123" s="142" t="s">
        <v>1</v>
      </c>
      <c r="N123" s="143" t="s">
        <v>42</v>
      </c>
      <c r="P123" s="144">
        <f t="shared" si="1"/>
        <v>0</v>
      </c>
      <c r="Q123" s="144">
        <v>0</v>
      </c>
      <c r="R123" s="144">
        <f t="shared" si="2"/>
        <v>0</v>
      </c>
      <c r="S123" s="144">
        <v>0</v>
      </c>
      <c r="T123" s="145">
        <f t="shared" si="3"/>
        <v>0</v>
      </c>
      <c r="AR123" s="146" t="s">
        <v>186</v>
      </c>
      <c r="AT123" s="146" t="s">
        <v>167</v>
      </c>
      <c r="AU123" s="146" t="s">
        <v>76</v>
      </c>
      <c r="AY123" s="16" t="s">
        <v>164</v>
      </c>
      <c r="BE123" s="147">
        <f t="shared" si="4"/>
        <v>0</v>
      </c>
      <c r="BF123" s="147">
        <f t="shared" si="5"/>
        <v>0</v>
      </c>
      <c r="BG123" s="147">
        <f t="shared" si="6"/>
        <v>0</v>
      </c>
      <c r="BH123" s="147">
        <f t="shared" si="7"/>
        <v>0</v>
      </c>
      <c r="BI123" s="147">
        <f t="shared" si="8"/>
        <v>0</v>
      </c>
      <c r="BJ123" s="16" t="s">
        <v>113</v>
      </c>
      <c r="BK123" s="147">
        <f t="shared" si="9"/>
        <v>0</v>
      </c>
      <c r="BL123" s="16" t="s">
        <v>186</v>
      </c>
      <c r="BM123" s="146" t="s">
        <v>8</v>
      </c>
    </row>
    <row r="124" spans="2:65" s="1" customFormat="1" ht="16.5" customHeight="1">
      <c r="B124" s="31"/>
      <c r="C124" s="135" t="s">
        <v>197</v>
      </c>
      <c r="D124" s="135" t="s">
        <v>167</v>
      </c>
      <c r="E124" s="136" t="s">
        <v>1905</v>
      </c>
      <c r="F124" s="137" t="s">
        <v>1906</v>
      </c>
      <c r="G124" s="138" t="s">
        <v>1894</v>
      </c>
      <c r="H124" s="139">
        <v>1</v>
      </c>
      <c r="I124" s="140"/>
      <c r="J124" s="141">
        <f t="shared" si="0"/>
        <v>0</v>
      </c>
      <c r="K124" s="137" t="s">
        <v>1</v>
      </c>
      <c r="L124" s="31"/>
      <c r="M124" s="142" t="s">
        <v>1</v>
      </c>
      <c r="N124" s="143" t="s">
        <v>42</v>
      </c>
      <c r="P124" s="144">
        <f t="shared" si="1"/>
        <v>0</v>
      </c>
      <c r="Q124" s="144">
        <v>0</v>
      </c>
      <c r="R124" s="144">
        <f t="shared" si="2"/>
        <v>0</v>
      </c>
      <c r="S124" s="144">
        <v>0</v>
      </c>
      <c r="T124" s="145">
        <f t="shared" si="3"/>
        <v>0</v>
      </c>
      <c r="AR124" s="146" t="s">
        <v>186</v>
      </c>
      <c r="AT124" s="146" t="s">
        <v>167</v>
      </c>
      <c r="AU124" s="146" t="s">
        <v>76</v>
      </c>
      <c r="AY124" s="16" t="s">
        <v>164</v>
      </c>
      <c r="BE124" s="147">
        <f t="shared" si="4"/>
        <v>0</v>
      </c>
      <c r="BF124" s="147">
        <f t="shared" si="5"/>
        <v>0</v>
      </c>
      <c r="BG124" s="147">
        <f t="shared" si="6"/>
        <v>0</v>
      </c>
      <c r="BH124" s="147">
        <f t="shared" si="7"/>
        <v>0</v>
      </c>
      <c r="BI124" s="147">
        <f t="shared" si="8"/>
        <v>0</v>
      </c>
      <c r="BJ124" s="16" t="s">
        <v>113</v>
      </c>
      <c r="BK124" s="147">
        <f t="shared" si="9"/>
        <v>0</v>
      </c>
      <c r="BL124" s="16" t="s">
        <v>186</v>
      </c>
      <c r="BM124" s="146" t="s">
        <v>128</v>
      </c>
    </row>
    <row r="125" spans="2:65" s="1" customFormat="1" ht="16.5" customHeight="1">
      <c r="B125" s="31"/>
      <c r="C125" s="135" t="s">
        <v>203</v>
      </c>
      <c r="D125" s="135" t="s">
        <v>167</v>
      </c>
      <c r="E125" s="136" t="s">
        <v>1907</v>
      </c>
      <c r="F125" s="137" t="s">
        <v>1908</v>
      </c>
      <c r="G125" s="138" t="s">
        <v>1909</v>
      </c>
      <c r="H125" s="139">
        <v>1</v>
      </c>
      <c r="I125" s="140"/>
      <c r="J125" s="141">
        <f t="shared" si="0"/>
        <v>0</v>
      </c>
      <c r="K125" s="137" t="s">
        <v>1</v>
      </c>
      <c r="L125" s="31"/>
      <c r="M125" s="142" t="s">
        <v>1</v>
      </c>
      <c r="N125" s="143" t="s">
        <v>42</v>
      </c>
      <c r="P125" s="144">
        <f t="shared" si="1"/>
        <v>0</v>
      </c>
      <c r="Q125" s="144">
        <v>0</v>
      </c>
      <c r="R125" s="144">
        <f t="shared" si="2"/>
        <v>0</v>
      </c>
      <c r="S125" s="144">
        <v>0</v>
      </c>
      <c r="T125" s="145">
        <f t="shared" si="3"/>
        <v>0</v>
      </c>
      <c r="AR125" s="146" t="s">
        <v>186</v>
      </c>
      <c r="AT125" s="146" t="s">
        <v>167</v>
      </c>
      <c r="AU125" s="146" t="s">
        <v>76</v>
      </c>
      <c r="AY125" s="16" t="s">
        <v>164</v>
      </c>
      <c r="BE125" s="147">
        <f t="shared" si="4"/>
        <v>0</v>
      </c>
      <c r="BF125" s="147">
        <f t="shared" si="5"/>
        <v>0</v>
      </c>
      <c r="BG125" s="147">
        <f t="shared" si="6"/>
        <v>0</v>
      </c>
      <c r="BH125" s="147">
        <f t="shared" si="7"/>
        <v>0</v>
      </c>
      <c r="BI125" s="147">
        <f t="shared" si="8"/>
        <v>0</v>
      </c>
      <c r="BJ125" s="16" t="s">
        <v>113</v>
      </c>
      <c r="BK125" s="147">
        <f t="shared" si="9"/>
        <v>0</v>
      </c>
      <c r="BL125" s="16" t="s">
        <v>186</v>
      </c>
      <c r="BM125" s="146" t="s">
        <v>340</v>
      </c>
    </row>
    <row r="126" spans="2:65" s="1" customFormat="1" ht="16.5" customHeight="1">
      <c r="B126" s="31"/>
      <c r="C126" s="135" t="s">
        <v>208</v>
      </c>
      <c r="D126" s="135" t="s">
        <v>167</v>
      </c>
      <c r="E126" s="136" t="s">
        <v>1910</v>
      </c>
      <c r="F126" s="137" t="s">
        <v>1911</v>
      </c>
      <c r="G126" s="138" t="s">
        <v>1894</v>
      </c>
      <c r="H126" s="139">
        <v>1</v>
      </c>
      <c r="I126" s="140"/>
      <c r="J126" s="141">
        <f t="shared" si="0"/>
        <v>0</v>
      </c>
      <c r="K126" s="137" t="s">
        <v>1</v>
      </c>
      <c r="L126" s="31"/>
      <c r="M126" s="142" t="s">
        <v>1</v>
      </c>
      <c r="N126" s="143" t="s">
        <v>42</v>
      </c>
      <c r="P126" s="144">
        <f t="shared" si="1"/>
        <v>0</v>
      </c>
      <c r="Q126" s="144">
        <v>0</v>
      </c>
      <c r="R126" s="144">
        <f t="shared" si="2"/>
        <v>0</v>
      </c>
      <c r="S126" s="144">
        <v>0</v>
      </c>
      <c r="T126" s="145">
        <f t="shared" si="3"/>
        <v>0</v>
      </c>
      <c r="AR126" s="146" t="s">
        <v>186</v>
      </c>
      <c r="AT126" s="146" t="s">
        <v>167</v>
      </c>
      <c r="AU126" s="146" t="s">
        <v>76</v>
      </c>
      <c r="AY126" s="16" t="s">
        <v>164</v>
      </c>
      <c r="BE126" s="147">
        <f t="shared" si="4"/>
        <v>0</v>
      </c>
      <c r="BF126" s="147">
        <f t="shared" si="5"/>
        <v>0</v>
      </c>
      <c r="BG126" s="147">
        <f t="shared" si="6"/>
        <v>0</v>
      </c>
      <c r="BH126" s="147">
        <f t="shared" si="7"/>
        <v>0</v>
      </c>
      <c r="BI126" s="147">
        <f t="shared" si="8"/>
        <v>0</v>
      </c>
      <c r="BJ126" s="16" t="s">
        <v>113</v>
      </c>
      <c r="BK126" s="147">
        <f t="shared" si="9"/>
        <v>0</v>
      </c>
      <c r="BL126" s="16" t="s">
        <v>186</v>
      </c>
      <c r="BM126" s="146" t="s">
        <v>262</v>
      </c>
    </row>
    <row r="127" spans="2:65" s="1" customFormat="1" ht="66.75" customHeight="1">
      <c r="B127" s="31"/>
      <c r="C127" s="135" t="s">
        <v>118</v>
      </c>
      <c r="D127" s="135" t="s">
        <v>167</v>
      </c>
      <c r="E127" s="136" t="s">
        <v>1912</v>
      </c>
      <c r="F127" s="137" t="s">
        <v>1913</v>
      </c>
      <c r="G127" s="138" t="s">
        <v>1894</v>
      </c>
      <c r="H127" s="139">
        <v>1</v>
      </c>
      <c r="I127" s="140"/>
      <c r="J127" s="141">
        <f t="shared" si="0"/>
        <v>0</v>
      </c>
      <c r="K127" s="137" t="s">
        <v>1</v>
      </c>
      <c r="L127" s="31"/>
      <c r="M127" s="142" t="s">
        <v>1</v>
      </c>
      <c r="N127" s="143" t="s">
        <v>42</v>
      </c>
      <c r="P127" s="144">
        <f t="shared" si="1"/>
        <v>0</v>
      </c>
      <c r="Q127" s="144">
        <v>0</v>
      </c>
      <c r="R127" s="144">
        <f t="shared" si="2"/>
        <v>0</v>
      </c>
      <c r="S127" s="144">
        <v>0</v>
      </c>
      <c r="T127" s="145">
        <f t="shared" si="3"/>
        <v>0</v>
      </c>
      <c r="AR127" s="146" t="s">
        <v>186</v>
      </c>
      <c r="AT127" s="146" t="s">
        <v>167</v>
      </c>
      <c r="AU127" s="146" t="s">
        <v>76</v>
      </c>
      <c r="AY127" s="16" t="s">
        <v>164</v>
      </c>
      <c r="BE127" s="147">
        <f t="shared" si="4"/>
        <v>0</v>
      </c>
      <c r="BF127" s="147">
        <f t="shared" si="5"/>
        <v>0</v>
      </c>
      <c r="BG127" s="147">
        <f t="shared" si="6"/>
        <v>0</v>
      </c>
      <c r="BH127" s="147">
        <f t="shared" si="7"/>
        <v>0</v>
      </c>
      <c r="BI127" s="147">
        <f t="shared" si="8"/>
        <v>0</v>
      </c>
      <c r="BJ127" s="16" t="s">
        <v>113</v>
      </c>
      <c r="BK127" s="147">
        <f t="shared" si="9"/>
        <v>0</v>
      </c>
      <c r="BL127" s="16" t="s">
        <v>186</v>
      </c>
      <c r="BM127" s="146" t="s">
        <v>368</v>
      </c>
    </row>
    <row r="128" spans="2:65" s="1" customFormat="1" ht="66.75" customHeight="1">
      <c r="B128" s="31"/>
      <c r="C128" s="135" t="s">
        <v>121</v>
      </c>
      <c r="D128" s="135" t="s">
        <v>167</v>
      </c>
      <c r="E128" s="136" t="s">
        <v>1914</v>
      </c>
      <c r="F128" s="137" t="s">
        <v>1915</v>
      </c>
      <c r="G128" s="138" t="s">
        <v>1894</v>
      </c>
      <c r="H128" s="139">
        <v>1</v>
      </c>
      <c r="I128" s="140"/>
      <c r="J128" s="141">
        <f t="shared" si="0"/>
        <v>0</v>
      </c>
      <c r="K128" s="137" t="s">
        <v>1</v>
      </c>
      <c r="L128" s="31"/>
      <c r="M128" s="142" t="s">
        <v>1</v>
      </c>
      <c r="N128" s="143" t="s">
        <v>42</v>
      </c>
      <c r="P128" s="144">
        <f t="shared" si="1"/>
        <v>0</v>
      </c>
      <c r="Q128" s="144">
        <v>0</v>
      </c>
      <c r="R128" s="144">
        <f t="shared" si="2"/>
        <v>0</v>
      </c>
      <c r="S128" s="144">
        <v>0</v>
      </c>
      <c r="T128" s="145">
        <f t="shared" si="3"/>
        <v>0</v>
      </c>
      <c r="AR128" s="146" t="s">
        <v>186</v>
      </c>
      <c r="AT128" s="146" t="s">
        <v>167</v>
      </c>
      <c r="AU128" s="146" t="s">
        <v>76</v>
      </c>
      <c r="AY128" s="16" t="s">
        <v>164</v>
      </c>
      <c r="BE128" s="147">
        <f t="shared" si="4"/>
        <v>0</v>
      </c>
      <c r="BF128" s="147">
        <f t="shared" si="5"/>
        <v>0</v>
      </c>
      <c r="BG128" s="147">
        <f t="shared" si="6"/>
        <v>0</v>
      </c>
      <c r="BH128" s="147">
        <f t="shared" si="7"/>
        <v>0</v>
      </c>
      <c r="BI128" s="147">
        <f t="shared" si="8"/>
        <v>0</v>
      </c>
      <c r="BJ128" s="16" t="s">
        <v>113</v>
      </c>
      <c r="BK128" s="147">
        <f t="shared" si="9"/>
        <v>0</v>
      </c>
      <c r="BL128" s="16" t="s">
        <v>186</v>
      </c>
      <c r="BM128" s="146" t="s">
        <v>381</v>
      </c>
    </row>
    <row r="129" spans="2:65" s="1" customFormat="1" ht="24.2" customHeight="1">
      <c r="B129" s="31"/>
      <c r="C129" s="135" t="s">
        <v>8</v>
      </c>
      <c r="D129" s="135" t="s">
        <v>167</v>
      </c>
      <c r="E129" s="136" t="s">
        <v>1916</v>
      </c>
      <c r="F129" s="137" t="s">
        <v>1917</v>
      </c>
      <c r="G129" s="138" t="s">
        <v>1894</v>
      </c>
      <c r="H129" s="139">
        <v>1</v>
      </c>
      <c r="I129" s="140"/>
      <c r="J129" s="141">
        <f t="shared" si="0"/>
        <v>0</v>
      </c>
      <c r="K129" s="137" t="s">
        <v>1</v>
      </c>
      <c r="L129" s="31"/>
      <c r="M129" s="142" t="s">
        <v>1</v>
      </c>
      <c r="N129" s="143" t="s">
        <v>42</v>
      </c>
      <c r="P129" s="144">
        <f t="shared" si="1"/>
        <v>0</v>
      </c>
      <c r="Q129" s="144">
        <v>0</v>
      </c>
      <c r="R129" s="144">
        <f t="shared" si="2"/>
        <v>0</v>
      </c>
      <c r="S129" s="144">
        <v>0</v>
      </c>
      <c r="T129" s="145">
        <f t="shared" si="3"/>
        <v>0</v>
      </c>
      <c r="AR129" s="146" t="s">
        <v>186</v>
      </c>
      <c r="AT129" s="146" t="s">
        <v>167</v>
      </c>
      <c r="AU129" s="146" t="s">
        <v>76</v>
      </c>
      <c r="AY129" s="16" t="s">
        <v>164</v>
      </c>
      <c r="BE129" s="147">
        <f t="shared" si="4"/>
        <v>0</v>
      </c>
      <c r="BF129" s="147">
        <f t="shared" si="5"/>
        <v>0</v>
      </c>
      <c r="BG129" s="147">
        <f t="shared" si="6"/>
        <v>0</v>
      </c>
      <c r="BH129" s="147">
        <f t="shared" si="7"/>
        <v>0</v>
      </c>
      <c r="BI129" s="147">
        <f t="shared" si="8"/>
        <v>0</v>
      </c>
      <c r="BJ129" s="16" t="s">
        <v>113</v>
      </c>
      <c r="BK129" s="147">
        <f t="shared" si="9"/>
        <v>0</v>
      </c>
      <c r="BL129" s="16" t="s">
        <v>186</v>
      </c>
      <c r="BM129" s="146" t="s">
        <v>396</v>
      </c>
    </row>
    <row r="130" spans="2:65" s="1" customFormat="1" ht="21.75" customHeight="1">
      <c r="B130" s="31"/>
      <c r="C130" s="135" t="s">
        <v>126</v>
      </c>
      <c r="D130" s="135" t="s">
        <v>167</v>
      </c>
      <c r="E130" s="136" t="s">
        <v>1918</v>
      </c>
      <c r="F130" s="137" t="s">
        <v>1919</v>
      </c>
      <c r="G130" s="138" t="s">
        <v>1894</v>
      </c>
      <c r="H130" s="139">
        <v>1</v>
      </c>
      <c r="I130" s="140"/>
      <c r="J130" s="141">
        <f t="shared" si="0"/>
        <v>0</v>
      </c>
      <c r="K130" s="137" t="s">
        <v>1</v>
      </c>
      <c r="L130" s="31"/>
      <c r="M130" s="142" t="s">
        <v>1</v>
      </c>
      <c r="N130" s="143" t="s">
        <v>42</v>
      </c>
      <c r="P130" s="144">
        <f t="shared" si="1"/>
        <v>0</v>
      </c>
      <c r="Q130" s="144">
        <v>0</v>
      </c>
      <c r="R130" s="144">
        <f t="shared" si="2"/>
        <v>0</v>
      </c>
      <c r="S130" s="144">
        <v>0</v>
      </c>
      <c r="T130" s="145">
        <f t="shared" si="3"/>
        <v>0</v>
      </c>
      <c r="AR130" s="146" t="s">
        <v>186</v>
      </c>
      <c r="AT130" s="146" t="s">
        <v>167</v>
      </c>
      <c r="AU130" s="146" t="s">
        <v>76</v>
      </c>
      <c r="AY130" s="16" t="s">
        <v>164</v>
      </c>
      <c r="BE130" s="147">
        <f t="shared" si="4"/>
        <v>0</v>
      </c>
      <c r="BF130" s="147">
        <f t="shared" si="5"/>
        <v>0</v>
      </c>
      <c r="BG130" s="147">
        <f t="shared" si="6"/>
        <v>0</v>
      </c>
      <c r="BH130" s="147">
        <f t="shared" si="7"/>
        <v>0</v>
      </c>
      <c r="BI130" s="147">
        <f t="shared" si="8"/>
        <v>0</v>
      </c>
      <c r="BJ130" s="16" t="s">
        <v>113</v>
      </c>
      <c r="BK130" s="147">
        <f t="shared" si="9"/>
        <v>0</v>
      </c>
      <c r="BL130" s="16" t="s">
        <v>186</v>
      </c>
      <c r="BM130" s="146" t="s">
        <v>409</v>
      </c>
    </row>
    <row r="131" spans="2:65" s="1" customFormat="1" ht="16.5" customHeight="1">
      <c r="B131" s="31"/>
      <c r="C131" s="135" t="s">
        <v>128</v>
      </c>
      <c r="D131" s="135" t="s">
        <v>167</v>
      </c>
      <c r="E131" s="136" t="s">
        <v>1920</v>
      </c>
      <c r="F131" s="137" t="s">
        <v>1921</v>
      </c>
      <c r="G131" s="138" t="s">
        <v>1894</v>
      </c>
      <c r="H131" s="139">
        <v>66</v>
      </c>
      <c r="I131" s="140"/>
      <c r="J131" s="141">
        <f t="shared" si="0"/>
        <v>0</v>
      </c>
      <c r="K131" s="137" t="s">
        <v>1</v>
      </c>
      <c r="L131" s="31"/>
      <c r="M131" s="142" t="s">
        <v>1</v>
      </c>
      <c r="N131" s="143" t="s">
        <v>42</v>
      </c>
      <c r="P131" s="144">
        <f t="shared" si="1"/>
        <v>0</v>
      </c>
      <c r="Q131" s="144">
        <v>0</v>
      </c>
      <c r="R131" s="144">
        <f t="shared" si="2"/>
        <v>0</v>
      </c>
      <c r="S131" s="144">
        <v>0</v>
      </c>
      <c r="T131" s="145">
        <f t="shared" si="3"/>
        <v>0</v>
      </c>
      <c r="AR131" s="146" t="s">
        <v>186</v>
      </c>
      <c r="AT131" s="146" t="s">
        <v>167</v>
      </c>
      <c r="AU131" s="146" t="s">
        <v>76</v>
      </c>
      <c r="AY131" s="16" t="s">
        <v>164</v>
      </c>
      <c r="BE131" s="147">
        <f t="shared" si="4"/>
        <v>0</v>
      </c>
      <c r="BF131" s="147">
        <f t="shared" si="5"/>
        <v>0</v>
      </c>
      <c r="BG131" s="147">
        <f t="shared" si="6"/>
        <v>0</v>
      </c>
      <c r="BH131" s="147">
        <f t="shared" si="7"/>
        <v>0</v>
      </c>
      <c r="BI131" s="147">
        <f t="shared" si="8"/>
        <v>0</v>
      </c>
      <c r="BJ131" s="16" t="s">
        <v>113</v>
      </c>
      <c r="BK131" s="147">
        <f t="shared" si="9"/>
        <v>0</v>
      </c>
      <c r="BL131" s="16" t="s">
        <v>186</v>
      </c>
      <c r="BM131" s="146" t="s">
        <v>423</v>
      </c>
    </row>
    <row r="132" spans="2:65" s="1" customFormat="1" ht="16.5" customHeight="1">
      <c r="B132" s="31"/>
      <c r="C132" s="135" t="s">
        <v>336</v>
      </c>
      <c r="D132" s="135" t="s">
        <v>167</v>
      </c>
      <c r="E132" s="136" t="s">
        <v>1922</v>
      </c>
      <c r="F132" s="137" t="s">
        <v>1923</v>
      </c>
      <c r="G132" s="138" t="s">
        <v>1894</v>
      </c>
      <c r="H132" s="139">
        <v>78</v>
      </c>
      <c r="I132" s="140"/>
      <c r="J132" s="141">
        <f t="shared" si="0"/>
        <v>0</v>
      </c>
      <c r="K132" s="137" t="s">
        <v>1</v>
      </c>
      <c r="L132" s="31"/>
      <c r="M132" s="142" t="s">
        <v>1</v>
      </c>
      <c r="N132" s="143" t="s">
        <v>42</v>
      </c>
      <c r="P132" s="144">
        <f t="shared" si="1"/>
        <v>0</v>
      </c>
      <c r="Q132" s="144">
        <v>0</v>
      </c>
      <c r="R132" s="144">
        <f t="shared" si="2"/>
        <v>0</v>
      </c>
      <c r="S132" s="144">
        <v>0</v>
      </c>
      <c r="T132" s="145">
        <f t="shared" si="3"/>
        <v>0</v>
      </c>
      <c r="AR132" s="146" t="s">
        <v>186</v>
      </c>
      <c r="AT132" s="146" t="s">
        <v>167</v>
      </c>
      <c r="AU132" s="146" t="s">
        <v>76</v>
      </c>
      <c r="AY132" s="16" t="s">
        <v>164</v>
      </c>
      <c r="BE132" s="147">
        <f t="shared" si="4"/>
        <v>0</v>
      </c>
      <c r="BF132" s="147">
        <f t="shared" si="5"/>
        <v>0</v>
      </c>
      <c r="BG132" s="147">
        <f t="shared" si="6"/>
        <v>0</v>
      </c>
      <c r="BH132" s="147">
        <f t="shared" si="7"/>
        <v>0</v>
      </c>
      <c r="BI132" s="147">
        <f t="shared" si="8"/>
        <v>0</v>
      </c>
      <c r="BJ132" s="16" t="s">
        <v>113</v>
      </c>
      <c r="BK132" s="147">
        <f t="shared" si="9"/>
        <v>0</v>
      </c>
      <c r="BL132" s="16" t="s">
        <v>186</v>
      </c>
      <c r="BM132" s="146" t="s">
        <v>439</v>
      </c>
    </row>
    <row r="133" spans="2:65" s="1" customFormat="1" ht="21.75" customHeight="1">
      <c r="B133" s="31"/>
      <c r="C133" s="135" t="s">
        <v>340</v>
      </c>
      <c r="D133" s="135" t="s">
        <v>167</v>
      </c>
      <c r="E133" s="136" t="s">
        <v>1924</v>
      </c>
      <c r="F133" s="137" t="s">
        <v>1925</v>
      </c>
      <c r="G133" s="138" t="s">
        <v>1926</v>
      </c>
      <c r="H133" s="139">
        <v>8300</v>
      </c>
      <c r="I133" s="140"/>
      <c r="J133" s="141">
        <f t="shared" si="0"/>
        <v>0</v>
      </c>
      <c r="K133" s="137" t="s">
        <v>1</v>
      </c>
      <c r="L133" s="31"/>
      <c r="M133" s="142" t="s">
        <v>1</v>
      </c>
      <c r="N133" s="143" t="s">
        <v>42</v>
      </c>
      <c r="P133" s="144">
        <f t="shared" si="1"/>
        <v>0</v>
      </c>
      <c r="Q133" s="144">
        <v>0</v>
      </c>
      <c r="R133" s="144">
        <f t="shared" si="2"/>
        <v>0</v>
      </c>
      <c r="S133" s="144">
        <v>0</v>
      </c>
      <c r="T133" s="145">
        <f t="shared" si="3"/>
        <v>0</v>
      </c>
      <c r="AR133" s="146" t="s">
        <v>186</v>
      </c>
      <c r="AT133" s="146" t="s">
        <v>167</v>
      </c>
      <c r="AU133" s="146" t="s">
        <v>76</v>
      </c>
      <c r="AY133" s="16" t="s">
        <v>164</v>
      </c>
      <c r="BE133" s="147">
        <f t="shared" si="4"/>
        <v>0</v>
      </c>
      <c r="BF133" s="147">
        <f t="shared" si="5"/>
        <v>0</v>
      </c>
      <c r="BG133" s="147">
        <f t="shared" si="6"/>
        <v>0</v>
      </c>
      <c r="BH133" s="147">
        <f t="shared" si="7"/>
        <v>0</v>
      </c>
      <c r="BI133" s="147">
        <f t="shared" si="8"/>
        <v>0</v>
      </c>
      <c r="BJ133" s="16" t="s">
        <v>113</v>
      </c>
      <c r="BK133" s="147">
        <f t="shared" si="9"/>
        <v>0</v>
      </c>
      <c r="BL133" s="16" t="s">
        <v>186</v>
      </c>
      <c r="BM133" s="146" t="s">
        <v>470</v>
      </c>
    </row>
    <row r="134" spans="2:65" s="1" customFormat="1" ht="16.5" customHeight="1">
      <c r="B134" s="31"/>
      <c r="C134" s="135" t="s">
        <v>345</v>
      </c>
      <c r="D134" s="135" t="s">
        <v>167</v>
      </c>
      <c r="E134" s="136" t="s">
        <v>1927</v>
      </c>
      <c r="F134" s="137" t="s">
        <v>1928</v>
      </c>
      <c r="G134" s="138" t="s">
        <v>1926</v>
      </c>
      <c r="H134" s="139">
        <v>190</v>
      </c>
      <c r="I134" s="140"/>
      <c r="J134" s="141">
        <f t="shared" si="0"/>
        <v>0</v>
      </c>
      <c r="K134" s="137" t="s">
        <v>1</v>
      </c>
      <c r="L134" s="31"/>
      <c r="M134" s="142" t="s">
        <v>1</v>
      </c>
      <c r="N134" s="143" t="s">
        <v>42</v>
      </c>
      <c r="P134" s="144">
        <f t="shared" si="1"/>
        <v>0</v>
      </c>
      <c r="Q134" s="144">
        <v>0</v>
      </c>
      <c r="R134" s="144">
        <f t="shared" si="2"/>
        <v>0</v>
      </c>
      <c r="S134" s="144">
        <v>0</v>
      </c>
      <c r="T134" s="145">
        <f t="shared" si="3"/>
        <v>0</v>
      </c>
      <c r="AR134" s="146" t="s">
        <v>186</v>
      </c>
      <c r="AT134" s="146" t="s">
        <v>167</v>
      </c>
      <c r="AU134" s="146" t="s">
        <v>76</v>
      </c>
      <c r="AY134" s="16" t="s">
        <v>164</v>
      </c>
      <c r="BE134" s="147">
        <f t="shared" si="4"/>
        <v>0</v>
      </c>
      <c r="BF134" s="147">
        <f t="shared" si="5"/>
        <v>0</v>
      </c>
      <c r="BG134" s="147">
        <f t="shared" si="6"/>
        <v>0</v>
      </c>
      <c r="BH134" s="147">
        <f t="shared" si="7"/>
        <v>0</v>
      </c>
      <c r="BI134" s="147">
        <f t="shared" si="8"/>
        <v>0</v>
      </c>
      <c r="BJ134" s="16" t="s">
        <v>113</v>
      </c>
      <c r="BK134" s="147">
        <f t="shared" si="9"/>
        <v>0</v>
      </c>
      <c r="BL134" s="16" t="s">
        <v>186</v>
      </c>
      <c r="BM134" s="146" t="s">
        <v>504</v>
      </c>
    </row>
    <row r="135" spans="2:65" s="1" customFormat="1" ht="16.5" customHeight="1">
      <c r="B135" s="31"/>
      <c r="C135" s="135" t="s">
        <v>262</v>
      </c>
      <c r="D135" s="135" t="s">
        <v>167</v>
      </c>
      <c r="E135" s="136" t="s">
        <v>1929</v>
      </c>
      <c r="F135" s="137" t="s">
        <v>1930</v>
      </c>
      <c r="G135" s="138" t="s">
        <v>1926</v>
      </c>
      <c r="H135" s="139">
        <v>52</v>
      </c>
      <c r="I135" s="140"/>
      <c r="J135" s="141">
        <f t="shared" si="0"/>
        <v>0</v>
      </c>
      <c r="K135" s="137" t="s">
        <v>1</v>
      </c>
      <c r="L135" s="31"/>
      <c r="M135" s="142" t="s">
        <v>1</v>
      </c>
      <c r="N135" s="143" t="s">
        <v>42</v>
      </c>
      <c r="P135" s="144">
        <f t="shared" si="1"/>
        <v>0</v>
      </c>
      <c r="Q135" s="144">
        <v>0</v>
      </c>
      <c r="R135" s="144">
        <f t="shared" si="2"/>
        <v>0</v>
      </c>
      <c r="S135" s="144">
        <v>0</v>
      </c>
      <c r="T135" s="145">
        <f t="shared" si="3"/>
        <v>0</v>
      </c>
      <c r="AR135" s="146" t="s">
        <v>186</v>
      </c>
      <c r="AT135" s="146" t="s">
        <v>167</v>
      </c>
      <c r="AU135" s="146" t="s">
        <v>76</v>
      </c>
      <c r="AY135" s="16" t="s">
        <v>164</v>
      </c>
      <c r="BE135" s="147">
        <f t="shared" si="4"/>
        <v>0</v>
      </c>
      <c r="BF135" s="147">
        <f t="shared" si="5"/>
        <v>0</v>
      </c>
      <c r="BG135" s="147">
        <f t="shared" si="6"/>
        <v>0</v>
      </c>
      <c r="BH135" s="147">
        <f t="shared" si="7"/>
        <v>0</v>
      </c>
      <c r="BI135" s="147">
        <f t="shared" si="8"/>
        <v>0</v>
      </c>
      <c r="BJ135" s="16" t="s">
        <v>113</v>
      </c>
      <c r="BK135" s="147">
        <f t="shared" si="9"/>
        <v>0</v>
      </c>
      <c r="BL135" s="16" t="s">
        <v>186</v>
      </c>
      <c r="BM135" s="146" t="s">
        <v>521</v>
      </c>
    </row>
    <row r="136" spans="2:65" s="1" customFormat="1" ht="16.5" customHeight="1">
      <c r="B136" s="31"/>
      <c r="C136" s="135" t="s">
        <v>359</v>
      </c>
      <c r="D136" s="135" t="s">
        <v>167</v>
      </c>
      <c r="E136" s="136" t="s">
        <v>1931</v>
      </c>
      <c r="F136" s="137" t="s">
        <v>1932</v>
      </c>
      <c r="G136" s="138" t="s">
        <v>1926</v>
      </c>
      <c r="H136" s="139">
        <v>80</v>
      </c>
      <c r="I136" s="140"/>
      <c r="J136" s="141">
        <f t="shared" si="0"/>
        <v>0</v>
      </c>
      <c r="K136" s="137" t="s">
        <v>1</v>
      </c>
      <c r="L136" s="31"/>
      <c r="M136" s="142" t="s">
        <v>1</v>
      </c>
      <c r="N136" s="143" t="s">
        <v>42</v>
      </c>
      <c r="P136" s="144">
        <f t="shared" si="1"/>
        <v>0</v>
      </c>
      <c r="Q136" s="144">
        <v>0</v>
      </c>
      <c r="R136" s="144">
        <f t="shared" si="2"/>
        <v>0</v>
      </c>
      <c r="S136" s="144">
        <v>0</v>
      </c>
      <c r="T136" s="145">
        <f t="shared" si="3"/>
        <v>0</v>
      </c>
      <c r="AR136" s="146" t="s">
        <v>186</v>
      </c>
      <c r="AT136" s="146" t="s">
        <v>167</v>
      </c>
      <c r="AU136" s="146" t="s">
        <v>76</v>
      </c>
      <c r="AY136" s="16" t="s">
        <v>164</v>
      </c>
      <c r="BE136" s="147">
        <f t="shared" si="4"/>
        <v>0</v>
      </c>
      <c r="BF136" s="147">
        <f t="shared" si="5"/>
        <v>0</v>
      </c>
      <c r="BG136" s="147">
        <f t="shared" si="6"/>
        <v>0</v>
      </c>
      <c r="BH136" s="147">
        <f t="shared" si="7"/>
        <v>0</v>
      </c>
      <c r="BI136" s="147">
        <f t="shared" si="8"/>
        <v>0</v>
      </c>
      <c r="BJ136" s="16" t="s">
        <v>113</v>
      </c>
      <c r="BK136" s="147">
        <f t="shared" si="9"/>
        <v>0</v>
      </c>
      <c r="BL136" s="16" t="s">
        <v>186</v>
      </c>
      <c r="BM136" s="146" t="s">
        <v>536</v>
      </c>
    </row>
    <row r="137" spans="2:65" s="1" customFormat="1" ht="16.5" customHeight="1">
      <c r="B137" s="31"/>
      <c r="C137" s="135" t="s">
        <v>368</v>
      </c>
      <c r="D137" s="135" t="s">
        <v>167</v>
      </c>
      <c r="E137" s="136" t="s">
        <v>1933</v>
      </c>
      <c r="F137" s="137" t="s">
        <v>1934</v>
      </c>
      <c r="G137" s="138" t="s">
        <v>1926</v>
      </c>
      <c r="H137" s="139">
        <v>180</v>
      </c>
      <c r="I137" s="140"/>
      <c r="J137" s="141">
        <f t="shared" si="0"/>
        <v>0</v>
      </c>
      <c r="K137" s="137" t="s">
        <v>1</v>
      </c>
      <c r="L137" s="31"/>
      <c r="M137" s="142" t="s">
        <v>1</v>
      </c>
      <c r="N137" s="143" t="s">
        <v>42</v>
      </c>
      <c r="P137" s="144">
        <f t="shared" si="1"/>
        <v>0</v>
      </c>
      <c r="Q137" s="144">
        <v>0</v>
      </c>
      <c r="R137" s="144">
        <f t="shared" si="2"/>
        <v>0</v>
      </c>
      <c r="S137" s="144">
        <v>0</v>
      </c>
      <c r="T137" s="145">
        <f t="shared" si="3"/>
        <v>0</v>
      </c>
      <c r="AR137" s="146" t="s">
        <v>186</v>
      </c>
      <c r="AT137" s="146" t="s">
        <v>167</v>
      </c>
      <c r="AU137" s="146" t="s">
        <v>76</v>
      </c>
      <c r="AY137" s="16" t="s">
        <v>164</v>
      </c>
      <c r="BE137" s="147">
        <f t="shared" si="4"/>
        <v>0</v>
      </c>
      <c r="BF137" s="147">
        <f t="shared" si="5"/>
        <v>0</v>
      </c>
      <c r="BG137" s="147">
        <f t="shared" si="6"/>
        <v>0</v>
      </c>
      <c r="BH137" s="147">
        <f t="shared" si="7"/>
        <v>0</v>
      </c>
      <c r="BI137" s="147">
        <f t="shared" si="8"/>
        <v>0</v>
      </c>
      <c r="BJ137" s="16" t="s">
        <v>113</v>
      </c>
      <c r="BK137" s="147">
        <f t="shared" si="9"/>
        <v>0</v>
      </c>
      <c r="BL137" s="16" t="s">
        <v>186</v>
      </c>
      <c r="BM137" s="146" t="s">
        <v>552</v>
      </c>
    </row>
    <row r="138" spans="2:65" s="1" customFormat="1" ht="16.5" customHeight="1">
      <c r="B138" s="31"/>
      <c r="C138" s="135" t="s">
        <v>7</v>
      </c>
      <c r="D138" s="135" t="s">
        <v>167</v>
      </c>
      <c r="E138" s="136" t="s">
        <v>1935</v>
      </c>
      <c r="F138" s="137" t="s">
        <v>1936</v>
      </c>
      <c r="G138" s="138" t="s">
        <v>1926</v>
      </c>
      <c r="H138" s="139">
        <v>43</v>
      </c>
      <c r="I138" s="140"/>
      <c r="J138" s="141">
        <f t="shared" si="0"/>
        <v>0</v>
      </c>
      <c r="K138" s="137" t="s">
        <v>1</v>
      </c>
      <c r="L138" s="31"/>
      <c r="M138" s="142" t="s">
        <v>1</v>
      </c>
      <c r="N138" s="143" t="s">
        <v>42</v>
      </c>
      <c r="P138" s="144">
        <f t="shared" si="1"/>
        <v>0</v>
      </c>
      <c r="Q138" s="144">
        <v>0</v>
      </c>
      <c r="R138" s="144">
        <f t="shared" si="2"/>
        <v>0</v>
      </c>
      <c r="S138" s="144">
        <v>0</v>
      </c>
      <c r="T138" s="145">
        <f t="shared" si="3"/>
        <v>0</v>
      </c>
      <c r="AR138" s="146" t="s">
        <v>186</v>
      </c>
      <c r="AT138" s="146" t="s">
        <v>167</v>
      </c>
      <c r="AU138" s="146" t="s">
        <v>76</v>
      </c>
      <c r="AY138" s="16" t="s">
        <v>164</v>
      </c>
      <c r="BE138" s="147">
        <f t="shared" si="4"/>
        <v>0</v>
      </c>
      <c r="BF138" s="147">
        <f t="shared" si="5"/>
        <v>0</v>
      </c>
      <c r="BG138" s="147">
        <f t="shared" si="6"/>
        <v>0</v>
      </c>
      <c r="BH138" s="147">
        <f t="shared" si="7"/>
        <v>0</v>
      </c>
      <c r="BI138" s="147">
        <f t="shared" si="8"/>
        <v>0</v>
      </c>
      <c r="BJ138" s="16" t="s">
        <v>113</v>
      </c>
      <c r="BK138" s="147">
        <f t="shared" si="9"/>
        <v>0</v>
      </c>
      <c r="BL138" s="16" t="s">
        <v>186</v>
      </c>
      <c r="BM138" s="146" t="s">
        <v>563</v>
      </c>
    </row>
    <row r="139" spans="2:65" s="1" customFormat="1" ht="16.5" customHeight="1">
      <c r="B139" s="31"/>
      <c r="C139" s="135" t="s">
        <v>381</v>
      </c>
      <c r="D139" s="135" t="s">
        <v>167</v>
      </c>
      <c r="E139" s="136" t="s">
        <v>1937</v>
      </c>
      <c r="F139" s="137" t="s">
        <v>1938</v>
      </c>
      <c r="G139" s="138" t="s">
        <v>1926</v>
      </c>
      <c r="H139" s="139">
        <v>322</v>
      </c>
      <c r="I139" s="140"/>
      <c r="J139" s="141">
        <f t="shared" si="0"/>
        <v>0</v>
      </c>
      <c r="K139" s="137" t="s">
        <v>1</v>
      </c>
      <c r="L139" s="31"/>
      <c r="M139" s="142" t="s">
        <v>1</v>
      </c>
      <c r="N139" s="143" t="s">
        <v>42</v>
      </c>
      <c r="P139" s="144">
        <f t="shared" si="1"/>
        <v>0</v>
      </c>
      <c r="Q139" s="144">
        <v>0</v>
      </c>
      <c r="R139" s="144">
        <f t="shared" si="2"/>
        <v>0</v>
      </c>
      <c r="S139" s="144">
        <v>0</v>
      </c>
      <c r="T139" s="145">
        <f t="shared" si="3"/>
        <v>0</v>
      </c>
      <c r="AR139" s="146" t="s">
        <v>186</v>
      </c>
      <c r="AT139" s="146" t="s">
        <v>167</v>
      </c>
      <c r="AU139" s="146" t="s">
        <v>76</v>
      </c>
      <c r="AY139" s="16" t="s">
        <v>164</v>
      </c>
      <c r="BE139" s="147">
        <f t="shared" si="4"/>
        <v>0</v>
      </c>
      <c r="BF139" s="147">
        <f t="shared" si="5"/>
        <v>0</v>
      </c>
      <c r="BG139" s="147">
        <f t="shared" si="6"/>
        <v>0</v>
      </c>
      <c r="BH139" s="147">
        <f t="shared" si="7"/>
        <v>0</v>
      </c>
      <c r="BI139" s="147">
        <f t="shared" si="8"/>
        <v>0</v>
      </c>
      <c r="BJ139" s="16" t="s">
        <v>113</v>
      </c>
      <c r="BK139" s="147">
        <f t="shared" si="9"/>
        <v>0</v>
      </c>
      <c r="BL139" s="16" t="s">
        <v>186</v>
      </c>
      <c r="BM139" s="146" t="s">
        <v>574</v>
      </c>
    </row>
    <row r="140" spans="2:65" s="1" customFormat="1" ht="16.5" customHeight="1">
      <c r="B140" s="31"/>
      <c r="C140" s="135" t="s">
        <v>385</v>
      </c>
      <c r="D140" s="135" t="s">
        <v>167</v>
      </c>
      <c r="E140" s="136" t="s">
        <v>1939</v>
      </c>
      <c r="F140" s="137" t="s">
        <v>1940</v>
      </c>
      <c r="G140" s="138" t="s">
        <v>1926</v>
      </c>
      <c r="H140" s="139">
        <v>223</v>
      </c>
      <c r="I140" s="140"/>
      <c r="J140" s="141">
        <f t="shared" si="0"/>
        <v>0</v>
      </c>
      <c r="K140" s="137" t="s">
        <v>1</v>
      </c>
      <c r="L140" s="31"/>
      <c r="M140" s="142" t="s">
        <v>1</v>
      </c>
      <c r="N140" s="143" t="s">
        <v>42</v>
      </c>
      <c r="P140" s="144">
        <f t="shared" si="1"/>
        <v>0</v>
      </c>
      <c r="Q140" s="144">
        <v>0</v>
      </c>
      <c r="R140" s="144">
        <f t="shared" si="2"/>
        <v>0</v>
      </c>
      <c r="S140" s="144">
        <v>0</v>
      </c>
      <c r="T140" s="145">
        <f t="shared" si="3"/>
        <v>0</v>
      </c>
      <c r="AR140" s="146" t="s">
        <v>186</v>
      </c>
      <c r="AT140" s="146" t="s">
        <v>167</v>
      </c>
      <c r="AU140" s="146" t="s">
        <v>76</v>
      </c>
      <c r="AY140" s="16" t="s">
        <v>164</v>
      </c>
      <c r="BE140" s="147">
        <f t="shared" si="4"/>
        <v>0</v>
      </c>
      <c r="BF140" s="147">
        <f t="shared" si="5"/>
        <v>0</v>
      </c>
      <c r="BG140" s="147">
        <f t="shared" si="6"/>
        <v>0</v>
      </c>
      <c r="BH140" s="147">
        <f t="shared" si="7"/>
        <v>0</v>
      </c>
      <c r="BI140" s="147">
        <f t="shared" si="8"/>
        <v>0</v>
      </c>
      <c r="BJ140" s="16" t="s">
        <v>113</v>
      </c>
      <c r="BK140" s="147">
        <f t="shared" si="9"/>
        <v>0</v>
      </c>
      <c r="BL140" s="16" t="s">
        <v>186</v>
      </c>
      <c r="BM140" s="146" t="s">
        <v>587</v>
      </c>
    </row>
    <row r="141" spans="2:65" s="1" customFormat="1" ht="49.15" customHeight="1">
      <c r="B141" s="31"/>
      <c r="C141" s="135" t="s">
        <v>396</v>
      </c>
      <c r="D141" s="135" t="s">
        <v>167</v>
      </c>
      <c r="E141" s="136" t="s">
        <v>1941</v>
      </c>
      <c r="F141" s="137" t="s">
        <v>1942</v>
      </c>
      <c r="G141" s="138" t="s">
        <v>1909</v>
      </c>
      <c r="H141" s="139">
        <v>2</v>
      </c>
      <c r="I141" s="140"/>
      <c r="J141" s="141">
        <f t="shared" si="0"/>
        <v>0</v>
      </c>
      <c r="K141" s="137" t="s">
        <v>1</v>
      </c>
      <c r="L141" s="31"/>
      <c r="M141" s="142" t="s">
        <v>1</v>
      </c>
      <c r="N141" s="143" t="s">
        <v>42</v>
      </c>
      <c r="P141" s="144">
        <f t="shared" si="1"/>
        <v>0</v>
      </c>
      <c r="Q141" s="144">
        <v>0</v>
      </c>
      <c r="R141" s="144">
        <f t="shared" si="2"/>
        <v>0</v>
      </c>
      <c r="S141" s="144">
        <v>0</v>
      </c>
      <c r="T141" s="145">
        <f t="shared" si="3"/>
        <v>0</v>
      </c>
      <c r="AR141" s="146" t="s">
        <v>186</v>
      </c>
      <c r="AT141" s="146" t="s">
        <v>167</v>
      </c>
      <c r="AU141" s="146" t="s">
        <v>76</v>
      </c>
      <c r="AY141" s="16" t="s">
        <v>164</v>
      </c>
      <c r="BE141" s="147">
        <f t="shared" si="4"/>
        <v>0</v>
      </c>
      <c r="BF141" s="147">
        <f t="shared" si="5"/>
        <v>0</v>
      </c>
      <c r="BG141" s="147">
        <f t="shared" si="6"/>
        <v>0</v>
      </c>
      <c r="BH141" s="147">
        <f t="shared" si="7"/>
        <v>0</v>
      </c>
      <c r="BI141" s="147">
        <f t="shared" si="8"/>
        <v>0</v>
      </c>
      <c r="BJ141" s="16" t="s">
        <v>113</v>
      </c>
      <c r="BK141" s="147">
        <f t="shared" si="9"/>
        <v>0</v>
      </c>
      <c r="BL141" s="16" t="s">
        <v>186</v>
      </c>
      <c r="BM141" s="146" t="s">
        <v>598</v>
      </c>
    </row>
    <row r="142" spans="2:65" s="1" customFormat="1" ht="49.15" customHeight="1">
      <c r="B142" s="31"/>
      <c r="C142" s="135" t="s">
        <v>405</v>
      </c>
      <c r="D142" s="135" t="s">
        <v>167</v>
      </c>
      <c r="E142" s="136" t="s">
        <v>1943</v>
      </c>
      <c r="F142" s="137" t="s">
        <v>1944</v>
      </c>
      <c r="G142" s="138" t="s">
        <v>1909</v>
      </c>
      <c r="H142" s="139">
        <v>32</v>
      </c>
      <c r="I142" s="140"/>
      <c r="J142" s="141">
        <f t="shared" si="0"/>
        <v>0</v>
      </c>
      <c r="K142" s="137" t="s">
        <v>1</v>
      </c>
      <c r="L142" s="31"/>
      <c r="M142" s="142" t="s">
        <v>1</v>
      </c>
      <c r="N142" s="143" t="s">
        <v>42</v>
      </c>
      <c r="P142" s="144">
        <f t="shared" si="1"/>
        <v>0</v>
      </c>
      <c r="Q142" s="144">
        <v>0</v>
      </c>
      <c r="R142" s="144">
        <f t="shared" si="2"/>
        <v>0</v>
      </c>
      <c r="S142" s="144">
        <v>0</v>
      </c>
      <c r="T142" s="145">
        <f t="shared" si="3"/>
        <v>0</v>
      </c>
      <c r="AR142" s="146" t="s">
        <v>186</v>
      </c>
      <c r="AT142" s="146" t="s">
        <v>167</v>
      </c>
      <c r="AU142" s="146" t="s">
        <v>76</v>
      </c>
      <c r="AY142" s="16" t="s">
        <v>164</v>
      </c>
      <c r="BE142" s="147">
        <f t="shared" si="4"/>
        <v>0</v>
      </c>
      <c r="BF142" s="147">
        <f t="shared" si="5"/>
        <v>0</v>
      </c>
      <c r="BG142" s="147">
        <f t="shared" si="6"/>
        <v>0</v>
      </c>
      <c r="BH142" s="147">
        <f t="shared" si="7"/>
        <v>0</v>
      </c>
      <c r="BI142" s="147">
        <f t="shared" si="8"/>
        <v>0</v>
      </c>
      <c r="BJ142" s="16" t="s">
        <v>113</v>
      </c>
      <c r="BK142" s="147">
        <f t="shared" si="9"/>
        <v>0</v>
      </c>
      <c r="BL142" s="16" t="s">
        <v>186</v>
      </c>
      <c r="BM142" s="146" t="s">
        <v>611</v>
      </c>
    </row>
    <row r="143" spans="2:65" s="1" customFormat="1" ht="49.15" customHeight="1">
      <c r="B143" s="31"/>
      <c r="C143" s="135" t="s">
        <v>409</v>
      </c>
      <c r="D143" s="135" t="s">
        <v>167</v>
      </c>
      <c r="E143" s="136" t="s">
        <v>1945</v>
      </c>
      <c r="F143" s="137" t="s">
        <v>1946</v>
      </c>
      <c r="G143" s="138" t="s">
        <v>1909</v>
      </c>
      <c r="H143" s="139">
        <v>3</v>
      </c>
      <c r="I143" s="140"/>
      <c r="J143" s="141">
        <f t="shared" si="0"/>
        <v>0</v>
      </c>
      <c r="K143" s="137" t="s">
        <v>1</v>
      </c>
      <c r="L143" s="31"/>
      <c r="M143" s="142" t="s">
        <v>1</v>
      </c>
      <c r="N143" s="143" t="s">
        <v>42</v>
      </c>
      <c r="P143" s="144">
        <f t="shared" si="1"/>
        <v>0</v>
      </c>
      <c r="Q143" s="144">
        <v>0</v>
      </c>
      <c r="R143" s="144">
        <f t="shared" si="2"/>
        <v>0</v>
      </c>
      <c r="S143" s="144">
        <v>0</v>
      </c>
      <c r="T143" s="145">
        <f t="shared" si="3"/>
        <v>0</v>
      </c>
      <c r="AR143" s="146" t="s">
        <v>186</v>
      </c>
      <c r="AT143" s="146" t="s">
        <v>167</v>
      </c>
      <c r="AU143" s="146" t="s">
        <v>76</v>
      </c>
      <c r="AY143" s="16" t="s">
        <v>164</v>
      </c>
      <c r="BE143" s="147">
        <f t="shared" si="4"/>
        <v>0</v>
      </c>
      <c r="BF143" s="147">
        <f t="shared" si="5"/>
        <v>0</v>
      </c>
      <c r="BG143" s="147">
        <f t="shared" si="6"/>
        <v>0</v>
      </c>
      <c r="BH143" s="147">
        <f t="shared" si="7"/>
        <v>0</v>
      </c>
      <c r="BI143" s="147">
        <f t="shared" si="8"/>
        <v>0</v>
      </c>
      <c r="BJ143" s="16" t="s">
        <v>113</v>
      </c>
      <c r="BK143" s="147">
        <f t="shared" si="9"/>
        <v>0</v>
      </c>
      <c r="BL143" s="16" t="s">
        <v>186</v>
      </c>
      <c r="BM143" s="146" t="s">
        <v>621</v>
      </c>
    </row>
    <row r="144" spans="2:65" s="1" customFormat="1" ht="49.15" customHeight="1">
      <c r="B144" s="31"/>
      <c r="C144" s="135" t="s">
        <v>418</v>
      </c>
      <c r="D144" s="135" t="s">
        <v>167</v>
      </c>
      <c r="E144" s="136" t="s">
        <v>1947</v>
      </c>
      <c r="F144" s="137" t="s">
        <v>1948</v>
      </c>
      <c r="G144" s="138" t="s">
        <v>1909</v>
      </c>
      <c r="H144" s="139">
        <v>3</v>
      </c>
      <c r="I144" s="140"/>
      <c r="J144" s="141">
        <f t="shared" si="0"/>
        <v>0</v>
      </c>
      <c r="K144" s="137" t="s">
        <v>1</v>
      </c>
      <c r="L144" s="31"/>
      <c r="M144" s="142" t="s">
        <v>1</v>
      </c>
      <c r="N144" s="143" t="s">
        <v>42</v>
      </c>
      <c r="P144" s="144">
        <f t="shared" si="1"/>
        <v>0</v>
      </c>
      <c r="Q144" s="144">
        <v>0</v>
      </c>
      <c r="R144" s="144">
        <f t="shared" si="2"/>
        <v>0</v>
      </c>
      <c r="S144" s="144">
        <v>0</v>
      </c>
      <c r="T144" s="145">
        <f t="shared" si="3"/>
        <v>0</v>
      </c>
      <c r="AR144" s="146" t="s">
        <v>186</v>
      </c>
      <c r="AT144" s="146" t="s">
        <v>167</v>
      </c>
      <c r="AU144" s="146" t="s">
        <v>76</v>
      </c>
      <c r="AY144" s="16" t="s">
        <v>164</v>
      </c>
      <c r="BE144" s="147">
        <f t="shared" si="4"/>
        <v>0</v>
      </c>
      <c r="BF144" s="147">
        <f t="shared" si="5"/>
        <v>0</v>
      </c>
      <c r="BG144" s="147">
        <f t="shared" si="6"/>
        <v>0</v>
      </c>
      <c r="BH144" s="147">
        <f t="shared" si="7"/>
        <v>0</v>
      </c>
      <c r="BI144" s="147">
        <f t="shared" si="8"/>
        <v>0</v>
      </c>
      <c r="BJ144" s="16" t="s">
        <v>113</v>
      </c>
      <c r="BK144" s="147">
        <f t="shared" si="9"/>
        <v>0</v>
      </c>
      <c r="BL144" s="16" t="s">
        <v>186</v>
      </c>
      <c r="BM144" s="146" t="s">
        <v>629</v>
      </c>
    </row>
    <row r="145" spans="2:65" s="1" customFormat="1" ht="49.15" customHeight="1">
      <c r="B145" s="31"/>
      <c r="C145" s="135" t="s">
        <v>423</v>
      </c>
      <c r="D145" s="135" t="s">
        <v>167</v>
      </c>
      <c r="E145" s="136" t="s">
        <v>1949</v>
      </c>
      <c r="F145" s="137" t="s">
        <v>1950</v>
      </c>
      <c r="G145" s="138" t="s">
        <v>1909</v>
      </c>
      <c r="H145" s="139">
        <v>1</v>
      </c>
      <c r="I145" s="140"/>
      <c r="J145" s="141">
        <f t="shared" si="0"/>
        <v>0</v>
      </c>
      <c r="K145" s="137" t="s">
        <v>1</v>
      </c>
      <c r="L145" s="31"/>
      <c r="M145" s="142" t="s">
        <v>1</v>
      </c>
      <c r="N145" s="143" t="s">
        <v>42</v>
      </c>
      <c r="P145" s="144">
        <f t="shared" si="1"/>
        <v>0</v>
      </c>
      <c r="Q145" s="144">
        <v>0</v>
      </c>
      <c r="R145" s="144">
        <f t="shared" si="2"/>
        <v>0</v>
      </c>
      <c r="S145" s="144">
        <v>0</v>
      </c>
      <c r="T145" s="145">
        <f t="shared" si="3"/>
        <v>0</v>
      </c>
      <c r="AR145" s="146" t="s">
        <v>186</v>
      </c>
      <c r="AT145" s="146" t="s">
        <v>167</v>
      </c>
      <c r="AU145" s="146" t="s">
        <v>76</v>
      </c>
      <c r="AY145" s="16" t="s">
        <v>164</v>
      </c>
      <c r="BE145" s="147">
        <f t="shared" si="4"/>
        <v>0</v>
      </c>
      <c r="BF145" s="147">
        <f t="shared" si="5"/>
        <v>0</v>
      </c>
      <c r="BG145" s="147">
        <f t="shared" si="6"/>
        <v>0</v>
      </c>
      <c r="BH145" s="147">
        <f t="shared" si="7"/>
        <v>0</v>
      </c>
      <c r="BI145" s="147">
        <f t="shared" si="8"/>
        <v>0</v>
      </c>
      <c r="BJ145" s="16" t="s">
        <v>113</v>
      </c>
      <c r="BK145" s="147">
        <f t="shared" si="9"/>
        <v>0</v>
      </c>
      <c r="BL145" s="16" t="s">
        <v>186</v>
      </c>
      <c r="BM145" s="146" t="s">
        <v>639</v>
      </c>
    </row>
    <row r="146" spans="2:65" s="1" customFormat="1" ht="24.2" customHeight="1">
      <c r="B146" s="31"/>
      <c r="C146" s="135" t="s">
        <v>434</v>
      </c>
      <c r="D146" s="135" t="s">
        <v>167</v>
      </c>
      <c r="E146" s="136" t="s">
        <v>1951</v>
      </c>
      <c r="F146" s="137" t="s">
        <v>1952</v>
      </c>
      <c r="G146" s="138" t="s">
        <v>1909</v>
      </c>
      <c r="H146" s="139">
        <v>30</v>
      </c>
      <c r="I146" s="140"/>
      <c r="J146" s="141">
        <f t="shared" si="0"/>
        <v>0</v>
      </c>
      <c r="K146" s="137" t="s">
        <v>1</v>
      </c>
      <c r="L146" s="31"/>
      <c r="M146" s="142" t="s">
        <v>1</v>
      </c>
      <c r="N146" s="143" t="s">
        <v>42</v>
      </c>
      <c r="P146" s="144">
        <f t="shared" si="1"/>
        <v>0</v>
      </c>
      <c r="Q146" s="144">
        <v>0</v>
      </c>
      <c r="R146" s="144">
        <f t="shared" si="2"/>
        <v>0</v>
      </c>
      <c r="S146" s="144">
        <v>0</v>
      </c>
      <c r="T146" s="145">
        <f t="shared" si="3"/>
        <v>0</v>
      </c>
      <c r="AR146" s="146" t="s">
        <v>186</v>
      </c>
      <c r="AT146" s="146" t="s">
        <v>167</v>
      </c>
      <c r="AU146" s="146" t="s">
        <v>76</v>
      </c>
      <c r="AY146" s="16" t="s">
        <v>164</v>
      </c>
      <c r="BE146" s="147">
        <f t="shared" si="4"/>
        <v>0</v>
      </c>
      <c r="BF146" s="147">
        <f t="shared" si="5"/>
        <v>0</v>
      </c>
      <c r="BG146" s="147">
        <f t="shared" si="6"/>
        <v>0</v>
      </c>
      <c r="BH146" s="147">
        <f t="shared" si="7"/>
        <v>0</v>
      </c>
      <c r="BI146" s="147">
        <f t="shared" si="8"/>
        <v>0</v>
      </c>
      <c r="BJ146" s="16" t="s">
        <v>113</v>
      </c>
      <c r="BK146" s="147">
        <f t="shared" si="9"/>
        <v>0</v>
      </c>
      <c r="BL146" s="16" t="s">
        <v>186</v>
      </c>
      <c r="BM146" s="146" t="s">
        <v>647</v>
      </c>
    </row>
    <row r="147" spans="2:65" s="1" customFormat="1" ht="37.9" customHeight="1">
      <c r="B147" s="31"/>
      <c r="C147" s="135" t="s">
        <v>439</v>
      </c>
      <c r="D147" s="135" t="s">
        <v>167</v>
      </c>
      <c r="E147" s="136" t="s">
        <v>1953</v>
      </c>
      <c r="F147" s="137" t="s">
        <v>1954</v>
      </c>
      <c r="G147" s="138" t="s">
        <v>1926</v>
      </c>
      <c r="H147" s="139">
        <v>22</v>
      </c>
      <c r="I147" s="140"/>
      <c r="J147" s="141">
        <f t="shared" si="0"/>
        <v>0</v>
      </c>
      <c r="K147" s="137" t="s">
        <v>1</v>
      </c>
      <c r="L147" s="31"/>
      <c r="M147" s="142" t="s">
        <v>1</v>
      </c>
      <c r="N147" s="143" t="s">
        <v>42</v>
      </c>
      <c r="P147" s="144">
        <f t="shared" si="1"/>
        <v>0</v>
      </c>
      <c r="Q147" s="144">
        <v>0</v>
      </c>
      <c r="R147" s="144">
        <f t="shared" si="2"/>
        <v>0</v>
      </c>
      <c r="S147" s="144">
        <v>0</v>
      </c>
      <c r="T147" s="145">
        <f t="shared" si="3"/>
        <v>0</v>
      </c>
      <c r="AR147" s="146" t="s">
        <v>186</v>
      </c>
      <c r="AT147" s="146" t="s">
        <v>167</v>
      </c>
      <c r="AU147" s="146" t="s">
        <v>76</v>
      </c>
      <c r="AY147" s="16" t="s">
        <v>164</v>
      </c>
      <c r="BE147" s="147">
        <f t="shared" si="4"/>
        <v>0</v>
      </c>
      <c r="BF147" s="147">
        <f t="shared" si="5"/>
        <v>0</v>
      </c>
      <c r="BG147" s="147">
        <f t="shared" si="6"/>
        <v>0</v>
      </c>
      <c r="BH147" s="147">
        <f t="shared" si="7"/>
        <v>0</v>
      </c>
      <c r="BI147" s="147">
        <f t="shared" si="8"/>
        <v>0</v>
      </c>
      <c r="BJ147" s="16" t="s">
        <v>113</v>
      </c>
      <c r="BK147" s="147">
        <f t="shared" si="9"/>
        <v>0</v>
      </c>
      <c r="BL147" s="16" t="s">
        <v>186</v>
      </c>
      <c r="BM147" s="146" t="s">
        <v>656</v>
      </c>
    </row>
    <row r="148" spans="2:65" s="1" customFormat="1" ht="37.9" customHeight="1">
      <c r="B148" s="31"/>
      <c r="C148" s="135" t="s">
        <v>449</v>
      </c>
      <c r="D148" s="135" t="s">
        <v>167</v>
      </c>
      <c r="E148" s="136" t="s">
        <v>1955</v>
      </c>
      <c r="F148" s="137" t="s">
        <v>1956</v>
      </c>
      <c r="G148" s="138" t="s">
        <v>1909</v>
      </c>
      <c r="H148" s="139">
        <v>1</v>
      </c>
      <c r="I148" s="140"/>
      <c r="J148" s="141">
        <f t="shared" si="0"/>
        <v>0</v>
      </c>
      <c r="K148" s="137" t="s">
        <v>1</v>
      </c>
      <c r="L148" s="31"/>
      <c r="M148" s="142" t="s">
        <v>1</v>
      </c>
      <c r="N148" s="143" t="s">
        <v>42</v>
      </c>
      <c r="P148" s="144">
        <f t="shared" si="1"/>
        <v>0</v>
      </c>
      <c r="Q148" s="144">
        <v>0</v>
      </c>
      <c r="R148" s="144">
        <f t="shared" si="2"/>
        <v>0</v>
      </c>
      <c r="S148" s="144">
        <v>0</v>
      </c>
      <c r="T148" s="145">
        <f t="shared" si="3"/>
        <v>0</v>
      </c>
      <c r="AR148" s="146" t="s">
        <v>186</v>
      </c>
      <c r="AT148" s="146" t="s">
        <v>167</v>
      </c>
      <c r="AU148" s="146" t="s">
        <v>76</v>
      </c>
      <c r="AY148" s="16" t="s">
        <v>164</v>
      </c>
      <c r="BE148" s="147">
        <f t="shared" si="4"/>
        <v>0</v>
      </c>
      <c r="BF148" s="147">
        <f t="shared" si="5"/>
        <v>0</v>
      </c>
      <c r="BG148" s="147">
        <f t="shared" si="6"/>
        <v>0</v>
      </c>
      <c r="BH148" s="147">
        <f t="shared" si="7"/>
        <v>0</v>
      </c>
      <c r="BI148" s="147">
        <f t="shared" si="8"/>
        <v>0</v>
      </c>
      <c r="BJ148" s="16" t="s">
        <v>113</v>
      </c>
      <c r="BK148" s="147">
        <f t="shared" si="9"/>
        <v>0</v>
      </c>
      <c r="BL148" s="16" t="s">
        <v>186</v>
      </c>
      <c r="BM148" s="146" t="s">
        <v>665</v>
      </c>
    </row>
    <row r="149" spans="2:65" s="1" customFormat="1" ht="16.5" customHeight="1">
      <c r="B149" s="31"/>
      <c r="C149" s="135" t="s">
        <v>470</v>
      </c>
      <c r="D149" s="135" t="s">
        <v>167</v>
      </c>
      <c r="E149" s="136" t="s">
        <v>1957</v>
      </c>
      <c r="F149" s="137" t="s">
        <v>1958</v>
      </c>
      <c r="G149" s="138" t="s">
        <v>1894</v>
      </c>
      <c r="H149" s="139">
        <v>16</v>
      </c>
      <c r="I149" s="140"/>
      <c r="J149" s="141">
        <f t="shared" si="0"/>
        <v>0</v>
      </c>
      <c r="K149" s="137" t="s">
        <v>1</v>
      </c>
      <c r="L149" s="31"/>
      <c r="M149" s="142" t="s">
        <v>1</v>
      </c>
      <c r="N149" s="143" t="s">
        <v>42</v>
      </c>
      <c r="P149" s="144">
        <f t="shared" si="1"/>
        <v>0</v>
      </c>
      <c r="Q149" s="144">
        <v>0</v>
      </c>
      <c r="R149" s="144">
        <f t="shared" si="2"/>
        <v>0</v>
      </c>
      <c r="S149" s="144">
        <v>0</v>
      </c>
      <c r="T149" s="145">
        <f t="shared" si="3"/>
        <v>0</v>
      </c>
      <c r="AR149" s="146" t="s">
        <v>186</v>
      </c>
      <c r="AT149" s="146" t="s">
        <v>167</v>
      </c>
      <c r="AU149" s="146" t="s">
        <v>76</v>
      </c>
      <c r="AY149" s="16" t="s">
        <v>164</v>
      </c>
      <c r="BE149" s="147">
        <f t="shared" si="4"/>
        <v>0</v>
      </c>
      <c r="BF149" s="147">
        <f t="shared" si="5"/>
        <v>0</v>
      </c>
      <c r="BG149" s="147">
        <f t="shared" si="6"/>
        <v>0</v>
      </c>
      <c r="BH149" s="147">
        <f t="shared" si="7"/>
        <v>0</v>
      </c>
      <c r="BI149" s="147">
        <f t="shared" si="8"/>
        <v>0</v>
      </c>
      <c r="BJ149" s="16" t="s">
        <v>113</v>
      </c>
      <c r="BK149" s="147">
        <f t="shared" si="9"/>
        <v>0</v>
      </c>
      <c r="BL149" s="16" t="s">
        <v>186</v>
      </c>
      <c r="BM149" s="146" t="s">
        <v>676</v>
      </c>
    </row>
    <row r="150" spans="2:65" s="1" customFormat="1" ht="16.5" customHeight="1">
      <c r="B150" s="31"/>
      <c r="C150" s="135" t="s">
        <v>477</v>
      </c>
      <c r="D150" s="135" t="s">
        <v>167</v>
      </c>
      <c r="E150" s="136" t="s">
        <v>1959</v>
      </c>
      <c r="F150" s="137" t="s">
        <v>1960</v>
      </c>
      <c r="G150" s="138" t="s">
        <v>1894</v>
      </c>
      <c r="H150" s="139">
        <v>6</v>
      </c>
      <c r="I150" s="140"/>
      <c r="J150" s="141">
        <f t="shared" si="0"/>
        <v>0</v>
      </c>
      <c r="K150" s="137" t="s">
        <v>1</v>
      </c>
      <c r="L150" s="31"/>
      <c r="M150" s="142" t="s">
        <v>1</v>
      </c>
      <c r="N150" s="143" t="s">
        <v>42</v>
      </c>
      <c r="P150" s="144">
        <f t="shared" si="1"/>
        <v>0</v>
      </c>
      <c r="Q150" s="144">
        <v>0</v>
      </c>
      <c r="R150" s="144">
        <f t="shared" si="2"/>
        <v>0</v>
      </c>
      <c r="S150" s="144">
        <v>0</v>
      </c>
      <c r="T150" s="145">
        <f t="shared" si="3"/>
        <v>0</v>
      </c>
      <c r="AR150" s="146" t="s">
        <v>186</v>
      </c>
      <c r="AT150" s="146" t="s">
        <v>167</v>
      </c>
      <c r="AU150" s="146" t="s">
        <v>76</v>
      </c>
      <c r="AY150" s="16" t="s">
        <v>164</v>
      </c>
      <c r="BE150" s="147">
        <f t="shared" si="4"/>
        <v>0</v>
      </c>
      <c r="BF150" s="147">
        <f t="shared" si="5"/>
        <v>0</v>
      </c>
      <c r="BG150" s="147">
        <f t="shared" si="6"/>
        <v>0</v>
      </c>
      <c r="BH150" s="147">
        <f t="shared" si="7"/>
        <v>0</v>
      </c>
      <c r="BI150" s="147">
        <f t="shared" si="8"/>
        <v>0</v>
      </c>
      <c r="BJ150" s="16" t="s">
        <v>113</v>
      </c>
      <c r="BK150" s="147">
        <f t="shared" si="9"/>
        <v>0</v>
      </c>
      <c r="BL150" s="16" t="s">
        <v>186</v>
      </c>
      <c r="BM150" s="146" t="s">
        <v>694</v>
      </c>
    </row>
    <row r="151" spans="2:65" s="1" customFormat="1" ht="16.5" customHeight="1">
      <c r="B151" s="31"/>
      <c r="C151" s="135" t="s">
        <v>504</v>
      </c>
      <c r="D151" s="135" t="s">
        <v>167</v>
      </c>
      <c r="E151" s="136" t="s">
        <v>1961</v>
      </c>
      <c r="F151" s="137" t="s">
        <v>1962</v>
      </c>
      <c r="G151" s="138" t="s">
        <v>1894</v>
      </c>
      <c r="H151" s="139">
        <v>4</v>
      </c>
      <c r="I151" s="140"/>
      <c r="J151" s="141">
        <f t="shared" si="0"/>
        <v>0</v>
      </c>
      <c r="K151" s="137" t="s">
        <v>1</v>
      </c>
      <c r="L151" s="31"/>
      <c r="M151" s="142" t="s">
        <v>1</v>
      </c>
      <c r="N151" s="143" t="s">
        <v>42</v>
      </c>
      <c r="P151" s="144">
        <f t="shared" si="1"/>
        <v>0</v>
      </c>
      <c r="Q151" s="144">
        <v>0</v>
      </c>
      <c r="R151" s="144">
        <f t="shared" si="2"/>
        <v>0</v>
      </c>
      <c r="S151" s="144">
        <v>0</v>
      </c>
      <c r="T151" s="145">
        <f t="shared" si="3"/>
        <v>0</v>
      </c>
      <c r="AR151" s="146" t="s">
        <v>186</v>
      </c>
      <c r="AT151" s="146" t="s">
        <v>167</v>
      </c>
      <c r="AU151" s="146" t="s">
        <v>76</v>
      </c>
      <c r="AY151" s="16" t="s">
        <v>164</v>
      </c>
      <c r="BE151" s="147">
        <f t="shared" si="4"/>
        <v>0</v>
      </c>
      <c r="BF151" s="147">
        <f t="shared" si="5"/>
        <v>0</v>
      </c>
      <c r="BG151" s="147">
        <f t="shared" si="6"/>
        <v>0</v>
      </c>
      <c r="BH151" s="147">
        <f t="shared" si="7"/>
        <v>0</v>
      </c>
      <c r="BI151" s="147">
        <f t="shared" si="8"/>
        <v>0</v>
      </c>
      <c r="BJ151" s="16" t="s">
        <v>113</v>
      </c>
      <c r="BK151" s="147">
        <f t="shared" si="9"/>
        <v>0</v>
      </c>
      <c r="BL151" s="16" t="s">
        <v>186</v>
      </c>
      <c r="BM151" s="146" t="s">
        <v>714</v>
      </c>
    </row>
    <row r="152" spans="2:65" s="1" customFormat="1" ht="16.5" customHeight="1">
      <c r="B152" s="31"/>
      <c r="C152" s="135" t="s">
        <v>514</v>
      </c>
      <c r="D152" s="135" t="s">
        <v>167</v>
      </c>
      <c r="E152" s="136" t="s">
        <v>1963</v>
      </c>
      <c r="F152" s="137" t="s">
        <v>1964</v>
      </c>
      <c r="G152" s="138" t="s">
        <v>1909</v>
      </c>
      <c r="H152" s="139">
        <v>1</v>
      </c>
      <c r="I152" s="140"/>
      <c r="J152" s="141">
        <f t="shared" si="0"/>
        <v>0</v>
      </c>
      <c r="K152" s="137" t="s">
        <v>1</v>
      </c>
      <c r="L152" s="31"/>
      <c r="M152" s="142" t="s">
        <v>1</v>
      </c>
      <c r="N152" s="143" t="s">
        <v>42</v>
      </c>
      <c r="P152" s="144">
        <f t="shared" si="1"/>
        <v>0</v>
      </c>
      <c r="Q152" s="144">
        <v>0</v>
      </c>
      <c r="R152" s="144">
        <f t="shared" si="2"/>
        <v>0</v>
      </c>
      <c r="S152" s="144">
        <v>0</v>
      </c>
      <c r="T152" s="145">
        <f t="shared" si="3"/>
        <v>0</v>
      </c>
      <c r="AR152" s="146" t="s">
        <v>186</v>
      </c>
      <c r="AT152" s="146" t="s">
        <v>167</v>
      </c>
      <c r="AU152" s="146" t="s">
        <v>76</v>
      </c>
      <c r="AY152" s="16" t="s">
        <v>164</v>
      </c>
      <c r="BE152" s="147">
        <f t="shared" si="4"/>
        <v>0</v>
      </c>
      <c r="BF152" s="147">
        <f t="shared" si="5"/>
        <v>0</v>
      </c>
      <c r="BG152" s="147">
        <f t="shared" si="6"/>
        <v>0</v>
      </c>
      <c r="BH152" s="147">
        <f t="shared" si="7"/>
        <v>0</v>
      </c>
      <c r="BI152" s="147">
        <f t="shared" si="8"/>
        <v>0</v>
      </c>
      <c r="BJ152" s="16" t="s">
        <v>113</v>
      </c>
      <c r="BK152" s="147">
        <f t="shared" si="9"/>
        <v>0</v>
      </c>
      <c r="BL152" s="16" t="s">
        <v>186</v>
      </c>
      <c r="BM152" s="146" t="s">
        <v>722</v>
      </c>
    </row>
    <row r="153" spans="2:65" s="1" customFormat="1" ht="24.2" customHeight="1">
      <c r="B153" s="31"/>
      <c r="C153" s="135" t="s">
        <v>521</v>
      </c>
      <c r="D153" s="135" t="s">
        <v>167</v>
      </c>
      <c r="E153" s="136" t="s">
        <v>1965</v>
      </c>
      <c r="F153" s="137" t="s">
        <v>1966</v>
      </c>
      <c r="G153" s="138" t="s">
        <v>1909</v>
      </c>
      <c r="H153" s="139">
        <v>1</v>
      </c>
      <c r="I153" s="140"/>
      <c r="J153" s="141">
        <f t="shared" si="0"/>
        <v>0</v>
      </c>
      <c r="K153" s="137" t="s">
        <v>1</v>
      </c>
      <c r="L153" s="31"/>
      <c r="M153" s="142" t="s">
        <v>1</v>
      </c>
      <c r="N153" s="143" t="s">
        <v>42</v>
      </c>
      <c r="P153" s="144">
        <f t="shared" si="1"/>
        <v>0</v>
      </c>
      <c r="Q153" s="144">
        <v>0</v>
      </c>
      <c r="R153" s="144">
        <f t="shared" si="2"/>
        <v>0</v>
      </c>
      <c r="S153" s="144">
        <v>0</v>
      </c>
      <c r="T153" s="145">
        <f t="shared" si="3"/>
        <v>0</v>
      </c>
      <c r="AR153" s="146" t="s">
        <v>186</v>
      </c>
      <c r="AT153" s="146" t="s">
        <v>167</v>
      </c>
      <c r="AU153" s="146" t="s">
        <v>76</v>
      </c>
      <c r="AY153" s="16" t="s">
        <v>164</v>
      </c>
      <c r="BE153" s="147">
        <f t="shared" si="4"/>
        <v>0</v>
      </c>
      <c r="BF153" s="147">
        <f t="shared" si="5"/>
        <v>0</v>
      </c>
      <c r="BG153" s="147">
        <f t="shared" si="6"/>
        <v>0</v>
      </c>
      <c r="BH153" s="147">
        <f t="shared" si="7"/>
        <v>0</v>
      </c>
      <c r="BI153" s="147">
        <f t="shared" si="8"/>
        <v>0</v>
      </c>
      <c r="BJ153" s="16" t="s">
        <v>113</v>
      </c>
      <c r="BK153" s="147">
        <f t="shared" si="9"/>
        <v>0</v>
      </c>
      <c r="BL153" s="16" t="s">
        <v>186</v>
      </c>
      <c r="BM153" s="146" t="s">
        <v>736</v>
      </c>
    </row>
    <row r="154" spans="2:65" s="11" customFormat="1" ht="25.9" customHeight="1">
      <c r="B154" s="123"/>
      <c r="D154" s="124" t="s">
        <v>75</v>
      </c>
      <c r="E154" s="125" t="s">
        <v>1497</v>
      </c>
      <c r="F154" s="125" t="s">
        <v>1967</v>
      </c>
      <c r="I154" s="126"/>
      <c r="J154" s="127">
        <f>BK154</f>
        <v>0</v>
      </c>
      <c r="L154" s="123"/>
      <c r="M154" s="128"/>
      <c r="P154" s="129">
        <f>SUM(P155:P162)</f>
        <v>0</v>
      </c>
      <c r="R154" s="129">
        <f>SUM(R155:R162)</f>
        <v>0</v>
      </c>
      <c r="T154" s="130">
        <f>SUM(T155:T162)</f>
        <v>0</v>
      </c>
      <c r="AR154" s="124" t="s">
        <v>84</v>
      </c>
      <c r="AT154" s="131" t="s">
        <v>75</v>
      </c>
      <c r="AU154" s="131" t="s">
        <v>76</v>
      </c>
      <c r="AY154" s="124" t="s">
        <v>164</v>
      </c>
      <c r="BK154" s="132">
        <f>SUM(BK155:BK162)</f>
        <v>0</v>
      </c>
    </row>
    <row r="155" spans="2:65" s="1" customFormat="1" ht="16.5" customHeight="1">
      <c r="B155" s="31"/>
      <c r="C155" s="135" t="s">
        <v>526</v>
      </c>
      <c r="D155" s="135" t="s">
        <v>167</v>
      </c>
      <c r="E155" s="136" t="s">
        <v>1968</v>
      </c>
      <c r="F155" s="137" t="s">
        <v>1969</v>
      </c>
      <c r="G155" s="138" t="s">
        <v>1909</v>
      </c>
      <c r="H155" s="139">
        <v>1</v>
      </c>
      <c r="I155" s="140"/>
      <c r="J155" s="141">
        <f t="shared" ref="J155:J162" si="10">ROUND(I155*H155,2)</f>
        <v>0</v>
      </c>
      <c r="K155" s="137" t="s">
        <v>1</v>
      </c>
      <c r="L155" s="31"/>
      <c r="M155" s="142" t="s">
        <v>1</v>
      </c>
      <c r="N155" s="143" t="s">
        <v>42</v>
      </c>
      <c r="P155" s="144">
        <f t="shared" ref="P155:P162" si="11">O155*H155</f>
        <v>0</v>
      </c>
      <c r="Q155" s="144">
        <v>0</v>
      </c>
      <c r="R155" s="144">
        <f t="shared" ref="R155:R162" si="12">Q155*H155</f>
        <v>0</v>
      </c>
      <c r="S155" s="144">
        <v>0</v>
      </c>
      <c r="T155" s="145">
        <f t="shared" ref="T155:T162" si="13">S155*H155</f>
        <v>0</v>
      </c>
      <c r="AR155" s="146" t="s">
        <v>186</v>
      </c>
      <c r="AT155" s="146" t="s">
        <v>167</v>
      </c>
      <c r="AU155" s="146" t="s">
        <v>84</v>
      </c>
      <c r="AY155" s="16" t="s">
        <v>164</v>
      </c>
      <c r="BE155" s="147">
        <f t="shared" ref="BE155:BE162" si="14">IF(N155="základní",J155,0)</f>
        <v>0</v>
      </c>
      <c r="BF155" s="147">
        <f t="shared" ref="BF155:BF162" si="15">IF(N155="snížená",J155,0)</f>
        <v>0</v>
      </c>
      <c r="BG155" s="147">
        <f t="shared" ref="BG155:BG162" si="16">IF(N155="zákl. přenesená",J155,0)</f>
        <v>0</v>
      </c>
      <c r="BH155" s="147">
        <f t="shared" ref="BH155:BH162" si="17">IF(N155="sníž. přenesená",J155,0)</f>
        <v>0</v>
      </c>
      <c r="BI155" s="147">
        <f t="shared" ref="BI155:BI162" si="18">IF(N155="nulová",J155,0)</f>
        <v>0</v>
      </c>
      <c r="BJ155" s="16" t="s">
        <v>113</v>
      </c>
      <c r="BK155" s="147">
        <f t="shared" ref="BK155:BK162" si="19">ROUND(I155*H155,2)</f>
        <v>0</v>
      </c>
      <c r="BL155" s="16" t="s">
        <v>186</v>
      </c>
      <c r="BM155" s="146" t="s">
        <v>745</v>
      </c>
    </row>
    <row r="156" spans="2:65" s="1" customFormat="1" ht="16.5" customHeight="1">
      <c r="B156" s="31"/>
      <c r="C156" s="135" t="s">
        <v>536</v>
      </c>
      <c r="D156" s="135" t="s">
        <v>167</v>
      </c>
      <c r="E156" s="136" t="s">
        <v>1970</v>
      </c>
      <c r="F156" s="137" t="s">
        <v>1971</v>
      </c>
      <c r="G156" s="138" t="s">
        <v>1909</v>
      </c>
      <c r="H156" s="139">
        <v>1</v>
      </c>
      <c r="I156" s="140"/>
      <c r="J156" s="141">
        <f t="shared" si="10"/>
        <v>0</v>
      </c>
      <c r="K156" s="137" t="s">
        <v>1</v>
      </c>
      <c r="L156" s="31"/>
      <c r="M156" s="142" t="s">
        <v>1</v>
      </c>
      <c r="N156" s="143" t="s">
        <v>42</v>
      </c>
      <c r="P156" s="144">
        <f t="shared" si="11"/>
        <v>0</v>
      </c>
      <c r="Q156" s="144">
        <v>0</v>
      </c>
      <c r="R156" s="144">
        <f t="shared" si="12"/>
        <v>0</v>
      </c>
      <c r="S156" s="144">
        <v>0</v>
      </c>
      <c r="T156" s="145">
        <f t="shared" si="13"/>
        <v>0</v>
      </c>
      <c r="AR156" s="146" t="s">
        <v>186</v>
      </c>
      <c r="AT156" s="146" t="s">
        <v>167</v>
      </c>
      <c r="AU156" s="146" t="s">
        <v>84</v>
      </c>
      <c r="AY156" s="16" t="s">
        <v>164</v>
      </c>
      <c r="BE156" s="147">
        <f t="shared" si="14"/>
        <v>0</v>
      </c>
      <c r="BF156" s="147">
        <f t="shared" si="15"/>
        <v>0</v>
      </c>
      <c r="BG156" s="147">
        <f t="shared" si="16"/>
        <v>0</v>
      </c>
      <c r="BH156" s="147">
        <f t="shared" si="17"/>
        <v>0</v>
      </c>
      <c r="BI156" s="147">
        <f t="shared" si="18"/>
        <v>0</v>
      </c>
      <c r="BJ156" s="16" t="s">
        <v>113</v>
      </c>
      <c r="BK156" s="147">
        <f t="shared" si="19"/>
        <v>0</v>
      </c>
      <c r="BL156" s="16" t="s">
        <v>186</v>
      </c>
      <c r="BM156" s="146" t="s">
        <v>761</v>
      </c>
    </row>
    <row r="157" spans="2:65" s="1" customFormat="1" ht="16.5" customHeight="1">
      <c r="B157" s="31"/>
      <c r="C157" s="135" t="s">
        <v>541</v>
      </c>
      <c r="D157" s="135" t="s">
        <v>167</v>
      </c>
      <c r="E157" s="136" t="s">
        <v>1972</v>
      </c>
      <c r="F157" s="137" t="s">
        <v>1973</v>
      </c>
      <c r="G157" s="138" t="s">
        <v>1909</v>
      </c>
      <c r="H157" s="139">
        <v>1</v>
      </c>
      <c r="I157" s="140"/>
      <c r="J157" s="141">
        <f t="shared" si="10"/>
        <v>0</v>
      </c>
      <c r="K157" s="137" t="s">
        <v>1</v>
      </c>
      <c r="L157" s="31"/>
      <c r="M157" s="142" t="s">
        <v>1</v>
      </c>
      <c r="N157" s="143" t="s">
        <v>42</v>
      </c>
      <c r="P157" s="144">
        <f t="shared" si="11"/>
        <v>0</v>
      </c>
      <c r="Q157" s="144">
        <v>0</v>
      </c>
      <c r="R157" s="144">
        <f t="shared" si="12"/>
        <v>0</v>
      </c>
      <c r="S157" s="144">
        <v>0</v>
      </c>
      <c r="T157" s="145">
        <f t="shared" si="13"/>
        <v>0</v>
      </c>
      <c r="AR157" s="146" t="s">
        <v>186</v>
      </c>
      <c r="AT157" s="146" t="s">
        <v>167</v>
      </c>
      <c r="AU157" s="146" t="s">
        <v>84</v>
      </c>
      <c r="AY157" s="16" t="s">
        <v>164</v>
      </c>
      <c r="BE157" s="147">
        <f t="shared" si="14"/>
        <v>0</v>
      </c>
      <c r="BF157" s="147">
        <f t="shared" si="15"/>
        <v>0</v>
      </c>
      <c r="BG157" s="147">
        <f t="shared" si="16"/>
        <v>0</v>
      </c>
      <c r="BH157" s="147">
        <f t="shared" si="17"/>
        <v>0</v>
      </c>
      <c r="BI157" s="147">
        <f t="shared" si="18"/>
        <v>0</v>
      </c>
      <c r="BJ157" s="16" t="s">
        <v>113</v>
      </c>
      <c r="BK157" s="147">
        <f t="shared" si="19"/>
        <v>0</v>
      </c>
      <c r="BL157" s="16" t="s">
        <v>186</v>
      </c>
      <c r="BM157" s="146" t="s">
        <v>784</v>
      </c>
    </row>
    <row r="158" spans="2:65" s="1" customFormat="1" ht="16.5" customHeight="1">
      <c r="B158" s="31"/>
      <c r="C158" s="135" t="s">
        <v>552</v>
      </c>
      <c r="D158" s="135" t="s">
        <v>167</v>
      </c>
      <c r="E158" s="136" t="s">
        <v>1974</v>
      </c>
      <c r="F158" s="137" t="s">
        <v>1975</v>
      </c>
      <c r="G158" s="138" t="s">
        <v>1909</v>
      </c>
      <c r="H158" s="139">
        <v>1</v>
      </c>
      <c r="I158" s="140"/>
      <c r="J158" s="141">
        <f t="shared" si="10"/>
        <v>0</v>
      </c>
      <c r="K158" s="137" t="s">
        <v>1</v>
      </c>
      <c r="L158" s="31"/>
      <c r="M158" s="142" t="s">
        <v>1</v>
      </c>
      <c r="N158" s="143" t="s">
        <v>42</v>
      </c>
      <c r="P158" s="144">
        <f t="shared" si="11"/>
        <v>0</v>
      </c>
      <c r="Q158" s="144">
        <v>0</v>
      </c>
      <c r="R158" s="144">
        <f t="shared" si="12"/>
        <v>0</v>
      </c>
      <c r="S158" s="144">
        <v>0</v>
      </c>
      <c r="T158" s="145">
        <f t="shared" si="13"/>
        <v>0</v>
      </c>
      <c r="AR158" s="146" t="s">
        <v>186</v>
      </c>
      <c r="AT158" s="146" t="s">
        <v>167</v>
      </c>
      <c r="AU158" s="146" t="s">
        <v>84</v>
      </c>
      <c r="AY158" s="16" t="s">
        <v>164</v>
      </c>
      <c r="BE158" s="147">
        <f t="shared" si="14"/>
        <v>0</v>
      </c>
      <c r="BF158" s="147">
        <f t="shared" si="15"/>
        <v>0</v>
      </c>
      <c r="BG158" s="147">
        <f t="shared" si="16"/>
        <v>0</v>
      </c>
      <c r="BH158" s="147">
        <f t="shared" si="17"/>
        <v>0</v>
      </c>
      <c r="BI158" s="147">
        <f t="shared" si="18"/>
        <v>0</v>
      </c>
      <c r="BJ158" s="16" t="s">
        <v>113</v>
      </c>
      <c r="BK158" s="147">
        <f t="shared" si="19"/>
        <v>0</v>
      </c>
      <c r="BL158" s="16" t="s">
        <v>186</v>
      </c>
      <c r="BM158" s="146" t="s">
        <v>794</v>
      </c>
    </row>
    <row r="159" spans="2:65" s="1" customFormat="1" ht="16.5" customHeight="1">
      <c r="B159" s="31"/>
      <c r="C159" s="135" t="s">
        <v>558</v>
      </c>
      <c r="D159" s="135" t="s">
        <v>167</v>
      </c>
      <c r="E159" s="136" t="s">
        <v>1976</v>
      </c>
      <c r="F159" s="137" t="s">
        <v>1977</v>
      </c>
      <c r="G159" s="138" t="s">
        <v>1909</v>
      </c>
      <c r="H159" s="139">
        <v>1</v>
      </c>
      <c r="I159" s="140"/>
      <c r="J159" s="141">
        <f t="shared" si="10"/>
        <v>0</v>
      </c>
      <c r="K159" s="137" t="s">
        <v>1</v>
      </c>
      <c r="L159" s="31"/>
      <c r="M159" s="142" t="s">
        <v>1</v>
      </c>
      <c r="N159" s="143" t="s">
        <v>42</v>
      </c>
      <c r="P159" s="144">
        <f t="shared" si="11"/>
        <v>0</v>
      </c>
      <c r="Q159" s="144">
        <v>0</v>
      </c>
      <c r="R159" s="144">
        <f t="shared" si="12"/>
        <v>0</v>
      </c>
      <c r="S159" s="144">
        <v>0</v>
      </c>
      <c r="T159" s="145">
        <f t="shared" si="13"/>
        <v>0</v>
      </c>
      <c r="AR159" s="146" t="s">
        <v>186</v>
      </c>
      <c r="AT159" s="146" t="s">
        <v>167</v>
      </c>
      <c r="AU159" s="146" t="s">
        <v>84</v>
      </c>
      <c r="AY159" s="16" t="s">
        <v>164</v>
      </c>
      <c r="BE159" s="147">
        <f t="shared" si="14"/>
        <v>0</v>
      </c>
      <c r="BF159" s="147">
        <f t="shared" si="15"/>
        <v>0</v>
      </c>
      <c r="BG159" s="147">
        <f t="shared" si="16"/>
        <v>0</v>
      </c>
      <c r="BH159" s="147">
        <f t="shared" si="17"/>
        <v>0</v>
      </c>
      <c r="BI159" s="147">
        <f t="shared" si="18"/>
        <v>0</v>
      </c>
      <c r="BJ159" s="16" t="s">
        <v>113</v>
      </c>
      <c r="BK159" s="147">
        <f t="shared" si="19"/>
        <v>0</v>
      </c>
      <c r="BL159" s="16" t="s">
        <v>186</v>
      </c>
      <c r="BM159" s="146" t="s">
        <v>803</v>
      </c>
    </row>
    <row r="160" spans="2:65" s="1" customFormat="1" ht="16.5" customHeight="1">
      <c r="B160" s="31"/>
      <c r="C160" s="135" t="s">
        <v>563</v>
      </c>
      <c r="D160" s="135" t="s">
        <v>167</v>
      </c>
      <c r="E160" s="136" t="s">
        <v>1978</v>
      </c>
      <c r="F160" s="137" t="s">
        <v>1979</v>
      </c>
      <c r="G160" s="138" t="s">
        <v>1909</v>
      </c>
      <c r="H160" s="139">
        <v>1</v>
      </c>
      <c r="I160" s="140"/>
      <c r="J160" s="141">
        <f t="shared" si="10"/>
        <v>0</v>
      </c>
      <c r="K160" s="137" t="s">
        <v>1</v>
      </c>
      <c r="L160" s="31"/>
      <c r="M160" s="142" t="s">
        <v>1</v>
      </c>
      <c r="N160" s="143" t="s">
        <v>42</v>
      </c>
      <c r="P160" s="144">
        <f t="shared" si="11"/>
        <v>0</v>
      </c>
      <c r="Q160" s="144">
        <v>0</v>
      </c>
      <c r="R160" s="144">
        <f t="shared" si="12"/>
        <v>0</v>
      </c>
      <c r="S160" s="144">
        <v>0</v>
      </c>
      <c r="T160" s="145">
        <f t="shared" si="13"/>
        <v>0</v>
      </c>
      <c r="AR160" s="146" t="s">
        <v>186</v>
      </c>
      <c r="AT160" s="146" t="s">
        <v>167</v>
      </c>
      <c r="AU160" s="146" t="s">
        <v>84</v>
      </c>
      <c r="AY160" s="16" t="s">
        <v>164</v>
      </c>
      <c r="BE160" s="147">
        <f t="shared" si="14"/>
        <v>0</v>
      </c>
      <c r="BF160" s="147">
        <f t="shared" si="15"/>
        <v>0</v>
      </c>
      <c r="BG160" s="147">
        <f t="shared" si="16"/>
        <v>0</v>
      </c>
      <c r="BH160" s="147">
        <f t="shared" si="17"/>
        <v>0</v>
      </c>
      <c r="BI160" s="147">
        <f t="shared" si="18"/>
        <v>0</v>
      </c>
      <c r="BJ160" s="16" t="s">
        <v>113</v>
      </c>
      <c r="BK160" s="147">
        <f t="shared" si="19"/>
        <v>0</v>
      </c>
      <c r="BL160" s="16" t="s">
        <v>186</v>
      </c>
      <c r="BM160" s="146" t="s">
        <v>812</v>
      </c>
    </row>
    <row r="161" spans="2:65" s="1" customFormat="1" ht="16.5" customHeight="1">
      <c r="B161" s="31"/>
      <c r="C161" s="135" t="s">
        <v>569</v>
      </c>
      <c r="D161" s="135" t="s">
        <v>167</v>
      </c>
      <c r="E161" s="136" t="s">
        <v>1980</v>
      </c>
      <c r="F161" s="137" t="s">
        <v>1981</v>
      </c>
      <c r="G161" s="138" t="s">
        <v>1909</v>
      </c>
      <c r="H161" s="139">
        <v>1</v>
      </c>
      <c r="I161" s="140"/>
      <c r="J161" s="141">
        <f t="shared" si="10"/>
        <v>0</v>
      </c>
      <c r="K161" s="137" t="s">
        <v>1</v>
      </c>
      <c r="L161" s="31"/>
      <c r="M161" s="142" t="s">
        <v>1</v>
      </c>
      <c r="N161" s="143" t="s">
        <v>42</v>
      </c>
      <c r="P161" s="144">
        <f t="shared" si="11"/>
        <v>0</v>
      </c>
      <c r="Q161" s="144">
        <v>0</v>
      </c>
      <c r="R161" s="144">
        <f t="shared" si="12"/>
        <v>0</v>
      </c>
      <c r="S161" s="144">
        <v>0</v>
      </c>
      <c r="T161" s="145">
        <f t="shared" si="13"/>
        <v>0</v>
      </c>
      <c r="AR161" s="146" t="s">
        <v>186</v>
      </c>
      <c r="AT161" s="146" t="s">
        <v>167</v>
      </c>
      <c r="AU161" s="146" t="s">
        <v>84</v>
      </c>
      <c r="AY161" s="16" t="s">
        <v>164</v>
      </c>
      <c r="BE161" s="147">
        <f t="shared" si="14"/>
        <v>0</v>
      </c>
      <c r="BF161" s="147">
        <f t="shared" si="15"/>
        <v>0</v>
      </c>
      <c r="BG161" s="147">
        <f t="shared" si="16"/>
        <v>0</v>
      </c>
      <c r="BH161" s="147">
        <f t="shared" si="17"/>
        <v>0</v>
      </c>
      <c r="BI161" s="147">
        <f t="shared" si="18"/>
        <v>0</v>
      </c>
      <c r="BJ161" s="16" t="s">
        <v>113</v>
      </c>
      <c r="BK161" s="147">
        <f t="shared" si="19"/>
        <v>0</v>
      </c>
      <c r="BL161" s="16" t="s">
        <v>186</v>
      </c>
      <c r="BM161" s="146" t="s">
        <v>847</v>
      </c>
    </row>
    <row r="162" spans="2:65" s="1" customFormat="1" ht="16.5" customHeight="1">
      <c r="B162" s="31"/>
      <c r="C162" s="135" t="s">
        <v>574</v>
      </c>
      <c r="D162" s="135" t="s">
        <v>167</v>
      </c>
      <c r="E162" s="136" t="s">
        <v>1982</v>
      </c>
      <c r="F162" s="137" t="s">
        <v>1983</v>
      </c>
      <c r="G162" s="138" t="s">
        <v>1909</v>
      </c>
      <c r="H162" s="139">
        <v>1</v>
      </c>
      <c r="I162" s="140"/>
      <c r="J162" s="141">
        <f t="shared" si="10"/>
        <v>0</v>
      </c>
      <c r="K162" s="137" t="s">
        <v>1</v>
      </c>
      <c r="L162" s="31"/>
      <c r="M162" s="152" t="s">
        <v>1</v>
      </c>
      <c r="N162" s="153" t="s">
        <v>42</v>
      </c>
      <c r="O162" s="154"/>
      <c r="P162" s="155">
        <f t="shared" si="11"/>
        <v>0</v>
      </c>
      <c r="Q162" s="155">
        <v>0</v>
      </c>
      <c r="R162" s="155">
        <f t="shared" si="12"/>
        <v>0</v>
      </c>
      <c r="S162" s="155">
        <v>0</v>
      </c>
      <c r="T162" s="156">
        <f t="shared" si="13"/>
        <v>0</v>
      </c>
      <c r="AR162" s="146" t="s">
        <v>186</v>
      </c>
      <c r="AT162" s="146" t="s">
        <v>167</v>
      </c>
      <c r="AU162" s="146" t="s">
        <v>84</v>
      </c>
      <c r="AY162" s="16" t="s">
        <v>164</v>
      </c>
      <c r="BE162" s="147">
        <f t="shared" si="14"/>
        <v>0</v>
      </c>
      <c r="BF162" s="147">
        <f t="shared" si="15"/>
        <v>0</v>
      </c>
      <c r="BG162" s="147">
        <f t="shared" si="16"/>
        <v>0</v>
      </c>
      <c r="BH162" s="147">
        <f t="shared" si="17"/>
        <v>0</v>
      </c>
      <c r="BI162" s="147">
        <f t="shared" si="18"/>
        <v>0</v>
      </c>
      <c r="BJ162" s="16" t="s">
        <v>113</v>
      </c>
      <c r="BK162" s="147">
        <f t="shared" si="19"/>
        <v>0</v>
      </c>
      <c r="BL162" s="16" t="s">
        <v>186</v>
      </c>
      <c r="BM162" s="146" t="s">
        <v>857</v>
      </c>
    </row>
    <row r="163" spans="2:65" s="1" customFormat="1" ht="6.95" customHeight="1">
      <c r="B163" s="43"/>
      <c r="C163" s="44"/>
      <c r="D163" s="44"/>
      <c r="E163" s="44"/>
      <c r="F163" s="44"/>
      <c r="G163" s="44"/>
      <c r="H163" s="44"/>
      <c r="I163" s="44"/>
      <c r="J163" s="44"/>
      <c r="K163" s="44"/>
      <c r="L163" s="31"/>
    </row>
  </sheetData>
  <sheetProtection algorithmName="SHA-512" hashValue="Wrce2awTuekQQRJbRYaMH3Q/+y0bXoIUN6DT3eNjeA2rXT3L8MGMQFSp1y/CTbA5PvmsiJraj9Iz1f8+z1DRyw==" saltValue="O189K3yjiawEI9CoKCpj20h3lCMBfZ3ZaGMdKglsJngbs8ZoeRjBVDJ1Pk/+tgSuxVWv6GO+P3jBggcQc8dc+w==" spinCount="100000" sheet="1" objects="1" scenarios="1" formatColumns="0" formatRows="0" autoFilter="0"/>
  <autoFilter ref="C116:K162" xr:uid="{00000000-0009-0000-0000-000003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25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AT2" s="16" t="s">
        <v>94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</row>
    <row r="4" spans="2:46" ht="24.95" customHeight="1">
      <c r="B4" s="19"/>
      <c r="D4" s="20" t="s">
        <v>131</v>
      </c>
      <c r="L4" s="19"/>
      <c r="M4" s="92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1" t="str">
        <f>'Rekapitulace stavby'!K6</f>
        <v>Novostavba pavilonu sociální služby</v>
      </c>
      <c r="F7" s="232"/>
      <c r="G7" s="232"/>
      <c r="H7" s="232"/>
      <c r="L7" s="19"/>
    </row>
    <row r="8" spans="2:46" s="1" customFormat="1" ht="12" customHeight="1">
      <c r="B8" s="31"/>
      <c r="D8" s="26" t="s">
        <v>132</v>
      </c>
      <c r="L8" s="31"/>
    </row>
    <row r="9" spans="2:46" s="1" customFormat="1" ht="16.5" customHeight="1">
      <c r="B9" s="31"/>
      <c r="E9" s="224" t="s">
        <v>1984</v>
      </c>
      <c r="F9" s="230"/>
      <c r="G9" s="230"/>
      <c r="H9" s="230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29. 1. 2025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1</v>
      </c>
      <c r="L14" s="31"/>
    </row>
    <row r="15" spans="2:46" s="1" customFormat="1" ht="18" customHeight="1">
      <c r="B15" s="31"/>
      <c r="E15" s="24" t="s">
        <v>26</v>
      </c>
      <c r="I15" s="26" t="s">
        <v>27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3" t="str">
        <f>'Rekapitulace stavby'!E14</f>
        <v>Vyplň údaj</v>
      </c>
      <c r="F18" s="199"/>
      <c r="G18" s="199"/>
      <c r="H18" s="199"/>
      <c r="I18" s="26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31</v>
      </c>
      <c r="I21" s="26" t="s">
        <v>27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25</v>
      </c>
      <c r="J23" s="24" t="s">
        <v>1</v>
      </c>
      <c r="L23" s="31"/>
    </row>
    <row r="24" spans="2:12" s="1" customFormat="1" ht="18" customHeight="1">
      <c r="B24" s="31"/>
      <c r="E24" s="24" t="s">
        <v>34</v>
      </c>
      <c r="I24" s="26" t="s">
        <v>27</v>
      </c>
      <c r="J24" s="24" t="s">
        <v>1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35</v>
      </c>
      <c r="L26" s="31"/>
    </row>
    <row r="27" spans="2:12" s="7" customFormat="1" ht="16.5" customHeight="1">
      <c r="B27" s="93"/>
      <c r="E27" s="204" t="s">
        <v>1</v>
      </c>
      <c r="F27" s="204"/>
      <c r="G27" s="204"/>
      <c r="H27" s="204"/>
      <c r="L27" s="93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94" t="s">
        <v>36</v>
      </c>
      <c r="J30" s="65">
        <f>ROUND(J116,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38</v>
      </c>
      <c r="I32" s="34" t="s">
        <v>37</v>
      </c>
      <c r="J32" s="34" t="s">
        <v>39</v>
      </c>
      <c r="L32" s="31"/>
    </row>
    <row r="33" spans="2:12" s="1" customFormat="1" ht="14.45" customHeight="1">
      <c r="B33" s="31"/>
      <c r="D33" s="54" t="s">
        <v>40</v>
      </c>
      <c r="E33" s="26" t="s">
        <v>41</v>
      </c>
      <c r="F33" s="85">
        <f>ROUND((SUM(BE116:BE124)),  2)</f>
        <v>0</v>
      </c>
      <c r="I33" s="95">
        <v>0.21</v>
      </c>
      <c r="J33" s="85">
        <f>ROUND(((SUM(BE116:BE124))*I33),  2)</f>
        <v>0</v>
      </c>
      <c r="L33" s="31"/>
    </row>
    <row r="34" spans="2:12" s="1" customFormat="1" ht="14.45" customHeight="1">
      <c r="B34" s="31"/>
      <c r="E34" s="26" t="s">
        <v>42</v>
      </c>
      <c r="F34" s="85">
        <f>ROUND((SUM(BF116:BF124)),  2)</f>
        <v>0</v>
      </c>
      <c r="I34" s="95">
        <v>0.12</v>
      </c>
      <c r="J34" s="85">
        <f>ROUND(((SUM(BF116:BF124))*I34),  2)</f>
        <v>0</v>
      </c>
      <c r="L34" s="31"/>
    </row>
    <row r="35" spans="2:12" s="1" customFormat="1" ht="14.45" hidden="1" customHeight="1">
      <c r="B35" s="31"/>
      <c r="E35" s="26" t="s">
        <v>43</v>
      </c>
      <c r="F35" s="85">
        <f>ROUND((SUM(BG116:BG124)),  2)</f>
        <v>0</v>
      </c>
      <c r="I35" s="95">
        <v>0.21</v>
      </c>
      <c r="J35" s="85">
        <f>0</f>
        <v>0</v>
      </c>
      <c r="L35" s="31"/>
    </row>
    <row r="36" spans="2:12" s="1" customFormat="1" ht="14.45" hidden="1" customHeight="1">
      <c r="B36" s="31"/>
      <c r="E36" s="26" t="s">
        <v>44</v>
      </c>
      <c r="F36" s="85">
        <f>ROUND((SUM(BH116:BH124)),  2)</f>
        <v>0</v>
      </c>
      <c r="I36" s="95">
        <v>0.12</v>
      </c>
      <c r="J36" s="85">
        <f>0</f>
        <v>0</v>
      </c>
      <c r="L36" s="31"/>
    </row>
    <row r="37" spans="2:12" s="1" customFormat="1" ht="14.45" hidden="1" customHeight="1">
      <c r="B37" s="31"/>
      <c r="E37" s="26" t="s">
        <v>45</v>
      </c>
      <c r="F37" s="85">
        <f>ROUND((SUM(BI116:BI124)),  2)</f>
        <v>0</v>
      </c>
      <c r="I37" s="95">
        <v>0</v>
      </c>
      <c r="J37" s="85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6"/>
      <c r="D39" s="97" t="s">
        <v>46</v>
      </c>
      <c r="E39" s="56"/>
      <c r="F39" s="56"/>
      <c r="G39" s="98" t="s">
        <v>47</v>
      </c>
      <c r="H39" s="99" t="s">
        <v>48</v>
      </c>
      <c r="I39" s="56"/>
      <c r="J39" s="100">
        <f>SUM(J30:J37)</f>
        <v>0</v>
      </c>
      <c r="K39" s="101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51</v>
      </c>
      <c r="E61" s="33"/>
      <c r="F61" s="102" t="s">
        <v>52</v>
      </c>
      <c r="G61" s="42" t="s">
        <v>51</v>
      </c>
      <c r="H61" s="33"/>
      <c r="I61" s="33"/>
      <c r="J61" s="103" t="s">
        <v>52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51</v>
      </c>
      <c r="E76" s="33"/>
      <c r="F76" s="102" t="s">
        <v>52</v>
      </c>
      <c r="G76" s="42" t="s">
        <v>51</v>
      </c>
      <c r="H76" s="33"/>
      <c r="I76" s="33"/>
      <c r="J76" s="103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134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31" t="str">
        <f>E7</f>
        <v>Novostavba pavilonu sociální služby</v>
      </c>
      <c r="F85" s="232"/>
      <c r="G85" s="232"/>
      <c r="H85" s="232"/>
      <c r="L85" s="31"/>
    </row>
    <row r="86" spans="2:47" s="1" customFormat="1" ht="12" customHeight="1">
      <c r="B86" s="31"/>
      <c r="C86" s="26" t="s">
        <v>132</v>
      </c>
      <c r="L86" s="31"/>
    </row>
    <row r="87" spans="2:47" s="1" customFormat="1" ht="16.5" customHeight="1">
      <c r="B87" s="31"/>
      <c r="E87" s="224" t="str">
        <f>E9</f>
        <v>03 - Elektroinstalace pro FVE</v>
      </c>
      <c r="F87" s="230"/>
      <c r="G87" s="230"/>
      <c r="H87" s="230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29. 1. 2025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>Centrum Rožmitál pod Tremšínem</v>
      </c>
      <c r="I91" s="26" t="s">
        <v>30</v>
      </c>
      <c r="J91" s="29" t="str">
        <f>E21</f>
        <v>IPOKa s.r.o.</v>
      </c>
      <c r="L91" s="31"/>
    </row>
    <row r="92" spans="2:47" s="1" customFormat="1" ht="25.7" customHeight="1">
      <c r="B92" s="31"/>
      <c r="C92" s="26" t="s">
        <v>28</v>
      </c>
      <c r="F92" s="24" t="str">
        <f>IF(E18="","",E18)</f>
        <v>Vyplň údaj</v>
      </c>
      <c r="I92" s="26" t="s">
        <v>33</v>
      </c>
      <c r="J92" s="29" t="str">
        <f>E24</f>
        <v>František Klus (asř + kompletace)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4" t="s">
        <v>135</v>
      </c>
      <c r="D94" s="96"/>
      <c r="E94" s="96"/>
      <c r="F94" s="96"/>
      <c r="G94" s="96"/>
      <c r="H94" s="96"/>
      <c r="I94" s="96"/>
      <c r="J94" s="105" t="s">
        <v>136</v>
      </c>
      <c r="K94" s="96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6" t="s">
        <v>137</v>
      </c>
      <c r="J96" s="65">
        <f>J116</f>
        <v>0</v>
      </c>
      <c r="L96" s="31"/>
      <c r="AU96" s="16" t="s">
        <v>138</v>
      </c>
    </row>
    <row r="97" spans="2:12" s="1" customFormat="1" ht="21.75" customHeight="1">
      <c r="B97" s="31"/>
      <c r="L97" s="31"/>
    </row>
    <row r="98" spans="2:12" s="1" customFormat="1" ht="6.95" customHeight="1">
      <c r="B98" s="43"/>
      <c r="C98" s="44"/>
      <c r="D98" s="44"/>
      <c r="E98" s="44"/>
      <c r="F98" s="44"/>
      <c r="G98" s="44"/>
      <c r="H98" s="44"/>
      <c r="I98" s="44"/>
      <c r="J98" s="44"/>
      <c r="K98" s="44"/>
      <c r="L98" s="31"/>
    </row>
    <row r="102" spans="2:12" s="1" customFormat="1" ht="6.95" customHeight="1">
      <c r="B102" s="45"/>
      <c r="C102" s="46"/>
      <c r="D102" s="46"/>
      <c r="E102" s="46"/>
      <c r="F102" s="46"/>
      <c r="G102" s="46"/>
      <c r="H102" s="46"/>
      <c r="I102" s="46"/>
      <c r="J102" s="46"/>
      <c r="K102" s="46"/>
      <c r="L102" s="31"/>
    </row>
    <row r="103" spans="2:12" s="1" customFormat="1" ht="24.95" customHeight="1">
      <c r="B103" s="31"/>
      <c r="C103" s="20" t="s">
        <v>149</v>
      </c>
      <c r="L103" s="31"/>
    </row>
    <row r="104" spans="2:12" s="1" customFormat="1" ht="6.95" customHeight="1">
      <c r="B104" s="31"/>
      <c r="L104" s="31"/>
    </row>
    <row r="105" spans="2:12" s="1" customFormat="1" ht="12" customHeight="1">
      <c r="B105" s="31"/>
      <c r="C105" s="26" t="s">
        <v>16</v>
      </c>
      <c r="L105" s="31"/>
    </row>
    <row r="106" spans="2:12" s="1" customFormat="1" ht="16.5" customHeight="1">
      <c r="B106" s="31"/>
      <c r="E106" s="231" t="str">
        <f>E7</f>
        <v>Novostavba pavilonu sociální služby</v>
      </c>
      <c r="F106" s="232"/>
      <c r="G106" s="232"/>
      <c r="H106" s="232"/>
      <c r="L106" s="31"/>
    </row>
    <row r="107" spans="2:12" s="1" customFormat="1" ht="12" customHeight="1">
      <c r="B107" s="31"/>
      <c r="C107" s="26" t="s">
        <v>132</v>
      </c>
      <c r="L107" s="31"/>
    </row>
    <row r="108" spans="2:12" s="1" customFormat="1" ht="16.5" customHeight="1">
      <c r="B108" s="31"/>
      <c r="E108" s="224" t="str">
        <f>E9</f>
        <v>03 - Elektroinstalace pro FVE</v>
      </c>
      <c r="F108" s="230"/>
      <c r="G108" s="230"/>
      <c r="H108" s="230"/>
      <c r="L108" s="31"/>
    </row>
    <row r="109" spans="2:12" s="1" customFormat="1" ht="6.95" customHeight="1">
      <c r="B109" s="31"/>
      <c r="L109" s="31"/>
    </row>
    <row r="110" spans="2:12" s="1" customFormat="1" ht="12" customHeight="1">
      <c r="B110" s="31"/>
      <c r="C110" s="26" t="s">
        <v>20</v>
      </c>
      <c r="F110" s="24" t="str">
        <f>F12</f>
        <v xml:space="preserve"> </v>
      </c>
      <c r="I110" s="26" t="s">
        <v>22</v>
      </c>
      <c r="J110" s="51" t="str">
        <f>IF(J12="","",J12)</f>
        <v>29. 1. 2025</v>
      </c>
      <c r="L110" s="31"/>
    </row>
    <row r="111" spans="2:12" s="1" customFormat="1" ht="6.95" customHeight="1">
      <c r="B111" s="31"/>
      <c r="L111" s="31"/>
    </row>
    <row r="112" spans="2:12" s="1" customFormat="1" ht="15.2" customHeight="1">
      <c r="B112" s="31"/>
      <c r="C112" s="26" t="s">
        <v>24</v>
      </c>
      <c r="F112" s="24" t="str">
        <f>E15</f>
        <v>Centrum Rožmitál pod Tremšínem</v>
      </c>
      <c r="I112" s="26" t="s">
        <v>30</v>
      </c>
      <c r="J112" s="29" t="str">
        <f>E21</f>
        <v>IPOKa s.r.o.</v>
      </c>
      <c r="L112" s="31"/>
    </row>
    <row r="113" spans="2:65" s="1" customFormat="1" ht="25.7" customHeight="1">
      <c r="B113" s="31"/>
      <c r="C113" s="26" t="s">
        <v>28</v>
      </c>
      <c r="F113" s="24" t="str">
        <f>IF(E18="","",E18)</f>
        <v>Vyplň údaj</v>
      </c>
      <c r="I113" s="26" t="s">
        <v>33</v>
      </c>
      <c r="J113" s="29" t="str">
        <f>E24</f>
        <v>František Klus (asř + kompletace)</v>
      </c>
      <c r="L113" s="31"/>
    </row>
    <row r="114" spans="2:65" s="1" customFormat="1" ht="10.35" customHeight="1">
      <c r="B114" s="31"/>
      <c r="L114" s="31"/>
    </row>
    <row r="115" spans="2:65" s="10" customFormat="1" ht="29.25" customHeight="1">
      <c r="B115" s="115"/>
      <c r="C115" s="116" t="s">
        <v>150</v>
      </c>
      <c r="D115" s="117" t="s">
        <v>61</v>
      </c>
      <c r="E115" s="117" t="s">
        <v>57</v>
      </c>
      <c r="F115" s="117" t="s">
        <v>58</v>
      </c>
      <c r="G115" s="117" t="s">
        <v>151</v>
      </c>
      <c r="H115" s="117" t="s">
        <v>152</v>
      </c>
      <c r="I115" s="117" t="s">
        <v>153</v>
      </c>
      <c r="J115" s="117" t="s">
        <v>136</v>
      </c>
      <c r="K115" s="118" t="s">
        <v>154</v>
      </c>
      <c r="L115" s="115"/>
      <c r="M115" s="58" t="s">
        <v>1</v>
      </c>
      <c r="N115" s="59" t="s">
        <v>40</v>
      </c>
      <c r="O115" s="59" t="s">
        <v>155</v>
      </c>
      <c r="P115" s="59" t="s">
        <v>156</v>
      </c>
      <c r="Q115" s="59" t="s">
        <v>157</v>
      </c>
      <c r="R115" s="59" t="s">
        <v>158</v>
      </c>
      <c r="S115" s="59" t="s">
        <v>159</v>
      </c>
      <c r="T115" s="60" t="s">
        <v>160</v>
      </c>
    </row>
    <row r="116" spans="2:65" s="1" customFormat="1" ht="22.9" customHeight="1">
      <c r="B116" s="31"/>
      <c r="C116" s="63" t="s">
        <v>161</v>
      </c>
      <c r="J116" s="119">
        <f>BK116</f>
        <v>0</v>
      </c>
      <c r="L116" s="31"/>
      <c r="M116" s="61"/>
      <c r="N116" s="52"/>
      <c r="O116" s="52"/>
      <c r="P116" s="120">
        <f>SUM(P117:P124)</f>
        <v>0</v>
      </c>
      <c r="Q116" s="52"/>
      <c r="R116" s="120">
        <f>SUM(R117:R124)</f>
        <v>0</v>
      </c>
      <c r="S116" s="52"/>
      <c r="T116" s="121">
        <f>SUM(T117:T124)</f>
        <v>0</v>
      </c>
      <c r="AT116" s="16" t="s">
        <v>75</v>
      </c>
      <c r="AU116" s="16" t="s">
        <v>138</v>
      </c>
      <c r="BK116" s="122">
        <f>SUM(BK117:BK124)</f>
        <v>0</v>
      </c>
    </row>
    <row r="117" spans="2:65" s="1" customFormat="1" ht="16.5" customHeight="1">
      <c r="B117" s="31"/>
      <c r="C117" s="135" t="s">
        <v>84</v>
      </c>
      <c r="D117" s="135" t="s">
        <v>167</v>
      </c>
      <c r="E117" s="136" t="s">
        <v>1985</v>
      </c>
      <c r="F117" s="137" t="s">
        <v>1986</v>
      </c>
      <c r="G117" s="138" t="s">
        <v>1909</v>
      </c>
      <c r="H117" s="139">
        <v>1</v>
      </c>
      <c r="I117" s="140"/>
      <c r="J117" s="141">
        <f t="shared" ref="J117:J124" si="0">ROUND(I117*H117,2)</f>
        <v>0</v>
      </c>
      <c r="K117" s="137" t="s">
        <v>1</v>
      </c>
      <c r="L117" s="31"/>
      <c r="M117" s="142" t="s">
        <v>1</v>
      </c>
      <c r="N117" s="143" t="s">
        <v>42</v>
      </c>
      <c r="P117" s="144">
        <f t="shared" ref="P117:P124" si="1">O117*H117</f>
        <v>0</v>
      </c>
      <c r="Q117" s="144">
        <v>0</v>
      </c>
      <c r="R117" s="144">
        <f t="shared" ref="R117:R124" si="2">Q117*H117</f>
        <v>0</v>
      </c>
      <c r="S117" s="144">
        <v>0</v>
      </c>
      <c r="T117" s="145">
        <f t="shared" ref="T117:T124" si="3">S117*H117</f>
        <v>0</v>
      </c>
      <c r="AR117" s="146" t="s">
        <v>186</v>
      </c>
      <c r="AT117" s="146" t="s">
        <v>167</v>
      </c>
      <c r="AU117" s="146" t="s">
        <v>76</v>
      </c>
      <c r="AY117" s="16" t="s">
        <v>164</v>
      </c>
      <c r="BE117" s="147">
        <f t="shared" ref="BE117:BE124" si="4">IF(N117="základní",J117,0)</f>
        <v>0</v>
      </c>
      <c r="BF117" s="147">
        <f t="shared" ref="BF117:BF124" si="5">IF(N117="snížená",J117,0)</f>
        <v>0</v>
      </c>
      <c r="BG117" s="147">
        <f t="shared" ref="BG117:BG124" si="6">IF(N117="zákl. přenesená",J117,0)</f>
        <v>0</v>
      </c>
      <c r="BH117" s="147">
        <f t="shared" ref="BH117:BH124" si="7">IF(N117="sníž. přenesená",J117,0)</f>
        <v>0</v>
      </c>
      <c r="BI117" s="147">
        <f t="shared" ref="BI117:BI124" si="8">IF(N117="nulová",J117,0)</f>
        <v>0</v>
      </c>
      <c r="BJ117" s="16" t="s">
        <v>113</v>
      </c>
      <c r="BK117" s="147">
        <f t="shared" ref="BK117:BK124" si="9">ROUND(I117*H117,2)</f>
        <v>0</v>
      </c>
      <c r="BL117" s="16" t="s">
        <v>186</v>
      </c>
      <c r="BM117" s="146" t="s">
        <v>1987</v>
      </c>
    </row>
    <row r="118" spans="2:65" s="1" customFormat="1" ht="16.5" customHeight="1">
      <c r="B118" s="31"/>
      <c r="C118" s="135" t="s">
        <v>113</v>
      </c>
      <c r="D118" s="135" t="s">
        <v>167</v>
      </c>
      <c r="E118" s="136" t="s">
        <v>1988</v>
      </c>
      <c r="F118" s="137" t="s">
        <v>1989</v>
      </c>
      <c r="G118" s="138" t="s">
        <v>1894</v>
      </c>
      <c r="H118" s="139">
        <v>1</v>
      </c>
      <c r="I118" s="140"/>
      <c r="J118" s="141">
        <f t="shared" si="0"/>
        <v>0</v>
      </c>
      <c r="K118" s="137" t="s">
        <v>1</v>
      </c>
      <c r="L118" s="31"/>
      <c r="M118" s="142" t="s">
        <v>1</v>
      </c>
      <c r="N118" s="143" t="s">
        <v>42</v>
      </c>
      <c r="P118" s="144">
        <f t="shared" si="1"/>
        <v>0</v>
      </c>
      <c r="Q118" s="144">
        <v>0</v>
      </c>
      <c r="R118" s="144">
        <f t="shared" si="2"/>
        <v>0</v>
      </c>
      <c r="S118" s="144">
        <v>0</v>
      </c>
      <c r="T118" s="145">
        <f t="shared" si="3"/>
        <v>0</v>
      </c>
      <c r="AR118" s="146" t="s">
        <v>186</v>
      </c>
      <c r="AT118" s="146" t="s">
        <v>167</v>
      </c>
      <c r="AU118" s="146" t="s">
        <v>76</v>
      </c>
      <c r="AY118" s="16" t="s">
        <v>164</v>
      </c>
      <c r="BE118" s="147">
        <f t="shared" si="4"/>
        <v>0</v>
      </c>
      <c r="BF118" s="147">
        <f t="shared" si="5"/>
        <v>0</v>
      </c>
      <c r="BG118" s="147">
        <f t="shared" si="6"/>
        <v>0</v>
      </c>
      <c r="BH118" s="147">
        <f t="shared" si="7"/>
        <v>0</v>
      </c>
      <c r="BI118" s="147">
        <f t="shared" si="8"/>
        <v>0</v>
      </c>
      <c r="BJ118" s="16" t="s">
        <v>113</v>
      </c>
      <c r="BK118" s="147">
        <f t="shared" si="9"/>
        <v>0</v>
      </c>
      <c r="BL118" s="16" t="s">
        <v>186</v>
      </c>
      <c r="BM118" s="146" t="s">
        <v>1990</v>
      </c>
    </row>
    <row r="119" spans="2:65" s="1" customFormat="1" ht="16.5" customHeight="1">
      <c r="B119" s="31"/>
      <c r="C119" s="135" t="s">
        <v>181</v>
      </c>
      <c r="D119" s="135" t="s">
        <v>167</v>
      </c>
      <c r="E119" s="136" t="s">
        <v>1991</v>
      </c>
      <c r="F119" s="137" t="s">
        <v>1992</v>
      </c>
      <c r="G119" s="138" t="s">
        <v>1909</v>
      </c>
      <c r="H119" s="139">
        <v>1</v>
      </c>
      <c r="I119" s="140"/>
      <c r="J119" s="141">
        <f t="shared" si="0"/>
        <v>0</v>
      </c>
      <c r="K119" s="137" t="s">
        <v>1</v>
      </c>
      <c r="L119" s="31"/>
      <c r="M119" s="142" t="s">
        <v>1</v>
      </c>
      <c r="N119" s="143" t="s">
        <v>42</v>
      </c>
      <c r="P119" s="144">
        <f t="shared" si="1"/>
        <v>0</v>
      </c>
      <c r="Q119" s="144">
        <v>0</v>
      </c>
      <c r="R119" s="144">
        <f t="shared" si="2"/>
        <v>0</v>
      </c>
      <c r="S119" s="144">
        <v>0</v>
      </c>
      <c r="T119" s="145">
        <f t="shared" si="3"/>
        <v>0</v>
      </c>
      <c r="AR119" s="146" t="s">
        <v>186</v>
      </c>
      <c r="AT119" s="146" t="s">
        <v>167</v>
      </c>
      <c r="AU119" s="146" t="s">
        <v>76</v>
      </c>
      <c r="AY119" s="16" t="s">
        <v>164</v>
      </c>
      <c r="BE119" s="147">
        <f t="shared" si="4"/>
        <v>0</v>
      </c>
      <c r="BF119" s="147">
        <f t="shared" si="5"/>
        <v>0</v>
      </c>
      <c r="BG119" s="147">
        <f t="shared" si="6"/>
        <v>0</v>
      </c>
      <c r="BH119" s="147">
        <f t="shared" si="7"/>
        <v>0</v>
      </c>
      <c r="BI119" s="147">
        <f t="shared" si="8"/>
        <v>0</v>
      </c>
      <c r="BJ119" s="16" t="s">
        <v>113</v>
      </c>
      <c r="BK119" s="147">
        <f t="shared" si="9"/>
        <v>0</v>
      </c>
      <c r="BL119" s="16" t="s">
        <v>186</v>
      </c>
      <c r="BM119" s="146" t="s">
        <v>1993</v>
      </c>
    </row>
    <row r="120" spans="2:65" s="1" customFormat="1" ht="16.5" customHeight="1">
      <c r="B120" s="31"/>
      <c r="C120" s="135" t="s">
        <v>186</v>
      </c>
      <c r="D120" s="135" t="s">
        <v>167</v>
      </c>
      <c r="E120" s="136" t="s">
        <v>1994</v>
      </c>
      <c r="F120" s="137" t="s">
        <v>1995</v>
      </c>
      <c r="G120" s="138" t="s">
        <v>1894</v>
      </c>
      <c r="H120" s="139">
        <v>1</v>
      </c>
      <c r="I120" s="140"/>
      <c r="J120" s="141">
        <f t="shared" si="0"/>
        <v>0</v>
      </c>
      <c r="K120" s="137" t="s">
        <v>1</v>
      </c>
      <c r="L120" s="31"/>
      <c r="M120" s="142" t="s">
        <v>1</v>
      </c>
      <c r="N120" s="143" t="s">
        <v>42</v>
      </c>
      <c r="P120" s="144">
        <f t="shared" si="1"/>
        <v>0</v>
      </c>
      <c r="Q120" s="144">
        <v>0</v>
      </c>
      <c r="R120" s="144">
        <f t="shared" si="2"/>
        <v>0</v>
      </c>
      <c r="S120" s="144">
        <v>0</v>
      </c>
      <c r="T120" s="145">
        <f t="shared" si="3"/>
        <v>0</v>
      </c>
      <c r="AR120" s="146" t="s">
        <v>186</v>
      </c>
      <c r="AT120" s="146" t="s">
        <v>167</v>
      </c>
      <c r="AU120" s="146" t="s">
        <v>76</v>
      </c>
      <c r="AY120" s="16" t="s">
        <v>164</v>
      </c>
      <c r="BE120" s="147">
        <f t="shared" si="4"/>
        <v>0</v>
      </c>
      <c r="BF120" s="147">
        <f t="shared" si="5"/>
        <v>0</v>
      </c>
      <c r="BG120" s="147">
        <f t="shared" si="6"/>
        <v>0</v>
      </c>
      <c r="BH120" s="147">
        <f t="shared" si="7"/>
        <v>0</v>
      </c>
      <c r="BI120" s="147">
        <f t="shared" si="8"/>
        <v>0</v>
      </c>
      <c r="BJ120" s="16" t="s">
        <v>113</v>
      </c>
      <c r="BK120" s="147">
        <f t="shared" si="9"/>
        <v>0</v>
      </c>
      <c r="BL120" s="16" t="s">
        <v>186</v>
      </c>
      <c r="BM120" s="146" t="s">
        <v>1996</v>
      </c>
    </row>
    <row r="121" spans="2:65" s="1" customFormat="1" ht="16.5" customHeight="1">
      <c r="B121" s="31"/>
      <c r="C121" s="135" t="s">
        <v>163</v>
      </c>
      <c r="D121" s="135" t="s">
        <v>167</v>
      </c>
      <c r="E121" s="136" t="s">
        <v>1997</v>
      </c>
      <c r="F121" s="137" t="s">
        <v>1998</v>
      </c>
      <c r="G121" s="138" t="s">
        <v>1909</v>
      </c>
      <c r="H121" s="139">
        <v>1</v>
      </c>
      <c r="I121" s="140"/>
      <c r="J121" s="141">
        <f t="shared" si="0"/>
        <v>0</v>
      </c>
      <c r="K121" s="137" t="s">
        <v>1</v>
      </c>
      <c r="L121" s="31"/>
      <c r="M121" s="142" t="s">
        <v>1</v>
      </c>
      <c r="N121" s="143" t="s">
        <v>42</v>
      </c>
      <c r="P121" s="144">
        <f t="shared" si="1"/>
        <v>0</v>
      </c>
      <c r="Q121" s="144">
        <v>0</v>
      </c>
      <c r="R121" s="144">
        <f t="shared" si="2"/>
        <v>0</v>
      </c>
      <c r="S121" s="144">
        <v>0</v>
      </c>
      <c r="T121" s="145">
        <f t="shared" si="3"/>
        <v>0</v>
      </c>
      <c r="AR121" s="146" t="s">
        <v>186</v>
      </c>
      <c r="AT121" s="146" t="s">
        <v>167</v>
      </c>
      <c r="AU121" s="146" t="s">
        <v>76</v>
      </c>
      <c r="AY121" s="16" t="s">
        <v>164</v>
      </c>
      <c r="BE121" s="147">
        <f t="shared" si="4"/>
        <v>0</v>
      </c>
      <c r="BF121" s="147">
        <f t="shared" si="5"/>
        <v>0</v>
      </c>
      <c r="BG121" s="147">
        <f t="shared" si="6"/>
        <v>0</v>
      </c>
      <c r="BH121" s="147">
        <f t="shared" si="7"/>
        <v>0</v>
      </c>
      <c r="BI121" s="147">
        <f t="shared" si="8"/>
        <v>0</v>
      </c>
      <c r="BJ121" s="16" t="s">
        <v>113</v>
      </c>
      <c r="BK121" s="147">
        <f t="shared" si="9"/>
        <v>0</v>
      </c>
      <c r="BL121" s="16" t="s">
        <v>186</v>
      </c>
      <c r="BM121" s="146" t="s">
        <v>1999</v>
      </c>
    </row>
    <row r="122" spans="2:65" s="1" customFormat="1" ht="16.5" customHeight="1">
      <c r="B122" s="31"/>
      <c r="C122" s="135" t="s">
        <v>194</v>
      </c>
      <c r="D122" s="135" t="s">
        <v>167</v>
      </c>
      <c r="E122" s="136" t="s">
        <v>2000</v>
      </c>
      <c r="F122" s="137" t="s">
        <v>2001</v>
      </c>
      <c r="G122" s="138" t="s">
        <v>1909</v>
      </c>
      <c r="H122" s="139">
        <v>1</v>
      </c>
      <c r="I122" s="140"/>
      <c r="J122" s="141">
        <f t="shared" si="0"/>
        <v>0</v>
      </c>
      <c r="K122" s="137" t="s">
        <v>1</v>
      </c>
      <c r="L122" s="31"/>
      <c r="M122" s="142" t="s">
        <v>1</v>
      </c>
      <c r="N122" s="143" t="s">
        <v>42</v>
      </c>
      <c r="P122" s="144">
        <f t="shared" si="1"/>
        <v>0</v>
      </c>
      <c r="Q122" s="144">
        <v>0</v>
      </c>
      <c r="R122" s="144">
        <f t="shared" si="2"/>
        <v>0</v>
      </c>
      <c r="S122" s="144">
        <v>0</v>
      </c>
      <c r="T122" s="145">
        <f t="shared" si="3"/>
        <v>0</v>
      </c>
      <c r="AR122" s="146" t="s">
        <v>186</v>
      </c>
      <c r="AT122" s="146" t="s">
        <v>167</v>
      </c>
      <c r="AU122" s="146" t="s">
        <v>76</v>
      </c>
      <c r="AY122" s="16" t="s">
        <v>164</v>
      </c>
      <c r="BE122" s="147">
        <f t="shared" si="4"/>
        <v>0</v>
      </c>
      <c r="BF122" s="147">
        <f t="shared" si="5"/>
        <v>0</v>
      </c>
      <c r="BG122" s="147">
        <f t="shared" si="6"/>
        <v>0</v>
      </c>
      <c r="BH122" s="147">
        <f t="shared" si="7"/>
        <v>0</v>
      </c>
      <c r="BI122" s="147">
        <f t="shared" si="8"/>
        <v>0</v>
      </c>
      <c r="BJ122" s="16" t="s">
        <v>113</v>
      </c>
      <c r="BK122" s="147">
        <f t="shared" si="9"/>
        <v>0</v>
      </c>
      <c r="BL122" s="16" t="s">
        <v>186</v>
      </c>
      <c r="BM122" s="146" t="s">
        <v>2002</v>
      </c>
    </row>
    <row r="123" spans="2:65" s="1" customFormat="1" ht="16.5" customHeight="1">
      <c r="B123" s="31"/>
      <c r="C123" s="135" t="s">
        <v>197</v>
      </c>
      <c r="D123" s="135" t="s">
        <v>167</v>
      </c>
      <c r="E123" s="136" t="s">
        <v>165</v>
      </c>
      <c r="F123" s="137" t="s">
        <v>2003</v>
      </c>
      <c r="G123" s="138" t="s">
        <v>507</v>
      </c>
      <c r="H123" s="139">
        <v>3</v>
      </c>
      <c r="I123" s="140"/>
      <c r="J123" s="141">
        <f t="shared" si="0"/>
        <v>0</v>
      </c>
      <c r="K123" s="137" t="s">
        <v>1</v>
      </c>
      <c r="L123" s="31"/>
      <c r="M123" s="142" t="s">
        <v>1</v>
      </c>
      <c r="N123" s="143" t="s">
        <v>42</v>
      </c>
      <c r="P123" s="144">
        <f t="shared" si="1"/>
        <v>0</v>
      </c>
      <c r="Q123" s="144">
        <v>0</v>
      </c>
      <c r="R123" s="144">
        <f t="shared" si="2"/>
        <v>0</v>
      </c>
      <c r="S123" s="144">
        <v>0</v>
      </c>
      <c r="T123" s="145">
        <f t="shared" si="3"/>
        <v>0</v>
      </c>
      <c r="AR123" s="146" t="s">
        <v>186</v>
      </c>
      <c r="AT123" s="146" t="s">
        <v>167</v>
      </c>
      <c r="AU123" s="146" t="s">
        <v>76</v>
      </c>
      <c r="AY123" s="16" t="s">
        <v>164</v>
      </c>
      <c r="BE123" s="147">
        <f t="shared" si="4"/>
        <v>0</v>
      </c>
      <c r="BF123" s="147">
        <f t="shared" si="5"/>
        <v>0</v>
      </c>
      <c r="BG123" s="147">
        <f t="shared" si="6"/>
        <v>0</v>
      </c>
      <c r="BH123" s="147">
        <f t="shared" si="7"/>
        <v>0</v>
      </c>
      <c r="BI123" s="147">
        <f t="shared" si="8"/>
        <v>0</v>
      </c>
      <c r="BJ123" s="16" t="s">
        <v>113</v>
      </c>
      <c r="BK123" s="147">
        <f t="shared" si="9"/>
        <v>0</v>
      </c>
      <c r="BL123" s="16" t="s">
        <v>186</v>
      </c>
      <c r="BM123" s="146" t="s">
        <v>2004</v>
      </c>
    </row>
    <row r="124" spans="2:65" s="1" customFormat="1" ht="16.5" customHeight="1">
      <c r="B124" s="31"/>
      <c r="C124" s="135" t="s">
        <v>203</v>
      </c>
      <c r="D124" s="135" t="s">
        <v>167</v>
      </c>
      <c r="E124" s="136" t="s">
        <v>175</v>
      </c>
      <c r="F124" s="137" t="s">
        <v>2005</v>
      </c>
      <c r="G124" s="138" t="s">
        <v>507</v>
      </c>
      <c r="H124" s="139">
        <v>1</v>
      </c>
      <c r="I124" s="140"/>
      <c r="J124" s="141">
        <f t="shared" si="0"/>
        <v>0</v>
      </c>
      <c r="K124" s="137" t="s">
        <v>1</v>
      </c>
      <c r="L124" s="31"/>
      <c r="M124" s="152" t="s">
        <v>1</v>
      </c>
      <c r="N124" s="153" t="s">
        <v>42</v>
      </c>
      <c r="O124" s="154"/>
      <c r="P124" s="155">
        <f t="shared" si="1"/>
        <v>0</v>
      </c>
      <c r="Q124" s="155">
        <v>0</v>
      </c>
      <c r="R124" s="155">
        <f t="shared" si="2"/>
        <v>0</v>
      </c>
      <c r="S124" s="155">
        <v>0</v>
      </c>
      <c r="T124" s="156">
        <f t="shared" si="3"/>
        <v>0</v>
      </c>
      <c r="AR124" s="146" t="s">
        <v>186</v>
      </c>
      <c r="AT124" s="146" t="s">
        <v>167</v>
      </c>
      <c r="AU124" s="146" t="s">
        <v>76</v>
      </c>
      <c r="AY124" s="16" t="s">
        <v>164</v>
      </c>
      <c r="BE124" s="147">
        <f t="shared" si="4"/>
        <v>0</v>
      </c>
      <c r="BF124" s="147">
        <f t="shared" si="5"/>
        <v>0</v>
      </c>
      <c r="BG124" s="147">
        <f t="shared" si="6"/>
        <v>0</v>
      </c>
      <c r="BH124" s="147">
        <f t="shared" si="7"/>
        <v>0</v>
      </c>
      <c r="BI124" s="147">
        <f t="shared" si="8"/>
        <v>0</v>
      </c>
      <c r="BJ124" s="16" t="s">
        <v>113</v>
      </c>
      <c r="BK124" s="147">
        <f t="shared" si="9"/>
        <v>0</v>
      </c>
      <c r="BL124" s="16" t="s">
        <v>186</v>
      </c>
      <c r="BM124" s="146" t="s">
        <v>2006</v>
      </c>
    </row>
    <row r="125" spans="2:65" s="1" customFormat="1" ht="6.95" customHeight="1">
      <c r="B125" s="43"/>
      <c r="C125" s="44"/>
      <c r="D125" s="44"/>
      <c r="E125" s="44"/>
      <c r="F125" s="44"/>
      <c r="G125" s="44"/>
      <c r="H125" s="44"/>
      <c r="I125" s="44"/>
      <c r="J125" s="44"/>
      <c r="K125" s="44"/>
      <c r="L125" s="31"/>
    </row>
  </sheetData>
  <sheetProtection algorithmName="SHA-512" hashValue="1jqP146yrtPIlOj6yDUqBTIaMC8nPIvzXJBVZfpkC3m6ppujQgZxesa6EBq7ZEkv03WZPve+8pjUY7jh89tp6A==" saltValue="6na+/YL+8FEfRjpO9Sq7D8LqjTwLWxgb60tBu4Ws9EF45eFR23rg8GGFfN4wuSyMRl8yMhFWMemEOUmqp/T+1A==" spinCount="100000" sheet="1" objects="1" scenarios="1" formatColumns="0" formatRows="0" autoFilter="0"/>
  <autoFilter ref="C115:K124" xr:uid="{00000000-0009-0000-0000-000004000000}"/>
  <mergeCells count="9">
    <mergeCell ref="E87:H87"/>
    <mergeCell ref="E106:H106"/>
    <mergeCell ref="E108:H10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42"/>
  <sheetViews>
    <sheetView showGridLines="0" topLeftCell="A117" workbookViewId="0">
      <selection activeCell="H117" sqref="H117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AT2" s="16" t="s">
        <v>97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</row>
    <row r="4" spans="2:46" ht="24.95" customHeight="1">
      <c r="B4" s="19"/>
      <c r="D4" s="20" t="s">
        <v>131</v>
      </c>
      <c r="L4" s="19"/>
      <c r="M4" s="92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1" t="str">
        <f>'Rekapitulace stavby'!K6</f>
        <v>Novostavba pavilonu sociální služby</v>
      </c>
      <c r="F7" s="232"/>
      <c r="G7" s="232"/>
      <c r="H7" s="232"/>
      <c r="L7" s="19"/>
    </row>
    <row r="8" spans="2:46" s="1" customFormat="1" ht="12" customHeight="1">
      <c r="B8" s="31"/>
      <c r="D8" s="26" t="s">
        <v>132</v>
      </c>
      <c r="L8" s="31"/>
    </row>
    <row r="9" spans="2:46" s="1" customFormat="1" ht="16.5" customHeight="1">
      <c r="B9" s="31"/>
      <c r="E9" s="224" t="s">
        <v>2007</v>
      </c>
      <c r="F9" s="230"/>
      <c r="G9" s="230"/>
      <c r="H9" s="230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29. 1. 2025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1</v>
      </c>
      <c r="L14" s="31"/>
    </row>
    <row r="15" spans="2:46" s="1" customFormat="1" ht="18" customHeight="1">
      <c r="B15" s="31"/>
      <c r="E15" s="24" t="s">
        <v>26</v>
      </c>
      <c r="I15" s="26" t="s">
        <v>27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3" t="str">
        <f>'Rekapitulace stavby'!E14</f>
        <v>Vyplň údaj</v>
      </c>
      <c r="F18" s="199"/>
      <c r="G18" s="199"/>
      <c r="H18" s="199"/>
      <c r="I18" s="26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31</v>
      </c>
      <c r="I21" s="26" t="s">
        <v>27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25</v>
      </c>
      <c r="J23" s="24" t="s">
        <v>1</v>
      </c>
      <c r="L23" s="31"/>
    </row>
    <row r="24" spans="2:12" s="1" customFormat="1" ht="18" customHeight="1">
      <c r="B24" s="31"/>
      <c r="E24" s="24" t="s">
        <v>34</v>
      </c>
      <c r="I24" s="26" t="s">
        <v>27</v>
      </c>
      <c r="J24" s="24" t="s">
        <v>1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35</v>
      </c>
      <c r="L26" s="31"/>
    </row>
    <row r="27" spans="2:12" s="7" customFormat="1" ht="16.5" customHeight="1">
      <c r="B27" s="93"/>
      <c r="E27" s="204" t="s">
        <v>1</v>
      </c>
      <c r="F27" s="204"/>
      <c r="G27" s="204"/>
      <c r="H27" s="204"/>
      <c r="L27" s="93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94" t="s">
        <v>36</v>
      </c>
      <c r="J30" s="65">
        <f>ROUND(J116,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38</v>
      </c>
      <c r="I32" s="34" t="s">
        <v>37</v>
      </c>
      <c r="J32" s="34" t="s">
        <v>39</v>
      </c>
      <c r="L32" s="31"/>
    </row>
    <row r="33" spans="2:12" s="1" customFormat="1" ht="14.45" customHeight="1">
      <c r="B33" s="31"/>
      <c r="D33" s="54" t="s">
        <v>40</v>
      </c>
      <c r="E33" s="26" t="s">
        <v>41</v>
      </c>
      <c r="F33" s="85">
        <f>ROUND((SUM(BE116:BE141)),  2)</f>
        <v>0</v>
      </c>
      <c r="I33" s="95">
        <v>0.21</v>
      </c>
      <c r="J33" s="85">
        <f>ROUND(((SUM(BE116:BE141))*I33),  2)</f>
        <v>0</v>
      </c>
      <c r="L33" s="31"/>
    </row>
    <row r="34" spans="2:12" s="1" customFormat="1" ht="14.45" customHeight="1">
      <c r="B34" s="31"/>
      <c r="E34" s="26" t="s">
        <v>42</v>
      </c>
      <c r="F34" s="85">
        <f>ROUND((SUM(BF116:BF141)),  2)</f>
        <v>0</v>
      </c>
      <c r="I34" s="95">
        <v>0.12</v>
      </c>
      <c r="J34" s="85">
        <f>ROUND(((SUM(BF116:BF141))*I34),  2)</f>
        <v>0</v>
      </c>
      <c r="L34" s="31"/>
    </row>
    <row r="35" spans="2:12" s="1" customFormat="1" ht="14.45" hidden="1" customHeight="1">
      <c r="B35" s="31"/>
      <c r="E35" s="26" t="s">
        <v>43</v>
      </c>
      <c r="F35" s="85">
        <f>ROUND((SUM(BG116:BG141)),  2)</f>
        <v>0</v>
      </c>
      <c r="I35" s="95">
        <v>0.21</v>
      </c>
      <c r="J35" s="85">
        <f>0</f>
        <v>0</v>
      </c>
      <c r="L35" s="31"/>
    </row>
    <row r="36" spans="2:12" s="1" customFormat="1" ht="14.45" hidden="1" customHeight="1">
      <c r="B36" s="31"/>
      <c r="E36" s="26" t="s">
        <v>44</v>
      </c>
      <c r="F36" s="85">
        <f>ROUND((SUM(BH116:BH141)),  2)</f>
        <v>0</v>
      </c>
      <c r="I36" s="95">
        <v>0.12</v>
      </c>
      <c r="J36" s="85">
        <f>0</f>
        <v>0</v>
      </c>
      <c r="L36" s="31"/>
    </row>
    <row r="37" spans="2:12" s="1" customFormat="1" ht="14.45" hidden="1" customHeight="1">
      <c r="B37" s="31"/>
      <c r="E37" s="26" t="s">
        <v>45</v>
      </c>
      <c r="F37" s="85">
        <f>ROUND((SUM(BI116:BI141)),  2)</f>
        <v>0</v>
      </c>
      <c r="I37" s="95">
        <v>0</v>
      </c>
      <c r="J37" s="85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6"/>
      <c r="D39" s="97" t="s">
        <v>46</v>
      </c>
      <c r="E39" s="56"/>
      <c r="F39" s="56"/>
      <c r="G39" s="98" t="s">
        <v>47</v>
      </c>
      <c r="H39" s="99" t="s">
        <v>48</v>
      </c>
      <c r="I39" s="56"/>
      <c r="J39" s="100">
        <f>SUM(J30:J37)</f>
        <v>0</v>
      </c>
      <c r="K39" s="101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51</v>
      </c>
      <c r="E61" s="33"/>
      <c r="F61" s="102" t="s">
        <v>52</v>
      </c>
      <c r="G61" s="42" t="s">
        <v>51</v>
      </c>
      <c r="H61" s="33"/>
      <c r="I61" s="33"/>
      <c r="J61" s="103" t="s">
        <v>52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51</v>
      </c>
      <c r="E76" s="33"/>
      <c r="F76" s="102" t="s">
        <v>52</v>
      </c>
      <c r="G76" s="42" t="s">
        <v>51</v>
      </c>
      <c r="H76" s="33"/>
      <c r="I76" s="33"/>
      <c r="J76" s="103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134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31" t="str">
        <f>E7</f>
        <v>Novostavba pavilonu sociální služby</v>
      </c>
      <c r="F85" s="232"/>
      <c r="G85" s="232"/>
      <c r="H85" s="232"/>
      <c r="L85" s="31"/>
    </row>
    <row r="86" spans="2:47" s="1" customFormat="1" ht="12" customHeight="1">
      <c r="B86" s="31"/>
      <c r="C86" s="26" t="s">
        <v>132</v>
      </c>
      <c r="L86" s="31"/>
    </row>
    <row r="87" spans="2:47" s="1" customFormat="1" ht="16.5" customHeight="1">
      <c r="B87" s="31"/>
      <c r="E87" s="224" t="str">
        <f>E9</f>
        <v>04 - Fotovoltaický systém</v>
      </c>
      <c r="F87" s="230"/>
      <c r="G87" s="230"/>
      <c r="H87" s="230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29. 1. 2025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>Centrum Rožmitál pod Tremšínem</v>
      </c>
      <c r="I91" s="26" t="s">
        <v>30</v>
      </c>
      <c r="J91" s="29" t="str">
        <f>E21</f>
        <v>IPOKa s.r.o.</v>
      </c>
      <c r="L91" s="31"/>
    </row>
    <row r="92" spans="2:47" s="1" customFormat="1" ht="25.7" customHeight="1">
      <c r="B92" s="31"/>
      <c r="C92" s="26" t="s">
        <v>28</v>
      </c>
      <c r="F92" s="24" t="str">
        <f>IF(E18="","",E18)</f>
        <v>Vyplň údaj</v>
      </c>
      <c r="I92" s="26" t="s">
        <v>33</v>
      </c>
      <c r="J92" s="29" t="str">
        <f>E24</f>
        <v>František Klus (asř + kompletace)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4" t="s">
        <v>135</v>
      </c>
      <c r="D94" s="96"/>
      <c r="E94" s="96"/>
      <c r="F94" s="96"/>
      <c r="G94" s="96"/>
      <c r="H94" s="96"/>
      <c r="I94" s="96"/>
      <c r="J94" s="105" t="s">
        <v>136</v>
      </c>
      <c r="K94" s="96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6" t="s">
        <v>137</v>
      </c>
      <c r="J96" s="65">
        <f>J116</f>
        <v>0</v>
      </c>
      <c r="L96" s="31"/>
      <c r="AU96" s="16" t="s">
        <v>138</v>
      </c>
    </row>
    <row r="97" spans="2:12" s="1" customFormat="1" ht="21.75" customHeight="1">
      <c r="B97" s="31"/>
      <c r="L97" s="31"/>
    </row>
    <row r="98" spans="2:12" s="1" customFormat="1" ht="6.95" customHeight="1">
      <c r="B98" s="43"/>
      <c r="C98" s="44"/>
      <c r="D98" s="44"/>
      <c r="E98" s="44"/>
      <c r="F98" s="44"/>
      <c r="G98" s="44"/>
      <c r="H98" s="44"/>
      <c r="I98" s="44"/>
      <c r="J98" s="44"/>
      <c r="K98" s="44"/>
      <c r="L98" s="31"/>
    </row>
    <row r="102" spans="2:12" s="1" customFormat="1" ht="6.95" customHeight="1">
      <c r="B102" s="45"/>
      <c r="C102" s="46"/>
      <c r="D102" s="46"/>
      <c r="E102" s="46"/>
      <c r="F102" s="46"/>
      <c r="G102" s="46"/>
      <c r="H102" s="46"/>
      <c r="I102" s="46"/>
      <c r="J102" s="46"/>
      <c r="K102" s="46"/>
      <c r="L102" s="31"/>
    </row>
    <row r="103" spans="2:12" s="1" customFormat="1" ht="24.95" customHeight="1">
      <c r="B103" s="31"/>
      <c r="C103" s="20" t="s">
        <v>149</v>
      </c>
      <c r="L103" s="31"/>
    </row>
    <row r="104" spans="2:12" s="1" customFormat="1" ht="6.95" customHeight="1">
      <c r="B104" s="31"/>
      <c r="L104" s="31"/>
    </row>
    <row r="105" spans="2:12" s="1" customFormat="1" ht="12" customHeight="1">
      <c r="B105" s="31"/>
      <c r="C105" s="26" t="s">
        <v>16</v>
      </c>
      <c r="L105" s="31"/>
    </row>
    <row r="106" spans="2:12" s="1" customFormat="1" ht="16.5" customHeight="1">
      <c r="B106" s="31"/>
      <c r="E106" s="231" t="str">
        <f>E7</f>
        <v>Novostavba pavilonu sociální služby</v>
      </c>
      <c r="F106" s="232"/>
      <c r="G106" s="232"/>
      <c r="H106" s="232"/>
      <c r="L106" s="31"/>
    </row>
    <row r="107" spans="2:12" s="1" customFormat="1" ht="12" customHeight="1">
      <c r="B107" s="31"/>
      <c r="C107" s="26" t="s">
        <v>132</v>
      </c>
      <c r="L107" s="31"/>
    </row>
    <row r="108" spans="2:12" s="1" customFormat="1" ht="16.5" customHeight="1">
      <c r="B108" s="31"/>
      <c r="E108" s="224" t="str">
        <f>E9</f>
        <v>04 - Fotovoltaický systém</v>
      </c>
      <c r="F108" s="230"/>
      <c r="G108" s="230"/>
      <c r="H108" s="230"/>
      <c r="L108" s="31"/>
    </row>
    <row r="109" spans="2:12" s="1" customFormat="1" ht="6.95" customHeight="1">
      <c r="B109" s="31"/>
      <c r="L109" s="31"/>
    </row>
    <row r="110" spans="2:12" s="1" customFormat="1" ht="12" customHeight="1">
      <c r="B110" s="31"/>
      <c r="C110" s="26" t="s">
        <v>20</v>
      </c>
      <c r="F110" s="24" t="str">
        <f>F12</f>
        <v xml:space="preserve"> </v>
      </c>
      <c r="I110" s="26" t="s">
        <v>22</v>
      </c>
      <c r="J110" s="51" t="str">
        <f>IF(J12="","",J12)</f>
        <v>29. 1. 2025</v>
      </c>
      <c r="L110" s="31"/>
    </row>
    <row r="111" spans="2:12" s="1" customFormat="1" ht="6.95" customHeight="1">
      <c r="B111" s="31"/>
      <c r="L111" s="31"/>
    </row>
    <row r="112" spans="2:12" s="1" customFormat="1" ht="15.2" customHeight="1">
      <c r="B112" s="31"/>
      <c r="C112" s="26" t="s">
        <v>24</v>
      </c>
      <c r="F112" s="24" t="str">
        <f>E15</f>
        <v>Centrum Rožmitál pod Tremšínem</v>
      </c>
      <c r="I112" s="26" t="s">
        <v>30</v>
      </c>
      <c r="J112" s="29" t="str">
        <f>E21</f>
        <v>IPOKa s.r.o.</v>
      </c>
      <c r="L112" s="31"/>
    </row>
    <row r="113" spans="2:65" s="1" customFormat="1" ht="25.7" customHeight="1">
      <c r="B113" s="31"/>
      <c r="C113" s="26" t="s">
        <v>28</v>
      </c>
      <c r="F113" s="24" t="str">
        <f>IF(E18="","",E18)</f>
        <v>Vyplň údaj</v>
      </c>
      <c r="I113" s="26" t="s">
        <v>33</v>
      </c>
      <c r="J113" s="29" t="str">
        <f>E24</f>
        <v>František Klus (asř + kompletace)</v>
      </c>
      <c r="L113" s="31"/>
    </row>
    <row r="114" spans="2:65" s="1" customFormat="1" ht="10.35" customHeight="1">
      <c r="B114" s="31"/>
      <c r="L114" s="31"/>
    </row>
    <row r="115" spans="2:65" s="10" customFormat="1" ht="29.25" customHeight="1">
      <c r="B115" s="115"/>
      <c r="C115" s="116" t="s">
        <v>150</v>
      </c>
      <c r="D115" s="117" t="s">
        <v>61</v>
      </c>
      <c r="E115" s="117" t="s">
        <v>57</v>
      </c>
      <c r="F115" s="117" t="s">
        <v>58</v>
      </c>
      <c r="G115" s="117" t="s">
        <v>151</v>
      </c>
      <c r="H115" s="117" t="s">
        <v>152</v>
      </c>
      <c r="I115" s="117" t="s">
        <v>153</v>
      </c>
      <c r="J115" s="117" t="s">
        <v>136</v>
      </c>
      <c r="K115" s="118" t="s">
        <v>154</v>
      </c>
      <c r="L115" s="115"/>
      <c r="M115" s="58" t="s">
        <v>1</v>
      </c>
      <c r="N115" s="59" t="s">
        <v>40</v>
      </c>
      <c r="O115" s="59" t="s">
        <v>155</v>
      </c>
      <c r="P115" s="59" t="s">
        <v>156</v>
      </c>
      <c r="Q115" s="59" t="s">
        <v>157</v>
      </c>
      <c r="R115" s="59" t="s">
        <v>158</v>
      </c>
      <c r="S115" s="59" t="s">
        <v>159</v>
      </c>
      <c r="T115" s="60" t="s">
        <v>160</v>
      </c>
    </row>
    <row r="116" spans="2:65" s="1" customFormat="1" ht="22.9" customHeight="1">
      <c r="B116" s="31"/>
      <c r="C116" s="63" t="s">
        <v>161</v>
      </c>
      <c r="J116" s="119">
        <f>BK116</f>
        <v>0</v>
      </c>
      <c r="L116" s="31"/>
      <c r="M116" s="61"/>
      <c r="N116" s="52"/>
      <c r="O116" s="52"/>
      <c r="P116" s="120">
        <f>SUM(P117:P141)</f>
        <v>0</v>
      </c>
      <c r="Q116" s="52"/>
      <c r="R116" s="120">
        <f>SUM(R117:R141)</f>
        <v>0</v>
      </c>
      <c r="S116" s="52"/>
      <c r="T116" s="121">
        <f>SUM(T117:T141)</f>
        <v>0</v>
      </c>
      <c r="AT116" s="16" t="s">
        <v>75</v>
      </c>
      <c r="AU116" s="16" t="s">
        <v>138</v>
      </c>
      <c r="BK116" s="122">
        <f>SUM(BK117:BK141)</f>
        <v>0</v>
      </c>
    </row>
    <row r="117" spans="2:65" s="1" customFormat="1" ht="16.5" customHeight="1">
      <c r="B117" s="31"/>
      <c r="C117" s="135" t="s">
        <v>84</v>
      </c>
      <c r="D117" s="135" t="s">
        <v>167</v>
      </c>
      <c r="E117" s="136" t="s">
        <v>2008</v>
      </c>
      <c r="F117" s="137" t="s">
        <v>2009</v>
      </c>
      <c r="G117" s="138" t="s">
        <v>1894</v>
      </c>
      <c r="H117" s="139">
        <v>52</v>
      </c>
      <c r="I117" s="140"/>
      <c r="J117" s="141">
        <f t="shared" ref="J117:J141" si="0">ROUND(I117*H117,2)</f>
        <v>0</v>
      </c>
      <c r="K117" s="137" t="s">
        <v>1</v>
      </c>
      <c r="L117" s="31"/>
      <c r="M117" s="142" t="s">
        <v>1</v>
      </c>
      <c r="N117" s="143" t="s">
        <v>42</v>
      </c>
      <c r="P117" s="144">
        <f t="shared" ref="P117:P141" si="1">O117*H117</f>
        <v>0</v>
      </c>
      <c r="Q117" s="144">
        <v>0</v>
      </c>
      <c r="R117" s="144">
        <f t="shared" ref="R117:R141" si="2">Q117*H117</f>
        <v>0</v>
      </c>
      <c r="S117" s="144">
        <v>0</v>
      </c>
      <c r="T117" s="145">
        <f t="shared" ref="T117:T141" si="3">S117*H117</f>
        <v>0</v>
      </c>
      <c r="AR117" s="146" t="s">
        <v>186</v>
      </c>
      <c r="AT117" s="146" t="s">
        <v>167</v>
      </c>
      <c r="AU117" s="146" t="s">
        <v>76</v>
      </c>
      <c r="AY117" s="16" t="s">
        <v>164</v>
      </c>
      <c r="BE117" s="147">
        <f t="shared" ref="BE117:BE141" si="4">IF(N117="základní",J117,0)</f>
        <v>0</v>
      </c>
      <c r="BF117" s="147">
        <f t="shared" ref="BF117:BF141" si="5">IF(N117="snížená",J117,0)</f>
        <v>0</v>
      </c>
      <c r="BG117" s="147">
        <f t="shared" ref="BG117:BG141" si="6">IF(N117="zákl. přenesená",J117,0)</f>
        <v>0</v>
      </c>
      <c r="BH117" s="147">
        <f t="shared" ref="BH117:BH141" si="7">IF(N117="sníž. přenesená",J117,0)</f>
        <v>0</v>
      </c>
      <c r="BI117" s="147">
        <f t="shared" ref="BI117:BI141" si="8">IF(N117="nulová",J117,0)</f>
        <v>0</v>
      </c>
      <c r="BJ117" s="16" t="s">
        <v>113</v>
      </c>
      <c r="BK117" s="147">
        <f t="shared" ref="BK117:BK141" si="9">ROUND(I117*H117,2)</f>
        <v>0</v>
      </c>
      <c r="BL117" s="16" t="s">
        <v>186</v>
      </c>
      <c r="BM117" s="146" t="s">
        <v>2010</v>
      </c>
    </row>
    <row r="118" spans="2:65" s="1" customFormat="1" ht="16.5" customHeight="1">
      <c r="B118" s="31"/>
      <c r="C118" s="135" t="s">
        <v>113</v>
      </c>
      <c r="D118" s="135" t="s">
        <v>167</v>
      </c>
      <c r="E118" s="136" t="s">
        <v>2011</v>
      </c>
      <c r="F118" s="137" t="s">
        <v>2012</v>
      </c>
      <c r="G118" s="138" t="s">
        <v>1894</v>
      </c>
      <c r="H118" s="139">
        <v>52</v>
      </c>
      <c r="I118" s="140"/>
      <c r="J118" s="141">
        <f t="shared" si="0"/>
        <v>0</v>
      </c>
      <c r="K118" s="137" t="s">
        <v>1</v>
      </c>
      <c r="L118" s="31"/>
      <c r="M118" s="142" t="s">
        <v>1</v>
      </c>
      <c r="N118" s="143" t="s">
        <v>42</v>
      </c>
      <c r="P118" s="144">
        <f t="shared" si="1"/>
        <v>0</v>
      </c>
      <c r="Q118" s="144">
        <v>0</v>
      </c>
      <c r="R118" s="144">
        <f t="shared" si="2"/>
        <v>0</v>
      </c>
      <c r="S118" s="144">
        <v>0</v>
      </c>
      <c r="T118" s="145">
        <f t="shared" si="3"/>
        <v>0</v>
      </c>
      <c r="AR118" s="146" t="s">
        <v>186</v>
      </c>
      <c r="AT118" s="146" t="s">
        <v>167</v>
      </c>
      <c r="AU118" s="146" t="s">
        <v>76</v>
      </c>
      <c r="AY118" s="16" t="s">
        <v>164</v>
      </c>
      <c r="BE118" s="147">
        <f t="shared" si="4"/>
        <v>0</v>
      </c>
      <c r="BF118" s="147">
        <f t="shared" si="5"/>
        <v>0</v>
      </c>
      <c r="BG118" s="147">
        <f t="shared" si="6"/>
        <v>0</v>
      </c>
      <c r="BH118" s="147">
        <f t="shared" si="7"/>
        <v>0</v>
      </c>
      <c r="BI118" s="147">
        <f t="shared" si="8"/>
        <v>0</v>
      </c>
      <c r="BJ118" s="16" t="s">
        <v>113</v>
      </c>
      <c r="BK118" s="147">
        <f t="shared" si="9"/>
        <v>0</v>
      </c>
      <c r="BL118" s="16" t="s">
        <v>186</v>
      </c>
      <c r="BM118" s="146" t="s">
        <v>2013</v>
      </c>
    </row>
    <row r="119" spans="2:65" s="1" customFormat="1" ht="16.5" customHeight="1">
      <c r="B119" s="31"/>
      <c r="C119" s="135" t="s">
        <v>181</v>
      </c>
      <c r="D119" s="135" t="s">
        <v>167</v>
      </c>
      <c r="E119" s="136" t="s">
        <v>2014</v>
      </c>
      <c r="F119" s="137" t="s">
        <v>2015</v>
      </c>
      <c r="G119" s="138" t="s">
        <v>1894</v>
      </c>
      <c r="H119" s="139">
        <v>1</v>
      </c>
      <c r="I119" s="140"/>
      <c r="J119" s="141">
        <f t="shared" si="0"/>
        <v>0</v>
      </c>
      <c r="K119" s="137" t="s">
        <v>1</v>
      </c>
      <c r="L119" s="31"/>
      <c r="M119" s="142" t="s">
        <v>1</v>
      </c>
      <c r="N119" s="143" t="s">
        <v>42</v>
      </c>
      <c r="P119" s="144">
        <f t="shared" si="1"/>
        <v>0</v>
      </c>
      <c r="Q119" s="144">
        <v>0</v>
      </c>
      <c r="R119" s="144">
        <f t="shared" si="2"/>
        <v>0</v>
      </c>
      <c r="S119" s="144">
        <v>0</v>
      </c>
      <c r="T119" s="145">
        <f t="shared" si="3"/>
        <v>0</v>
      </c>
      <c r="AR119" s="146" t="s">
        <v>186</v>
      </c>
      <c r="AT119" s="146" t="s">
        <v>167</v>
      </c>
      <c r="AU119" s="146" t="s">
        <v>76</v>
      </c>
      <c r="AY119" s="16" t="s">
        <v>164</v>
      </c>
      <c r="BE119" s="147">
        <f t="shared" si="4"/>
        <v>0</v>
      </c>
      <c r="BF119" s="147">
        <f t="shared" si="5"/>
        <v>0</v>
      </c>
      <c r="BG119" s="147">
        <f t="shared" si="6"/>
        <v>0</v>
      </c>
      <c r="BH119" s="147">
        <f t="shared" si="7"/>
        <v>0</v>
      </c>
      <c r="BI119" s="147">
        <f t="shared" si="8"/>
        <v>0</v>
      </c>
      <c r="BJ119" s="16" t="s">
        <v>113</v>
      </c>
      <c r="BK119" s="147">
        <f t="shared" si="9"/>
        <v>0</v>
      </c>
      <c r="BL119" s="16" t="s">
        <v>186</v>
      </c>
      <c r="BM119" s="146" t="s">
        <v>2016</v>
      </c>
    </row>
    <row r="120" spans="2:65" s="1" customFormat="1" ht="16.5" customHeight="1">
      <c r="B120" s="31"/>
      <c r="C120" s="135" t="s">
        <v>186</v>
      </c>
      <c r="D120" s="135" t="s">
        <v>167</v>
      </c>
      <c r="E120" s="136" t="s">
        <v>1985</v>
      </c>
      <c r="F120" s="137" t="s">
        <v>3192</v>
      </c>
      <c r="G120" s="138" t="s">
        <v>442</v>
      </c>
      <c r="H120" s="139">
        <v>160</v>
      </c>
      <c r="I120" s="140"/>
      <c r="J120" s="141">
        <f t="shared" si="0"/>
        <v>0</v>
      </c>
      <c r="K120" s="137" t="s">
        <v>1</v>
      </c>
      <c r="L120" s="31"/>
      <c r="M120" s="142" t="s">
        <v>1</v>
      </c>
      <c r="N120" s="143" t="s">
        <v>42</v>
      </c>
      <c r="P120" s="144">
        <f t="shared" si="1"/>
        <v>0</v>
      </c>
      <c r="Q120" s="144">
        <v>0</v>
      </c>
      <c r="R120" s="144">
        <f t="shared" si="2"/>
        <v>0</v>
      </c>
      <c r="S120" s="144">
        <v>0</v>
      </c>
      <c r="T120" s="145">
        <f t="shared" si="3"/>
        <v>0</v>
      </c>
      <c r="AR120" s="146" t="s">
        <v>186</v>
      </c>
      <c r="AT120" s="146" t="s">
        <v>167</v>
      </c>
      <c r="AU120" s="146" t="s">
        <v>76</v>
      </c>
      <c r="AY120" s="16" t="s">
        <v>164</v>
      </c>
      <c r="BE120" s="147">
        <f t="shared" si="4"/>
        <v>0</v>
      </c>
      <c r="BF120" s="147">
        <f t="shared" si="5"/>
        <v>0</v>
      </c>
      <c r="BG120" s="147">
        <f t="shared" si="6"/>
        <v>0</v>
      </c>
      <c r="BH120" s="147">
        <f t="shared" si="7"/>
        <v>0</v>
      </c>
      <c r="BI120" s="147">
        <f t="shared" si="8"/>
        <v>0</v>
      </c>
      <c r="BJ120" s="16" t="s">
        <v>113</v>
      </c>
      <c r="BK120" s="147">
        <f t="shared" si="9"/>
        <v>0</v>
      </c>
      <c r="BL120" s="16" t="s">
        <v>186</v>
      </c>
      <c r="BM120" s="146" t="s">
        <v>2017</v>
      </c>
    </row>
    <row r="121" spans="2:65" s="1" customFormat="1" ht="16.5" customHeight="1">
      <c r="B121" s="31"/>
      <c r="C121" s="135" t="s">
        <v>163</v>
      </c>
      <c r="D121" s="135" t="s">
        <v>167</v>
      </c>
      <c r="E121" s="136" t="s">
        <v>2018</v>
      </c>
      <c r="F121" s="137" t="s">
        <v>2019</v>
      </c>
      <c r="G121" s="138" t="s">
        <v>1909</v>
      </c>
      <c r="H121" s="139">
        <v>1</v>
      </c>
      <c r="I121" s="140"/>
      <c r="J121" s="141">
        <f t="shared" si="0"/>
        <v>0</v>
      </c>
      <c r="K121" s="137" t="s">
        <v>1</v>
      </c>
      <c r="L121" s="31"/>
      <c r="M121" s="142" t="s">
        <v>1</v>
      </c>
      <c r="N121" s="143" t="s">
        <v>42</v>
      </c>
      <c r="P121" s="144">
        <f t="shared" si="1"/>
        <v>0</v>
      </c>
      <c r="Q121" s="144">
        <v>0</v>
      </c>
      <c r="R121" s="144">
        <f t="shared" si="2"/>
        <v>0</v>
      </c>
      <c r="S121" s="144">
        <v>0</v>
      </c>
      <c r="T121" s="145">
        <f t="shared" si="3"/>
        <v>0</v>
      </c>
      <c r="AR121" s="146" t="s">
        <v>186</v>
      </c>
      <c r="AT121" s="146" t="s">
        <v>167</v>
      </c>
      <c r="AU121" s="146" t="s">
        <v>76</v>
      </c>
      <c r="AY121" s="16" t="s">
        <v>164</v>
      </c>
      <c r="BE121" s="147">
        <f t="shared" si="4"/>
        <v>0</v>
      </c>
      <c r="BF121" s="147">
        <f t="shared" si="5"/>
        <v>0</v>
      </c>
      <c r="BG121" s="147">
        <f t="shared" si="6"/>
        <v>0</v>
      </c>
      <c r="BH121" s="147">
        <f t="shared" si="7"/>
        <v>0</v>
      </c>
      <c r="BI121" s="147">
        <f t="shared" si="8"/>
        <v>0</v>
      </c>
      <c r="BJ121" s="16" t="s">
        <v>113</v>
      </c>
      <c r="BK121" s="147">
        <f t="shared" si="9"/>
        <v>0</v>
      </c>
      <c r="BL121" s="16" t="s">
        <v>186</v>
      </c>
      <c r="BM121" s="146" t="s">
        <v>2020</v>
      </c>
    </row>
    <row r="122" spans="2:65" s="1" customFormat="1" ht="16.5" customHeight="1">
      <c r="B122" s="31"/>
      <c r="C122" s="135" t="s">
        <v>194</v>
      </c>
      <c r="D122" s="135" t="s">
        <v>167</v>
      </c>
      <c r="E122" s="136" t="s">
        <v>2021</v>
      </c>
      <c r="F122" s="137" t="s">
        <v>2022</v>
      </c>
      <c r="G122" s="138" t="s">
        <v>442</v>
      </c>
      <c r="H122" s="139">
        <v>80</v>
      </c>
      <c r="I122" s="140"/>
      <c r="J122" s="141">
        <f t="shared" si="0"/>
        <v>0</v>
      </c>
      <c r="K122" s="137" t="s">
        <v>1</v>
      </c>
      <c r="L122" s="31"/>
      <c r="M122" s="142" t="s">
        <v>1</v>
      </c>
      <c r="N122" s="143" t="s">
        <v>42</v>
      </c>
      <c r="P122" s="144">
        <f t="shared" si="1"/>
        <v>0</v>
      </c>
      <c r="Q122" s="144">
        <v>0</v>
      </c>
      <c r="R122" s="144">
        <f t="shared" si="2"/>
        <v>0</v>
      </c>
      <c r="S122" s="144">
        <v>0</v>
      </c>
      <c r="T122" s="145">
        <f t="shared" si="3"/>
        <v>0</v>
      </c>
      <c r="AR122" s="146" t="s">
        <v>186</v>
      </c>
      <c r="AT122" s="146" t="s">
        <v>167</v>
      </c>
      <c r="AU122" s="146" t="s">
        <v>76</v>
      </c>
      <c r="AY122" s="16" t="s">
        <v>164</v>
      </c>
      <c r="BE122" s="147">
        <f t="shared" si="4"/>
        <v>0</v>
      </c>
      <c r="BF122" s="147">
        <f t="shared" si="5"/>
        <v>0</v>
      </c>
      <c r="BG122" s="147">
        <f t="shared" si="6"/>
        <v>0</v>
      </c>
      <c r="BH122" s="147">
        <f t="shared" si="7"/>
        <v>0</v>
      </c>
      <c r="BI122" s="147">
        <f t="shared" si="8"/>
        <v>0</v>
      </c>
      <c r="BJ122" s="16" t="s">
        <v>113</v>
      </c>
      <c r="BK122" s="147">
        <f t="shared" si="9"/>
        <v>0</v>
      </c>
      <c r="BL122" s="16" t="s">
        <v>186</v>
      </c>
      <c r="BM122" s="146" t="s">
        <v>2023</v>
      </c>
    </row>
    <row r="123" spans="2:65" s="1" customFormat="1" ht="16.5" customHeight="1">
      <c r="B123" s="31"/>
      <c r="C123" s="135" t="s">
        <v>197</v>
      </c>
      <c r="D123" s="135" t="s">
        <v>167</v>
      </c>
      <c r="E123" s="136" t="s">
        <v>2024</v>
      </c>
      <c r="F123" s="137" t="s">
        <v>2025</v>
      </c>
      <c r="G123" s="138" t="s">
        <v>1894</v>
      </c>
      <c r="H123" s="139">
        <v>52</v>
      </c>
      <c r="I123" s="140"/>
      <c r="J123" s="141">
        <f t="shared" si="0"/>
        <v>0</v>
      </c>
      <c r="K123" s="137" t="s">
        <v>1</v>
      </c>
      <c r="L123" s="31"/>
      <c r="M123" s="142" t="s">
        <v>1</v>
      </c>
      <c r="N123" s="143" t="s">
        <v>42</v>
      </c>
      <c r="P123" s="144">
        <f t="shared" si="1"/>
        <v>0</v>
      </c>
      <c r="Q123" s="144">
        <v>0</v>
      </c>
      <c r="R123" s="144">
        <f t="shared" si="2"/>
        <v>0</v>
      </c>
      <c r="S123" s="144">
        <v>0</v>
      </c>
      <c r="T123" s="145">
        <f t="shared" si="3"/>
        <v>0</v>
      </c>
      <c r="AR123" s="146" t="s">
        <v>186</v>
      </c>
      <c r="AT123" s="146" t="s">
        <v>167</v>
      </c>
      <c r="AU123" s="146" t="s">
        <v>76</v>
      </c>
      <c r="AY123" s="16" t="s">
        <v>164</v>
      </c>
      <c r="BE123" s="147">
        <f t="shared" si="4"/>
        <v>0</v>
      </c>
      <c r="BF123" s="147">
        <f t="shared" si="5"/>
        <v>0</v>
      </c>
      <c r="BG123" s="147">
        <f t="shared" si="6"/>
        <v>0</v>
      </c>
      <c r="BH123" s="147">
        <f t="shared" si="7"/>
        <v>0</v>
      </c>
      <c r="BI123" s="147">
        <f t="shared" si="8"/>
        <v>0</v>
      </c>
      <c r="BJ123" s="16" t="s">
        <v>113</v>
      </c>
      <c r="BK123" s="147">
        <f t="shared" si="9"/>
        <v>0</v>
      </c>
      <c r="BL123" s="16" t="s">
        <v>186</v>
      </c>
      <c r="BM123" s="146" t="s">
        <v>2026</v>
      </c>
    </row>
    <row r="124" spans="2:65" s="1" customFormat="1" ht="16.5" customHeight="1">
      <c r="B124" s="31"/>
      <c r="C124" s="135" t="s">
        <v>203</v>
      </c>
      <c r="D124" s="135" t="s">
        <v>167</v>
      </c>
      <c r="E124" s="136" t="s">
        <v>1988</v>
      </c>
      <c r="F124" s="137" t="s">
        <v>1989</v>
      </c>
      <c r="G124" s="138" t="s">
        <v>1894</v>
      </c>
      <c r="H124" s="139">
        <v>1</v>
      </c>
      <c r="I124" s="140"/>
      <c r="J124" s="141">
        <f t="shared" si="0"/>
        <v>0</v>
      </c>
      <c r="K124" s="137" t="s">
        <v>1</v>
      </c>
      <c r="L124" s="31"/>
      <c r="M124" s="142" t="s">
        <v>1</v>
      </c>
      <c r="N124" s="143" t="s">
        <v>42</v>
      </c>
      <c r="P124" s="144">
        <f t="shared" si="1"/>
        <v>0</v>
      </c>
      <c r="Q124" s="144">
        <v>0</v>
      </c>
      <c r="R124" s="144">
        <f t="shared" si="2"/>
        <v>0</v>
      </c>
      <c r="S124" s="144">
        <v>0</v>
      </c>
      <c r="T124" s="145">
        <f t="shared" si="3"/>
        <v>0</v>
      </c>
      <c r="AR124" s="146" t="s">
        <v>186</v>
      </c>
      <c r="AT124" s="146" t="s">
        <v>167</v>
      </c>
      <c r="AU124" s="146" t="s">
        <v>76</v>
      </c>
      <c r="AY124" s="16" t="s">
        <v>164</v>
      </c>
      <c r="BE124" s="147">
        <f t="shared" si="4"/>
        <v>0</v>
      </c>
      <c r="BF124" s="147">
        <f t="shared" si="5"/>
        <v>0</v>
      </c>
      <c r="BG124" s="147">
        <f t="shared" si="6"/>
        <v>0</v>
      </c>
      <c r="BH124" s="147">
        <f t="shared" si="7"/>
        <v>0</v>
      </c>
      <c r="BI124" s="147">
        <f t="shared" si="8"/>
        <v>0</v>
      </c>
      <c r="BJ124" s="16" t="s">
        <v>113</v>
      </c>
      <c r="BK124" s="147">
        <f t="shared" si="9"/>
        <v>0</v>
      </c>
      <c r="BL124" s="16" t="s">
        <v>186</v>
      </c>
      <c r="BM124" s="146" t="s">
        <v>2027</v>
      </c>
    </row>
    <row r="125" spans="2:65" s="1" customFormat="1" ht="16.5" customHeight="1">
      <c r="B125" s="31"/>
      <c r="C125" s="135" t="s">
        <v>208</v>
      </c>
      <c r="D125" s="135" t="s">
        <v>167</v>
      </c>
      <c r="E125" s="136" t="s">
        <v>1991</v>
      </c>
      <c r="F125" s="137" t="s">
        <v>2028</v>
      </c>
      <c r="G125" s="138" t="s">
        <v>2029</v>
      </c>
      <c r="H125" s="139">
        <v>4</v>
      </c>
      <c r="I125" s="140"/>
      <c r="J125" s="141">
        <f t="shared" si="0"/>
        <v>0</v>
      </c>
      <c r="K125" s="137" t="s">
        <v>1</v>
      </c>
      <c r="L125" s="31"/>
      <c r="M125" s="142" t="s">
        <v>1</v>
      </c>
      <c r="N125" s="143" t="s">
        <v>42</v>
      </c>
      <c r="P125" s="144">
        <f t="shared" si="1"/>
        <v>0</v>
      </c>
      <c r="Q125" s="144">
        <v>0</v>
      </c>
      <c r="R125" s="144">
        <f t="shared" si="2"/>
        <v>0</v>
      </c>
      <c r="S125" s="144">
        <v>0</v>
      </c>
      <c r="T125" s="145">
        <f t="shared" si="3"/>
        <v>0</v>
      </c>
      <c r="AR125" s="146" t="s">
        <v>186</v>
      </c>
      <c r="AT125" s="146" t="s">
        <v>167</v>
      </c>
      <c r="AU125" s="146" t="s">
        <v>76</v>
      </c>
      <c r="AY125" s="16" t="s">
        <v>164</v>
      </c>
      <c r="BE125" s="147">
        <f t="shared" si="4"/>
        <v>0</v>
      </c>
      <c r="BF125" s="147">
        <f t="shared" si="5"/>
        <v>0</v>
      </c>
      <c r="BG125" s="147">
        <f t="shared" si="6"/>
        <v>0</v>
      </c>
      <c r="BH125" s="147">
        <f t="shared" si="7"/>
        <v>0</v>
      </c>
      <c r="BI125" s="147">
        <f t="shared" si="8"/>
        <v>0</v>
      </c>
      <c r="BJ125" s="16" t="s">
        <v>113</v>
      </c>
      <c r="BK125" s="147">
        <f t="shared" si="9"/>
        <v>0</v>
      </c>
      <c r="BL125" s="16" t="s">
        <v>186</v>
      </c>
      <c r="BM125" s="146" t="s">
        <v>2030</v>
      </c>
    </row>
    <row r="126" spans="2:65" s="1" customFormat="1" ht="16.5" customHeight="1">
      <c r="B126" s="31"/>
      <c r="C126" s="135" t="s">
        <v>118</v>
      </c>
      <c r="D126" s="135" t="s">
        <v>167</v>
      </c>
      <c r="E126" s="136" t="s">
        <v>1994</v>
      </c>
      <c r="F126" s="137" t="s">
        <v>1992</v>
      </c>
      <c r="G126" s="138" t="s">
        <v>1909</v>
      </c>
      <c r="H126" s="139">
        <v>1</v>
      </c>
      <c r="I126" s="140"/>
      <c r="J126" s="141">
        <f t="shared" si="0"/>
        <v>0</v>
      </c>
      <c r="K126" s="137" t="s">
        <v>1</v>
      </c>
      <c r="L126" s="31"/>
      <c r="M126" s="142" t="s">
        <v>1</v>
      </c>
      <c r="N126" s="143" t="s">
        <v>42</v>
      </c>
      <c r="P126" s="144">
        <f t="shared" si="1"/>
        <v>0</v>
      </c>
      <c r="Q126" s="144">
        <v>0</v>
      </c>
      <c r="R126" s="144">
        <f t="shared" si="2"/>
        <v>0</v>
      </c>
      <c r="S126" s="144">
        <v>0</v>
      </c>
      <c r="T126" s="145">
        <f t="shared" si="3"/>
        <v>0</v>
      </c>
      <c r="AR126" s="146" t="s">
        <v>186</v>
      </c>
      <c r="AT126" s="146" t="s">
        <v>167</v>
      </c>
      <c r="AU126" s="146" t="s">
        <v>76</v>
      </c>
      <c r="AY126" s="16" t="s">
        <v>164</v>
      </c>
      <c r="BE126" s="147">
        <f t="shared" si="4"/>
        <v>0</v>
      </c>
      <c r="BF126" s="147">
        <f t="shared" si="5"/>
        <v>0</v>
      </c>
      <c r="BG126" s="147">
        <f t="shared" si="6"/>
        <v>0</v>
      </c>
      <c r="BH126" s="147">
        <f t="shared" si="7"/>
        <v>0</v>
      </c>
      <c r="BI126" s="147">
        <f t="shared" si="8"/>
        <v>0</v>
      </c>
      <c r="BJ126" s="16" t="s">
        <v>113</v>
      </c>
      <c r="BK126" s="147">
        <f t="shared" si="9"/>
        <v>0</v>
      </c>
      <c r="BL126" s="16" t="s">
        <v>186</v>
      </c>
      <c r="BM126" s="146" t="s">
        <v>2031</v>
      </c>
    </row>
    <row r="127" spans="2:65" s="1" customFormat="1" ht="16.5" customHeight="1">
      <c r="B127" s="31"/>
      <c r="C127" s="135" t="s">
        <v>121</v>
      </c>
      <c r="D127" s="135" t="s">
        <v>167</v>
      </c>
      <c r="E127" s="136" t="s">
        <v>2032</v>
      </c>
      <c r="F127" s="137" t="s">
        <v>2033</v>
      </c>
      <c r="G127" s="138" t="s">
        <v>1909</v>
      </c>
      <c r="H127" s="139">
        <v>1</v>
      </c>
      <c r="I127" s="140"/>
      <c r="J127" s="141">
        <f t="shared" si="0"/>
        <v>0</v>
      </c>
      <c r="K127" s="137" t="s">
        <v>1</v>
      </c>
      <c r="L127" s="31"/>
      <c r="M127" s="142" t="s">
        <v>1</v>
      </c>
      <c r="N127" s="143" t="s">
        <v>42</v>
      </c>
      <c r="P127" s="144">
        <f t="shared" si="1"/>
        <v>0</v>
      </c>
      <c r="Q127" s="144">
        <v>0</v>
      </c>
      <c r="R127" s="144">
        <f t="shared" si="2"/>
        <v>0</v>
      </c>
      <c r="S127" s="144">
        <v>0</v>
      </c>
      <c r="T127" s="145">
        <f t="shared" si="3"/>
        <v>0</v>
      </c>
      <c r="AR127" s="146" t="s">
        <v>186</v>
      </c>
      <c r="AT127" s="146" t="s">
        <v>167</v>
      </c>
      <c r="AU127" s="146" t="s">
        <v>76</v>
      </c>
      <c r="AY127" s="16" t="s">
        <v>164</v>
      </c>
      <c r="BE127" s="147">
        <f t="shared" si="4"/>
        <v>0</v>
      </c>
      <c r="BF127" s="147">
        <f t="shared" si="5"/>
        <v>0</v>
      </c>
      <c r="BG127" s="147">
        <f t="shared" si="6"/>
        <v>0</v>
      </c>
      <c r="BH127" s="147">
        <f t="shared" si="7"/>
        <v>0</v>
      </c>
      <c r="BI127" s="147">
        <f t="shared" si="8"/>
        <v>0</v>
      </c>
      <c r="BJ127" s="16" t="s">
        <v>113</v>
      </c>
      <c r="BK127" s="147">
        <f t="shared" si="9"/>
        <v>0</v>
      </c>
      <c r="BL127" s="16" t="s">
        <v>186</v>
      </c>
      <c r="BM127" s="146" t="s">
        <v>2034</v>
      </c>
    </row>
    <row r="128" spans="2:65" s="1" customFormat="1" ht="16.5" customHeight="1">
      <c r="B128" s="31"/>
      <c r="C128" s="135" t="s">
        <v>8</v>
      </c>
      <c r="D128" s="135" t="s">
        <v>167</v>
      </c>
      <c r="E128" s="136" t="s">
        <v>2035</v>
      </c>
      <c r="F128" s="137" t="s">
        <v>1995</v>
      </c>
      <c r="G128" s="138" t="s">
        <v>1894</v>
      </c>
      <c r="H128" s="139">
        <v>1</v>
      </c>
      <c r="I128" s="140"/>
      <c r="J128" s="141">
        <f t="shared" si="0"/>
        <v>0</v>
      </c>
      <c r="K128" s="137" t="s">
        <v>1</v>
      </c>
      <c r="L128" s="31"/>
      <c r="M128" s="142" t="s">
        <v>1</v>
      </c>
      <c r="N128" s="143" t="s">
        <v>42</v>
      </c>
      <c r="P128" s="144">
        <f t="shared" si="1"/>
        <v>0</v>
      </c>
      <c r="Q128" s="144">
        <v>0</v>
      </c>
      <c r="R128" s="144">
        <f t="shared" si="2"/>
        <v>0</v>
      </c>
      <c r="S128" s="144">
        <v>0</v>
      </c>
      <c r="T128" s="145">
        <f t="shared" si="3"/>
        <v>0</v>
      </c>
      <c r="AR128" s="146" t="s">
        <v>186</v>
      </c>
      <c r="AT128" s="146" t="s">
        <v>167</v>
      </c>
      <c r="AU128" s="146" t="s">
        <v>76</v>
      </c>
      <c r="AY128" s="16" t="s">
        <v>164</v>
      </c>
      <c r="BE128" s="147">
        <f t="shared" si="4"/>
        <v>0</v>
      </c>
      <c r="BF128" s="147">
        <f t="shared" si="5"/>
        <v>0</v>
      </c>
      <c r="BG128" s="147">
        <f t="shared" si="6"/>
        <v>0</v>
      </c>
      <c r="BH128" s="147">
        <f t="shared" si="7"/>
        <v>0</v>
      </c>
      <c r="BI128" s="147">
        <f t="shared" si="8"/>
        <v>0</v>
      </c>
      <c r="BJ128" s="16" t="s">
        <v>113</v>
      </c>
      <c r="BK128" s="147">
        <f t="shared" si="9"/>
        <v>0</v>
      </c>
      <c r="BL128" s="16" t="s">
        <v>186</v>
      </c>
      <c r="BM128" s="146" t="s">
        <v>2036</v>
      </c>
    </row>
    <row r="129" spans="2:65" s="1" customFormat="1" ht="16.5" customHeight="1">
      <c r="B129" s="31"/>
      <c r="C129" s="135" t="s">
        <v>126</v>
      </c>
      <c r="D129" s="135" t="s">
        <v>167</v>
      </c>
      <c r="E129" s="136" t="s">
        <v>2037</v>
      </c>
      <c r="F129" s="137" t="s">
        <v>3193</v>
      </c>
      <c r="G129" s="138" t="s">
        <v>1894</v>
      </c>
      <c r="H129" s="139">
        <v>1</v>
      </c>
      <c r="I129" s="140"/>
      <c r="J129" s="141">
        <f t="shared" si="0"/>
        <v>0</v>
      </c>
      <c r="K129" s="137" t="s">
        <v>1</v>
      </c>
      <c r="L129" s="31"/>
      <c r="M129" s="142" t="s">
        <v>1</v>
      </c>
      <c r="N129" s="143" t="s">
        <v>42</v>
      </c>
      <c r="P129" s="144">
        <f t="shared" si="1"/>
        <v>0</v>
      </c>
      <c r="Q129" s="144">
        <v>0</v>
      </c>
      <c r="R129" s="144">
        <f t="shared" si="2"/>
        <v>0</v>
      </c>
      <c r="S129" s="144">
        <v>0</v>
      </c>
      <c r="T129" s="145">
        <f t="shared" si="3"/>
        <v>0</v>
      </c>
      <c r="AR129" s="146" t="s">
        <v>186</v>
      </c>
      <c r="AT129" s="146" t="s">
        <v>167</v>
      </c>
      <c r="AU129" s="146" t="s">
        <v>76</v>
      </c>
      <c r="AY129" s="16" t="s">
        <v>164</v>
      </c>
      <c r="BE129" s="147">
        <f t="shared" si="4"/>
        <v>0</v>
      </c>
      <c r="BF129" s="147">
        <f t="shared" si="5"/>
        <v>0</v>
      </c>
      <c r="BG129" s="147">
        <f t="shared" si="6"/>
        <v>0</v>
      </c>
      <c r="BH129" s="147">
        <f t="shared" si="7"/>
        <v>0</v>
      </c>
      <c r="BI129" s="147">
        <f t="shared" si="8"/>
        <v>0</v>
      </c>
      <c r="BJ129" s="16" t="s">
        <v>113</v>
      </c>
      <c r="BK129" s="147">
        <f t="shared" si="9"/>
        <v>0</v>
      </c>
      <c r="BL129" s="16" t="s">
        <v>186</v>
      </c>
      <c r="BM129" s="146" t="s">
        <v>2038</v>
      </c>
    </row>
    <row r="130" spans="2:65" s="1" customFormat="1" ht="16.5" customHeight="1">
      <c r="B130" s="31"/>
      <c r="C130" s="135" t="s">
        <v>128</v>
      </c>
      <c r="D130" s="135" t="s">
        <v>167</v>
      </c>
      <c r="E130" s="136" t="s">
        <v>2039</v>
      </c>
      <c r="F130" s="137" t="s">
        <v>3195</v>
      </c>
      <c r="G130" s="138" t="s">
        <v>1894</v>
      </c>
      <c r="H130" s="139">
        <v>1</v>
      </c>
      <c r="I130" s="140"/>
      <c r="J130" s="141">
        <f t="shared" si="0"/>
        <v>0</v>
      </c>
      <c r="K130" s="137" t="s">
        <v>1</v>
      </c>
      <c r="L130" s="31"/>
      <c r="M130" s="142" t="s">
        <v>1</v>
      </c>
      <c r="N130" s="143" t="s">
        <v>42</v>
      </c>
      <c r="P130" s="144">
        <f t="shared" si="1"/>
        <v>0</v>
      </c>
      <c r="Q130" s="144">
        <v>0</v>
      </c>
      <c r="R130" s="144">
        <f t="shared" si="2"/>
        <v>0</v>
      </c>
      <c r="S130" s="144">
        <v>0</v>
      </c>
      <c r="T130" s="145">
        <f t="shared" si="3"/>
        <v>0</v>
      </c>
      <c r="AR130" s="146" t="s">
        <v>186</v>
      </c>
      <c r="AT130" s="146" t="s">
        <v>167</v>
      </c>
      <c r="AU130" s="146" t="s">
        <v>76</v>
      </c>
      <c r="AY130" s="16" t="s">
        <v>164</v>
      </c>
      <c r="BE130" s="147">
        <f t="shared" si="4"/>
        <v>0</v>
      </c>
      <c r="BF130" s="147">
        <f t="shared" si="5"/>
        <v>0</v>
      </c>
      <c r="BG130" s="147">
        <f t="shared" si="6"/>
        <v>0</v>
      </c>
      <c r="BH130" s="147">
        <f t="shared" si="7"/>
        <v>0</v>
      </c>
      <c r="BI130" s="147">
        <f t="shared" si="8"/>
        <v>0</v>
      </c>
      <c r="BJ130" s="16" t="s">
        <v>113</v>
      </c>
      <c r="BK130" s="147">
        <f t="shared" si="9"/>
        <v>0</v>
      </c>
      <c r="BL130" s="16" t="s">
        <v>186</v>
      </c>
      <c r="BM130" s="146" t="s">
        <v>2040</v>
      </c>
    </row>
    <row r="131" spans="2:65" s="1" customFormat="1" ht="16.5" customHeight="1">
      <c r="B131" s="31"/>
      <c r="C131" s="135" t="s">
        <v>336</v>
      </c>
      <c r="D131" s="135" t="s">
        <v>167</v>
      </c>
      <c r="E131" s="136" t="s">
        <v>2041</v>
      </c>
      <c r="F131" s="137" t="s">
        <v>3194</v>
      </c>
      <c r="G131" s="138" t="s">
        <v>1909</v>
      </c>
      <c r="H131" s="139">
        <v>1</v>
      </c>
      <c r="I131" s="140"/>
      <c r="J131" s="141">
        <f t="shared" si="0"/>
        <v>0</v>
      </c>
      <c r="K131" s="137" t="s">
        <v>1</v>
      </c>
      <c r="L131" s="31"/>
      <c r="M131" s="142" t="s">
        <v>1</v>
      </c>
      <c r="N131" s="143" t="s">
        <v>42</v>
      </c>
      <c r="P131" s="144">
        <f t="shared" si="1"/>
        <v>0</v>
      </c>
      <c r="Q131" s="144">
        <v>0</v>
      </c>
      <c r="R131" s="144">
        <f t="shared" si="2"/>
        <v>0</v>
      </c>
      <c r="S131" s="144">
        <v>0</v>
      </c>
      <c r="T131" s="145">
        <f t="shared" si="3"/>
        <v>0</v>
      </c>
      <c r="AR131" s="146" t="s">
        <v>186</v>
      </c>
      <c r="AT131" s="146" t="s">
        <v>167</v>
      </c>
      <c r="AU131" s="146" t="s">
        <v>76</v>
      </c>
      <c r="AY131" s="16" t="s">
        <v>164</v>
      </c>
      <c r="BE131" s="147">
        <f t="shared" si="4"/>
        <v>0</v>
      </c>
      <c r="BF131" s="147">
        <f t="shared" si="5"/>
        <v>0</v>
      </c>
      <c r="BG131" s="147">
        <f t="shared" si="6"/>
        <v>0</v>
      </c>
      <c r="BH131" s="147">
        <f t="shared" si="7"/>
        <v>0</v>
      </c>
      <c r="BI131" s="147">
        <f t="shared" si="8"/>
        <v>0</v>
      </c>
      <c r="BJ131" s="16" t="s">
        <v>113</v>
      </c>
      <c r="BK131" s="147">
        <f t="shared" si="9"/>
        <v>0</v>
      </c>
      <c r="BL131" s="16" t="s">
        <v>186</v>
      </c>
      <c r="BM131" s="146" t="s">
        <v>2042</v>
      </c>
    </row>
    <row r="132" spans="2:65" s="1" customFormat="1" ht="16.5" customHeight="1">
      <c r="B132" s="31"/>
      <c r="C132" s="135" t="s">
        <v>340</v>
      </c>
      <c r="D132" s="135" t="s">
        <v>167</v>
      </c>
      <c r="E132" s="136" t="s">
        <v>2043</v>
      </c>
      <c r="F132" s="137" t="s">
        <v>3196</v>
      </c>
      <c r="G132" s="138" t="s">
        <v>1894</v>
      </c>
      <c r="H132" s="139">
        <v>52</v>
      </c>
      <c r="I132" s="140"/>
      <c r="J132" s="141">
        <f t="shared" si="0"/>
        <v>0</v>
      </c>
      <c r="K132" s="137" t="s">
        <v>1</v>
      </c>
      <c r="L132" s="31"/>
      <c r="M132" s="142" t="s">
        <v>1</v>
      </c>
      <c r="N132" s="143" t="s">
        <v>42</v>
      </c>
      <c r="P132" s="144">
        <f t="shared" si="1"/>
        <v>0</v>
      </c>
      <c r="Q132" s="144">
        <v>0</v>
      </c>
      <c r="R132" s="144">
        <f t="shared" si="2"/>
        <v>0</v>
      </c>
      <c r="S132" s="144">
        <v>0</v>
      </c>
      <c r="T132" s="145">
        <f t="shared" si="3"/>
        <v>0</v>
      </c>
      <c r="AR132" s="146" t="s">
        <v>186</v>
      </c>
      <c r="AT132" s="146" t="s">
        <v>167</v>
      </c>
      <c r="AU132" s="146" t="s">
        <v>76</v>
      </c>
      <c r="AY132" s="16" t="s">
        <v>164</v>
      </c>
      <c r="BE132" s="147">
        <f t="shared" si="4"/>
        <v>0</v>
      </c>
      <c r="BF132" s="147">
        <f t="shared" si="5"/>
        <v>0</v>
      </c>
      <c r="BG132" s="147">
        <f t="shared" si="6"/>
        <v>0</v>
      </c>
      <c r="BH132" s="147">
        <f t="shared" si="7"/>
        <v>0</v>
      </c>
      <c r="BI132" s="147">
        <f t="shared" si="8"/>
        <v>0</v>
      </c>
      <c r="BJ132" s="16" t="s">
        <v>113</v>
      </c>
      <c r="BK132" s="147">
        <f t="shared" si="9"/>
        <v>0</v>
      </c>
      <c r="BL132" s="16" t="s">
        <v>186</v>
      </c>
      <c r="BM132" s="146" t="s">
        <v>2044</v>
      </c>
    </row>
    <row r="133" spans="2:65" s="1" customFormat="1" ht="16.5" customHeight="1">
      <c r="B133" s="31"/>
      <c r="C133" s="135" t="s">
        <v>345</v>
      </c>
      <c r="D133" s="135" t="s">
        <v>167</v>
      </c>
      <c r="E133" s="136" t="s">
        <v>2045</v>
      </c>
      <c r="F133" s="137" t="s">
        <v>2046</v>
      </c>
      <c r="G133" s="138" t="s">
        <v>1894</v>
      </c>
      <c r="H133" s="139">
        <v>1</v>
      </c>
      <c r="I133" s="140"/>
      <c r="J133" s="141">
        <f t="shared" si="0"/>
        <v>0</v>
      </c>
      <c r="K133" s="137" t="s">
        <v>1</v>
      </c>
      <c r="L133" s="31"/>
      <c r="M133" s="142" t="s">
        <v>1</v>
      </c>
      <c r="N133" s="143" t="s">
        <v>42</v>
      </c>
      <c r="P133" s="144">
        <f t="shared" si="1"/>
        <v>0</v>
      </c>
      <c r="Q133" s="144">
        <v>0</v>
      </c>
      <c r="R133" s="144">
        <f t="shared" si="2"/>
        <v>0</v>
      </c>
      <c r="S133" s="144">
        <v>0</v>
      </c>
      <c r="T133" s="145">
        <f t="shared" si="3"/>
        <v>0</v>
      </c>
      <c r="AR133" s="146" t="s">
        <v>186</v>
      </c>
      <c r="AT133" s="146" t="s">
        <v>167</v>
      </c>
      <c r="AU133" s="146" t="s">
        <v>76</v>
      </c>
      <c r="AY133" s="16" t="s">
        <v>164</v>
      </c>
      <c r="BE133" s="147">
        <f t="shared" si="4"/>
        <v>0</v>
      </c>
      <c r="BF133" s="147">
        <f t="shared" si="5"/>
        <v>0</v>
      </c>
      <c r="BG133" s="147">
        <f t="shared" si="6"/>
        <v>0</v>
      </c>
      <c r="BH133" s="147">
        <f t="shared" si="7"/>
        <v>0</v>
      </c>
      <c r="BI133" s="147">
        <f t="shared" si="8"/>
        <v>0</v>
      </c>
      <c r="BJ133" s="16" t="s">
        <v>113</v>
      </c>
      <c r="BK133" s="147">
        <f t="shared" si="9"/>
        <v>0</v>
      </c>
      <c r="BL133" s="16" t="s">
        <v>186</v>
      </c>
      <c r="BM133" s="146" t="s">
        <v>2047</v>
      </c>
    </row>
    <row r="134" spans="2:65" s="1" customFormat="1" ht="16.5" customHeight="1">
      <c r="B134" s="31"/>
      <c r="C134" s="135" t="s">
        <v>262</v>
      </c>
      <c r="D134" s="135" t="s">
        <v>167</v>
      </c>
      <c r="E134" s="136" t="s">
        <v>2048</v>
      </c>
      <c r="F134" s="137" t="s">
        <v>3197</v>
      </c>
      <c r="G134" s="138" t="s">
        <v>1894</v>
      </c>
      <c r="H134" s="139">
        <v>52</v>
      </c>
      <c r="I134" s="140"/>
      <c r="J134" s="141">
        <f t="shared" si="0"/>
        <v>0</v>
      </c>
      <c r="K134" s="137" t="s">
        <v>1</v>
      </c>
      <c r="L134" s="31"/>
      <c r="M134" s="142" t="s">
        <v>1</v>
      </c>
      <c r="N134" s="143" t="s">
        <v>42</v>
      </c>
      <c r="P134" s="144">
        <f t="shared" si="1"/>
        <v>0</v>
      </c>
      <c r="Q134" s="144">
        <v>0</v>
      </c>
      <c r="R134" s="144">
        <f t="shared" si="2"/>
        <v>0</v>
      </c>
      <c r="S134" s="144">
        <v>0</v>
      </c>
      <c r="T134" s="145">
        <f t="shared" si="3"/>
        <v>0</v>
      </c>
      <c r="AR134" s="146" t="s">
        <v>186</v>
      </c>
      <c r="AT134" s="146" t="s">
        <v>167</v>
      </c>
      <c r="AU134" s="146" t="s">
        <v>76</v>
      </c>
      <c r="AY134" s="16" t="s">
        <v>164</v>
      </c>
      <c r="BE134" s="147">
        <f t="shared" si="4"/>
        <v>0</v>
      </c>
      <c r="BF134" s="147">
        <f t="shared" si="5"/>
        <v>0</v>
      </c>
      <c r="BG134" s="147">
        <f t="shared" si="6"/>
        <v>0</v>
      </c>
      <c r="BH134" s="147">
        <f t="shared" si="7"/>
        <v>0</v>
      </c>
      <c r="BI134" s="147">
        <f t="shared" si="8"/>
        <v>0</v>
      </c>
      <c r="BJ134" s="16" t="s">
        <v>113</v>
      </c>
      <c r="BK134" s="147">
        <f t="shared" si="9"/>
        <v>0</v>
      </c>
      <c r="BL134" s="16" t="s">
        <v>186</v>
      </c>
      <c r="BM134" s="146" t="s">
        <v>2049</v>
      </c>
    </row>
    <row r="135" spans="2:65" s="1" customFormat="1" ht="16.5" customHeight="1">
      <c r="B135" s="31"/>
      <c r="C135" s="135" t="s">
        <v>359</v>
      </c>
      <c r="D135" s="135" t="s">
        <v>167</v>
      </c>
      <c r="E135" s="136" t="s">
        <v>2050</v>
      </c>
      <c r="F135" s="137" t="s">
        <v>3198</v>
      </c>
      <c r="G135" s="138" t="s">
        <v>442</v>
      </c>
      <c r="H135" s="139">
        <v>160</v>
      </c>
      <c r="I135" s="140"/>
      <c r="J135" s="141">
        <f t="shared" si="0"/>
        <v>0</v>
      </c>
      <c r="K135" s="137" t="s">
        <v>1</v>
      </c>
      <c r="L135" s="31"/>
      <c r="M135" s="142" t="s">
        <v>1</v>
      </c>
      <c r="N135" s="143" t="s">
        <v>42</v>
      </c>
      <c r="P135" s="144">
        <f t="shared" si="1"/>
        <v>0</v>
      </c>
      <c r="Q135" s="144">
        <v>0</v>
      </c>
      <c r="R135" s="144">
        <f t="shared" si="2"/>
        <v>0</v>
      </c>
      <c r="S135" s="144">
        <v>0</v>
      </c>
      <c r="T135" s="145">
        <f t="shared" si="3"/>
        <v>0</v>
      </c>
      <c r="AR135" s="146" t="s">
        <v>186</v>
      </c>
      <c r="AT135" s="146" t="s">
        <v>167</v>
      </c>
      <c r="AU135" s="146" t="s">
        <v>76</v>
      </c>
      <c r="AY135" s="16" t="s">
        <v>164</v>
      </c>
      <c r="BE135" s="147">
        <f t="shared" si="4"/>
        <v>0</v>
      </c>
      <c r="BF135" s="147">
        <f t="shared" si="5"/>
        <v>0</v>
      </c>
      <c r="BG135" s="147">
        <f t="shared" si="6"/>
        <v>0</v>
      </c>
      <c r="BH135" s="147">
        <f t="shared" si="7"/>
        <v>0</v>
      </c>
      <c r="BI135" s="147">
        <f t="shared" si="8"/>
        <v>0</v>
      </c>
      <c r="BJ135" s="16" t="s">
        <v>113</v>
      </c>
      <c r="BK135" s="147">
        <f t="shared" si="9"/>
        <v>0</v>
      </c>
      <c r="BL135" s="16" t="s">
        <v>186</v>
      </c>
      <c r="BM135" s="146" t="s">
        <v>2051</v>
      </c>
    </row>
    <row r="136" spans="2:65" s="1" customFormat="1" ht="16.5" customHeight="1">
      <c r="B136" s="31"/>
      <c r="C136" s="135" t="s">
        <v>368</v>
      </c>
      <c r="D136" s="135" t="s">
        <v>167</v>
      </c>
      <c r="E136" s="136" t="s">
        <v>2052</v>
      </c>
      <c r="F136" s="137" t="s">
        <v>2022</v>
      </c>
      <c r="G136" s="138" t="s">
        <v>442</v>
      </c>
      <c r="H136" s="139">
        <v>30</v>
      </c>
      <c r="I136" s="140"/>
      <c r="J136" s="141">
        <f t="shared" si="0"/>
        <v>0</v>
      </c>
      <c r="K136" s="137" t="s">
        <v>1</v>
      </c>
      <c r="L136" s="31"/>
      <c r="M136" s="142" t="s">
        <v>1</v>
      </c>
      <c r="N136" s="143" t="s">
        <v>42</v>
      </c>
      <c r="P136" s="144">
        <f t="shared" si="1"/>
        <v>0</v>
      </c>
      <c r="Q136" s="144">
        <v>0</v>
      </c>
      <c r="R136" s="144">
        <f t="shared" si="2"/>
        <v>0</v>
      </c>
      <c r="S136" s="144">
        <v>0</v>
      </c>
      <c r="T136" s="145">
        <f t="shared" si="3"/>
        <v>0</v>
      </c>
      <c r="AR136" s="146" t="s">
        <v>186</v>
      </c>
      <c r="AT136" s="146" t="s">
        <v>167</v>
      </c>
      <c r="AU136" s="146" t="s">
        <v>76</v>
      </c>
      <c r="AY136" s="16" t="s">
        <v>164</v>
      </c>
      <c r="BE136" s="147">
        <f t="shared" si="4"/>
        <v>0</v>
      </c>
      <c r="BF136" s="147">
        <f t="shared" si="5"/>
        <v>0</v>
      </c>
      <c r="BG136" s="147">
        <f t="shared" si="6"/>
        <v>0</v>
      </c>
      <c r="BH136" s="147">
        <f t="shared" si="7"/>
        <v>0</v>
      </c>
      <c r="BI136" s="147">
        <f t="shared" si="8"/>
        <v>0</v>
      </c>
      <c r="BJ136" s="16" t="s">
        <v>113</v>
      </c>
      <c r="BK136" s="147">
        <f t="shared" si="9"/>
        <v>0</v>
      </c>
      <c r="BL136" s="16" t="s">
        <v>186</v>
      </c>
      <c r="BM136" s="146" t="s">
        <v>2053</v>
      </c>
    </row>
    <row r="137" spans="2:65" s="1" customFormat="1" ht="16.5" customHeight="1">
      <c r="B137" s="31"/>
      <c r="C137" s="135" t="s">
        <v>7</v>
      </c>
      <c r="D137" s="135" t="s">
        <v>167</v>
      </c>
      <c r="E137" s="136" t="s">
        <v>2054</v>
      </c>
      <c r="F137" s="137" t="s">
        <v>2055</v>
      </c>
      <c r="G137" s="138" t="s">
        <v>1894</v>
      </c>
      <c r="H137" s="139">
        <v>1</v>
      </c>
      <c r="I137" s="140"/>
      <c r="J137" s="141">
        <f t="shared" si="0"/>
        <v>0</v>
      </c>
      <c r="K137" s="137" t="s">
        <v>1</v>
      </c>
      <c r="L137" s="31"/>
      <c r="M137" s="142" t="s">
        <v>1</v>
      </c>
      <c r="N137" s="143" t="s">
        <v>42</v>
      </c>
      <c r="P137" s="144">
        <f t="shared" si="1"/>
        <v>0</v>
      </c>
      <c r="Q137" s="144">
        <v>0</v>
      </c>
      <c r="R137" s="144">
        <f t="shared" si="2"/>
        <v>0</v>
      </c>
      <c r="S137" s="144">
        <v>0</v>
      </c>
      <c r="T137" s="145">
        <f t="shared" si="3"/>
        <v>0</v>
      </c>
      <c r="AR137" s="146" t="s">
        <v>186</v>
      </c>
      <c r="AT137" s="146" t="s">
        <v>167</v>
      </c>
      <c r="AU137" s="146" t="s">
        <v>76</v>
      </c>
      <c r="AY137" s="16" t="s">
        <v>164</v>
      </c>
      <c r="BE137" s="147">
        <f t="shared" si="4"/>
        <v>0</v>
      </c>
      <c r="BF137" s="147">
        <f t="shared" si="5"/>
        <v>0</v>
      </c>
      <c r="BG137" s="147">
        <f t="shared" si="6"/>
        <v>0</v>
      </c>
      <c r="BH137" s="147">
        <f t="shared" si="7"/>
        <v>0</v>
      </c>
      <c r="BI137" s="147">
        <f t="shared" si="8"/>
        <v>0</v>
      </c>
      <c r="BJ137" s="16" t="s">
        <v>113</v>
      </c>
      <c r="BK137" s="147">
        <f t="shared" si="9"/>
        <v>0</v>
      </c>
      <c r="BL137" s="16" t="s">
        <v>186</v>
      </c>
      <c r="BM137" s="146" t="s">
        <v>2056</v>
      </c>
    </row>
    <row r="138" spans="2:65" s="1" customFormat="1" ht="16.5" customHeight="1">
      <c r="B138" s="31"/>
      <c r="C138" s="135" t="s">
        <v>381</v>
      </c>
      <c r="D138" s="135" t="s">
        <v>167</v>
      </c>
      <c r="E138" s="136" t="s">
        <v>2057</v>
      </c>
      <c r="F138" s="137" t="s">
        <v>2058</v>
      </c>
      <c r="G138" s="138" t="s">
        <v>1894</v>
      </c>
      <c r="H138" s="139">
        <v>52</v>
      </c>
      <c r="I138" s="140"/>
      <c r="J138" s="141">
        <f t="shared" si="0"/>
        <v>0</v>
      </c>
      <c r="K138" s="137" t="s">
        <v>1</v>
      </c>
      <c r="L138" s="31"/>
      <c r="M138" s="142" t="s">
        <v>1</v>
      </c>
      <c r="N138" s="143" t="s">
        <v>42</v>
      </c>
      <c r="P138" s="144">
        <f t="shared" si="1"/>
        <v>0</v>
      </c>
      <c r="Q138" s="144">
        <v>0</v>
      </c>
      <c r="R138" s="144">
        <f t="shared" si="2"/>
        <v>0</v>
      </c>
      <c r="S138" s="144">
        <v>0</v>
      </c>
      <c r="T138" s="145">
        <f t="shared" si="3"/>
        <v>0</v>
      </c>
      <c r="AR138" s="146" t="s">
        <v>186</v>
      </c>
      <c r="AT138" s="146" t="s">
        <v>167</v>
      </c>
      <c r="AU138" s="146" t="s">
        <v>76</v>
      </c>
      <c r="AY138" s="16" t="s">
        <v>164</v>
      </c>
      <c r="BE138" s="147">
        <f t="shared" si="4"/>
        <v>0</v>
      </c>
      <c r="BF138" s="147">
        <f t="shared" si="5"/>
        <v>0</v>
      </c>
      <c r="BG138" s="147">
        <f t="shared" si="6"/>
        <v>0</v>
      </c>
      <c r="BH138" s="147">
        <f t="shared" si="7"/>
        <v>0</v>
      </c>
      <c r="BI138" s="147">
        <f t="shared" si="8"/>
        <v>0</v>
      </c>
      <c r="BJ138" s="16" t="s">
        <v>113</v>
      </c>
      <c r="BK138" s="147">
        <f t="shared" si="9"/>
        <v>0</v>
      </c>
      <c r="BL138" s="16" t="s">
        <v>186</v>
      </c>
      <c r="BM138" s="146" t="s">
        <v>2059</v>
      </c>
    </row>
    <row r="139" spans="2:65" s="1" customFormat="1" ht="16.5" customHeight="1">
      <c r="B139" s="31"/>
      <c r="C139" s="135" t="s">
        <v>385</v>
      </c>
      <c r="D139" s="135" t="s">
        <v>167</v>
      </c>
      <c r="E139" s="136" t="s">
        <v>2060</v>
      </c>
      <c r="F139" s="137" t="s">
        <v>2061</v>
      </c>
      <c r="G139" s="138" t="s">
        <v>1909</v>
      </c>
      <c r="H139" s="139">
        <v>1</v>
      </c>
      <c r="I139" s="140"/>
      <c r="J139" s="141">
        <f t="shared" si="0"/>
        <v>0</v>
      </c>
      <c r="K139" s="137" t="s">
        <v>1</v>
      </c>
      <c r="L139" s="31"/>
      <c r="M139" s="142" t="s">
        <v>1</v>
      </c>
      <c r="N139" s="143" t="s">
        <v>42</v>
      </c>
      <c r="P139" s="144">
        <f t="shared" si="1"/>
        <v>0</v>
      </c>
      <c r="Q139" s="144">
        <v>0</v>
      </c>
      <c r="R139" s="144">
        <f t="shared" si="2"/>
        <v>0</v>
      </c>
      <c r="S139" s="144">
        <v>0</v>
      </c>
      <c r="T139" s="145">
        <f t="shared" si="3"/>
        <v>0</v>
      </c>
      <c r="AR139" s="146" t="s">
        <v>186</v>
      </c>
      <c r="AT139" s="146" t="s">
        <v>167</v>
      </c>
      <c r="AU139" s="146" t="s">
        <v>76</v>
      </c>
      <c r="AY139" s="16" t="s">
        <v>164</v>
      </c>
      <c r="BE139" s="147">
        <f t="shared" si="4"/>
        <v>0</v>
      </c>
      <c r="BF139" s="147">
        <f t="shared" si="5"/>
        <v>0</v>
      </c>
      <c r="BG139" s="147">
        <f t="shared" si="6"/>
        <v>0</v>
      </c>
      <c r="BH139" s="147">
        <f t="shared" si="7"/>
        <v>0</v>
      </c>
      <c r="BI139" s="147">
        <f t="shared" si="8"/>
        <v>0</v>
      </c>
      <c r="BJ139" s="16" t="s">
        <v>113</v>
      </c>
      <c r="BK139" s="147">
        <f t="shared" si="9"/>
        <v>0</v>
      </c>
      <c r="BL139" s="16" t="s">
        <v>186</v>
      </c>
      <c r="BM139" s="146" t="s">
        <v>2062</v>
      </c>
    </row>
    <row r="140" spans="2:65" s="1" customFormat="1" ht="16.5" customHeight="1">
      <c r="B140" s="31"/>
      <c r="C140" s="135" t="s">
        <v>396</v>
      </c>
      <c r="D140" s="135" t="s">
        <v>167</v>
      </c>
      <c r="E140" s="136" t="s">
        <v>165</v>
      </c>
      <c r="F140" s="137" t="s">
        <v>2003</v>
      </c>
      <c r="G140" s="138" t="s">
        <v>507</v>
      </c>
      <c r="H140" s="139">
        <v>3</v>
      </c>
      <c r="I140" s="140"/>
      <c r="J140" s="141">
        <f t="shared" si="0"/>
        <v>0</v>
      </c>
      <c r="K140" s="137" t="s">
        <v>1</v>
      </c>
      <c r="L140" s="31"/>
      <c r="M140" s="142" t="s">
        <v>1</v>
      </c>
      <c r="N140" s="143" t="s">
        <v>42</v>
      </c>
      <c r="P140" s="144">
        <f t="shared" si="1"/>
        <v>0</v>
      </c>
      <c r="Q140" s="144">
        <v>0</v>
      </c>
      <c r="R140" s="144">
        <f t="shared" si="2"/>
        <v>0</v>
      </c>
      <c r="S140" s="144">
        <v>0</v>
      </c>
      <c r="T140" s="145">
        <f t="shared" si="3"/>
        <v>0</v>
      </c>
      <c r="AR140" s="146" t="s">
        <v>186</v>
      </c>
      <c r="AT140" s="146" t="s">
        <v>167</v>
      </c>
      <c r="AU140" s="146" t="s">
        <v>76</v>
      </c>
      <c r="AY140" s="16" t="s">
        <v>164</v>
      </c>
      <c r="BE140" s="147">
        <f t="shared" si="4"/>
        <v>0</v>
      </c>
      <c r="BF140" s="147">
        <f t="shared" si="5"/>
        <v>0</v>
      </c>
      <c r="BG140" s="147">
        <f t="shared" si="6"/>
        <v>0</v>
      </c>
      <c r="BH140" s="147">
        <f t="shared" si="7"/>
        <v>0</v>
      </c>
      <c r="BI140" s="147">
        <f t="shared" si="8"/>
        <v>0</v>
      </c>
      <c r="BJ140" s="16" t="s">
        <v>113</v>
      </c>
      <c r="BK140" s="147">
        <f t="shared" si="9"/>
        <v>0</v>
      </c>
      <c r="BL140" s="16" t="s">
        <v>186</v>
      </c>
      <c r="BM140" s="146" t="s">
        <v>2063</v>
      </c>
    </row>
    <row r="141" spans="2:65" s="1" customFormat="1" ht="16.5" customHeight="1">
      <c r="B141" s="31"/>
      <c r="C141" s="135" t="s">
        <v>405</v>
      </c>
      <c r="D141" s="135" t="s">
        <v>167</v>
      </c>
      <c r="E141" s="136" t="s">
        <v>175</v>
      </c>
      <c r="F141" s="137" t="s">
        <v>2005</v>
      </c>
      <c r="G141" s="138" t="s">
        <v>507</v>
      </c>
      <c r="H141" s="139">
        <v>1</v>
      </c>
      <c r="I141" s="140"/>
      <c r="J141" s="141">
        <f t="shared" si="0"/>
        <v>0</v>
      </c>
      <c r="K141" s="137" t="s">
        <v>1</v>
      </c>
      <c r="L141" s="31"/>
      <c r="M141" s="152" t="s">
        <v>1</v>
      </c>
      <c r="N141" s="153" t="s">
        <v>42</v>
      </c>
      <c r="O141" s="154"/>
      <c r="P141" s="155">
        <f t="shared" si="1"/>
        <v>0</v>
      </c>
      <c r="Q141" s="155">
        <v>0</v>
      </c>
      <c r="R141" s="155">
        <f t="shared" si="2"/>
        <v>0</v>
      </c>
      <c r="S141" s="155">
        <v>0</v>
      </c>
      <c r="T141" s="156">
        <f t="shared" si="3"/>
        <v>0</v>
      </c>
      <c r="AR141" s="146" t="s">
        <v>186</v>
      </c>
      <c r="AT141" s="146" t="s">
        <v>167</v>
      </c>
      <c r="AU141" s="146" t="s">
        <v>76</v>
      </c>
      <c r="AY141" s="16" t="s">
        <v>164</v>
      </c>
      <c r="BE141" s="147">
        <f t="shared" si="4"/>
        <v>0</v>
      </c>
      <c r="BF141" s="147">
        <f t="shared" si="5"/>
        <v>0</v>
      </c>
      <c r="BG141" s="147">
        <f t="shared" si="6"/>
        <v>0</v>
      </c>
      <c r="BH141" s="147">
        <f t="shared" si="7"/>
        <v>0</v>
      </c>
      <c r="BI141" s="147">
        <f t="shared" si="8"/>
        <v>0</v>
      </c>
      <c r="BJ141" s="16" t="s">
        <v>113</v>
      </c>
      <c r="BK141" s="147">
        <f t="shared" si="9"/>
        <v>0</v>
      </c>
      <c r="BL141" s="16" t="s">
        <v>186</v>
      </c>
      <c r="BM141" s="146" t="s">
        <v>2064</v>
      </c>
    </row>
    <row r="142" spans="2:65" s="1" customFormat="1" ht="6.95" customHeight="1">
      <c r="B142" s="43"/>
      <c r="C142" s="44"/>
      <c r="D142" s="44"/>
      <c r="E142" s="44"/>
      <c r="F142" s="44"/>
      <c r="G142" s="44"/>
      <c r="H142" s="44"/>
      <c r="I142" s="44"/>
      <c r="J142" s="44"/>
      <c r="K142" s="44"/>
      <c r="L142" s="31"/>
    </row>
  </sheetData>
  <sheetProtection algorithmName="SHA-512" hashValue="/wT6TniPKFEjBjNbIRdbByvXpw5NW9/THVGRmFEFiUS5uheebZVDjTUd1INR0k/mxCeCswPLiwXuLQvsjiJ0ig==" saltValue="eCSPlisy0K0yJo66An+Obw==" spinCount="100000" sheet="1" objects="1" scenarios="1" formatColumns="0" formatRows="0" autoFilter="0"/>
  <autoFilter ref="C115:K141" xr:uid="{00000000-0009-0000-0000-000005000000}"/>
  <mergeCells count="9">
    <mergeCell ref="E87:H87"/>
    <mergeCell ref="E106:H106"/>
    <mergeCell ref="E108:H10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210"/>
  <sheetViews>
    <sheetView showGridLines="0" tabSelected="1" topLeftCell="A111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AT2" s="16" t="s">
        <v>100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</row>
    <row r="4" spans="2:46" ht="24.95" customHeight="1">
      <c r="B4" s="19"/>
      <c r="D4" s="20" t="s">
        <v>131</v>
      </c>
      <c r="L4" s="19"/>
      <c r="M4" s="92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1" t="str">
        <f>'Rekapitulace stavby'!K6</f>
        <v>Novostavba pavilonu sociální služby</v>
      </c>
      <c r="F7" s="232"/>
      <c r="G7" s="232"/>
      <c r="H7" s="232"/>
      <c r="L7" s="19"/>
    </row>
    <row r="8" spans="2:46" s="1" customFormat="1" ht="12" customHeight="1">
      <c r="B8" s="31"/>
      <c r="D8" s="26" t="s">
        <v>132</v>
      </c>
      <c r="L8" s="31"/>
    </row>
    <row r="9" spans="2:46" s="1" customFormat="1" ht="16.5" customHeight="1">
      <c r="B9" s="31"/>
      <c r="E9" s="224" t="s">
        <v>2065</v>
      </c>
      <c r="F9" s="230"/>
      <c r="G9" s="230"/>
      <c r="H9" s="230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29. 1. 2025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1</v>
      </c>
      <c r="L14" s="31"/>
    </row>
    <row r="15" spans="2:46" s="1" customFormat="1" ht="18" customHeight="1">
      <c r="B15" s="31"/>
      <c r="E15" s="24" t="s">
        <v>26</v>
      </c>
      <c r="I15" s="26" t="s">
        <v>27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3" t="str">
        <f>'Rekapitulace stavby'!E14</f>
        <v>Vyplň údaj</v>
      </c>
      <c r="F18" s="199"/>
      <c r="G18" s="199"/>
      <c r="H18" s="199"/>
      <c r="I18" s="26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31</v>
      </c>
      <c r="I21" s="26" t="s">
        <v>27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25</v>
      </c>
      <c r="J23" s="24" t="s">
        <v>1</v>
      </c>
      <c r="L23" s="31"/>
    </row>
    <row r="24" spans="2:12" s="1" customFormat="1" ht="18" customHeight="1">
      <c r="B24" s="31"/>
      <c r="E24" s="24" t="s">
        <v>34</v>
      </c>
      <c r="I24" s="26" t="s">
        <v>27</v>
      </c>
      <c r="J24" s="24" t="s">
        <v>1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35</v>
      </c>
      <c r="L26" s="31"/>
    </row>
    <row r="27" spans="2:12" s="7" customFormat="1" ht="16.5" customHeight="1">
      <c r="B27" s="93"/>
      <c r="E27" s="204" t="s">
        <v>1</v>
      </c>
      <c r="F27" s="204"/>
      <c r="G27" s="204"/>
      <c r="H27" s="204"/>
      <c r="L27" s="93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94" t="s">
        <v>36</v>
      </c>
      <c r="J30" s="65">
        <f>ROUND(J120,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38</v>
      </c>
      <c r="I32" s="34" t="s">
        <v>37</v>
      </c>
      <c r="J32" s="34" t="s">
        <v>39</v>
      </c>
      <c r="L32" s="31"/>
    </row>
    <row r="33" spans="2:12" s="1" customFormat="1" ht="14.45" customHeight="1">
      <c r="B33" s="31"/>
      <c r="D33" s="54" t="s">
        <v>40</v>
      </c>
      <c r="E33" s="26" t="s">
        <v>41</v>
      </c>
      <c r="F33" s="85">
        <f>ROUND((SUM(BE120:BE209)),  2)</f>
        <v>0</v>
      </c>
      <c r="I33" s="95">
        <v>0.21</v>
      </c>
      <c r="J33" s="85">
        <f>ROUND(((SUM(BE120:BE209))*I33),  2)</f>
        <v>0</v>
      </c>
      <c r="L33" s="31"/>
    </row>
    <row r="34" spans="2:12" s="1" customFormat="1" ht="14.45" customHeight="1">
      <c r="B34" s="31"/>
      <c r="E34" s="26" t="s">
        <v>42</v>
      </c>
      <c r="F34" s="85">
        <f>ROUND((SUM(BF120:BF209)),  2)</f>
        <v>0</v>
      </c>
      <c r="I34" s="95">
        <v>0.12</v>
      </c>
      <c r="J34" s="85">
        <f>ROUND(((SUM(BF120:BF209))*I34),  2)</f>
        <v>0</v>
      </c>
      <c r="L34" s="31"/>
    </row>
    <row r="35" spans="2:12" s="1" customFormat="1" ht="14.45" hidden="1" customHeight="1">
      <c r="B35" s="31"/>
      <c r="E35" s="26" t="s">
        <v>43</v>
      </c>
      <c r="F35" s="85">
        <f>ROUND((SUM(BG120:BG209)),  2)</f>
        <v>0</v>
      </c>
      <c r="I35" s="95">
        <v>0.21</v>
      </c>
      <c r="J35" s="85">
        <f>0</f>
        <v>0</v>
      </c>
      <c r="L35" s="31"/>
    </row>
    <row r="36" spans="2:12" s="1" customFormat="1" ht="14.45" hidden="1" customHeight="1">
      <c r="B36" s="31"/>
      <c r="E36" s="26" t="s">
        <v>44</v>
      </c>
      <c r="F36" s="85">
        <f>ROUND((SUM(BH120:BH209)),  2)</f>
        <v>0</v>
      </c>
      <c r="I36" s="95">
        <v>0.12</v>
      </c>
      <c r="J36" s="85">
        <f>0</f>
        <v>0</v>
      </c>
      <c r="L36" s="31"/>
    </row>
    <row r="37" spans="2:12" s="1" customFormat="1" ht="14.45" hidden="1" customHeight="1">
      <c r="B37" s="31"/>
      <c r="E37" s="26" t="s">
        <v>45</v>
      </c>
      <c r="F37" s="85">
        <f>ROUND((SUM(BI120:BI209)),  2)</f>
        <v>0</v>
      </c>
      <c r="I37" s="95">
        <v>0</v>
      </c>
      <c r="J37" s="85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6"/>
      <c r="D39" s="97" t="s">
        <v>46</v>
      </c>
      <c r="E39" s="56"/>
      <c r="F39" s="56"/>
      <c r="G39" s="98" t="s">
        <v>47</v>
      </c>
      <c r="H39" s="99" t="s">
        <v>48</v>
      </c>
      <c r="I39" s="56"/>
      <c r="J39" s="100">
        <f>SUM(J30:J37)</f>
        <v>0</v>
      </c>
      <c r="K39" s="101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51</v>
      </c>
      <c r="E61" s="33"/>
      <c r="F61" s="102" t="s">
        <v>52</v>
      </c>
      <c r="G61" s="42" t="s">
        <v>51</v>
      </c>
      <c r="H61" s="33"/>
      <c r="I61" s="33"/>
      <c r="J61" s="103" t="s">
        <v>52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51</v>
      </c>
      <c r="E76" s="33"/>
      <c r="F76" s="102" t="s">
        <v>52</v>
      </c>
      <c r="G76" s="42" t="s">
        <v>51</v>
      </c>
      <c r="H76" s="33"/>
      <c r="I76" s="33"/>
      <c r="J76" s="103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134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31" t="str">
        <f>E7</f>
        <v>Novostavba pavilonu sociální služby</v>
      </c>
      <c r="F85" s="232"/>
      <c r="G85" s="232"/>
      <c r="H85" s="232"/>
      <c r="L85" s="31"/>
    </row>
    <row r="86" spans="2:47" s="1" customFormat="1" ht="12" customHeight="1">
      <c r="B86" s="31"/>
      <c r="C86" s="26" t="s">
        <v>132</v>
      </c>
      <c r="L86" s="31"/>
    </row>
    <row r="87" spans="2:47" s="1" customFormat="1" ht="16.5" customHeight="1">
      <c r="B87" s="31"/>
      <c r="E87" s="224" t="str">
        <f>E9</f>
        <v>05 - Zdravotechnika</v>
      </c>
      <c r="F87" s="230"/>
      <c r="G87" s="230"/>
      <c r="H87" s="230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29. 1. 2025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>Centrum Rožmitál pod Tremšínem</v>
      </c>
      <c r="I91" s="26" t="s">
        <v>30</v>
      </c>
      <c r="J91" s="29" t="str">
        <f>E21</f>
        <v>IPOKa s.r.o.</v>
      </c>
      <c r="L91" s="31"/>
    </row>
    <row r="92" spans="2:47" s="1" customFormat="1" ht="25.7" customHeight="1">
      <c r="B92" s="31"/>
      <c r="C92" s="26" t="s">
        <v>28</v>
      </c>
      <c r="F92" s="24" t="str">
        <f>IF(E18="","",E18)</f>
        <v>Vyplň údaj</v>
      </c>
      <c r="I92" s="26" t="s">
        <v>33</v>
      </c>
      <c r="J92" s="29" t="str">
        <f>E24</f>
        <v>František Klus (asř + kompletace)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4" t="s">
        <v>135</v>
      </c>
      <c r="D94" s="96"/>
      <c r="E94" s="96"/>
      <c r="F94" s="96"/>
      <c r="G94" s="96"/>
      <c r="H94" s="96"/>
      <c r="I94" s="96"/>
      <c r="J94" s="105" t="s">
        <v>136</v>
      </c>
      <c r="K94" s="96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6" t="s">
        <v>137</v>
      </c>
      <c r="J96" s="65">
        <f>J120</f>
        <v>0</v>
      </c>
      <c r="L96" s="31"/>
      <c r="AU96" s="16" t="s">
        <v>138</v>
      </c>
    </row>
    <row r="97" spans="2:12" s="8" customFormat="1" ht="24.95" customHeight="1">
      <c r="B97" s="107"/>
      <c r="D97" s="108" t="s">
        <v>2066</v>
      </c>
      <c r="E97" s="109"/>
      <c r="F97" s="109"/>
      <c r="G97" s="109"/>
      <c r="H97" s="109"/>
      <c r="I97" s="109"/>
      <c r="J97" s="110">
        <f>J171</f>
        <v>0</v>
      </c>
      <c r="L97" s="107"/>
    </row>
    <row r="98" spans="2:12" s="8" customFormat="1" ht="24.95" customHeight="1">
      <c r="B98" s="107"/>
      <c r="D98" s="108" t="s">
        <v>2067</v>
      </c>
      <c r="E98" s="109"/>
      <c r="F98" s="109"/>
      <c r="G98" s="109"/>
      <c r="H98" s="109"/>
      <c r="I98" s="109"/>
      <c r="J98" s="110">
        <f>J179</f>
        <v>0</v>
      </c>
      <c r="L98" s="107"/>
    </row>
    <row r="99" spans="2:12" s="8" customFormat="1" ht="24.95" customHeight="1">
      <c r="B99" s="107"/>
      <c r="D99" s="108" t="s">
        <v>2068</v>
      </c>
      <c r="E99" s="109"/>
      <c r="F99" s="109"/>
      <c r="G99" s="109"/>
      <c r="H99" s="109"/>
      <c r="I99" s="109"/>
      <c r="J99" s="110">
        <f>J195</f>
        <v>0</v>
      </c>
      <c r="L99" s="107"/>
    </row>
    <row r="100" spans="2:12" s="8" customFormat="1" ht="24.95" customHeight="1">
      <c r="B100" s="107"/>
      <c r="D100" s="108" t="s">
        <v>2069</v>
      </c>
      <c r="E100" s="109"/>
      <c r="F100" s="109"/>
      <c r="G100" s="109"/>
      <c r="H100" s="109"/>
      <c r="I100" s="109"/>
      <c r="J100" s="110">
        <f>J205</f>
        <v>0</v>
      </c>
      <c r="L100" s="107"/>
    </row>
    <row r="101" spans="2:12" s="1" customFormat="1" ht="21.75" customHeight="1">
      <c r="B101" s="31"/>
      <c r="L101" s="31"/>
    </row>
    <row r="102" spans="2:12" s="1" customFormat="1" ht="6.95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31"/>
    </row>
    <row r="106" spans="2:12" s="1" customFormat="1" ht="6.95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31"/>
    </row>
    <row r="107" spans="2:12" s="1" customFormat="1" ht="24.95" customHeight="1">
      <c r="B107" s="31"/>
      <c r="C107" s="20" t="s">
        <v>149</v>
      </c>
      <c r="L107" s="31"/>
    </row>
    <row r="108" spans="2:12" s="1" customFormat="1" ht="6.95" customHeight="1">
      <c r="B108" s="31"/>
      <c r="L108" s="31"/>
    </row>
    <row r="109" spans="2:12" s="1" customFormat="1" ht="12" customHeight="1">
      <c r="B109" s="31"/>
      <c r="C109" s="26" t="s">
        <v>16</v>
      </c>
      <c r="L109" s="31"/>
    </row>
    <row r="110" spans="2:12" s="1" customFormat="1" ht="16.5" customHeight="1">
      <c r="B110" s="31"/>
      <c r="E110" s="231" t="str">
        <f>E7</f>
        <v>Novostavba pavilonu sociální služby</v>
      </c>
      <c r="F110" s="232"/>
      <c r="G110" s="232"/>
      <c r="H110" s="232"/>
      <c r="L110" s="31"/>
    </row>
    <row r="111" spans="2:12" s="1" customFormat="1" ht="12" customHeight="1">
      <c r="B111" s="31"/>
      <c r="C111" s="26" t="s">
        <v>132</v>
      </c>
      <c r="L111" s="31"/>
    </row>
    <row r="112" spans="2:12" s="1" customFormat="1" ht="16.5" customHeight="1">
      <c r="B112" s="31"/>
      <c r="E112" s="224" t="str">
        <f>E9</f>
        <v>05 - Zdravotechnika</v>
      </c>
      <c r="F112" s="230"/>
      <c r="G112" s="230"/>
      <c r="H112" s="230"/>
      <c r="L112" s="31"/>
    </row>
    <row r="113" spans="2:65" s="1" customFormat="1" ht="6.95" customHeight="1">
      <c r="B113" s="31"/>
      <c r="L113" s="31"/>
    </row>
    <row r="114" spans="2:65" s="1" customFormat="1" ht="12" customHeight="1">
      <c r="B114" s="31"/>
      <c r="C114" s="26" t="s">
        <v>20</v>
      </c>
      <c r="F114" s="24" t="str">
        <f>F12</f>
        <v xml:space="preserve"> </v>
      </c>
      <c r="I114" s="26" t="s">
        <v>22</v>
      </c>
      <c r="J114" s="51" t="str">
        <f>IF(J12="","",J12)</f>
        <v>29. 1. 2025</v>
      </c>
      <c r="L114" s="31"/>
    </row>
    <row r="115" spans="2:65" s="1" customFormat="1" ht="6.95" customHeight="1">
      <c r="B115" s="31"/>
      <c r="L115" s="31"/>
    </row>
    <row r="116" spans="2:65" s="1" customFormat="1" ht="15.2" customHeight="1">
      <c r="B116" s="31"/>
      <c r="C116" s="26" t="s">
        <v>24</v>
      </c>
      <c r="F116" s="24" t="str">
        <f>E15</f>
        <v>Centrum Rožmitál pod Tremšínem</v>
      </c>
      <c r="I116" s="26" t="s">
        <v>30</v>
      </c>
      <c r="J116" s="29" t="str">
        <f>E21</f>
        <v>IPOKa s.r.o.</v>
      </c>
      <c r="L116" s="31"/>
    </row>
    <row r="117" spans="2:65" s="1" customFormat="1" ht="25.7" customHeight="1">
      <c r="B117" s="31"/>
      <c r="C117" s="26" t="s">
        <v>28</v>
      </c>
      <c r="F117" s="24" t="str">
        <f>IF(E18="","",E18)</f>
        <v>Vyplň údaj</v>
      </c>
      <c r="I117" s="26" t="s">
        <v>33</v>
      </c>
      <c r="J117" s="29" t="str">
        <f>E24</f>
        <v>František Klus (asř + kompletace)</v>
      </c>
      <c r="L117" s="31"/>
    </row>
    <row r="118" spans="2:65" s="1" customFormat="1" ht="10.35" customHeight="1">
      <c r="B118" s="31"/>
      <c r="L118" s="31"/>
    </row>
    <row r="119" spans="2:65" s="10" customFormat="1" ht="29.25" customHeight="1">
      <c r="B119" s="115"/>
      <c r="C119" s="116" t="s">
        <v>150</v>
      </c>
      <c r="D119" s="117" t="s">
        <v>61</v>
      </c>
      <c r="E119" s="117" t="s">
        <v>57</v>
      </c>
      <c r="F119" s="117" t="s">
        <v>58</v>
      </c>
      <c r="G119" s="117" t="s">
        <v>151</v>
      </c>
      <c r="H119" s="117" t="s">
        <v>152</v>
      </c>
      <c r="I119" s="117" t="s">
        <v>153</v>
      </c>
      <c r="J119" s="117" t="s">
        <v>136</v>
      </c>
      <c r="K119" s="118" t="s">
        <v>154</v>
      </c>
      <c r="L119" s="115"/>
      <c r="M119" s="58" t="s">
        <v>1</v>
      </c>
      <c r="N119" s="59" t="s">
        <v>40</v>
      </c>
      <c r="O119" s="59" t="s">
        <v>155</v>
      </c>
      <c r="P119" s="59" t="s">
        <v>156</v>
      </c>
      <c r="Q119" s="59" t="s">
        <v>157</v>
      </c>
      <c r="R119" s="59" t="s">
        <v>158</v>
      </c>
      <c r="S119" s="59" t="s">
        <v>159</v>
      </c>
      <c r="T119" s="60" t="s">
        <v>160</v>
      </c>
    </row>
    <row r="120" spans="2:65" s="1" customFormat="1" ht="22.9" customHeight="1">
      <c r="B120" s="31"/>
      <c r="C120" s="63" t="s">
        <v>161</v>
      </c>
      <c r="J120" s="119">
        <f>BK120</f>
        <v>0</v>
      </c>
      <c r="L120" s="31"/>
      <c r="M120" s="61"/>
      <c r="N120" s="52"/>
      <c r="O120" s="52"/>
      <c r="P120" s="120">
        <f>P121+SUM(P122:P171)+P179+P195+P205</f>
        <v>0</v>
      </c>
      <c r="Q120" s="52"/>
      <c r="R120" s="120">
        <f>R121+SUM(R122:R171)+R179+R195+R205</f>
        <v>0</v>
      </c>
      <c r="S120" s="52"/>
      <c r="T120" s="121">
        <f>T121+SUM(T122:T171)+T179+T195+T205</f>
        <v>0</v>
      </c>
      <c r="AT120" s="16" t="s">
        <v>75</v>
      </c>
      <c r="AU120" s="16" t="s">
        <v>138</v>
      </c>
      <c r="BK120" s="122">
        <f>BK121+SUM(BK122:BK171)+BK179+BK195+BK205</f>
        <v>0</v>
      </c>
    </row>
    <row r="121" spans="2:65" s="1" customFormat="1" ht="24.2" customHeight="1">
      <c r="B121" s="31"/>
      <c r="C121" s="135" t="s">
        <v>84</v>
      </c>
      <c r="D121" s="135" t="s">
        <v>167</v>
      </c>
      <c r="E121" s="136" t="s">
        <v>2070</v>
      </c>
      <c r="F121" s="137" t="s">
        <v>2071</v>
      </c>
      <c r="G121" s="138" t="s">
        <v>1926</v>
      </c>
      <c r="H121" s="139">
        <v>69</v>
      </c>
      <c r="I121" s="140"/>
      <c r="J121" s="141">
        <f t="shared" ref="J121:J152" si="0">ROUND(I121*H121,2)</f>
        <v>0</v>
      </c>
      <c r="K121" s="137" t="s">
        <v>1</v>
      </c>
      <c r="L121" s="31"/>
      <c r="M121" s="142" t="s">
        <v>1</v>
      </c>
      <c r="N121" s="143" t="s">
        <v>42</v>
      </c>
      <c r="P121" s="144">
        <f t="shared" ref="P121:P152" si="1">O121*H121</f>
        <v>0</v>
      </c>
      <c r="Q121" s="144">
        <v>0</v>
      </c>
      <c r="R121" s="144">
        <f t="shared" ref="R121:R152" si="2">Q121*H121</f>
        <v>0</v>
      </c>
      <c r="S121" s="144">
        <v>0</v>
      </c>
      <c r="T121" s="145">
        <f t="shared" ref="T121:T152" si="3">S121*H121</f>
        <v>0</v>
      </c>
      <c r="AR121" s="146" t="s">
        <v>186</v>
      </c>
      <c r="AT121" s="146" t="s">
        <v>167</v>
      </c>
      <c r="AU121" s="146" t="s">
        <v>76</v>
      </c>
      <c r="AY121" s="16" t="s">
        <v>164</v>
      </c>
      <c r="BE121" s="147">
        <f t="shared" ref="BE121:BE152" si="4">IF(N121="základní",J121,0)</f>
        <v>0</v>
      </c>
      <c r="BF121" s="147">
        <f t="shared" ref="BF121:BF152" si="5">IF(N121="snížená",J121,0)</f>
        <v>0</v>
      </c>
      <c r="BG121" s="147">
        <f t="shared" ref="BG121:BG152" si="6">IF(N121="zákl. přenesená",J121,0)</f>
        <v>0</v>
      </c>
      <c r="BH121" s="147">
        <f t="shared" ref="BH121:BH152" si="7">IF(N121="sníž. přenesená",J121,0)</f>
        <v>0</v>
      </c>
      <c r="BI121" s="147">
        <f t="shared" ref="BI121:BI152" si="8">IF(N121="nulová",J121,0)</f>
        <v>0</v>
      </c>
      <c r="BJ121" s="16" t="s">
        <v>113</v>
      </c>
      <c r="BK121" s="147">
        <f t="shared" ref="BK121:BK152" si="9">ROUND(I121*H121,2)</f>
        <v>0</v>
      </c>
      <c r="BL121" s="16" t="s">
        <v>186</v>
      </c>
      <c r="BM121" s="146" t="s">
        <v>113</v>
      </c>
    </row>
    <row r="122" spans="2:65" s="1" customFormat="1" ht="24.2" customHeight="1">
      <c r="B122" s="31"/>
      <c r="C122" s="135" t="s">
        <v>113</v>
      </c>
      <c r="D122" s="135" t="s">
        <v>167</v>
      </c>
      <c r="E122" s="136" t="s">
        <v>2072</v>
      </c>
      <c r="F122" s="137" t="s">
        <v>2073</v>
      </c>
      <c r="G122" s="138" t="s">
        <v>1926</v>
      </c>
      <c r="H122" s="139">
        <v>69</v>
      </c>
      <c r="I122" s="140"/>
      <c r="J122" s="141">
        <f t="shared" si="0"/>
        <v>0</v>
      </c>
      <c r="K122" s="137" t="s">
        <v>1</v>
      </c>
      <c r="L122" s="31"/>
      <c r="M122" s="142" t="s">
        <v>1</v>
      </c>
      <c r="N122" s="143" t="s">
        <v>42</v>
      </c>
      <c r="P122" s="144">
        <f t="shared" si="1"/>
        <v>0</v>
      </c>
      <c r="Q122" s="144">
        <v>0</v>
      </c>
      <c r="R122" s="144">
        <f t="shared" si="2"/>
        <v>0</v>
      </c>
      <c r="S122" s="144">
        <v>0</v>
      </c>
      <c r="T122" s="145">
        <f t="shared" si="3"/>
        <v>0</v>
      </c>
      <c r="AR122" s="146" t="s">
        <v>186</v>
      </c>
      <c r="AT122" s="146" t="s">
        <v>167</v>
      </c>
      <c r="AU122" s="146" t="s">
        <v>76</v>
      </c>
      <c r="AY122" s="16" t="s">
        <v>164</v>
      </c>
      <c r="BE122" s="147">
        <f t="shared" si="4"/>
        <v>0</v>
      </c>
      <c r="BF122" s="147">
        <f t="shared" si="5"/>
        <v>0</v>
      </c>
      <c r="BG122" s="147">
        <f t="shared" si="6"/>
        <v>0</v>
      </c>
      <c r="BH122" s="147">
        <f t="shared" si="7"/>
        <v>0</v>
      </c>
      <c r="BI122" s="147">
        <f t="shared" si="8"/>
        <v>0</v>
      </c>
      <c r="BJ122" s="16" t="s">
        <v>113</v>
      </c>
      <c r="BK122" s="147">
        <f t="shared" si="9"/>
        <v>0</v>
      </c>
      <c r="BL122" s="16" t="s">
        <v>186</v>
      </c>
      <c r="BM122" s="146" t="s">
        <v>186</v>
      </c>
    </row>
    <row r="123" spans="2:65" s="1" customFormat="1" ht="24.2" customHeight="1">
      <c r="B123" s="31"/>
      <c r="C123" s="135" t="s">
        <v>181</v>
      </c>
      <c r="D123" s="135" t="s">
        <v>167</v>
      </c>
      <c r="E123" s="136" t="s">
        <v>2074</v>
      </c>
      <c r="F123" s="137" t="s">
        <v>2075</v>
      </c>
      <c r="G123" s="138" t="s">
        <v>1926</v>
      </c>
      <c r="H123" s="139">
        <v>820</v>
      </c>
      <c r="I123" s="140"/>
      <c r="J123" s="141">
        <f t="shared" si="0"/>
        <v>0</v>
      </c>
      <c r="K123" s="137" t="s">
        <v>1</v>
      </c>
      <c r="L123" s="31"/>
      <c r="M123" s="142" t="s">
        <v>1</v>
      </c>
      <c r="N123" s="143" t="s">
        <v>42</v>
      </c>
      <c r="P123" s="144">
        <f t="shared" si="1"/>
        <v>0</v>
      </c>
      <c r="Q123" s="144">
        <v>0</v>
      </c>
      <c r="R123" s="144">
        <f t="shared" si="2"/>
        <v>0</v>
      </c>
      <c r="S123" s="144">
        <v>0</v>
      </c>
      <c r="T123" s="145">
        <f t="shared" si="3"/>
        <v>0</v>
      </c>
      <c r="AR123" s="146" t="s">
        <v>186</v>
      </c>
      <c r="AT123" s="146" t="s">
        <v>167</v>
      </c>
      <c r="AU123" s="146" t="s">
        <v>76</v>
      </c>
      <c r="AY123" s="16" t="s">
        <v>164</v>
      </c>
      <c r="BE123" s="147">
        <f t="shared" si="4"/>
        <v>0</v>
      </c>
      <c r="BF123" s="147">
        <f t="shared" si="5"/>
        <v>0</v>
      </c>
      <c r="BG123" s="147">
        <f t="shared" si="6"/>
        <v>0</v>
      </c>
      <c r="BH123" s="147">
        <f t="shared" si="7"/>
        <v>0</v>
      </c>
      <c r="BI123" s="147">
        <f t="shared" si="8"/>
        <v>0</v>
      </c>
      <c r="BJ123" s="16" t="s">
        <v>113</v>
      </c>
      <c r="BK123" s="147">
        <f t="shared" si="9"/>
        <v>0</v>
      </c>
      <c r="BL123" s="16" t="s">
        <v>186</v>
      </c>
      <c r="BM123" s="146" t="s">
        <v>194</v>
      </c>
    </row>
    <row r="124" spans="2:65" s="1" customFormat="1" ht="24.2" customHeight="1">
      <c r="B124" s="31"/>
      <c r="C124" s="135" t="s">
        <v>186</v>
      </c>
      <c r="D124" s="135" t="s">
        <v>167</v>
      </c>
      <c r="E124" s="136" t="s">
        <v>2076</v>
      </c>
      <c r="F124" s="137" t="s">
        <v>2077</v>
      </c>
      <c r="G124" s="138" t="s">
        <v>1926</v>
      </c>
      <c r="H124" s="139">
        <v>479</v>
      </c>
      <c r="I124" s="140"/>
      <c r="J124" s="141">
        <f t="shared" si="0"/>
        <v>0</v>
      </c>
      <c r="K124" s="137" t="s">
        <v>1</v>
      </c>
      <c r="L124" s="31"/>
      <c r="M124" s="142" t="s">
        <v>1</v>
      </c>
      <c r="N124" s="143" t="s">
        <v>42</v>
      </c>
      <c r="P124" s="144">
        <f t="shared" si="1"/>
        <v>0</v>
      </c>
      <c r="Q124" s="144">
        <v>0</v>
      </c>
      <c r="R124" s="144">
        <f t="shared" si="2"/>
        <v>0</v>
      </c>
      <c r="S124" s="144">
        <v>0</v>
      </c>
      <c r="T124" s="145">
        <f t="shared" si="3"/>
        <v>0</v>
      </c>
      <c r="AR124" s="146" t="s">
        <v>186</v>
      </c>
      <c r="AT124" s="146" t="s">
        <v>167</v>
      </c>
      <c r="AU124" s="146" t="s">
        <v>76</v>
      </c>
      <c r="AY124" s="16" t="s">
        <v>164</v>
      </c>
      <c r="BE124" s="147">
        <f t="shared" si="4"/>
        <v>0</v>
      </c>
      <c r="BF124" s="147">
        <f t="shared" si="5"/>
        <v>0</v>
      </c>
      <c r="BG124" s="147">
        <f t="shared" si="6"/>
        <v>0</v>
      </c>
      <c r="BH124" s="147">
        <f t="shared" si="7"/>
        <v>0</v>
      </c>
      <c r="BI124" s="147">
        <f t="shared" si="8"/>
        <v>0</v>
      </c>
      <c r="BJ124" s="16" t="s">
        <v>113</v>
      </c>
      <c r="BK124" s="147">
        <f t="shared" si="9"/>
        <v>0</v>
      </c>
      <c r="BL124" s="16" t="s">
        <v>186</v>
      </c>
      <c r="BM124" s="146" t="s">
        <v>203</v>
      </c>
    </row>
    <row r="125" spans="2:65" s="1" customFormat="1" ht="24.2" customHeight="1">
      <c r="B125" s="31"/>
      <c r="C125" s="135" t="s">
        <v>163</v>
      </c>
      <c r="D125" s="135" t="s">
        <v>167</v>
      </c>
      <c r="E125" s="136" t="s">
        <v>2078</v>
      </c>
      <c r="F125" s="137" t="s">
        <v>2079</v>
      </c>
      <c r="G125" s="138" t="s">
        <v>1926</v>
      </c>
      <c r="H125" s="139">
        <v>80</v>
      </c>
      <c r="I125" s="140"/>
      <c r="J125" s="141">
        <f t="shared" si="0"/>
        <v>0</v>
      </c>
      <c r="K125" s="137" t="s">
        <v>1</v>
      </c>
      <c r="L125" s="31"/>
      <c r="M125" s="142" t="s">
        <v>1</v>
      </c>
      <c r="N125" s="143" t="s">
        <v>42</v>
      </c>
      <c r="P125" s="144">
        <f t="shared" si="1"/>
        <v>0</v>
      </c>
      <c r="Q125" s="144">
        <v>0</v>
      </c>
      <c r="R125" s="144">
        <f t="shared" si="2"/>
        <v>0</v>
      </c>
      <c r="S125" s="144">
        <v>0</v>
      </c>
      <c r="T125" s="145">
        <f t="shared" si="3"/>
        <v>0</v>
      </c>
      <c r="AR125" s="146" t="s">
        <v>186</v>
      </c>
      <c r="AT125" s="146" t="s">
        <v>167</v>
      </c>
      <c r="AU125" s="146" t="s">
        <v>76</v>
      </c>
      <c r="AY125" s="16" t="s">
        <v>164</v>
      </c>
      <c r="BE125" s="147">
        <f t="shared" si="4"/>
        <v>0</v>
      </c>
      <c r="BF125" s="147">
        <f t="shared" si="5"/>
        <v>0</v>
      </c>
      <c r="BG125" s="147">
        <f t="shared" si="6"/>
        <v>0</v>
      </c>
      <c r="BH125" s="147">
        <f t="shared" si="7"/>
        <v>0</v>
      </c>
      <c r="BI125" s="147">
        <f t="shared" si="8"/>
        <v>0</v>
      </c>
      <c r="BJ125" s="16" t="s">
        <v>113</v>
      </c>
      <c r="BK125" s="147">
        <f t="shared" si="9"/>
        <v>0</v>
      </c>
      <c r="BL125" s="16" t="s">
        <v>186</v>
      </c>
      <c r="BM125" s="146" t="s">
        <v>118</v>
      </c>
    </row>
    <row r="126" spans="2:65" s="1" customFormat="1" ht="24.2" customHeight="1">
      <c r="B126" s="31"/>
      <c r="C126" s="135" t="s">
        <v>194</v>
      </c>
      <c r="D126" s="135" t="s">
        <v>167</v>
      </c>
      <c r="E126" s="136" t="s">
        <v>2080</v>
      </c>
      <c r="F126" s="137" t="s">
        <v>2081</v>
      </c>
      <c r="G126" s="138" t="s">
        <v>1926</v>
      </c>
      <c r="H126" s="139">
        <v>104</v>
      </c>
      <c r="I126" s="140"/>
      <c r="J126" s="141">
        <f t="shared" si="0"/>
        <v>0</v>
      </c>
      <c r="K126" s="137" t="s">
        <v>1</v>
      </c>
      <c r="L126" s="31"/>
      <c r="M126" s="142" t="s">
        <v>1</v>
      </c>
      <c r="N126" s="143" t="s">
        <v>42</v>
      </c>
      <c r="P126" s="144">
        <f t="shared" si="1"/>
        <v>0</v>
      </c>
      <c r="Q126" s="144">
        <v>0</v>
      </c>
      <c r="R126" s="144">
        <f t="shared" si="2"/>
        <v>0</v>
      </c>
      <c r="S126" s="144">
        <v>0</v>
      </c>
      <c r="T126" s="145">
        <f t="shared" si="3"/>
        <v>0</v>
      </c>
      <c r="AR126" s="146" t="s">
        <v>186</v>
      </c>
      <c r="AT126" s="146" t="s">
        <v>167</v>
      </c>
      <c r="AU126" s="146" t="s">
        <v>76</v>
      </c>
      <c r="AY126" s="16" t="s">
        <v>164</v>
      </c>
      <c r="BE126" s="147">
        <f t="shared" si="4"/>
        <v>0</v>
      </c>
      <c r="BF126" s="147">
        <f t="shared" si="5"/>
        <v>0</v>
      </c>
      <c r="BG126" s="147">
        <f t="shared" si="6"/>
        <v>0</v>
      </c>
      <c r="BH126" s="147">
        <f t="shared" si="7"/>
        <v>0</v>
      </c>
      <c r="BI126" s="147">
        <f t="shared" si="8"/>
        <v>0</v>
      </c>
      <c r="BJ126" s="16" t="s">
        <v>113</v>
      </c>
      <c r="BK126" s="147">
        <f t="shared" si="9"/>
        <v>0</v>
      </c>
      <c r="BL126" s="16" t="s">
        <v>186</v>
      </c>
      <c r="BM126" s="146" t="s">
        <v>8</v>
      </c>
    </row>
    <row r="127" spans="2:65" s="1" customFormat="1" ht="24.2" customHeight="1">
      <c r="B127" s="31"/>
      <c r="C127" s="135" t="s">
        <v>197</v>
      </c>
      <c r="D127" s="135" t="s">
        <v>167</v>
      </c>
      <c r="E127" s="136" t="s">
        <v>2082</v>
      </c>
      <c r="F127" s="137" t="s">
        <v>2083</v>
      </c>
      <c r="G127" s="138" t="s">
        <v>1926</v>
      </c>
      <c r="H127" s="139">
        <v>69</v>
      </c>
      <c r="I127" s="140"/>
      <c r="J127" s="141">
        <f t="shared" si="0"/>
        <v>0</v>
      </c>
      <c r="K127" s="137" t="s">
        <v>1</v>
      </c>
      <c r="L127" s="31"/>
      <c r="M127" s="142" t="s">
        <v>1</v>
      </c>
      <c r="N127" s="143" t="s">
        <v>42</v>
      </c>
      <c r="P127" s="144">
        <f t="shared" si="1"/>
        <v>0</v>
      </c>
      <c r="Q127" s="144">
        <v>0</v>
      </c>
      <c r="R127" s="144">
        <f t="shared" si="2"/>
        <v>0</v>
      </c>
      <c r="S127" s="144">
        <v>0</v>
      </c>
      <c r="T127" s="145">
        <f t="shared" si="3"/>
        <v>0</v>
      </c>
      <c r="AR127" s="146" t="s">
        <v>186</v>
      </c>
      <c r="AT127" s="146" t="s">
        <v>167</v>
      </c>
      <c r="AU127" s="146" t="s">
        <v>76</v>
      </c>
      <c r="AY127" s="16" t="s">
        <v>164</v>
      </c>
      <c r="BE127" s="147">
        <f t="shared" si="4"/>
        <v>0</v>
      </c>
      <c r="BF127" s="147">
        <f t="shared" si="5"/>
        <v>0</v>
      </c>
      <c r="BG127" s="147">
        <f t="shared" si="6"/>
        <v>0</v>
      </c>
      <c r="BH127" s="147">
        <f t="shared" si="7"/>
        <v>0</v>
      </c>
      <c r="BI127" s="147">
        <f t="shared" si="8"/>
        <v>0</v>
      </c>
      <c r="BJ127" s="16" t="s">
        <v>113</v>
      </c>
      <c r="BK127" s="147">
        <f t="shared" si="9"/>
        <v>0</v>
      </c>
      <c r="BL127" s="16" t="s">
        <v>186</v>
      </c>
      <c r="BM127" s="146" t="s">
        <v>128</v>
      </c>
    </row>
    <row r="128" spans="2:65" s="1" customFormat="1" ht="24.2" customHeight="1">
      <c r="B128" s="31"/>
      <c r="C128" s="135" t="s">
        <v>203</v>
      </c>
      <c r="D128" s="135" t="s">
        <v>167</v>
      </c>
      <c r="E128" s="136" t="s">
        <v>2084</v>
      </c>
      <c r="F128" s="137" t="s">
        <v>2085</v>
      </c>
      <c r="G128" s="138" t="s">
        <v>1926</v>
      </c>
      <c r="H128" s="139">
        <v>784</v>
      </c>
      <c r="I128" s="140"/>
      <c r="J128" s="141">
        <f t="shared" si="0"/>
        <v>0</v>
      </c>
      <c r="K128" s="137" t="s">
        <v>1</v>
      </c>
      <c r="L128" s="31"/>
      <c r="M128" s="142" t="s">
        <v>1</v>
      </c>
      <c r="N128" s="143" t="s">
        <v>42</v>
      </c>
      <c r="P128" s="144">
        <f t="shared" si="1"/>
        <v>0</v>
      </c>
      <c r="Q128" s="144">
        <v>0</v>
      </c>
      <c r="R128" s="144">
        <f t="shared" si="2"/>
        <v>0</v>
      </c>
      <c r="S128" s="144">
        <v>0</v>
      </c>
      <c r="T128" s="145">
        <f t="shared" si="3"/>
        <v>0</v>
      </c>
      <c r="AR128" s="146" t="s">
        <v>186</v>
      </c>
      <c r="AT128" s="146" t="s">
        <v>167</v>
      </c>
      <c r="AU128" s="146" t="s">
        <v>76</v>
      </c>
      <c r="AY128" s="16" t="s">
        <v>164</v>
      </c>
      <c r="BE128" s="147">
        <f t="shared" si="4"/>
        <v>0</v>
      </c>
      <c r="BF128" s="147">
        <f t="shared" si="5"/>
        <v>0</v>
      </c>
      <c r="BG128" s="147">
        <f t="shared" si="6"/>
        <v>0</v>
      </c>
      <c r="BH128" s="147">
        <f t="shared" si="7"/>
        <v>0</v>
      </c>
      <c r="BI128" s="147">
        <f t="shared" si="8"/>
        <v>0</v>
      </c>
      <c r="BJ128" s="16" t="s">
        <v>113</v>
      </c>
      <c r="BK128" s="147">
        <f t="shared" si="9"/>
        <v>0</v>
      </c>
      <c r="BL128" s="16" t="s">
        <v>186</v>
      </c>
      <c r="BM128" s="146" t="s">
        <v>340</v>
      </c>
    </row>
    <row r="129" spans="2:65" s="1" customFormat="1" ht="24.2" customHeight="1">
      <c r="B129" s="31"/>
      <c r="C129" s="135" t="s">
        <v>208</v>
      </c>
      <c r="D129" s="135" t="s">
        <v>167</v>
      </c>
      <c r="E129" s="136" t="s">
        <v>2086</v>
      </c>
      <c r="F129" s="137" t="s">
        <v>2087</v>
      </c>
      <c r="G129" s="138" t="s">
        <v>1926</v>
      </c>
      <c r="H129" s="139">
        <v>479</v>
      </c>
      <c r="I129" s="140"/>
      <c r="J129" s="141">
        <f t="shared" si="0"/>
        <v>0</v>
      </c>
      <c r="K129" s="137" t="s">
        <v>1</v>
      </c>
      <c r="L129" s="31"/>
      <c r="M129" s="142" t="s">
        <v>1</v>
      </c>
      <c r="N129" s="143" t="s">
        <v>42</v>
      </c>
      <c r="P129" s="144">
        <f t="shared" si="1"/>
        <v>0</v>
      </c>
      <c r="Q129" s="144">
        <v>0</v>
      </c>
      <c r="R129" s="144">
        <f t="shared" si="2"/>
        <v>0</v>
      </c>
      <c r="S129" s="144">
        <v>0</v>
      </c>
      <c r="T129" s="145">
        <f t="shared" si="3"/>
        <v>0</v>
      </c>
      <c r="AR129" s="146" t="s">
        <v>186</v>
      </c>
      <c r="AT129" s="146" t="s">
        <v>167</v>
      </c>
      <c r="AU129" s="146" t="s">
        <v>76</v>
      </c>
      <c r="AY129" s="16" t="s">
        <v>164</v>
      </c>
      <c r="BE129" s="147">
        <f t="shared" si="4"/>
        <v>0</v>
      </c>
      <c r="BF129" s="147">
        <f t="shared" si="5"/>
        <v>0</v>
      </c>
      <c r="BG129" s="147">
        <f t="shared" si="6"/>
        <v>0</v>
      </c>
      <c r="BH129" s="147">
        <f t="shared" si="7"/>
        <v>0</v>
      </c>
      <c r="BI129" s="147">
        <f t="shared" si="8"/>
        <v>0</v>
      </c>
      <c r="BJ129" s="16" t="s">
        <v>113</v>
      </c>
      <c r="BK129" s="147">
        <f t="shared" si="9"/>
        <v>0</v>
      </c>
      <c r="BL129" s="16" t="s">
        <v>186</v>
      </c>
      <c r="BM129" s="146" t="s">
        <v>262</v>
      </c>
    </row>
    <row r="130" spans="2:65" s="1" customFormat="1" ht="24.2" customHeight="1">
      <c r="B130" s="31"/>
      <c r="C130" s="135" t="s">
        <v>118</v>
      </c>
      <c r="D130" s="135" t="s">
        <v>167</v>
      </c>
      <c r="E130" s="136" t="s">
        <v>2088</v>
      </c>
      <c r="F130" s="137" t="s">
        <v>2089</v>
      </c>
      <c r="G130" s="138" t="s">
        <v>1926</v>
      </c>
      <c r="H130" s="139">
        <v>80</v>
      </c>
      <c r="I130" s="140"/>
      <c r="J130" s="141">
        <f t="shared" si="0"/>
        <v>0</v>
      </c>
      <c r="K130" s="137" t="s">
        <v>1</v>
      </c>
      <c r="L130" s="31"/>
      <c r="M130" s="142" t="s">
        <v>1</v>
      </c>
      <c r="N130" s="143" t="s">
        <v>42</v>
      </c>
      <c r="P130" s="144">
        <f t="shared" si="1"/>
        <v>0</v>
      </c>
      <c r="Q130" s="144">
        <v>0</v>
      </c>
      <c r="R130" s="144">
        <f t="shared" si="2"/>
        <v>0</v>
      </c>
      <c r="S130" s="144">
        <v>0</v>
      </c>
      <c r="T130" s="145">
        <f t="shared" si="3"/>
        <v>0</v>
      </c>
      <c r="AR130" s="146" t="s">
        <v>186</v>
      </c>
      <c r="AT130" s="146" t="s">
        <v>167</v>
      </c>
      <c r="AU130" s="146" t="s">
        <v>76</v>
      </c>
      <c r="AY130" s="16" t="s">
        <v>164</v>
      </c>
      <c r="BE130" s="147">
        <f t="shared" si="4"/>
        <v>0</v>
      </c>
      <c r="BF130" s="147">
        <f t="shared" si="5"/>
        <v>0</v>
      </c>
      <c r="BG130" s="147">
        <f t="shared" si="6"/>
        <v>0</v>
      </c>
      <c r="BH130" s="147">
        <f t="shared" si="7"/>
        <v>0</v>
      </c>
      <c r="BI130" s="147">
        <f t="shared" si="8"/>
        <v>0</v>
      </c>
      <c r="BJ130" s="16" t="s">
        <v>113</v>
      </c>
      <c r="BK130" s="147">
        <f t="shared" si="9"/>
        <v>0</v>
      </c>
      <c r="BL130" s="16" t="s">
        <v>186</v>
      </c>
      <c r="BM130" s="146" t="s">
        <v>368</v>
      </c>
    </row>
    <row r="131" spans="2:65" s="1" customFormat="1" ht="24.2" customHeight="1">
      <c r="B131" s="31"/>
      <c r="C131" s="135" t="s">
        <v>121</v>
      </c>
      <c r="D131" s="135" t="s">
        <v>167</v>
      </c>
      <c r="E131" s="136" t="s">
        <v>2090</v>
      </c>
      <c r="F131" s="137" t="s">
        <v>2091</v>
      </c>
      <c r="G131" s="138" t="s">
        <v>1926</v>
      </c>
      <c r="H131" s="139">
        <v>104</v>
      </c>
      <c r="I131" s="140"/>
      <c r="J131" s="141">
        <f t="shared" si="0"/>
        <v>0</v>
      </c>
      <c r="K131" s="137" t="s">
        <v>1</v>
      </c>
      <c r="L131" s="31"/>
      <c r="M131" s="142" t="s">
        <v>1</v>
      </c>
      <c r="N131" s="143" t="s">
        <v>42</v>
      </c>
      <c r="P131" s="144">
        <f t="shared" si="1"/>
        <v>0</v>
      </c>
      <c r="Q131" s="144">
        <v>0</v>
      </c>
      <c r="R131" s="144">
        <f t="shared" si="2"/>
        <v>0</v>
      </c>
      <c r="S131" s="144">
        <v>0</v>
      </c>
      <c r="T131" s="145">
        <f t="shared" si="3"/>
        <v>0</v>
      </c>
      <c r="AR131" s="146" t="s">
        <v>186</v>
      </c>
      <c r="AT131" s="146" t="s">
        <v>167</v>
      </c>
      <c r="AU131" s="146" t="s">
        <v>76</v>
      </c>
      <c r="AY131" s="16" t="s">
        <v>164</v>
      </c>
      <c r="BE131" s="147">
        <f t="shared" si="4"/>
        <v>0</v>
      </c>
      <c r="BF131" s="147">
        <f t="shared" si="5"/>
        <v>0</v>
      </c>
      <c r="BG131" s="147">
        <f t="shared" si="6"/>
        <v>0</v>
      </c>
      <c r="BH131" s="147">
        <f t="shared" si="7"/>
        <v>0</v>
      </c>
      <c r="BI131" s="147">
        <f t="shared" si="8"/>
        <v>0</v>
      </c>
      <c r="BJ131" s="16" t="s">
        <v>113</v>
      </c>
      <c r="BK131" s="147">
        <f t="shared" si="9"/>
        <v>0</v>
      </c>
      <c r="BL131" s="16" t="s">
        <v>186</v>
      </c>
      <c r="BM131" s="146" t="s">
        <v>381</v>
      </c>
    </row>
    <row r="132" spans="2:65" s="1" customFormat="1" ht="24.2" customHeight="1">
      <c r="B132" s="31"/>
      <c r="C132" s="135" t="s">
        <v>8</v>
      </c>
      <c r="D132" s="135" t="s">
        <v>167</v>
      </c>
      <c r="E132" s="136" t="s">
        <v>2092</v>
      </c>
      <c r="F132" s="137" t="s">
        <v>2093</v>
      </c>
      <c r="G132" s="138" t="s">
        <v>1926</v>
      </c>
      <c r="H132" s="139">
        <v>69</v>
      </c>
      <c r="I132" s="140"/>
      <c r="J132" s="141">
        <f t="shared" si="0"/>
        <v>0</v>
      </c>
      <c r="K132" s="137" t="s">
        <v>1</v>
      </c>
      <c r="L132" s="31"/>
      <c r="M132" s="142" t="s">
        <v>1</v>
      </c>
      <c r="N132" s="143" t="s">
        <v>42</v>
      </c>
      <c r="P132" s="144">
        <f t="shared" si="1"/>
        <v>0</v>
      </c>
      <c r="Q132" s="144">
        <v>0</v>
      </c>
      <c r="R132" s="144">
        <f t="shared" si="2"/>
        <v>0</v>
      </c>
      <c r="S132" s="144">
        <v>0</v>
      </c>
      <c r="T132" s="145">
        <f t="shared" si="3"/>
        <v>0</v>
      </c>
      <c r="AR132" s="146" t="s">
        <v>186</v>
      </c>
      <c r="AT132" s="146" t="s">
        <v>167</v>
      </c>
      <c r="AU132" s="146" t="s">
        <v>76</v>
      </c>
      <c r="AY132" s="16" t="s">
        <v>164</v>
      </c>
      <c r="BE132" s="147">
        <f t="shared" si="4"/>
        <v>0</v>
      </c>
      <c r="BF132" s="147">
        <f t="shared" si="5"/>
        <v>0</v>
      </c>
      <c r="BG132" s="147">
        <f t="shared" si="6"/>
        <v>0</v>
      </c>
      <c r="BH132" s="147">
        <f t="shared" si="7"/>
        <v>0</v>
      </c>
      <c r="BI132" s="147">
        <f t="shared" si="8"/>
        <v>0</v>
      </c>
      <c r="BJ132" s="16" t="s">
        <v>113</v>
      </c>
      <c r="BK132" s="147">
        <f t="shared" si="9"/>
        <v>0</v>
      </c>
      <c r="BL132" s="16" t="s">
        <v>186</v>
      </c>
      <c r="BM132" s="146" t="s">
        <v>396</v>
      </c>
    </row>
    <row r="133" spans="2:65" s="1" customFormat="1" ht="24.2" customHeight="1">
      <c r="B133" s="31"/>
      <c r="C133" s="135" t="s">
        <v>126</v>
      </c>
      <c r="D133" s="135" t="s">
        <v>167</v>
      </c>
      <c r="E133" s="136" t="s">
        <v>2094</v>
      </c>
      <c r="F133" s="137" t="s">
        <v>2095</v>
      </c>
      <c r="G133" s="138" t="s">
        <v>1926</v>
      </c>
      <c r="H133" s="139">
        <v>1516</v>
      </c>
      <c r="I133" s="140"/>
      <c r="J133" s="141">
        <f t="shared" si="0"/>
        <v>0</v>
      </c>
      <c r="K133" s="137" t="s">
        <v>1</v>
      </c>
      <c r="L133" s="31"/>
      <c r="M133" s="142" t="s">
        <v>1</v>
      </c>
      <c r="N133" s="143" t="s">
        <v>42</v>
      </c>
      <c r="P133" s="144">
        <f t="shared" si="1"/>
        <v>0</v>
      </c>
      <c r="Q133" s="144">
        <v>0</v>
      </c>
      <c r="R133" s="144">
        <f t="shared" si="2"/>
        <v>0</v>
      </c>
      <c r="S133" s="144">
        <v>0</v>
      </c>
      <c r="T133" s="145">
        <f t="shared" si="3"/>
        <v>0</v>
      </c>
      <c r="AR133" s="146" t="s">
        <v>186</v>
      </c>
      <c r="AT133" s="146" t="s">
        <v>167</v>
      </c>
      <c r="AU133" s="146" t="s">
        <v>76</v>
      </c>
      <c r="AY133" s="16" t="s">
        <v>164</v>
      </c>
      <c r="BE133" s="147">
        <f t="shared" si="4"/>
        <v>0</v>
      </c>
      <c r="BF133" s="147">
        <f t="shared" si="5"/>
        <v>0</v>
      </c>
      <c r="BG133" s="147">
        <f t="shared" si="6"/>
        <v>0</v>
      </c>
      <c r="BH133" s="147">
        <f t="shared" si="7"/>
        <v>0</v>
      </c>
      <c r="BI133" s="147">
        <f t="shared" si="8"/>
        <v>0</v>
      </c>
      <c r="BJ133" s="16" t="s">
        <v>113</v>
      </c>
      <c r="BK133" s="147">
        <f t="shared" si="9"/>
        <v>0</v>
      </c>
      <c r="BL133" s="16" t="s">
        <v>186</v>
      </c>
      <c r="BM133" s="146" t="s">
        <v>409</v>
      </c>
    </row>
    <row r="134" spans="2:65" s="1" customFormat="1" ht="24.2" customHeight="1">
      <c r="B134" s="31"/>
      <c r="C134" s="135" t="s">
        <v>128</v>
      </c>
      <c r="D134" s="135" t="s">
        <v>167</v>
      </c>
      <c r="E134" s="136" t="s">
        <v>2096</v>
      </c>
      <c r="F134" s="137" t="s">
        <v>2097</v>
      </c>
      <c r="G134" s="138" t="s">
        <v>1909</v>
      </c>
      <c r="H134" s="139">
        <v>1</v>
      </c>
      <c r="I134" s="140"/>
      <c r="J134" s="141">
        <f t="shared" si="0"/>
        <v>0</v>
      </c>
      <c r="K134" s="137" t="s">
        <v>1</v>
      </c>
      <c r="L134" s="31"/>
      <c r="M134" s="142" t="s">
        <v>1</v>
      </c>
      <c r="N134" s="143" t="s">
        <v>42</v>
      </c>
      <c r="P134" s="144">
        <f t="shared" si="1"/>
        <v>0</v>
      </c>
      <c r="Q134" s="144">
        <v>0</v>
      </c>
      <c r="R134" s="144">
        <f t="shared" si="2"/>
        <v>0</v>
      </c>
      <c r="S134" s="144">
        <v>0</v>
      </c>
      <c r="T134" s="145">
        <f t="shared" si="3"/>
        <v>0</v>
      </c>
      <c r="AR134" s="146" t="s">
        <v>186</v>
      </c>
      <c r="AT134" s="146" t="s">
        <v>167</v>
      </c>
      <c r="AU134" s="146" t="s">
        <v>76</v>
      </c>
      <c r="AY134" s="16" t="s">
        <v>164</v>
      </c>
      <c r="BE134" s="147">
        <f t="shared" si="4"/>
        <v>0</v>
      </c>
      <c r="BF134" s="147">
        <f t="shared" si="5"/>
        <v>0</v>
      </c>
      <c r="BG134" s="147">
        <f t="shared" si="6"/>
        <v>0</v>
      </c>
      <c r="BH134" s="147">
        <f t="shared" si="7"/>
        <v>0</v>
      </c>
      <c r="BI134" s="147">
        <f t="shared" si="8"/>
        <v>0</v>
      </c>
      <c r="BJ134" s="16" t="s">
        <v>113</v>
      </c>
      <c r="BK134" s="147">
        <f t="shared" si="9"/>
        <v>0</v>
      </c>
      <c r="BL134" s="16" t="s">
        <v>186</v>
      </c>
      <c r="BM134" s="146" t="s">
        <v>423</v>
      </c>
    </row>
    <row r="135" spans="2:65" s="1" customFormat="1" ht="24.2" customHeight="1">
      <c r="B135" s="31"/>
      <c r="C135" s="135" t="s">
        <v>336</v>
      </c>
      <c r="D135" s="135" t="s">
        <v>167</v>
      </c>
      <c r="E135" s="136" t="s">
        <v>2098</v>
      </c>
      <c r="F135" s="137" t="s">
        <v>2099</v>
      </c>
      <c r="G135" s="138" t="s">
        <v>1894</v>
      </c>
      <c r="H135" s="139">
        <v>1</v>
      </c>
      <c r="I135" s="140"/>
      <c r="J135" s="141">
        <f t="shared" si="0"/>
        <v>0</v>
      </c>
      <c r="K135" s="137" t="s">
        <v>1</v>
      </c>
      <c r="L135" s="31"/>
      <c r="M135" s="142" t="s">
        <v>1</v>
      </c>
      <c r="N135" s="143" t="s">
        <v>42</v>
      </c>
      <c r="P135" s="144">
        <f t="shared" si="1"/>
        <v>0</v>
      </c>
      <c r="Q135" s="144">
        <v>0</v>
      </c>
      <c r="R135" s="144">
        <f t="shared" si="2"/>
        <v>0</v>
      </c>
      <c r="S135" s="144">
        <v>0</v>
      </c>
      <c r="T135" s="145">
        <f t="shared" si="3"/>
        <v>0</v>
      </c>
      <c r="AR135" s="146" t="s">
        <v>186</v>
      </c>
      <c r="AT135" s="146" t="s">
        <v>167</v>
      </c>
      <c r="AU135" s="146" t="s">
        <v>76</v>
      </c>
      <c r="AY135" s="16" t="s">
        <v>164</v>
      </c>
      <c r="BE135" s="147">
        <f t="shared" si="4"/>
        <v>0</v>
      </c>
      <c r="BF135" s="147">
        <f t="shared" si="5"/>
        <v>0</v>
      </c>
      <c r="BG135" s="147">
        <f t="shared" si="6"/>
        <v>0</v>
      </c>
      <c r="BH135" s="147">
        <f t="shared" si="7"/>
        <v>0</v>
      </c>
      <c r="BI135" s="147">
        <f t="shared" si="8"/>
        <v>0</v>
      </c>
      <c r="BJ135" s="16" t="s">
        <v>113</v>
      </c>
      <c r="BK135" s="147">
        <f t="shared" si="9"/>
        <v>0</v>
      </c>
      <c r="BL135" s="16" t="s">
        <v>186</v>
      </c>
      <c r="BM135" s="146" t="s">
        <v>439</v>
      </c>
    </row>
    <row r="136" spans="2:65" s="1" customFormat="1" ht="33" customHeight="1">
      <c r="B136" s="31"/>
      <c r="C136" s="135" t="s">
        <v>340</v>
      </c>
      <c r="D136" s="135" t="s">
        <v>167</v>
      </c>
      <c r="E136" s="136" t="s">
        <v>2100</v>
      </c>
      <c r="F136" s="137" t="s">
        <v>2101</v>
      </c>
      <c r="G136" s="138" t="s">
        <v>1909</v>
      </c>
      <c r="H136" s="139">
        <v>1</v>
      </c>
      <c r="I136" s="140"/>
      <c r="J136" s="141">
        <f t="shared" si="0"/>
        <v>0</v>
      </c>
      <c r="K136" s="137" t="s">
        <v>1</v>
      </c>
      <c r="L136" s="31"/>
      <c r="M136" s="142" t="s">
        <v>1</v>
      </c>
      <c r="N136" s="143" t="s">
        <v>42</v>
      </c>
      <c r="P136" s="144">
        <f t="shared" si="1"/>
        <v>0</v>
      </c>
      <c r="Q136" s="144">
        <v>0</v>
      </c>
      <c r="R136" s="144">
        <f t="shared" si="2"/>
        <v>0</v>
      </c>
      <c r="S136" s="144">
        <v>0</v>
      </c>
      <c r="T136" s="145">
        <f t="shared" si="3"/>
        <v>0</v>
      </c>
      <c r="AR136" s="146" t="s">
        <v>186</v>
      </c>
      <c r="AT136" s="146" t="s">
        <v>167</v>
      </c>
      <c r="AU136" s="146" t="s">
        <v>76</v>
      </c>
      <c r="AY136" s="16" t="s">
        <v>164</v>
      </c>
      <c r="BE136" s="147">
        <f t="shared" si="4"/>
        <v>0</v>
      </c>
      <c r="BF136" s="147">
        <f t="shared" si="5"/>
        <v>0</v>
      </c>
      <c r="BG136" s="147">
        <f t="shared" si="6"/>
        <v>0</v>
      </c>
      <c r="BH136" s="147">
        <f t="shared" si="7"/>
        <v>0</v>
      </c>
      <c r="BI136" s="147">
        <f t="shared" si="8"/>
        <v>0</v>
      </c>
      <c r="BJ136" s="16" t="s">
        <v>113</v>
      </c>
      <c r="BK136" s="147">
        <f t="shared" si="9"/>
        <v>0</v>
      </c>
      <c r="BL136" s="16" t="s">
        <v>186</v>
      </c>
      <c r="BM136" s="146" t="s">
        <v>470</v>
      </c>
    </row>
    <row r="137" spans="2:65" s="1" customFormat="1" ht="37.9" customHeight="1">
      <c r="B137" s="31"/>
      <c r="C137" s="135" t="s">
        <v>345</v>
      </c>
      <c r="D137" s="135" t="s">
        <v>167</v>
      </c>
      <c r="E137" s="136" t="s">
        <v>2102</v>
      </c>
      <c r="F137" s="137" t="s">
        <v>2103</v>
      </c>
      <c r="G137" s="138" t="s">
        <v>1926</v>
      </c>
      <c r="H137" s="139">
        <v>784</v>
      </c>
      <c r="I137" s="140"/>
      <c r="J137" s="141">
        <f t="shared" si="0"/>
        <v>0</v>
      </c>
      <c r="K137" s="137" t="s">
        <v>1</v>
      </c>
      <c r="L137" s="31"/>
      <c r="M137" s="142" t="s">
        <v>1</v>
      </c>
      <c r="N137" s="143" t="s">
        <v>42</v>
      </c>
      <c r="P137" s="144">
        <f t="shared" si="1"/>
        <v>0</v>
      </c>
      <c r="Q137" s="144">
        <v>0</v>
      </c>
      <c r="R137" s="144">
        <f t="shared" si="2"/>
        <v>0</v>
      </c>
      <c r="S137" s="144">
        <v>0</v>
      </c>
      <c r="T137" s="145">
        <f t="shared" si="3"/>
        <v>0</v>
      </c>
      <c r="AR137" s="146" t="s">
        <v>186</v>
      </c>
      <c r="AT137" s="146" t="s">
        <v>167</v>
      </c>
      <c r="AU137" s="146" t="s">
        <v>76</v>
      </c>
      <c r="AY137" s="16" t="s">
        <v>164</v>
      </c>
      <c r="BE137" s="147">
        <f t="shared" si="4"/>
        <v>0</v>
      </c>
      <c r="BF137" s="147">
        <f t="shared" si="5"/>
        <v>0</v>
      </c>
      <c r="BG137" s="147">
        <f t="shared" si="6"/>
        <v>0</v>
      </c>
      <c r="BH137" s="147">
        <f t="shared" si="7"/>
        <v>0</v>
      </c>
      <c r="BI137" s="147">
        <f t="shared" si="8"/>
        <v>0</v>
      </c>
      <c r="BJ137" s="16" t="s">
        <v>113</v>
      </c>
      <c r="BK137" s="147">
        <f t="shared" si="9"/>
        <v>0</v>
      </c>
      <c r="BL137" s="16" t="s">
        <v>186</v>
      </c>
      <c r="BM137" s="146" t="s">
        <v>504</v>
      </c>
    </row>
    <row r="138" spans="2:65" s="1" customFormat="1" ht="37.9" customHeight="1">
      <c r="B138" s="31"/>
      <c r="C138" s="135" t="s">
        <v>262</v>
      </c>
      <c r="D138" s="135" t="s">
        <v>167</v>
      </c>
      <c r="E138" s="136" t="s">
        <v>2104</v>
      </c>
      <c r="F138" s="137" t="s">
        <v>2105</v>
      </c>
      <c r="G138" s="138" t="s">
        <v>1926</v>
      </c>
      <c r="H138" s="139">
        <v>663</v>
      </c>
      <c r="I138" s="140"/>
      <c r="J138" s="141">
        <f t="shared" si="0"/>
        <v>0</v>
      </c>
      <c r="K138" s="137" t="s">
        <v>1</v>
      </c>
      <c r="L138" s="31"/>
      <c r="M138" s="142" t="s">
        <v>1</v>
      </c>
      <c r="N138" s="143" t="s">
        <v>42</v>
      </c>
      <c r="P138" s="144">
        <f t="shared" si="1"/>
        <v>0</v>
      </c>
      <c r="Q138" s="144">
        <v>0</v>
      </c>
      <c r="R138" s="144">
        <f t="shared" si="2"/>
        <v>0</v>
      </c>
      <c r="S138" s="144">
        <v>0</v>
      </c>
      <c r="T138" s="145">
        <f t="shared" si="3"/>
        <v>0</v>
      </c>
      <c r="AR138" s="146" t="s">
        <v>186</v>
      </c>
      <c r="AT138" s="146" t="s">
        <v>167</v>
      </c>
      <c r="AU138" s="146" t="s">
        <v>76</v>
      </c>
      <c r="AY138" s="16" t="s">
        <v>164</v>
      </c>
      <c r="BE138" s="147">
        <f t="shared" si="4"/>
        <v>0</v>
      </c>
      <c r="BF138" s="147">
        <f t="shared" si="5"/>
        <v>0</v>
      </c>
      <c r="BG138" s="147">
        <f t="shared" si="6"/>
        <v>0</v>
      </c>
      <c r="BH138" s="147">
        <f t="shared" si="7"/>
        <v>0</v>
      </c>
      <c r="BI138" s="147">
        <f t="shared" si="8"/>
        <v>0</v>
      </c>
      <c r="BJ138" s="16" t="s">
        <v>113</v>
      </c>
      <c r="BK138" s="147">
        <f t="shared" si="9"/>
        <v>0</v>
      </c>
      <c r="BL138" s="16" t="s">
        <v>186</v>
      </c>
      <c r="BM138" s="146" t="s">
        <v>521</v>
      </c>
    </row>
    <row r="139" spans="2:65" s="1" customFormat="1" ht="37.9" customHeight="1">
      <c r="B139" s="31"/>
      <c r="C139" s="135" t="s">
        <v>359</v>
      </c>
      <c r="D139" s="135" t="s">
        <v>167</v>
      </c>
      <c r="E139" s="136" t="s">
        <v>2106</v>
      </c>
      <c r="F139" s="137" t="s">
        <v>2107</v>
      </c>
      <c r="G139" s="138" t="s">
        <v>1926</v>
      </c>
      <c r="H139" s="139">
        <v>69</v>
      </c>
      <c r="I139" s="140"/>
      <c r="J139" s="141">
        <f t="shared" si="0"/>
        <v>0</v>
      </c>
      <c r="K139" s="137" t="s">
        <v>1</v>
      </c>
      <c r="L139" s="31"/>
      <c r="M139" s="142" t="s">
        <v>1</v>
      </c>
      <c r="N139" s="143" t="s">
        <v>42</v>
      </c>
      <c r="P139" s="144">
        <f t="shared" si="1"/>
        <v>0</v>
      </c>
      <c r="Q139" s="144">
        <v>0</v>
      </c>
      <c r="R139" s="144">
        <f t="shared" si="2"/>
        <v>0</v>
      </c>
      <c r="S139" s="144">
        <v>0</v>
      </c>
      <c r="T139" s="145">
        <f t="shared" si="3"/>
        <v>0</v>
      </c>
      <c r="AR139" s="146" t="s">
        <v>186</v>
      </c>
      <c r="AT139" s="146" t="s">
        <v>167</v>
      </c>
      <c r="AU139" s="146" t="s">
        <v>76</v>
      </c>
      <c r="AY139" s="16" t="s">
        <v>164</v>
      </c>
      <c r="BE139" s="147">
        <f t="shared" si="4"/>
        <v>0</v>
      </c>
      <c r="BF139" s="147">
        <f t="shared" si="5"/>
        <v>0</v>
      </c>
      <c r="BG139" s="147">
        <f t="shared" si="6"/>
        <v>0</v>
      </c>
      <c r="BH139" s="147">
        <f t="shared" si="7"/>
        <v>0</v>
      </c>
      <c r="BI139" s="147">
        <f t="shared" si="8"/>
        <v>0</v>
      </c>
      <c r="BJ139" s="16" t="s">
        <v>113</v>
      </c>
      <c r="BK139" s="147">
        <f t="shared" si="9"/>
        <v>0</v>
      </c>
      <c r="BL139" s="16" t="s">
        <v>186</v>
      </c>
      <c r="BM139" s="146" t="s">
        <v>536</v>
      </c>
    </row>
    <row r="140" spans="2:65" s="1" customFormat="1" ht="21.75" customHeight="1">
      <c r="B140" s="31"/>
      <c r="C140" s="135" t="s">
        <v>368</v>
      </c>
      <c r="D140" s="135" t="s">
        <v>167</v>
      </c>
      <c r="E140" s="136" t="s">
        <v>2108</v>
      </c>
      <c r="F140" s="137" t="s">
        <v>2109</v>
      </c>
      <c r="G140" s="138" t="s">
        <v>1926</v>
      </c>
      <c r="H140" s="139">
        <v>1516</v>
      </c>
      <c r="I140" s="140"/>
      <c r="J140" s="141">
        <f t="shared" si="0"/>
        <v>0</v>
      </c>
      <c r="K140" s="137" t="s">
        <v>1</v>
      </c>
      <c r="L140" s="31"/>
      <c r="M140" s="142" t="s">
        <v>1</v>
      </c>
      <c r="N140" s="143" t="s">
        <v>42</v>
      </c>
      <c r="P140" s="144">
        <f t="shared" si="1"/>
        <v>0</v>
      </c>
      <c r="Q140" s="144">
        <v>0</v>
      </c>
      <c r="R140" s="144">
        <f t="shared" si="2"/>
        <v>0</v>
      </c>
      <c r="S140" s="144">
        <v>0</v>
      </c>
      <c r="T140" s="145">
        <f t="shared" si="3"/>
        <v>0</v>
      </c>
      <c r="AR140" s="146" t="s">
        <v>186</v>
      </c>
      <c r="AT140" s="146" t="s">
        <v>167</v>
      </c>
      <c r="AU140" s="146" t="s">
        <v>76</v>
      </c>
      <c r="AY140" s="16" t="s">
        <v>164</v>
      </c>
      <c r="BE140" s="147">
        <f t="shared" si="4"/>
        <v>0</v>
      </c>
      <c r="BF140" s="147">
        <f t="shared" si="5"/>
        <v>0</v>
      </c>
      <c r="BG140" s="147">
        <f t="shared" si="6"/>
        <v>0</v>
      </c>
      <c r="BH140" s="147">
        <f t="shared" si="7"/>
        <v>0</v>
      </c>
      <c r="BI140" s="147">
        <f t="shared" si="8"/>
        <v>0</v>
      </c>
      <c r="BJ140" s="16" t="s">
        <v>113</v>
      </c>
      <c r="BK140" s="147">
        <f t="shared" si="9"/>
        <v>0</v>
      </c>
      <c r="BL140" s="16" t="s">
        <v>186</v>
      </c>
      <c r="BM140" s="146" t="s">
        <v>552</v>
      </c>
    </row>
    <row r="141" spans="2:65" s="1" customFormat="1" ht="24.2" customHeight="1">
      <c r="B141" s="31"/>
      <c r="C141" s="135" t="s">
        <v>7</v>
      </c>
      <c r="D141" s="135" t="s">
        <v>167</v>
      </c>
      <c r="E141" s="136" t="s">
        <v>2110</v>
      </c>
      <c r="F141" s="137" t="s">
        <v>2111</v>
      </c>
      <c r="G141" s="138" t="s">
        <v>305</v>
      </c>
      <c r="H141" s="139">
        <v>40</v>
      </c>
      <c r="I141" s="140"/>
      <c r="J141" s="141">
        <f t="shared" si="0"/>
        <v>0</v>
      </c>
      <c r="K141" s="137" t="s">
        <v>1</v>
      </c>
      <c r="L141" s="31"/>
      <c r="M141" s="142" t="s">
        <v>1</v>
      </c>
      <c r="N141" s="143" t="s">
        <v>42</v>
      </c>
      <c r="P141" s="144">
        <f t="shared" si="1"/>
        <v>0</v>
      </c>
      <c r="Q141" s="144">
        <v>0</v>
      </c>
      <c r="R141" s="144">
        <f t="shared" si="2"/>
        <v>0</v>
      </c>
      <c r="S141" s="144">
        <v>0</v>
      </c>
      <c r="T141" s="145">
        <f t="shared" si="3"/>
        <v>0</v>
      </c>
      <c r="AR141" s="146" t="s">
        <v>186</v>
      </c>
      <c r="AT141" s="146" t="s">
        <v>167</v>
      </c>
      <c r="AU141" s="146" t="s">
        <v>76</v>
      </c>
      <c r="AY141" s="16" t="s">
        <v>164</v>
      </c>
      <c r="BE141" s="147">
        <f t="shared" si="4"/>
        <v>0</v>
      </c>
      <c r="BF141" s="147">
        <f t="shared" si="5"/>
        <v>0</v>
      </c>
      <c r="BG141" s="147">
        <f t="shared" si="6"/>
        <v>0</v>
      </c>
      <c r="BH141" s="147">
        <f t="shared" si="7"/>
        <v>0</v>
      </c>
      <c r="BI141" s="147">
        <f t="shared" si="8"/>
        <v>0</v>
      </c>
      <c r="BJ141" s="16" t="s">
        <v>113</v>
      </c>
      <c r="BK141" s="147">
        <f t="shared" si="9"/>
        <v>0</v>
      </c>
      <c r="BL141" s="16" t="s">
        <v>186</v>
      </c>
      <c r="BM141" s="146" t="s">
        <v>563</v>
      </c>
    </row>
    <row r="142" spans="2:65" s="1" customFormat="1" ht="16.5" customHeight="1">
      <c r="B142" s="31"/>
      <c r="C142" s="135" t="s">
        <v>381</v>
      </c>
      <c r="D142" s="135" t="s">
        <v>167</v>
      </c>
      <c r="E142" s="136" t="s">
        <v>2112</v>
      </c>
      <c r="F142" s="137" t="s">
        <v>2113</v>
      </c>
      <c r="G142" s="138" t="s">
        <v>1909</v>
      </c>
      <c r="H142" s="139">
        <v>1</v>
      </c>
      <c r="I142" s="140"/>
      <c r="J142" s="141">
        <f t="shared" si="0"/>
        <v>0</v>
      </c>
      <c r="K142" s="137" t="s">
        <v>1</v>
      </c>
      <c r="L142" s="31"/>
      <c r="M142" s="142" t="s">
        <v>1</v>
      </c>
      <c r="N142" s="143" t="s">
        <v>42</v>
      </c>
      <c r="P142" s="144">
        <f t="shared" si="1"/>
        <v>0</v>
      </c>
      <c r="Q142" s="144">
        <v>0</v>
      </c>
      <c r="R142" s="144">
        <f t="shared" si="2"/>
        <v>0</v>
      </c>
      <c r="S142" s="144">
        <v>0</v>
      </c>
      <c r="T142" s="145">
        <f t="shared" si="3"/>
        <v>0</v>
      </c>
      <c r="AR142" s="146" t="s">
        <v>186</v>
      </c>
      <c r="AT142" s="146" t="s">
        <v>167</v>
      </c>
      <c r="AU142" s="146" t="s">
        <v>76</v>
      </c>
      <c r="AY142" s="16" t="s">
        <v>164</v>
      </c>
      <c r="BE142" s="147">
        <f t="shared" si="4"/>
        <v>0</v>
      </c>
      <c r="BF142" s="147">
        <f t="shared" si="5"/>
        <v>0</v>
      </c>
      <c r="BG142" s="147">
        <f t="shared" si="6"/>
        <v>0</v>
      </c>
      <c r="BH142" s="147">
        <f t="shared" si="7"/>
        <v>0</v>
      </c>
      <c r="BI142" s="147">
        <f t="shared" si="8"/>
        <v>0</v>
      </c>
      <c r="BJ142" s="16" t="s">
        <v>113</v>
      </c>
      <c r="BK142" s="147">
        <f t="shared" si="9"/>
        <v>0</v>
      </c>
      <c r="BL142" s="16" t="s">
        <v>186</v>
      </c>
      <c r="BM142" s="146" t="s">
        <v>574</v>
      </c>
    </row>
    <row r="143" spans="2:65" s="1" customFormat="1" ht="37.9" customHeight="1">
      <c r="B143" s="31"/>
      <c r="C143" s="135" t="s">
        <v>385</v>
      </c>
      <c r="D143" s="135" t="s">
        <v>167</v>
      </c>
      <c r="E143" s="136" t="s">
        <v>2114</v>
      </c>
      <c r="F143" s="137" t="s">
        <v>2115</v>
      </c>
      <c r="G143" s="138" t="s">
        <v>1909</v>
      </c>
      <c r="H143" s="139">
        <v>1</v>
      </c>
      <c r="I143" s="140"/>
      <c r="J143" s="141">
        <f t="shared" si="0"/>
        <v>0</v>
      </c>
      <c r="K143" s="137" t="s">
        <v>1</v>
      </c>
      <c r="L143" s="31"/>
      <c r="M143" s="142" t="s">
        <v>1</v>
      </c>
      <c r="N143" s="143" t="s">
        <v>42</v>
      </c>
      <c r="P143" s="144">
        <f t="shared" si="1"/>
        <v>0</v>
      </c>
      <c r="Q143" s="144">
        <v>0</v>
      </c>
      <c r="R143" s="144">
        <f t="shared" si="2"/>
        <v>0</v>
      </c>
      <c r="S143" s="144">
        <v>0</v>
      </c>
      <c r="T143" s="145">
        <f t="shared" si="3"/>
        <v>0</v>
      </c>
      <c r="AR143" s="146" t="s">
        <v>186</v>
      </c>
      <c r="AT143" s="146" t="s">
        <v>167</v>
      </c>
      <c r="AU143" s="146" t="s">
        <v>76</v>
      </c>
      <c r="AY143" s="16" t="s">
        <v>164</v>
      </c>
      <c r="BE143" s="147">
        <f t="shared" si="4"/>
        <v>0</v>
      </c>
      <c r="BF143" s="147">
        <f t="shared" si="5"/>
        <v>0</v>
      </c>
      <c r="BG143" s="147">
        <f t="shared" si="6"/>
        <v>0</v>
      </c>
      <c r="BH143" s="147">
        <f t="shared" si="7"/>
        <v>0</v>
      </c>
      <c r="BI143" s="147">
        <f t="shared" si="8"/>
        <v>0</v>
      </c>
      <c r="BJ143" s="16" t="s">
        <v>113</v>
      </c>
      <c r="BK143" s="147">
        <f t="shared" si="9"/>
        <v>0</v>
      </c>
      <c r="BL143" s="16" t="s">
        <v>186</v>
      </c>
      <c r="BM143" s="146" t="s">
        <v>587</v>
      </c>
    </row>
    <row r="144" spans="2:65" s="1" customFormat="1" ht="49.15" customHeight="1">
      <c r="B144" s="31"/>
      <c r="C144" s="135" t="s">
        <v>396</v>
      </c>
      <c r="D144" s="135" t="s">
        <v>167</v>
      </c>
      <c r="E144" s="136" t="s">
        <v>2116</v>
      </c>
      <c r="F144" s="137" t="s">
        <v>2117</v>
      </c>
      <c r="G144" s="138" t="s">
        <v>1909</v>
      </c>
      <c r="H144" s="139">
        <v>32</v>
      </c>
      <c r="I144" s="140"/>
      <c r="J144" s="141">
        <f t="shared" si="0"/>
        <v>0</v>
      </c>
      <c r="K144" s="137" t="s">
        <v>1</v>
      </c>
      <c r="L144" s="31"/>
      <c r="M144" s="142" t="s">
        <v>1</v>
      </c>
      <c r="N144" s="143" t="s">
        <v>42</v>
      </c>
      <c r="P144" s="144">
        <f t="shared" si="1"/>
        <v>0</v>
      </c>
      <c r="Q144" s="144">
        <v>0</v>
      </c>
      <c r="R144" s="144">
        <f t="shared" si="2"/>
        <v>0</v>
      </c>
      <c r="S144" s="144">
        <v>0</v>
      </c>
      <c r="T144" s="145">
        <f t="shared" si="3"/>
        <v>0</v>
      </c>
      <c r="AR144" s="146" t="s">
        <v>186</v>
      </c>
      <c r="AT144" s="146" t="s">
        <v>167</v>
      </c>
      <c r="AU144" s="146" t="s">
        <v>76</v>
      </c>
      <c r="AY144" s="16" t="s">
        <v>164</v>
      </c>
      <c r="BE144" s="147">
        <f t="shared" si="4"/>
        <v>0</v>
      </c>
      <c r="BF144" s="147">
        <f t="shared" si="5"/>
        <v>0</v>
      </c>
      <c r="BG144" s="147">
        <f t="shared" si="6"/>
        <v>0</v>
      </c>
      <c r="BH144" s="147">
        <f t="shared" si="7"/>
        <v>0</v>
      </c>
      <c r="BI144" s="147">
        <f t="shared" si="8"/>
        <v>0</v>
      </c>
      <c r="BJ144" s="16" t="s">
        <v>113</v>
      </c>
      <c r="BK144" s="147">
        <f t="shared" si="9"/>
        <v>0</v>
      </c>
      <c r="BL144" s="16" t="s">
        <v>186</v>
      </c>
      <c r="BM144" s="146" t="s">
        <v>598</v>
      </c>
    </row>
    <row r="145" spans="2:65" s="1" customFormat="1" ht="21.75" customHeight="1">
      <c r="B145" s="31"/>
      <c r="C145" s="135" t="s">
        <v>405</v>
      </c>
      <c r="D145" s="135" t="s">
        <v>167</v>
      </c>
      <c r="E145" s="136" t="s">
        <v>2118</v>
      </c>
      <c r="F145" s="137" t="s">
        <v>2119</v>
      </c>
      <c r="G145" s="138" t="s">
        <v>1909</v>
      </c>
      <c r="H145" s="139">
        <v>33</v>
      </c>
      <c r="I145" s="140"/>
      <c r="J145" s="141">
        <f t="shared" si="0"/>
        <v>0</v>
      </c>
      <c r="K145" s="137" t="s">
        <v>1</v>
      </c>
      <c r="L145" s="31"/>
      <c r="M145" s="142" t="s">
        <v>1</v>
      </c>
      <c r="N145" s="143" t="s">
        <v>42</v>
      </c>
      <c r="P145" s="144">
        <f t="shared" si="1"/>
        <v>0</v>
      </c>
      <c r="Q145" s="144">
        <v>0</v>
      </c>
      <c r="R145" s="144">
        <f t="shared" si="2"/>
        <v>0</v>
      </c>
      <c r="S145" s="144">
        <v>0</v>
      </c>
      <c r="T145" s="145">
        <f t="shared" si="3"/>
        <v>0</v>
      </c>
      <c r="AR145" s="146" t="s">
        <v>186</v>
      </c>
      <c r="AT145" s="146" t="s">
        <v>167</v>
      </c>
      <c r="AU145" s="146" t="s">
        <v>76</v>
      </c>
      <c r="AY145" s="16" t="s">
        <v>164</v>
      </c>
      <c r="BE145" s="147">
        <f t="shared" si="4"/>
        <v>0</v>
      </c>
      <c r="BF145" s="147">
        <f t="shared" si="5"/>
        <v>0</v>
      </c>
      <c r="BG145" s="147">
        <f t="shared" si="6"/>
        <v>0</v>
      </c>
      <c r="BH145" s="147">
        <f t="shared" si="7"/>
        <v>0</v>
      </c>
      <c r="BI145" s="147">
        <f t="shared" si="8"/>
        <v>0</v>
      </c>
      <c r="BJ145" s="16" t="s">
        <v>113</v>
      </c>
      <c r="BK145" s="147">
        <f t="shared" si="9"/>
        <v>0</v>
      </c>
      <c r="BL145" s="16" t="s">
        <v>186</v>
      </c>
      <c r="BM145" s="146" t="s">
        <v>611</v>
      </c>
    </row>
    <row r="146" spans="2:65" s="1" customFormat="1" ht="16.5" customHeight="1">
      <c r="B146" s="31"/>
      <c r="C146" s="135" t="s">
        <v>409</v>
      </c>
      <c r="D146" s="135" t="s">
        <v>167</v>
      </c>
      <c r="E146" s="136" t="s">
        <v>2120</v>
      </c>
      <c r="F146" s="137" t="s">
        <v>2121</v>
      </c>
      <c r="G146" s="138" t="s">
        <v>1909</v>
      </c>
      <c r="H146" s="139">
        <v>33</v>
      </c>
      <c r="I146" s="140"/>
      <c r="J146" s="141">
        <f t="shared" si="0"/>
        <v>0</v>
      </c>
      <c r="K146" s="137" t="s">
        <v>1</v>
      </c>
      <c r="L146" s="31"/>
      <c r="M146" s="142" t="s">
        <v>1</v>
      </c>
      <c r="N146" s="143" t="s">
        <v>42</v>
      </c>
      <c r="P146" s="144">
        <f t="shared" si="1"/>
        <v>0</v>
      </c>
      <c r="Q146" s="144">
        <v>0</v>
      </c>
      <c r="R146" s="144">
        <f t="shared" si="2"/>
        <v>0</v>
      </c>
      <c r="S146" s="144">
        <v>0</v>
      </c>
      <c r="T146" s="145">
        <f t="shared" si="3"/>
        <v>0</v>
      </c>
      <c r="AR146" s="146" t="s">
        <v>186</v>
      </c>
      <c r="AT146" s="146" t="s">
        <v>167</v>
      </c>
      <c r="AU146" s="146" t="s">
        <v>76</v>
      </c>
      <c r="AY146" s="16" t="s">
        <v>164</v>
      </c>
      <c r="BE146" s="147">
        <f t="shared" si="4"/>
        <v>0</v>
      </c>
      <c r="BF146" s="147">
        <f t="shared" si="5"/>
        <v>0</v>
      </c>
      <c r="BG146" s="147">
        <f t="shared" si="6"/>
        <v>0</v>
      </c>
      <c r="BH146" s="147">
        <f t="shared" si="7"/>
        <v>0</v>
      </c>
      <c r="BI146" s="147">
        <f t="shared" si="8"/>
        <v>0</v>
      </c>
      <c r="BJ146" s="16" t="s">
        <v>113</v>
      </c>
      <c r="BK146" s="147">
        <f t="shared" si="9"/>
        <v>0</v>
      </c>
      <c r="BL146" s="16" t="s">
        <v>186</v>
      </c>
      <c r="BM146" s="146" t="s">
        <v>621</v>
      </c>
    </row>
    <row r="147" spans="2:65" s="1" customFormat="1" ht="37.9" customHeight="1">
      <c r="B147" s="31"/>
      <c r="C147" s="135" t="s">
        <v>418</v>
      </c>
      <c r="D147" s="135" t="s">
        <v>167</v>
      </c>
      <c r="E147" s="136" t="s">
        <v>2122</v>
      </c>
      <c r="F147" s="137" t="s">
        <v>2123</v>
      </c>
      <c r="G147" s="138" t="s">
        <v>1909</v>
      </c>
      <c r="H147" s="139">
        <v>4</v>
      </c>
      <c r="I147" s="140"/>
      <c r="J147" s="141">
        <f t="shared" si="0"/>
        <v>0</v>
      </c>
      <c r="K147" s="137" t="s">
        <v>1</v>
      </c>
      <c r="L147" s="31"/>
      <c r="M147" s="142" t="s">
        <v>1</v>
      </c>
      <c r="N147" s="143" t="s">
        <v>42</v>
      </c>
      <c r="P147" s="144">
        <f t="shared" si="1"/>
        <v>0</v>
      </c>
      <c r="Q147" s="144">
        <v>0</v>
      </c>
      <c r="R147" s="144">
        <f t="shared" si="2"/>
        <v>0</v>
      </c>
      <c r="S147" s="144">
        <v>0</v>
      </c>
      <c r="T147" s="145">
        <f t="shared" si="3"/>
        <v>0</v>
      </c>
      <c r="AR147" s="146" t="s">
        <v>186</v>
      </c>
      <c r="AT147" s="146" t="s">
        <v>167</v>
      </c>
      <c r="AU147" s="146" t="s">
        <v>76</v>
      </c>
      <c r="AY147" s="16" t="s">
        <v>164</v>
      </c>
      <c r="BE147" s="147">
        <f t="shared" si="4"/>
        <v>0</v>
      </c>
      <c r="BF147" s="147">
        <f t="shared" si="5"/>
        <v>0</v>
      </c>
      <c r="BG147" s="147">
        <f t="shared" si="6"/>
        <v>0</v>
      </c>
      <c r="BH147" s="147">
        <f t="shared" si="7"/>
        <v>0</v>
      </c>
      <c r="BI147" s="147">
        <f t="shared" si="8"/>
        <v>0</v>
      </c>
      <c r="BJ147" s="16" t="s">
        <v>113</v>
      </c>
      <c r="BK147" s="147">
        <f t="shared" si="9"/>
        <v>0</v>
      </c>
      <c r="BL147" s="16" t="s">
        <v>186</v>
      </c>
      <c r="BM147" s="146" t="s">
        <v>629</v>
      </c>
    </row>
    <row r="148" spans="2:65" s="1" customFormat="1" ht="33" customHeight="1">
      <c r="B148" s="31"/>
      <c r="C148" s="135" t="s">
        <v>423</v>
      </c>
      <c r="D148" s="135" t="s">
        <v>167</v>
      </c>
      <c r="E148" s="136" t="s">
        <v>2124</v>
      </c>
      <c r="F148" s="137" t="s">
        <v>2125</v>
      </c>
      <c r="G148" s="138" t="s">
        <v>1909</v>
      </c>
      <c r="H148" s="139">
        <v>1</v>
      </c>
      <c r="I148" s="140"/>
      <c r="J148" s="141">
        <f t="shared" si="0"/>
        <v>0</v>
      </c>
      <c r="K148" s="137" t="s">
        <v>1</v>
      </c>
      <c r="L148" s="31"/>
      <c r="M148" s="142" t="s">
        <v>1</v>
      </c>
      <c r="N148" s="143" t="s">
        <v>42</v>
      </c>
      <c r="P148" s="144">
        <f t="shared" si="1"/>
        <v>0</v>
      </c>
      <c r="Q148" s="144">
        <v>0</v>
      </c>
      <c r="R148" s="144">
        <f t="shared" si="2"/>
        <v>0</v>
      </c>
      <c r="S148" s="144">
        <v>0</v>
      </c>
      <c r="T148" s="145">
        <f t="shared" si="3"/>
        <v>0</v>
      </c>
      <c r="AR148" s="146" t="s">
        <v>186</v>
      </c>
      <c r="AT148" s="146" t="s">
        <v>167</v>
      </c>
      <c r="AU148" s="146" t="s">
        <v>76</v>
      </c>
      <c r="AY148" s="16" t="s">
        <v>164</v>
      </c>
      <c r="BE148" s="147">
        <f t="shared" si="4"/>
        <v>0</v>
      </c>
      <c r="BF148" s="147">
        <f t="shared" si="5"/>
        <v>0</v>
      </c>
      <c r="BG148" s="147">
        <f t="shared" si="6"/>
        <v>0</v>
      </c>
      <c r="BH148" s="147">
        <f t="shared" si="7"/>
        <v>0</v>
      </c>
      <c r="BI148" s="147">
        <f t="shared" si="8"/>
        <v>0</v>
      </c>
      <c r="BJ148" s="16" t="s">
        <v>113</v>
      </c>
      <c r="BK148" s="147">
        <f t="shared" si="9"/>
        <v>0</v>
      </c>
      <c r="BL148" s="16" t="s">
        <v>186</v>
      </c>
      <c r="BM148" s="146" t="s">
        <v>639</v>
      </c>
    </row>
    <row r="149" spans="2:65" s="1" customFormat="1" ht="16.5" customHeight="1">
      <c r="B149" s="31"/>
      <c r="C149" s="135" t="s">
        <v>434</v>
      </c>
      <c r="D149" s="135" t="s">
        <v>167</v>
      </c>
      <c r="E149" s="136" t="s">
        <v>2126</v>
      </c>
      <c r="F149" s="137" t="s">
        <v>2127</v>
      </c>
      <c r="G149" s="138" t="s">
        <v>1909</v>
      </c>
      <c r="H149" s="139">
        <v>36</v>
      </c>
      <c r="I149" s="140"/>
      <c r="J149" s="141">
        <f t="shared" si="0"/>
        <v>0</v>
      </c>
      <c r="K149" s="137" t="s">
        <v>1</v>
      </c>
      <c r="L149" s="31"/>
      <c r="M149" s="142" t="s">
        <v>1</v>
      </c>
      <c r="N149" s="143" t="s">
        <v>42</v>
      </c>
      <c r="P149" s="144">
        <f t="shared" si="1"/>
        <v>0</v>
      </c>
      <c r="Q149" s="144">
        <v>0</v>
      </c>
      <c r="R149" s="144">
        <f t="shared" si="2"/>
        <v>0</v>
      </c>
      <c r="S149" s="144">
        <v>0</v>
      </c>
      <c r="T149" s="145">
        <f t="shared" si="3"/>
        <v>0</v>
      </c>
      <c r="AR149" s="146" t="s">
        <v>186</v>
      </c>
      <c r="AT149" s="146" t="s">
        <v>167</v>
      </c>
      <c r="AU149" s="146" t="s">
        <v>76</v>
      </c>
      <c r="AY149" s="16" t="s">
        <v>164</v>
      </c>
      <c r="BE149" s="147">
        <f t="shared" si="4"/>
        <v>0</v>
      </c>
      <c r="BF149" s="147">
        <f t="shared" si="5"/>
        <v>0</v>
      </c>
      <c r="BG149" s="147">
        <f t="shared" si="6"/>
        <v>0</v>
      </c>
      <c r="BH149" s="147">
        <f t="shared" si="7"/>
        <v>0</v>
      </c>
      <c r="BI149" s="147">
        <f t="shared" si="8"/>
        <v>0</v>
      </c>
      <c r="BJ149" s="16" t="s">
        <v>113</v>
      </c>
      <c r="BK149" s="147">
        <f t="shared" si="9"/>
        <v>0</v>
      </c>
      <c r="BL149" s="16" t="s">
        <v>186</v>
      </c>
      <c r="BM149" s="146" t="s">
        <v>647</v>
      </c>
    </row>
    <row r="150" spans="2:65" s="1" customFormat="1" ht="21.75" customHeight="1">
      <c r="B150" s="31"/>
      <c r="C150" s="135" t="s">
        <v>439</v>
      </c>
      <c r="D150" s="135" t="s">
        <v>167</v>
      </c>
      <c r="E150" s="136" t="s">
        <v>2128</v>
      </c>
      <c r="F150" s="137" t="s">
        <v>2129</v>
      </c>
      <c r="G150" s="138" t="s">
        <v>1894</v>
      </c>
      <c r="H150" s="139">
        <v>3</v>
      </c>
      <c r="I150" s="140"/>
      <c r="J150" s="141">
        <f t="shared" si="0"/>
        <v>0</v>
      </c>
      <c r="K150" s="137" t="s">
        <v>1</v>
      </c>
      <c r="L150" s="31"/>
      <c r="M150" s="142" t="s">
        <v>1</v>
      </c>
      <c r="N150" s="143" t="s">
        <v>42</v>
      </c>
      <c r="P150" s="144">
        <f t="shared" si="1"/>
        <v>0</v>
      </c>
      <c r="Q150" s="144">
        <v>0</v>
      </c>
      <c r="R150" s="144">
        <f t="shared" si="2"/>
        <v>0</v>
      </c>
      <c r="S150" s="144">
        <v>0</v>
      </c>
      <c r="T150" s="145">
        <f t="shared" si="3"/>
        <v>0</v>
      </c>
      <c r="AR150" s="146" t="s">
        <v>186</v>
      </c>
      <c r="AT150" s="146" t="s">
        <v>167</v>
      </c>
      <c r="AU150" s="146" t="s">
        <v>76</v>
      </c>
      <c r="AY150" s="16" t="s">
        <v>164</v>
      </c>
      <c r="BE150" s="147">
        <f t="shared" si="4"/>
        <v>0</v>
      </c>
      <c r="BF150" s="147">
        <f t="shared" si="5"/>
        <v>0</v>
      </c>
      <c r="BG150" s="147">
        <f t="shared" si="6"/>
        <v>0</v>
      </c>
      <c r="BH150" s="147">
        <f t="shared" si="7"/>
        <v>0</v>
      </c>
      <c r="BI150" s="147">
        <f t="shared" si="8"/>
        <v>0</v>
      </c>
      <c r="BJ150" s="16" t="s">
        <v>113</v>
      </c>
      <c r="BK150" s="147">
        <f t="shared" si="9"/>
        <v>0</v>
      </c>
      <c r="BL150" s="16" t="s">
        <v>186</v>
      </c>
      <c r="BM150" s="146" t="s">
        <v>656</v>
      </c>
    </row>
    <row r="151" spans="2:65" s="1" customFormat="1" ht="24.2" customHeight="1">
      <c r="B151" s="31"/>
      <c r="C151" s="135" t="s">
        <v>449</v>
      </c>
      <c r="D151" s="135" t="s">
        <v>167</v>
      </c>
      <c r="E151" s="136" t="s">
        <v>2130</v>
      </c>
      <c r="F151" s="137" t="s">
        <v>2131</v>
      </c>
      <c r="G151" s="138" t="s">
        <v>1894</v>
      </c>
      <c r="H151" s="139">
        <v>8</v>
      </c>
      <c r="I151" s="140"/>
      <c r="J151" s="141">
        <f t="shared" si="0"/>
        <v>0</v>
      </c>
      <c r="K151" s="137" t="s">
        <v>1</v>
      </c>
      <c r="L151" s="31"/>
      <c r="M151" s="142" t="s">
        <v>1</v>
      </c>
      <c r="N151" s="143" t="s">
        <v>42</v>
      </c>
      <c r="P151" s="144">
        <f t="shared" si="1"/>
        <v>0</v>
      </c>
      <c r="Q151" s="144">
        <v>0</v>
      </c>
      <c r="R151" s="144">
        <f t="shared" si="2"/>
        <v>0</v>
      </c>
      <c r="S151" s="144">
        <v>0</v>
      </c>
      <c r="T151" s="145">
        <f t="shared" si="3"/>
        <v>0</v>
      </c>
      <c r="AR151" s="146" t="s">
        <v>186</v>
      </c>
      <c r="AT151" s="146" t="s">
        <v>167</v>
      </c>
      <c r="AU151" s="146" t="s">
        <v>76</v>
      </c>
      <c r="AY151" s="16" t="s">
        <v>164</v>
      </c>
      <c r="BE151" s="147">
        <f t="shared" si="4"/>
        <v>0</v>
      </c>
      <c r="BF151" s="147">
        <f t="shared" si="5"/>
        <v>0</v>
      </c>
      <c r="BG151" s="147">
        <f t="shared" si="6"/>
        <v>0</v>
      </c>
      <c r="BH151" s="147">
        <f t="shared" si="7"/>
        <v>0</v>
      </c>
      <c r="BI151" s="147">
        <f t="shared" si="8"/>
        <v>0</v>
      </c>
      <c r="BJ151" s="16" t="s">
        <v>113</v>
      </c>
      <c r="BK151" s="147">
        <f t="shared" si="9"/>
        <v>0</v>
      </c>
      <c r="BL151" s="16" t="s">
        <v>186</v>
      </c>
      <c r="BM151" s="146" t="s">
        <v>665</v>
      </c>
    </row>
    <row r="152" spans="2:65" s="1" customFormat="1" ht="37.9" customHeight="1">
      <c r="B152" s="31"/>
      <c r="C152" s="135" t="s">
        <v>470</v>
      </c>
      <c r="D152" s="135" t="s">
        <v>167</v>
      </c>
      <c r="E152" s="136" t="s">
        <v>2132</v>
      </c>
      <c r="F152" s="137" t="s">
        <v>2133</v>
      </c>
      <c r="G152" s="138" t="s">
        <v>1909</v>
      </c>
      <c r="H152" s="139">
        <v>32</v>
      </c>
      <c r="I152" s="140"/>
      <c r="J152" s="141">
        <f t="shared" si="0"/>
        <v>0</v>
      </c>
      <c r="K152" s="137" t="s">
        <v>1</v>
      </c>
      <c r="L152" s="31"/>
      <c r="M152" s="142" t="s">
        <v>1</v>
      </c>
      <c r="N152" s="143" t="s">
        <v>42</v>
      </c>
      <c r="P152" s="144">
        <f t="shared" si="1"/>
        <v>0</v>
      </c>
      <c r="Q152" s="144">
        <v>0</v>
      </c>
      <c r="R152" s="144">
        <f t="shared" si="2"/>
        <v>0</v>
      </c>
      <c r="S152" s="144">
        <v>0</v>
      </c>
      <c r="T152" s="145">
        <f t="shared" si="3"/>
        <v>0</v>
      </c>
      <c r="AR152" s="146" t="s">
        <v>186</v>
      </c>
      <c r="AT152" s="146" t="s">
        <v>167</v>
      </c>
      <c r="AU152" s="146" t="s">
        <v>76</v>
      </c>
      <c r="AY152" s="16" t="s">
        <v>164</v>
      </c>
      <c r="BE152" s="147">
        <f t="shared" si="4"/>
        <v>0</v>
      </c>
      <c r="BF152" s="147">
        <f t="shared" si="5"/>
        <v>0</v>
      </c>
      <c r="BG152" s="147">
        <f t="shared" si="6"/>
        <v>0</v>
      </c>
      <c r="BH152" s="147">
        <f t="shared" si="7"/>
        <v>0</v>
      </c>
      <c r="BI152" s="147">
        <f t="shared" si="8"/>
        <v>0</v>
      </c>
      <c r="BJ152" s="16" t="s">
        <v>113</v>
      </c>
      <c r="BK152" s="147">
        <f t="shared" si="9"/>
        <v>0</v>
      </c>
      <c r="BL152" s="16" t="s">
        <v>186</v>
      </c>
      <c r="BM152" s="146" t="s">
        <v>676</v>
      </c>
    </row>
    <row r="153" spans="2:65" s="1" customFormat="1" ht="49.15" customHeight="1">
      <c r="B153" s="31"/>
      <c r="C153" s="135" t="s">
        <v>477</v>
      </c>
      <c r="D153" s="135" t="s">
        <v>167</v>
      </c>
      <c r="E153" s="136" t="s">
        <v>2134</v>
      </c>
      <c r="F153" s="137" t="s">
        <v>2135</v>
      </c>
      <c r="G153" s="138" t="s">
        <v>1909</v>
      </c>
      <c r="H153" s="139">
        <v>1</v>
      </c>
      <c r="I153" s="140"/>
      <c r="J153" s="141">
        <f t="shared" ref="J153:J170" si="10">ROUND(I153*H153,2)</f>
        <v>0</v>
      </c>
      <c r="K153" s="137" t="s">
        <v>1</v>
      </c>
      <c r="L153" s="31"/>
      <c r="M153" s="142" t="s">
        <v>1</v>
      </c>
      <c r="N153" s="143" t="s">
        <v>42</v>
      </c>
      <c r="P153" s="144">
        <f t="shared" ref="P153:P170" si="11">O153*H153</f>
        <v>0</v>
      </c>
      <c r="Q153" s="144">
        <v>0</v>
      </c>
      <c r="R153" s="144">
        <f t="shared" ref="R153:R170" si="12">Q153*H153</f>
        <v>0</v>
      </c>
      <c r="S153" s="144">
        <v>0</v>
      </c>
      <c r="T153" s="145">
        <f t="shared" ref="T153:T170" si="13">S153*H153</f>
        <v>0</v>
      </c>
      <c r="AR153" s="146" t="s">
        <v>186</v>
      </c>
      <c r="AT153" s="146" t="s">
        <v>167</v>
      </c>
      <c r="AU153" s="146" t="s">
        <v>76</v>
      </c>
      <c r="AY153" s="16" t="s">
        <v>164</v>
      </c>
      <c r="BE153" s="147">
        <f t="shared" ref="BE153:BE170" si="14">IF(N153="základní",J153,0)</f>
        <v>0</v>
      </c>
      <c r="BF153" s="147">
        <f t="shared" ref="BF153:BF170" si="15">IF(N153="snížená",J153,0)</f>
        <v>0</v>
      </c>
      <c r="BG153" s="147">
        <f t="shared" ref="BG153:BG170" si="16">IF(N153="zákl. přenesená",J153,0)</f>
        <v>0</v>
      </c>
      <c r="BH153" s="147">
        <f t="shared" ref="BH153:BH170" si="17">IF(N153="sníž. přenesená",J153,0)</f>
        <v>0</v>
      </c>
      <c r="BI153" s="147">
        <f t="shared" ref="BI153:BI170" si="18">IF(N153="nulová",J153,0)</f>
        <v>0</v>
      </c>
      <c r="BJ153" s="16" t="s">
        <v>113</v>
      </c>
      <c r="BK153" s="147">
        <f t="shared" ref="BK153:BK170" si="19">ROUND(I153*H153,2)</f>
        <v>0</v>
      </c>
      <c r="BL153" s="16" t="s">
        <v>186</v>
      </c>
      <c r="BM153" s="146" t="s">
        <v>694</v>
      </c>
    </row>
    <row r="154" spans="2:65" s="1" customFormat="1" ht="24.2" customHeight="1">
      <c r="B154" s="31"/>
      <c r="C154" s="135" t="s">
        <v>504</v>
      </c>
      <c r="D154" s="135" t="s">
        <v>167</v>
      </c>
      <c r="E154" s="136" t="s">
        <v>2136</v>
      </c>
      <c r="F154" s="137" t="s">
        <v>2137</v>
      </c>
      <c r="G154" s="138" t="s">
        <v>1909</v>
      </c>
      <c r="H154" s="139">
        <v>1</v>
      </c>
      <c r="I154" s="140"/>
      <c r="J154" s="141">
        <f t="shared" si="10"/>
        <v>0</v>
      </c>
      <c r="K154" s="137" t="s">
        <v>1</v>
      </c>
      <c r="L154" s="31"/>
      <c r="M154" s="142" t="s">
        <v>1</v>
      </c>
      <c r="N154" s="143" t="s">
        <v>42</v>
      </c>
      <c r="P154" s="144">
        <f t="shared" si="11"/>
        <v>0</v>
      </c>
      <c r="Q154" s="144">
        <v>0</v>
      </c>
      <c r="R154" s="144">
        <f t="shared" si="12"/>
        <v>0</v>
      </c>
      <c r="S154" s="144">
        <v>0</v>
      </c>
      <c r="T154" s="145">
        <f t="shared" si="13"/>
        <v>0</v>
      </c>
      <c r="AR154" s="146" t="s">
        <v>186</v>
      </c>
      <c r="AT154" s="146" t="s">
        <v>167</v>
      </c>
      <c r="AU154" s="146" t="s">
        <v>76</v>
      </c>
      <c r="AY154" s="16" t="s">
        <v>164</v>
      </c>
      <c r="BE154" s="147">
        <f t="shared" si="14"/>
        <v>0</v>
      </c>
      <c r="BF154" s="147">
        <f t="shared" si="15"/>
        <v>0</v>
      </c>
      <c r="BG154" s="147">
        <f t="shared" si="16"/>
        <v>0</v>
      </c>
      <c r="BH154" s="147">
        <f t="shared" si="17"/>
        <v>0</v>
      </c>
      <c r="BI154" s="147">
        <f t="shared" si="18"/>
        <v>0</v>
      </c>
      <c r="BJ154" s="16" t="s">
        <v>113</v>
      </c>
      <c r="BK154" s="147">
        <f t="shared" si="19"/>
        <v>0</v>
      </c>
      <c r="BL154" s="16" t="s">
        <v>186</v>
      </c>
      <c r="BM154" s="146" t="s">
        <v>714</v>
      </c>
    </row>
    <row r="155" spans="2:65" s="1" customFormat="1" ht="16.5" customHeight="1">
      <c r="B155" s="31"/>
      <c r="C155" s="135" t="s">
        <v>514</v>
      </c>
      <c r="D155" s="135" t="s">
        <v>167</v>
      </c>
      <c r="E155" s="136" t="s">
        <v>2138</v>
      </c>
      <c r="F155" s="137" t="s">
        <v>2139</v>
      </c>
      <c r="G155" s="138" t="s">
        <v>1894</v>
      </c>
      <c r="H155" s="139">
        <v>1</v>
      </c>
      <c r="I155" s="140"/>
      <c r="J155" s="141">
        <f t="shared" si="10"/>
        <v>0</v>
      </c>
      <c r="K155" s="137" t="s">
        <v>1</v>
      </c>
      <c r="L155" s="31"/>
      <c r="M155" s="142" t="s">
        <v>1</v>
      </c>
      <c r="N155" s="143" t="s">
        <v>42</v>
      </c>
      <c r="P155" s="144">
        <f t="shared" si="11"/>
        <v>0</v>
      </c>
      <c r="Q155" s="144">
        <v>0</v>
      </c>
      <c r="R155" s="144">
        <f t="shared" si="12"/>
        <v>0</v>
      </c>
      <c r="S155" s="144">
        <v>0</v>
      </c>
      <c r="T155" s="145">
        <f t="shared" si="13"/>
        <v>0</v>
      </c>
      <c r="AR155" s="146" t="s">
        <v>186</v>
      </c>
      <c r="AT155" s="146" t="s">
        <v>167</v>
      </c>
      <c r="AU155" s="146" t="s">
        <v>76</v>
      </c>
      <c r="AY155" s="16" t="s">
        <v>164</v>
      </c>
      <c r="BE155" s="147">
        <f t="shared" si="14"/>
        <v>0</v>
      </c>
      <c r="BF155" s="147">
        <f t="shared" si="15"/>
        <v>0</v>
      </c>
      <c r="BG155" s="147">
        <f t="shared" si="16"/>
        <v>0</v>
      </c>
      <c r="BH155" s="147">
        <f t="shared" si="17"/>
        <v>0</v>
      </c>
      <c r="BI155" s="147">
        <f t="shared" si="18"/>
        <v>0</v>
      </c>
      <c r="BJ155" s="16" t="s">
        <v>113</v>
      </c>
      <c r="BK155" s="147">
        <f t="shared" si="19"/>
        <v>0</v>
      </c>
      <c r="BL155" s="16" t="s">
        <v>186</v>
      </c>
      <c r="BM155" s="146" t="s">
        <v>722</v>
      </c>
    </row>
    <row r="156" spans="2:65" s="1" customFormat="1" ht="37.9" customHeight="1">
      <c r="B156" s="31"/>
      <c r="C156" s="135" t="s">
        <v>521</v>
      </c>
      <c r="D156" s="135" t="s">
        <v>167</v>
      </c>
      <c r="E156" s="136" t="s">
        <v>2140</v>
      </c>
      <c r="F156" s="137" t="s">
        <v>2141</v>
      </c>
      <c r="G156" s="138" t="s">
        <v>1909</v>
      </c>
      <c r="H156" s="139">
        <v>1</v>
      </c>
      <c r="I156" s="140"/>
      <c r="J156" s="141">
        <f t="shared" si="10"/>
        <v>0</v>
      </c>
      <c r="K156" s="137" t="s">
        <v>1</v>
      </c>
      <c r="L156" s="31"/>
      <c r="M156" s="142" t="s">
        <v>1</v>
      </c>
      <c r="N156" s="143" t="s">
        <v>42</v>
      </c>
      <c r="P156" s="144">
        <f t="shared" si="11"/>
        <v>0</v>
      </c>
      <c r="Q156" s="144">
        <v>0</v>
      </c>
      <c r="R156" s="144">
        <f t="shared" si="12"/>
        <v>0</v>
      </c>
      <c r="S156" s="144">
        <v>0</v>
      </c>
      <c r="T156" s="145">
        <f t="shared" si="13"/>
        <v>0</v>
      </c>
      <c r="AR156" s="146" t="s">
        <v>186</v>
      </c>
      <c r="AT156" s="146" t="s">
        <v>167</v>
      </c>
      <c r="AU156" s="146" t="s">
        <v>76</v>
      </c>
      <c r="AY156" s="16" t="s">
        <v>164</v>
      </c>
      <c r="BE156" s="147">
        <f t="shared" si="14"/>
        <v>0</v>
      </c>
      <c r="BF156" s="147">
        <f t="shared" si="15"/>
        <v>0</v>
      </c>
      <c r="BG156" s="147">
        <f t="shared" si="16"/>
        <v>0</v>
      </c>
      <c r="BH156" s="147">
        <f t="shared" si="17"/>
        <v>0</v>
      </c>
      <c r="BI156" s="147">
        <f t="shared" si="18"/>
        <v>0</v>
      </c>
      <c r="BJ156" s="16" t="s">
        <v>113</v>
      </c>
      <c r="BK156" s="147">
        <f t="shared" si="19"/>
        <v>0</v>
      </c>
      <c r="BL156" s="16" t="s">
        <v>186</v>
      </c>
      <c r="BM156" s="146" t="s">
        <v>736</v>
      </c>
    </row>
    <row r="157" spans="2:65" s="1" customFormat="1" ht="33" customHeight="1">
      <c r="B157" s="31"/>
      <c r="C157" s="135" t="s">
        <v>526</v>
      </c>
      <c r="D157" s="135" t="s">
        <v>167</v>
      </c>
      <c r="E157" s="136" t="s">
        <v>2142</v>
      </c>
      <c r="F157" s="137" t="s">
        <v>2143</v>
      </c>
      <c r="G157" s="138" t="s">
        <v>1909</v>
      </c>
      <c r="H157" s="139">
        <v>2</v>
      </c>
      <c r="I157" s="140"/>
      <c r="J157" s="141">
        <f t="shared" si="10"/>
        <v>0</v>
      </c>
      <c r="K157" s="137" t="s">
        <v>1</v>
      </c>
      <c r="L157" s="31"/>
      <c r="M157" s="142" t="s">
        <v>1</v>
      </c>
      <c r="N157" s="143" t="s">
        <v>42</v>
      </c>
      <c r="P157" s="144">
        <f t="shared" si="11"/>
        <v>0</v>
      </c>
      <c r="Q157" s="144">
        <v>0</v>
      </c>
      <c r="R157" s="144">
        <f t="shared" si="12"/>
        <v>0</v>
      </c>
      <c r="S157" s="144">
        <v>0</v>
      </c>
      <c r="T157" s="145">
        <f t="shared" si="13"/>
        <v>0</v>
      </c>
      <c r="AR157" s="146" t="s">
        <v>186</v>
      </c>
      <c r="AT157" s="146" t="s">
        <v>167</v>
      </c>
      <c r="AU157" s="146" t="s">
        <v>76</v>
      </c>
      <c r="AY157" s="16" t="s">
        <v>164</v>
      </c>
      <c r="BE157" s="147">
        <f t="shared" si="14"/>
        <v>0</v>
      </c>
      <c r="BF157" s="147">
        <f t="shared" si="15"/>
        <v>0</v>
      </c>
      <c r="BG157" s="147">
        <f t="shared" si="16"/>
        <v>0</v>
      </c>
      <c r="BH157" s="147">
        <f t="shared" si="17"/>
        <v>0</v>
      </c>
      <c r="BI157" s="147">
        <f t="shared" si="18"/>
        <v>0</v>
      </c>
      <c r="BJ157" s="16" t="s">
        <v>113</v>
      </c>
      <c r="BK157" s="147">
        <f t="shared" si="19"/>
        <v>0</v>
      </c>
      <c r="BL157" s="16" t="s">
        <v>186</v>
      </c>
      <c r="BM157" s="146" t="s">
        <v>745</v>
      </c>
    </row>
    <row r="158" spans="2:65" s="1" customFormat="1" ht="37.9" customHeight="1">
      <c r="B158" s="31"/>
      <c r="C158" s="135" t="s">
        <v>536</v>
      </c>
      <c r="D158" s="135" t="s">
        <v>167</v>
      </c>
      <c r="E158" s="136" t="s">
        <v>2144</v>
      </c>
      <c r="F158" s="137" t="s">
        <v>2145</v>
      </c>
      <c r="G158" s="138" t="s">
        <v>1909</v>
      </c>
      <c r="H158" s="139">
        <v>30</v>
      </c>
      <c r="I158" s="140"/>
      <c r="J158" s="141">
        <f t="shared" si="10"/>
        <v>0</v>
      </c>
      <c r="K158" s="137" t="s">
        <v>1</v>
      </c>
      <c r="L158" s="31"/>
      <c r="M158" s="142" t="s">
        <v>1</v>
      </c>
      <c r="N158" s="143" t="s">
        <v>42</v>
      </c>
      <c r="P158" s="144">
        <f t="shared" si="11"/>
        <v>0</v>
      </c>
      <c r="Q158" s="144">
        <v>0</v>
      </c>
      <c r="R158" s="144">
        <f t="shared" si="12"/>
        <v>0</v>
      </c>
      <c r="S158" s="144">
        <v>0</v>
      </c>
      <c r="T158" s="145">
        <f t="shared" si="13"/>
        <v>0</v>
      </c>
      <c r="AR158" s="146" t="s">
        <v>186</v>
      </c>
      <c r="AT158" s="146" t="s">
        <v>167</v>
      </c>
      <c r="AU158" s="146" t="s">
        <v>76</v>
      </c>
      <c r="AY158" s="16" t="s">
        <v>164</v>
      </c>
      <c r="BE158" s="147">
        <f t="shared" si="14"/>
        <v>0</v>
      </c>
      <c r="BF158" s="147">
        <f t="shared" si="15"/>
        <v>0</v>
      </c>
      <c r="BG158" s="147">
        <f t="shared" si="16"/>
        <v>0</v>
      </c>
      <c r="BH158" s="147">
        <f t="shared" si="17"/>
        <v>0</v>
      </c>
      <c r="BI158" s="147">
        <f t="shared" si="18"/>
        <v>0</v>
      </c>
      <c r="BJ158" s="16" t="s">
        <v>113</v>
      </c>
      <c r="BK158" s="147">
        <f t="shared" si="19"/>
        <v>0</v>
      </c>
      <c r="BL158" s="16" t="s">
        <v>186</v>
      </c>
      <c r="BM158" s="146" t="s">
        <v>761</v>
      </c>
    </row>
    <row r="159" spans="2:65" s="1" customFormat="1" ht="24.2" customHeight="1">
      <c r="B159" s="31"/>
      <c r="C159" s="135" t="s">
        <v>541</v>
      </c>
      <c r="D159" s="135" t="s">
        <v>167</v>
      </c>
      <c r="E159" s="136" t="s">
        <v>2146</v>
      </c>
      <c r="F159" s="137" t="s">
        <v>2147</v>
      </c>
      <c r="G159" s="138" t="s">
        <v>1909</v>
      </c>
      <c r="H159" s="139">
        <v>33</v>
      </c>
      <c r="I159" s="140"/>
      <c r="J159" s="141">
        <f t="shared" si="10"/>
        <v>0</v>
      </c>
      <c r="K159" s="137" t="s">
        <v>1</v>
      </c>
      <c r="L159" s="31"/>
      <c r="M159" s="142" t="s">
        <v>1</v>
      </c>
      <c r="N159" s="143" t="s">
        <v>42</v>
      </c>
      <c r="P159" s="144">
        <f t="shared" si="11"/>
        <v>0</v>
      </c>
      <c r="Q159" s="144">
        <v>0</v>
      </c>
      <c r="R159" s="144">
        <f t="shared" si="12"/>
        <v>0</v>
      </c>
      <c r="S159" s="144">
        <v>0</v>
      </c>
      <c r="T159" s="145">
        <f t="shared" si="13"/>
        <v>0</v>
      </c>
      <c r="AR159" s="146" t="s">
        <v>186</v>
      </c>
      <c r="AT159" s="146" t="s">
        <v>167</v>
      </c>
      <c r="AU159" s="146" t="s">
        <v>76</v>
      </c>
      <c r="AY159" s="16" t="s">
        <v>164</v>
      </c>
      <c r="BE159" s="147">
        <f t="shared" si="14"/>
        <v>0</v>
      </c>
      <c r="BF159" s="147">
        <f t="shared" si="15"/>
        <v>0</v>
      </c>
      <c r="BG159" s="147">
        <f t="shared" si="16"/>
        <v>0</v>
      </c>
      <c r="BH159" s="147">
        <f t="shared" si="17"/>
        <v>0</v>
      </c>
      <c r="BI159" s="147">
        <f t="shared" si="18"/>
        <v>0</v>
      </c>
      <c r="BJ159" s="16" t="s">
        <v>113</v>
      </c>
      <c r="BK159" s="147">
        <f t="shared" si="19"/>
        <v>0</v>
      </c>
      <c r="BL159" s="16" t="s">
        <v>186</v>
      </c>
      <c r="BM159" s="146" t="s">
        <v>784</v>
      </c>
    </row>
    <row r="160" spans="2:65" s="1" customFormat="1" ht="24.2" customHeight="1">
      <c r="B160" s="31"/>
      <c r="C160" s="135" t="s">
        <v>552</v>
      </c>
      <c r="D160" s="135" t="s">
        <v>167</v>
      </c>
      <c r="E160" s="136" t="s">
        <v>2148</v>
      </c>
      <c r="F160" s="137" t="s">
        <v>2149</v>
      </c>
      <c r="G160" s="138" t="s">
        <v>1894</v>
      </c>
      <c r="H160" s="139">
        <v>33</v>
      </c>
      <c r="I160" s="140"/>
      <c r="J160" s="141">
        <f t="shared" si="10"/>
        <v>0</v>
      </c>
      <c r="K160" s="137" t="s">
        <v>1</v>
      </c>
      <c r="L160" s="31"/>
      <c r="M160" s="142" t="s">
        <v>1</v>
      </c>
      <c r="N160" s="143" t="s">
        <v>42</v>
      </c>
      <c r="P160" s="144">
        <f t="shared" si="11"/>
        <v>0</v>
      </c>
      <c r="Q160" s="144">
        <v>0</v>
      </c>
      <c r="R160" s="144">
        <f t="shared" si="12"/>
        <v>0</v>
      </c>
      <c r="S160" s="144">
        <v>0</v>
      </c>
      <c r="T160" s="145">
        <f t="shared" si="13"/>
        <v>0</v>
      </c>
      <c r="AR160" s="146" t="s">
        <v>186</v>
      </c>
      <c r="AT160" s="146" t="s">
        <v>167</v>
      </c>
      <c r="AU160" s="146" t="s">
        <v>76</v>
      </c>
      <c r="AY160" s="16" t="s">
        <v>164</v>
      </c>
      <c r="BE160" s="147">
        <f t="shared" si="14"/>
        <v>0</v>
      </c>
      <c r="BF160" s="147">
        <f t="shared" si="15"/>
        <v>0</v>
      </c>
      <c r="BG160" s="147">
        <f t="shared" si="16"/>
        <v>0</v>
      </c>
      <c r="BH160" s="147">
        <f t="shared" si="17"/>
        <v>0</v>
      </c>
      <c r="BI160" s="147">
        <f t="shared" si="18"/>
        <v>0</v>
      </c>
      <c r="BJ160" s="16" t="s">
        <v>113</v>
      </c>
      <c r="BK160" s="147">
        <f t="shared" si="19"/>
        <v>0</v>
      </c>
      <c r="BL160" s="16" t="s">
        <v>186</v>
      </c>
      <c r="BM160" s="146" t="s">
        <v>794</v>
      </c>
    </row>
    <row r="161" spans="2:65" s="1" customFormat="1" ht="24.2" customHeight="1">
      <c r="B161" s="31"/>
      <c r="C161" s="135" t="s">
        <v>558</v>
      </c>
      <c r="D161" s="135" t="s">
        <v>167</v>
      </c>
      <c r="E161" s="136" t="s">
        <v>2150</v>
      </c>
      <c r="F161" s="137" t="s">
        <v>2151</v>
      </c>
      <c r="G161" s="138" t="s">
        <v>1909</v>
      </c>
      <c r="H161" s="139">
        <v>6</v>
      </c>
      <c r="I161" s="140"/>
      <c r="J161" s="141">
        <f t="shared" si="10"/>
        <v>0</v>
      </c>
      <c r="K161" s="137" t="s">
        <v>1</v>
      </c>
      <c r="L161" s="31"/>
      <c r="M161" s="142" t="s">
        <v>1</v>
      </c>
      <c r="N161" s="143" t="s">
        <v>42</v>
      </c>
      <c r="P161" s="144">
        <f t="shared" si="11"/>
        <v>0</v>
      </c>
      <c r="Q161" s="144">
        <v>0</v>
      </c>
      <c r="R161" s="144">
        <f t="shared" si="12"/>
        <v>0</v>
      </c>
      <c r="S161" s="144">
        <v>0</v>
      </c>
      <c r="T161" s="145">
        <f t="shared" si="13"/>
        <v>0</v>
      </c>
      <c r="AR161" s="146" t="s">
        <v>186</v>
      </c>
      <c r="AT161" s="146" t="s">
        <v>167</v>
      </c>
      <c r="AU161" s="146" t="s">
        <v>76</v>
      </c>
      <c r="AY161" s="16" t="s">
        <v>164</v>
      </c>
      <c r="BE161" s="147">
        <f t="shared" si="14"/>
        <v>0</v>
      </c>
      <c r="BF161" s="147">
        <f t="shared" si="15"/>
        <v>0</v>
      </c>
      <c r="BG161" s="147">
        <f t="shared" si="16"/>
        <v>0</v>
      </c>
      <c r="BH161" s="147">
        <f t="shared" si="17"/>
        <v>0</v>
      </c>
      <c r="BI161" s="147">
        <f t="shared" si="18"/>
        <v>0</v>
      </c>
      <c r="BJ161" s="16" t="s">
        <v>113</v>
      </c>
      <c r="BK161" s="147">
        <f t="shared" si="19"/>
        <v>0</v>
      </c>
      <c r="BL161" s="16" t="s">
        <v>186</v>
      </c>
      <c r="BM161" s="146" t="s">
        <v>803</v>
      </c>
    </row>
    <row r="162" spans="2:65" s="1" customFormat="1" ht="16.5" customHeight="1">
      <c r="B162" s="31"/>
      <c r="C162" s="135" t="s">
        <v>563</v>
      </c>
      <c r="D162" s="135" t="s">
        <v>167</v>
      </c>
      <c r="E162" s="136" t="s">
        <v>2152</v>
      </c>
      <c r="F162" s="137" t="s">
        <v>2153</v>
      </c>
      <c r="G162" s="138" t="s">
        <v>1894</v>
      </c>
      <c r="H162" s="139">
        <v>6</v>
      </c>
      <c r="I162" s="140"/>
      <c r="J162" s="141">
        <f t="shared" si="10"/>
        <v>0</v>
      </c>
      <c r="K162" s="137" t="s">
        <v>1</v>
      </c>
      <c r="L162" s="31"/>
      <c r="M162" s="142" t="s">
        <v>1</v>
      </c>
      <c r="N162" s="143" t="s">
        <v>42</v>
      </c>
      <c r="P162" s="144">
        <f t="shared" si="11"/>
        <v>0</v>
      </c>
      <c r="Q162" s="144">
        <v>0</v>
      </c>
      <c r="R162" s="144">
        <f t="shared" si="12"/>
        <v>0</v>
      </c>
      <c r="S162" s="144">
        <v>0</v>
      </c>
      <c r="T162" s="145">
        <f t="shared" si="13"/>
        <v>0</v>
      </c>
      <c r="AR162" s="146" t="s">
        <v>186</v>
      </c>
      <c r="AT162" s="146" t="s">
        <v>167</v>
      </c>
      <c r="AU162" s="146" t="s">
        <v>76</v>
      </c>
      <c r="AY162" s="16" t="s">
        <v>164</v>
      </c>
      <c r="BE162" s="147">
        <f t="shared" si="14"/>
        <v>0</v>
      </c>
      <c r="BF162" s="147">
        <f t="shared" si="15"/>
        <v>0</v>
      </c>
      <c r="BG162" s="147">
        <f t="shared" si="16"/>
        <v>0</v>
      </c>
      <c r="BH162" s="147">
        <f t="shared" si="17"/>
        <v>0</v>
      </c>
      <c r="BI162" s="147">
        <f t="shared" si="18"/>
        <v>0</v>
      </c>
      <c r="BJ162" s="16" t="s">
        <v>113</v>
      </c>
      <c r="BK162" s="147">
        <f t="shared" si="19"/>
        <v>0</v>
      </c>
      <c r="BL162" s="16" t="s">
        <v>186</v>
      </c>
      <c r="BM162" s="146" t="s">
        <v>812</v>
      </c>
    </row>
    <row r="163" spans="2:65" s="1" customFormat="1" ht="16.5" customHeight="1">
      <c r="B163" s="31"/>
      <c r="C163" s="135" t="s">
        <v>569</v>
      </c>
      <c r="D163" s="135" t="s">
        <v>167</v>
      </c>
      <c r="E163" s="136" t="s">
        <v>2154</v>
      </c>
      <c r="F163" s="137" t="s">
        <v>2155</v>
      </c>
      <c r="G163" s="138" t="s">
        <v>1894</v>
      </c>
      <c r="H163" s="139">
        <v>5</v>
      </c>
      <c r="I163" s="140"/>
      <c r="J163" s="141">
        <f t="shared" si="10"/>
        <v>0</v>
      </c>
      <c r="K163" s="137" t="s">
        <v>1</v>
      </c>
      <c r="L163" s="31"/>
      <c r="M163" s="142" t="s">
        <v>1</v>
      </c>
      <c r="N163" s="143" t="s">
        <v>42</v>
      </c>
      <c r="P163" s="144">
        <f t="shared" si="11"/>
        <v>0</v>
      </c>
      <c r="Q163" s="144">
        <v>0</v>
      </c>
      <c r="R163" s="144">
        <f t="shared" si="12"/>
        <v>0</v>
      </c>
      <c r="S163" s="144">
        <v>0</v>
      </c>
      <c r="T163" s="145">
        <f t="shared" si="13"/>
        <v>0</v>
      </c>
      <c r="AR163" s="146" t="s">
        <v>186</v>
      </c>
      <c r="AT163" s="146" t="s">
        <v>167</v>
      </c>
      <c r="AU163" s="146" t="s">
        <v>76</v>
      </c>
      <c r="AY163" s="16" t="s">
        <v>164</v>
      </c>
      <c r="BE163" s="147">
        <f t="shared" si="14"/>
        <v>0</v>
      </c>
      <c r="BF163" s="147">
        <f t="shared" si="15"/>
        <v>0</v>
      </c>
      <c r="BG163" s="147">
        <f t="shared" si="16"/>
        <v>0</v>
      </c>
      <c r="BH163" s="147">
        <f t="shared" si="17"/>
        <v>0</v>
      </c>
      <c r="BI163" s="147">
        <f t="shared" si="18"/>
        <v>0</v>
      </c>
      <c r="BJ163" s="16" t="s">
        <v>113</v>
      </c>
      <c r="BK163" s="147">
        <f t="shared" si="19"/>
        <v>0</v>
      </c>
      <c r="BL163" s="16" t="s">
        <v>186</v>
      </c>
      <c r="BM163" s="146" t="s">
        <v>847</v>
      </c>
    </row>
    <row r="164" spans="2:65" s="1" customFormat="1" ht="21.75" customHeight="1">
      <c r="B164" s="31"/>
      <c r="C164" s="135" t="s">
        <v>574</v>
      </c>
      <c r="D164" s="135" t="s">
        <v>167</v>
      </c>
      <c r="E164" s="136" t="s">
        <v>2156</v>
      </c>
      <c r="F164" s="137" t="s">
        <v>2157</v>
      </c>
      <c r="G164" s="138" t="s">
        <v>1894</v>
      </c>
      <c r="H164" s="139">
        <v>5</v>
      </c>
      <c r="I164" s="140"/>
      <c r="J164" s="141">
        <f t="shared" si="10"/>
        <v>0</v>
      </c>
      <c r="K164" s="137" t="s">
        <v>1</v>
      </c>
      <c r="L164" s="31"/>
      <c r="M164" s="142" t="s">
        <v>1</v>
      </c>
      <c r="N164" s="143" t="s">
        <v>42</v>
      </c>
      <c r="P164" s="144">
        <f t="shared" si="11"/>
        <v>0</v>
      </c>
      <c r="Q164" s="144">
        <v>0</v>
      </c>
      <c r="R164" s="144">
        <f t="shared" si="12"/>
        <v>0</v>
      </c>
      <c r="S164" s="144">
        <v>0</v>
      </c>
      <c r="T164" s="145">
        <f t="shared" si="13"/>
        <v>0</v>
      </c>
      <c r="AR164" s="146" t="s">
        <v>186</v>
      </c>
      <c r="AT164" s="146" t="s">
        <v>167</v>
      </c>
      <c r="AU164" s="146" t="s">
        <v>76</v>
      </c>
      <c r="AY164" s="16" t="s">
        <v>164</v>
      </c>
      <c r="BE164" s="147">
        <f t="shared" si="14"/>
        <v>0</v>
      </c>
      <c r="BF164" s="147">
        <f t="shared" si="15"/>
        <v>0</v>
      </c>
      <c r="BG164" s="147">
        <f t="shared" si="16"/>
        <v>0</v>
      </c>
      <c r="BH164" s="147">
        <f t="shared" si="17"/>
        <v>0</v>
      </c>
      <c r="BI164" s="147">
        <f t="shared" si="18"/>
        <v>0</v>
      </c>
      <c r="BJ164" s="16" t="s">
        <v>113</v>
      </c>
      <c r="BK164" s="147">
        <f t="shared" si="19"/>
        <v>0</v>
      </c>
      <c r="BL164" s="16" t="s">
        <v>186</v>
      </c>
      <c r="BM164" s="146" t="s">
        <v>857</v>
      </c>
    </row>
    <row r="165" spans="2:65" s="1" customFormat="1" ht="24.2" customHeight="1">
      <c r="B165" s="31"/>
      <c r="C165" s="135" t="s">
        <v>578</v>
      </c>
      <c r="D165" s="135" t="s">
        <v>167</v>
      </c>
      <c r="E165" s="136" t="s">
        <v>2158</v>
      </c>
      <c r="F165" s="137" t="s">
        <v>2159</v>
      </c>
      <c r="G165" s="138" t="s">
        <v>1894</v>
      </c>
      <c r="H165" s="139">
        <v>2</v>
      </c>
      <c r="I165" s="140"/>
      <c r="J165" s="141">
        <f t="shared" si="10"/>
        <v>0</v>
      </c>
      <c r="K165" s="137" t="s">
        <v>1</v>
      </c>
      <c r="L165" s="31"/>
      <c r="M165" s="142" t="s">
        <v>1</v>
      </c>
      <c r="N165" s="143" t="s">
        <v>42</v>
      </c>
      <c r="P165" s="144">
        <f t="shared" si="11"/>
        <v>0</v>
      </c>
      <c r="Q165" s="144">
        <v>0</v>
      </c>
      <c r="R165" s="144">
        <f t="shared" si="12"/>
        <v>0</v>
      </c>
      <c r="S165" s="144">
        <v>0</v>
      </c>
      <c r="T165" s="145">
        <f t="shared" si="13"/>
        <v>0</v>
      </c>
      <c r="AR165" s="146" t="s">
        <v>186</v>
      </c>
      <c r="AT165" s="146" t="s">
        <v>167</v>
      </c>
      <c r="AU165" s="146" t="s">
        <v>76</v>
      </c>
      <c r="AY165" s="16" t="s">
        <v>164</v>
      </c>
      <c r="BE165" s="147">
        <f t="shared" si="14"/>
        <v>0</v>
      </c>
      <c r="BF165" s="147">
        <f t="shared" si="15"/>
        <v>0</v>
      </c>
      <c r="BG165" s="147">
        <f t="shared" si="16"/>
        <v>0</v>
      </c>
      <c r="BH165" s="147">
        <f t="shared" si="17"/>
        <v>0</v>
      </c>
      <c r="BI165" s="147">
        <f t="shared" si="18"/>
        <v>0</v>
      </c>
      <c r="BJ165" s="16" t="s">
        <v>113</v>
      </c>
      <c r="BK165" s="147">
        <f t="shared" si="19"/>
        <v>0</v>
      </c>
      <c r="BL165" s="16" t="s">
        <v>186</v>
      </c>
      <c r="BM165" s="146" t="s">
        <v>867</v>
      </c>
    </row>
    <row r="166" spans="2:65" s="1" customFormat="1" ht="24.2" customHeight="1">
      <c r="B166" s="31"/>
      <c r="C166" s="135" t="s">
        <v>587</v>
      </c>
      <c r="D166" s="135" t="s">
        <v>167</v>
      </c>
      <c r="E166" s="136" t="s">
        <v>2160</v>
      </c>
      <c r="F166" s="137" t="s">
        <v>2161</v>
      </c>
      <c r="G166" s="138" t="s">
        <v>1894</v>
      </c>
      <c r="H166" s="139">
        <v>2</v>
      </c>
      <c r="I166" s="140"/>
      <c r="J166" s="141">
        <f t="shared" si="10"/>
        <v>0</v>
      </c>
      <c r="K166" s="137" t="s">
        <v>1</v>
      </c>
      <c r="L166" s="31"/>
      <c r="M166" s="142" t="s">
        <v>1</v>
      </c>
      <c r="N166" s="143" t="s">
        <v>42</v>
      </c>
      <c r="P166" s="144">
        <f t="shared" si="11"/>
        <v>0</v>
      </c>
      <c r="Q166" s="144">
        <v>0</v>
      </c>
      <c r="R166" s="144">
        <f t="shared" si="12"/>
        <v>0</v>
      </c>
      <c r="S166" s="144">
        <v>0</v>
      </c>
      <c r="T166" s="145">
        <f t="shared" si="13"/>
        <v>0</v>
      </c>
      <c r="AR166" s="146" t="s">
        <v>186</v>
      </c>
      <c r="AT166" s="146" t="s">
        <v>167</v>
      </c>
      <c r="AU166" s="146" t="s">
        <v>76</v>
      </c>
      <c r="AY166" s="16" t="s">
        <v>164</v>
      </c>
      <c r="BE166" s="147">
        <f t="shared" si="14"/>
        <v>0</v>
      </c>
      <c r="BF166" s="147">
        <f t="shared" si="15"/>
        <v>0</v>
      </c>
      <c r="BG166" s="147">
        <f t="shared" si="16"/>
        <v>0</v>
      </c>
      <c r="BH166" s="147">
        <f t="shared" si="17"/>
        <v>0</v>
      </c>
      <c r="BI166" s="147">
        <f t="shared" si="18"/>
        <v>0</v>
      </c>
      <c r="BJ166" s="16" t="s">
        <v>113</v>
      </c>
      <c r="BK166" s="147">
        <f t="shared" si="19"/>
        <v>0</v>
      </c>
      <c r="BL166" s="16" t="s">
        <v>186</v>
      </c>
      <c r="BM166" s="146" t="s">
        <v>887</v>
      </c>
    </row>
    <row r="167" spans="2:65" s="1" customFormat="1" ht="24.2" customHeight="1">
      <c r="B167" s="31"/>
      <c r="C167" s="135" t="s">
        <v>591</v>
      </c>
      <c r="D167" s="135" t="s">
        <v>167</v>
      </c>
      <c r="E167" s="136" t="s">
        <v>2162</v>
      </c>
      <c r="F167" s="137" t="s">
        <v>2163</v>
      </c>
      <c r="G167" s="138" t="s">
        <v>1894</v>
      </c>
      <c r="H167" s="139">
        <v>15</v>
      </c>
      <c r="I167" s="140"/>
      <c r="J167" s="141">
        <f t="shared" si="10"/>
        <v>0</v>
      </c>
      <c r="K167" s="137" t="s">
        <v>1</v>
      </c>
      <c r="L167" s="31"/>
      <c r="M167" s="142" t="s">
        <v>1</v>
      </c>
      <c r="N167" s="143" t="s">
        <v>42</v>
      </c>
      <c r="P167" s="144">
        <f t="shared" si="11"/>
        <v>0</v>
      </c>
      <c r="Q167" s="144">
        <v>0</v>
      </c>
      <c r="R167" s="144">
        <f t="shared" si="12"/>
        <v>0</v>
      </c>
      <c r="S167" s="144">
        <v>0</v>
      </c>
      <c r="T167" s="145">
        <f t="shared" si="13"/>
        <v>0</v>
      </c>
      <c r="AR167" s="146" t="s">
        <v>186</v>
      </c>
      <c r="AT167" s="146" t="s">
        <v>167</v>
      </c>
      <c r="AU167" s="146" t="s">
        <v>76</v>
      </c>
      <c r="AY167" s="16" t="s">
        <v>164</v>
      </c>
      <c r="BE167" s="147">
        <f t="shared" si="14"/>
        <v>0</v>
      </c>
      <c r="BF167" s="147">
        <f t="shared" si="15"/>
        <v>0</v>
      </c>
      <c r="BG167" s="147">
        <f t="shared" si="16"/>
        <v>0</v>
      </c>
      <c r="BH167" s="147">
        <f t="shared" si="17"/>
        <v>0</v>
      </c>
      <c r="BI167" s="147">
        <f t="shared" si="18"/>
        <v>0</v>
      </c>
      <c r="BJ167" s="16" t="s">
        <v>113</v>
      </c>
      <c r="BK167" s="147">
        <f t="shared" si="19"/>
        <v>0</v>
      </c>
      <c r="BL167" s="16" t="s">
        <v>186</v>
      </c>
      <c r="BM167" s="146" t="s">
        <v>905</v>
      </c>
    </row>
    <row r="168" spans="2:65" s="1" customFormat="1" ht="24.2" customHeight="1">
      <c r="B168" s="31"/>
      <c r="C168" s="135" t="s">
        <v>598</v>
      </c>
      <c r="D168" s="135" t="s">
        <v>167</v>
      </c>
      <c r="E168" s="136" t="s">
        <v>2164</v>
      </c>
      <c r="F168" s="137" t="s">
        <v>2165</v>
      </c>
      <c r="G168" s="138" t="s">
        <v>1894</v>
      </c>
      <c r="H168" s="139">
        <v>15</v>
      </c>
      <c r="I168" s="140"/>
      <c r="J168" s="141">
        <f t="shared" si="10"/>
        <v>0</v>
      </c>
      <c r="K168" s="137" t="s">
        <v>1</v>
      </c>
      <c r="L168" s="31"/>
      <c r="M168" s="142" t="s">
        <v>1</v>
      </c>
      <c r="N168" s="143" t="s">
        <v>42</v>
      </c>
      <c r="P168" s="144">
        <f t="shared" si="11"/>
        <v>0</v>
      </c>
      <c r="Q168" s="144">
        <v>0</v>
      </c>
      <c r="R168" s="144">
        <f t="shared" si="12"/>
        <v>0</v>
      </c>
      <c r="S168" s="144">
        <v>0</v>
      </c>
      <c r="T168" s="145">
        <f t="shared" si="13"/>
        <v>0</v>
      </c>
      <c r="AR168" s="146" t="s">
        <v>186</v>
      </c>
      <c r="AT168" s="146" t="s">
        <v>167</v>
      </c>
      <c r="AU168" s="146" t="s">
        <v>76</v>
      </c>
      <c r="AY168" s="16" t="s">
        <v>164</v>
      </c>
      <c r="BE168" s="147">
        <f t="shared" si="14"/>
        <v>0</v>
      </c>
      <c r="BF168" s="147">
        <f t="shared" si="15"/>
        <v>0</v>
      </c>
      <c r="BG168" s="147">
        <f t="shared" si="16"/>
        <v>0</v>
      </c>
      <c r="BH168" s="147">
        <f t="shared" si="17"/>
        <v>0</v>
      </c>
      <c r="BI168" s="147">
        <f t="shared" si="18"/>
        <v>0</v>
      </c>
      <c r="BJ168" s="16" t="s">
        <v>113</v>
      </c>
      <c r="BK168" s="147">
        <f t="shared" si="19"/>
        <v>0</v>
      </c>
      <c r="BL168" s="16" t="s">
        <v>186</v>
      </c>
      <c r="BM168" s="146" t="s">
        <v>922</v>
      </c>
    </row>
    <row r="169" spans="2:65" s="1" customFormat="1" ht="24.2" customHeight="1">
      <c r="B169" s="31"/>
      <c r="C169" s="135" t="s">
        <v>602</v>
      </c>
      <c r="D169" s="135" t="s">
        <v>167</v>
      </c>
      <c r="E169" s="136" t="s">
        <v>2166</v>
      </c>
      <c r="F169" s="137" t="s">
        <v>2167</v>
      </c>
      <c r="G169" s="138" t="s">
        <v>1894</v>
      </c>
      <c r="H169" s="139">
        <v>11</v>
      </c>
      <c r="I169" s="140"/>
      <c r="J169" s="141">
        <f t="shared" si="10"/>
        <v>0</v>
      </c>
      <c r="K169" s="137" t="s">
        <v>1</v>
      </c>
      <c r="L169" s="31"/>
      <c r="M169" s="142" t="s">
        <v>1</v>
      </c>
      <c r="N169" s="143" t="s">
        <v>42</v>
      </c>
      <c r="P169" s="144">
        <f t="shared" si="11"/>
        <v>0</v>
      </c>
      <c r="Q169" s="144">
        <v>0</v>
      </c>
      <c r="R169" s="144">
        <f t="shared" si="12"/>
        <v>0</v>
      </c>
      <c r="S169" s="144">
        <v>0</v>
      </c>
      <c r="T169" s="145">
        <f t="shared" si="13"/>
        <v>0</v>
      </c>
      <c r="AR169" s="146" t="s">
        <v>186</v>
      </c>
      <c r="AT169" s="146" t="s">
        <v>167</v>
      </c>
      <c r="AU169" s="146" t="s">
        <v>76</v>
      </c>
      <c r="AY169" s="16" t="s">
        <v>164</v>
      </c>
      <c r="BE169" s="147">
        <f t="shared" si="14"/>
        <v>0</v>
      </c>
      <c r="BF169" s="147">
        <f t="shared" si="15"/>
        <v>0</v>
      </c>
      <c r="BG169" s="147">
        <f t="shared" si="16"/>
        <v>0</v>
      </c>
      <c r="BH169" s="147">
        <f t="shared" si="17"/>
        <v>0</v>
      </c>
      <c r="BI169" s="147">
        <f t="shared" si="18"/>
        <v>0</v>
      </c>
      <c r="BJ169" s="16" t="s">
        <v>113</v>
      </c>
      <c r="BK169" s="147">
        <f t="shared" si="19"/>
        <v>0</v>
      </c>
      <c r="BL169" s="16" t="s">
        <v>186</v>
      </c>
      <c r="BM169" s="146" t="s">
        <v>937</v>
      </c>
    </row>
    <row r="170" spans="2:65" s="1" customFormat="1" ht="24.2" customHeight="1">
      <c r="B170" s="31"/>
      <c r="C170" s="135" t="s">
        <v>611</v>
      </c>
      <c r="D170" s="135" t="s">
        <v>167</v>
      </c>
      <c r="E170" s="136" t="s">
        <v>2168</v>
      </c>
      <c r="F170" s="137" t="s">
        <v>2169</v>
      </c>
      <c r="G170" s="138" t="s">
        <v>1909</v>
      </c>
      <c r="H170" s="139">
        <v>1</v>
      </c>
      <c r="I170" s="140"/>
      <c r="J170" s="141">
        <f t="shared" si="10"/>
        <v>0</v>
      </c>
      <c r="K170" s="137" t="s">
        <v>1</v>
      </c>
      <c r="L170" s="31"/>
      <c r="M170" s="142" t="s">
        <v>1</v>
      </c>
      <c r="N170" s="143" t="s">
        <v>42</v>
      </c>
      <c r="P170" s="144">
        <f t="shared" si="11"/>
        <v>0</v>
      </c>
      <c r="Q170" s="144">
        <v>0</v>
      </c>
      <c r="R170" s="144">
        <f t="shared" si="12"/>
        <v>0</v>
      </c>
      <c r="S170" s="144">
        <v>0</v>
      </c>
      <c r="T170" s="145">
        <f t="shared" si="13"/>
        <v>0</v>
      </c>
      <c r="AR170" s="146" t="s">
        <v>186</v>
      </c>
      <c r="AT170" s="146" t="s">
        <v>167</v>
      </c>
      <c r="AU170" s="146" t="s">
        <v>76</v>
      </c>
      <c r="AY170" s="16" t="s">
        <v>164</v>
      </c>
      <c r="BE170" s="147">
        <f t="shared" si="14"/>
        <v>0</v>
      </c>
      <c r="BF170" s="147">
        <f t="shared" si="15"/>
        <v>0</v>
      </c>
      <c r="BG170" s="147">
        <f t="shared" si="16"/>
        <v>0</v>
      </c>
      <c r="BH170" s="147">
        <f t="shared" si="17"/>
        <v>0</v>
      </c>
      <c r="BI170" s="147">
        <f t="shared" si="18"/>
        <v>0</v>
      </c>
      <c r="BJ170" s="16" t="s">
        <v>113</v>
      </c>
      <c r="BK170" s="147">
        <f t="shared" si="19"/>
        <v>0</v>
      </c>
      <c r="BL170" s="16" t="s">
        <v>186</v>
      </c>
      <c r="BM170" s="146" t="s">
        <v>945</v>
      </c>
    </row>
    <row r="171" spans="2:65" s="11" customFormat="1" ht="25.9" customHeight="1">
      <c r="B171" s="123"/>
      <c r="D171" s="124" t="s">
        <v>75</v>
      </c>
      <c r="E171" s="125" t="s">
        <v>1497</v>
      </c>
      <c r="F171" s="125" t="s">
        <v>2170</v>
      </c>
      <c r="I171" s="126"/>
      <c r="J171" s="127">
        <f>BK171</f>
        <v>0</v>
      </c>
      <c r="L171" s="123"/>
      <c r="M171" s="128"/>
      <c r="P171" s="129">
        <f>SUM(P172:P178)</f>
        <v>0</v>
      </c>
      <c r="R171" s="129">
        <f>SUM(R172:R178)</f>
        <v>0</v>
      </c>
      <c r="T171" s="130">
        <f>SUM(T172:T178)</f>
        <v>0</v>
      </c>
      <c r="AR171" s="124" t="s">
        <v>84</v>
      </c>
      <c r="AT171" s="131" t="s">
        <v>75</v>
      </c>
      <c r="AU171" s="131" t="s">
        <v>76</v>
      </c>
      <c r="AY171" s="124" t="s">
        <v>164</v>
      </c>
      <c r="BK171" s="132">
        <f>SUM(BK172:BK178)</f>
        <v>0</v>
      </c>
    </row>
    <row r="172" spans="2:65" s="1" customFormat="1" ht="24.2" customHeight="1">
      <c r="B172" s="31"/>
      <c r="C172" s="135" t="s">
        <v>616</v>
      </c>
      <c r="D172" s="135" t="s">
        <v>167</v>
      </c>
      <c r="E172" s="136" t="s">
        <v>2171</v>
      </c>
      <c r="F172" s="137" t="s">
        <v>2172</v>
      </c>
      <c r="G172" s="138" t="s">
        <v>1926</v>
      </c>
      <c r="H172" s="139">
        <v>33</v>
      </c>
      <c r="I172" s="140"/>
      <c r="J172" s="141">
        <f t="shared" ref="J172:J178" si="20">ROUND(I172*H172,2)</f>
        <v>0</v>
      </c>
      <c r="K172" s="137" t="s">
        <v>1</v>
      </c>
      <c r="L172" s="31"/>
      <c r="M172" s="142" t="s">
        <v>1</v>
      </c>
      <c r="N172" s="143" t="s">
        <v>42</v>
      </c>
      <c r="P172" s="144">
        <f t="shared" ref="P172:P178" si="21">O172*H172</f>
        <v>0</v>
      </c>
      <c r="Q172" s="144">
        <v>0</v>
      </c>
      <c r="R172" s="144">
        <f t="shared" ref="R172:R178" si="22">Q172*H172</f>
        <v>0</v>
      </c>
      <c r="S172" s="144">
        <v>0</v>
      </c>
      <c r="T172" s="145">
        <f t="shared" ref="T172:T178" si="23">S172*H172</f>
        <v>0</v>
      </c>
      <c r="AR172" s="146" t="s">
        <v>186</v>
      </c>
      <c r="AT172" s="146" t="s">
        <v>167</v>
      </c>
      <c r="AU172" s="146" t="s">
        <v>84</v>
      </c>
      <c r="AY172" s="16" t="s">
        <v>164</v>
      </c>
      <c r="BE172" s="147">
        <f t="shared" ref="BE172:BE178" si="24">IF(N172="základní",J172,0)</f>
        <v>0</v>
      </c>
      <c r="BF172" s="147">
        <f t="shared" ref="BF172:BF178" si="25">IF(N172="snížená",J172,0)</f>
        <v>0</v>
      </c>
      <c r="BG172" s="147">
        <f t="shared" ref="BG172:BG178" si="26">IF(N172="zákl. přenesená",J172,0)</f>
        <v>0</v>
      </c>
      <c r="BH172" s="147">
        <f t="shared" ref="BH172:BH178" si="27">IF(N172="sníž. přenesená",J172,0)</f>
        <v>0</v>
      </c>
      <c r="BI172" s="147">
        <f t="shared" ref="BI172:BI178" si="28">IF(N172="nulová",J172,0)</f>
        <v>0</v>
      </c>
      <c r="BJ172" s="16" t="s">
        <v>113</v>
      </c>
      <c r="BK172" s="147">
        <f t="shared" ref="BK172:BK178" si="29">ROUND(I172*H172,2)</f>
        <v>0</v>
      </c>
      <c r="BL172" s="16" t="s">
        <v>186</v>
      </c>
      <c r="BM172" s="146" t="s">
        <v>958</v>
      </c>
    </row>
    <row r="173" spans="2:65" s="1" customFormat="1" ht="24.2" customHeight="1">
      <c r="B173" s="31"/>
      <c r="C173" s="135" t="s">
        <v>621</v>
      </c>
      <c r="D173" s="135" t="s">
        <v>167</v>
      </c>
      <c r="E173" s="136" t="s">
        <v>2173</v>
      </c>
      <c r="F173" s="137" t="s">
        <v>2071</v>
      </c>
      <c r="G173" s="138" t="s">
        <v>1926</v>
      </c>
      <c r="H173" s="139">
        <v>33</v>
      </c>
      <c r="I173" s="140"/>
      <c r="J173" s="141">
        <f t="shared" si="20"/>
        <v>0</v>
      </c>
      <c r="K173" s="137" t="s">
        <v>1</v>
      </c>
      <c r="L173" s="31"/>
      <c r="M173" s="142" t="s">
        <v>1</v>
      </c>
      <c r="N173" s="143" t="s">
        <v>42</v>
      </c>
      <c r="P173" s="144">
        <f t="shared" si="21"/>
        <v>0</v>
      </c>
      <c r="Q173" s="144">
        <v>0</v>
      </c>
      <c r="R173" s="144">
        <f t="shared" si="22"/>
        <v>0</v>
      </c>
      <c r="S173" s="144">
        <v>0</v>
      </c>
      <c r="T173" s="145">
        <f t="shared" si="23"/>
        <v>0</v>
      </c>
      <c r="AR173" s="146" t="s">
        <v>186</v>
      </c>
      <c r="AT173" s="146" t="s">
        <v>167</v>
      </c>
      <c r="AU173" s="146" t="s">
        <v>84</v>
      </c>
      <c r="AY173" s="16" t="s">
        <v>164</v>
      </c>
      <c r="BE173" s="147">
        <f t="shared" si="24"/>
        <v>0</v>
      </c>
      <c r="BF173" s="147">
        <f t="shared" si="25"/>
        <v>0</v>
      </c>
      <c r="BG173" s="147">
        <f t="shared" si="26"/>
        <v>0</v>
      </c>
      <c r="BH173" s="147">
        <f t="shared" si="27"/>
        <v>0</v>
      </c>
      <c r="BI173" s="147">
        <f t="shared" si="28"/>
        <v>0</v>
      </c>
      <c r="BJ173" s="16" t="s">
        <v>113</v>
      </c>
      <c r="BK173" s="147">
        <f t="shared" si="29"/>
        <v>0</v>
      </c>
      <c r="BL173" s="16" t="s">
        <v>186</v>
      </c>
      <c r="BM173" s="146" t="s">
        <v>973</v>
      </c>
    </row>
    <row r="174" spans="2:65" s="1" customFormat="1" ht="33" customHeight="1">
      <c r="B174" s="31"/>
      <c r="C174" s="135" t="s">
        <v>625</v>
      </c>
      <c r="D174" s="135" t="s">
        <v>167</v>
      </c>
      <c r="E174" s="136" t="s">
        <v>2174</v>
      </c>
      <c r="F174" s="137" t="s">
        <v>2175</v>
      </c>
      <c r="G174" s="138" t="s">
        <v>1926</v>
      </c>
      <c r="H174" s="139">
        <v>4</v>
      </c>
      <c r="I174" s="140"/>
      <c r="J174" s="141">
        <f t="shared" si="20"/>
        <v>0</v>
      </c>
      <c r="K174" s="137" t="s">
        <v>1</v>
      </c>
      <c r="L174" s="31"/>
      <c r="M174" s="142" t="s">
        <v>1</v>
      </c>
      <c r="N174" s="143" t="s">
        <v>42</v>
      </c>
      <c r="P174" s="144">
        <f t="shared" si="21"/>
        <v>0</v>
      </c>
      <c r="Q174" s="144">
        <v>0</v>
      </c>
      <c r="R174" s="144">
        <f t="shared" si="22"/>
        <v>0</v>
      </c>
      <c r="S174" s="144">
        <v>0</v>
      </c>
      <c r="T174" s="145">
        <f t="shared" si="23"/>
        <v>0</v>
      </c>
      <c r="AR174" s="146" t="s">
        <v>186</v>
      </c>
      <c r="AT174" s="146" t="s">
        <v>167</v>
      </c>
      <c r="AU174" s="146" t="s">
        <v>84</v>
      </c>
      <c r="AY174" s="16" t="s">
        <v>164</v>
      </c>
      <c r="BE174" s="147">
        <f t="shared" si="24"/>
        <v>0</v>
      </c>
      <c r="BF174" s="147">
        <f t="shared" si="25"/>
        <v>0</v>
      </c>
      <c r="BG174" s="147">
        <f t="shared" si="26"/>
        <v>0</v>
      </c>
      <c r="BH174" s="147">
        <f t="shared" si="27"/>
        <v>0</v>
      </c>
      <c r="BI174" s="147">
        <f t="shared" si="28"/>
        <v>0</v>
      </c>
      <c r="BJ174" s="16" t="s">
        <v>113</v>
      </c>
      <c r="BK174" s="147">
        <f t="shared" si="29"/>
        <v>0</v>
      </c>
      <c r="BL174" s="16" t="s">
        <v>186</v>
      </c>
      <c r="BM174" s="146" t="s">
        <v>982</v>
      </c>
    </row>
    <row r="175" spans="2:65" s="1" customFormat="1" ht="33" customHeight="1">
      <c r="B175" s="31"/>
      <c r="C175" s="135" t="s">
        <v>629</v>
      </c>
      <c r="D175" s="135" t="s">
        <v>167</v>
      </c>
      <c r="E175" s="136" t="s">
        <v>2176</v>
      </c>
      <c r="F175" s="137" t="s">
        <v>2177</v>
      </c>
      <c r="G175" s="138" t="s">
        <v>1926</v>
      </c>
      <c r="H175" s="139">
        <v>8</v>
      </c>
      <c r="I175" s="140"/>
      <c r="J175" s="141">
        <f t="shared" si="20"/>
        <v>0</v>
      </c>
      <c r="K175" s="137" t="s">
        <v>1</v>
      </c>
      <c r="L175" s="31"/>
      <c r="M175" s="142" t="s">
        <v>1</v>
      </c>
      <c r="N175" s="143" t="s">
        <v>42</v>
      </c>
      <c r="P175" s="144">
        <f t="shared" si="21"/>
        <v>0</v>
      </c>
      <c r="Q175" s="144">
        <v>0</v>
      </c>
      <c r="R175" s="144">
        <f t="shared" si="22"/>
        <v>0</v>
      </c>
      <c r="S175" s="144">
        <v>0</v>
      </c>
      <c r="T175" s="145">
        <f t="shared" si="23"/>
        <v>0</v>
      </c>
      <c r="AR175" s="146" t="s">
        <v>186</v>
      </c>
      <c r="AT175" s="146" t="s">
        <v>167</v>
      </c>
      <c r="AU175" s="146" t="s">
        <v>84</v>
      </c>
      <c r="AY175" s="16" t="s">
        <v>164</v>
      </c>
      <c r="BE175" s="147">
        <f t="shared" si="24"/>
        <v>0</v>
      </c>
      <c r="BF175" s="147">
        <f t="shared" si="25"/>
        <v>0</v>
      </c>
      <c r="BG175" s="147">
        <f t="shared" si="26"/>
        <v>0</v>
      </c>
      <c r="BH175" s="147">
        <f t="shared" si="27"/>
        <v>0</v>
      </c>
      <c r="BI175" s="147">
        <f t="shared" si="28"/>
        <v>0</v>
      </c>
      <c r="BJ175" s="16" t="s">
        <v>113</v>
      </c>
      <c r="BK175" s="147">
        <f t="shared" si="29"/>
        <v>0</v>
      </c>
      <c r="BL175" s="16" t="s">
        <v>186</v>
      </c>
      <c r="BM175" s="146" t="s">
        <v>993</v>
      </c>
    </row>
    <row r="176" spans="2:65" s="1" customFormat="1" ht="24.2" customHeight="1">
      <c r="B176" s="31"/>
      <c r="C176" s="135" t="s">
        <v>633</v>
      </c>
      <c r="D176" s="135" t="s">
        <v>167</v>
      </c>
      <c r="E176" s="136" t="s">
        <v>2178</v>
      </c>
      <c r="F176" s="137" t="s">
        <v>2179</v>
      </c>
      <c r="G176" s="138" t="s">
        <v>1926</v>
      </c>
      <c r="H176" s="139">
        <v>4</v>
      </c>
      <c r="I176" s="140"/>
      <c r="J176" s="141">
        <f t="shared" si="20"/>
        <v>0</v>
      </c>
      <c r="K176" s="137" t="s">
        <v>1</v>
      </c>
      <c r="L176" s="31"/>
      <c r="M176" s="142" t="s">
        <v>1</v>
      </c>
      <c r="N176" s="143" t="s">
        <v>42</v>
      </c>
      <c r="P176" s="144">
        <f t="shared" si="21"/>
        <v>0</v>
      </c>
      <c r="Q176" s="144">
        <v>0</v>
      </c>
      <c r="R176" s="144">
        <f t="shared" si="22"/>
        <v>0</v>
      </c>
      <c r="S176" s="144">
        <v>0</v>
      </c>
      <c r="T176" s="145">
        <f t="shared" si="23"/>
        <v>0</v>
      </c>
      <c r="AR176" s="146" t="s">
        <v>186</v>
      </c>
      <c r="AT176" s="146" t="s">
        <v>167</v>
      </c>
      <c r="AU176" s="146" t="s">
        <v>84</v>
      </c>
      <c r="AY176" s="16" t="s">
        <v>164</v>
      </c>
      <c r="BE176" s="147">
        <f t="shared" si="24"/>
        <v>0</v>
      </c>
      <c r="BF176" s="147">
        <f t="shared" si="25"/>
        <v>0</v>
      </c>
      <c r="BG176" s="147">
        <f t="shared" si="26"/>
        <v>0</v>
      </c>
      <c r="BH176" s="147">
        <f t="shared" si="27"/>
        <v>0</v>
      </c>
      <c r="BI176" s="147">
        <f t="shared" si="28"/>
        <v>0</v>
      </c>
      <c r="BJ176" s="16" t="s">
        <v>113</v>
      </c>
      <c r="BK176" s="147">
        <f t="shared" si="29"/>
        <v>0</v>
      </c>
      <c r="BL176" s="16" t="s">
        <v>186</v>
      </c>
      <c r="BM176" s="146" t="s">
        <v>1005</v>
      </c>
    </row>
    <row r="177" spans="2:65" s="1" customFormat="1" ht="24.2" customHeight="1">
      <c r="B177" s="31"/>
      <c r="C177" s="135" t="s">
        <v>639</v>
      </c>
      <c r="D177" s="135" t="s">
        <v>167</v>
      </c>
      <c r="E177" s="136" t="s">
        <v>2180</v>
      </c>
      <c r="F177" s="137" t="s">
        <v>2181</v>
      </c>
      <c r="G177" s="138" t="s">
        <v>1926</v>
      </c>
      <c r="H177" s="139">
        <v>8</v>
      </c>
      <c r="I177" s="140"/>
      <c r="J177" s="141">
        <f t="shared" si="20"/>
        <v>0</v>
      </c>
      <c r="K177" s="137" t="s">
        <v>1</v>
      </c>
      <c r="L177" s="31"/>
      <c r="M177" s="142" t="s">
        <v>1</v>
      </c>
      <c r="N177" s="143" t="s">
        <v>42</v>
      </c>
      <c r="P177" s="144">
        <f t="shared" si="21"/>
        <v>0</v>
      </c>
      <c r="Q177" s="144">
        <v>0</v>
      </c>
      <c r="R177" s="144">
        <f t="shared" si="22"/>
        <v>0</v>
      </c>
      <c r="S177" s="144">
        <v>0</v>
      </c>
      <c r="T177" s="145">
        <f t="shared" si="23"/>
        <v>0</v>
      </c>
      <c r="AR177" s="146" t="s">
        <v>186</v>
      </c>
      <c r="AT177" s="146" t="s">
        <v>167</v>
      </c>
      <c r="AU177" s="146" t="s">
        <v>84</v>
      </c>
      <c r="AY177" s="16" t="s">
        <v>164</v>
      </c>
      <c r="BE177" s="147">
        <f t="shared" si="24"/>
        <v>0</v>
      </c>
      <c r="BF177" s="147">
        <f t="shared" si="25"/>
        <v>0</v>
      </c>
      <c r="BG177" s="147">
        <f t="shared" si="26"/>
        <v>0</v>
      </c>
      <c r="BH177" s="147">
        <f t="shared" si="27"/>
        <v>0</v>
      </c>
      <c r="BI177" s="147">
        <f t="shared" si="28"/>
        <v>0</v>
      </c>
      <c r="BJ177" s="16" t="s">
        <v>113</v>
      </c>
      <c r="BK177" s="147">
        <f t="shared" si="29"/>
        <v>0</v>
      </c>
      <c r="BL177" s="16" t="s">
        <v>186</v>
      </c>
      <c r="BM177" s="146" t="s">
        <v>1016</v>
      </c>
    </row>
    <row r="178" spans="2:65" s="1" customFormat="1" ht="24.2" customHeight="1">
      <c r="B178" s="31"/>
      <c r="C178" s="135" t="s">
        <v>643</v>
      </c>
      <c r="D178" s="135" t="s">
        <v>167</v>
      </c>
      <c r="E178" s="136" t="s">
        <v>2182</v>
      </c>
      <c r="F178" s="137" t="s">
        <v>2183</v>
      </c>
      <c r="G178" s="138" t="s">
        <v>1909</v>
      </c>
      <c r="H178" s="139">
        <v>3</v>
      </c>
      <c r="I178" s="140"/>
      <c r="J178" s="141">
        <f t="shared" si="20"/>
        <v>0</v>
      </c>
      <c r="K178" s="137" t="s">
        <v>1</v>
      </c>
      <c r="L178" s="31"/>
      <c r="M178" s="142" t="s">
        <v>1</v>
      </c>
      <c r="N178" s="143" t="s">
        <v>42</v>
      </c>
      <c r="P178" s="144">
        <f t="shared" si="21"/>
        <v>0</v>
      </c>
      <c r="Q178" s="144">
        <v>0</v>
      </c>
      <c r="R178" s="144">
        <f t="shared" si="22"/>
        <v>0</v>
      </c>
      <c r="S178" s="144">
        <v>0</v>
      </c>
      <c r="T178" s="145">
        <f t="shared" si="23"/>
        <v>0</v>
      </c>
      <c r="AR178" s="146" t="s">
        <v>186</v>
      </c>
      <c r="AT178" s="146" t="s">
        <v>167</v>
      </c>
      <c r="AU178" s="146" t="s">
        <v>84</v>
      </c>
      <c r="AY178" s="16" t="s">
        <v>164</v>
      </c>
      <c r="BE178" s="147">
        <f t="shared" si="24"/>
        <v>0</v>
      </c>
      <c r="BF178" s="147">
        <f t="shared" si="25"/>
        <v>0</v>
      </c>
      <c r="BG178" s="147">
        <f t="shared" si="26"/>
        <v>0</v>
      </c>
      <c r="BH178" s="147">
        <f t="shared" si="27"/>
        <v>0</v>
      </c>
      <c r="BI178" s="147">
        <f t="shared" si="28"/>
        <v>0</v>
      </c>
      <c r="BJ178" s="16" t="s">
        <v>113</v>
      </c>
      <c r="BK178" s="147">
        <f t="shared" si="29"/>
        <v>0</v>
      </c>
      <c r="BL178" s="16" t="s">
        <v>186</v>
      </c>
      <c r="BM178" s="146" t="s">
        <v>1026</v>
      </c>
    </row>
    <row r="179" spans="2:65" s="11" customFormat="1" ht="25.9" customHeight="1">
      <c r="B179" s="123"/>
      <c r="D179" s="124" t="s">
        <v>75</v>
      </c>
      <c r="E179" s="125" t="s">
        <v>2184</v>
      </c>
      <c r="F179" s="125" t="s">
        <v>2185</v>
      </c>
      <c r="I179" s="126"/>
      <c r="J179" s="127">
        <f>BK179</f>
        <v>0</v>
      </c>
      <c r="L179" s="123"/>
      <c r="M179" s="128"/>
      <c r="P179" s="129">
        <f>SUM(P180:P194)</f>
        <v>0</v>
      </c>
      <c r="R179" s="129">
        <f>SUM(R180:R194)</f>
        <v>0</v>
      </c>
      <c r="T179" s="130">
        <f>SUM(T180:T194)</f>
        <v>0</v>
      </c>
      <c r="AR179" s="124" t="s">
        <v>84</v>
      </c>
      <c r="AT179" s="131" t="s">
        <v>75</v>
      </c>
      <c r="AU179" s="131" t="s">
        <v>76</v>
      </c>
      <c r="AY179" s="124" t="s">
        <v>164</v>
      </c>
      <c r="BK179" s="132">
        <f>SUM(BK180:BK194)</f>
        <v>0</v>
      </c>
    </row>
    <row r="180" spans="2:65" s="1" customFormat="1" ht="16.5" customHeight="1">
      <c r="B180" s="31"/>
      <c r="C180" s="135" t="s">
        <v>647</v>
      </c>
      <c r="D180" s="135" t="s">
        <v>167</v>
      </c>
      <c r="E180" s="136" t="s">
        <v>57</v>
      </c>
      <c r="F180" s="137" t="s">
        <v>2186</v>
      </c>
      <c r="G180" s="138" t="s">
        <v>1</v>
      </c>
      <c r="H180" s="139">
        <v>0</v>
      </c>
      <c r="I180" s="140"/>
      <c r="J180" s="141">
        <f t="shared" ref="J180:J194" si="30">ROUND(I180*H180,2)</f>
        <v>0</v>
      </c>
      <c r="K180" s="137" t="s">
        <v>1</v>
      </c>
      <c r="L180" s="31"/>
      <c r="M180" s="142" t="s">
        <v>1</v>
      </c>
      <c r="N180" s="143" t="s">
        <v>42</v>
      </c>
      <c r="P180" s="144">
        <f t="shared" ref="P180:P194" si="31">O180*H180</f>
        <v>0</v>
      </c>
      <c r="Q180" s="144">
        <v>0</v>
      </c>
      <c r="R180" s="144">
        <f t="shared" ref="R180:R194" si="32">Q180*H180</f>
        <v>0</v>
      </c>
      <c r="S180" s="144">
        <v>0</v>
      </c>
      <c r="T180" s="145">
        <f t="shared" ref="T180:T194" si="33">S180*H180</f>
        <v>0</v>
      </c>
      <c r="AR180" s="146" t="s">
        <v>186</v>
      </c>
      <c r="AT180" s="146" t="s">
        <v>167</v>
      </c>
      <c r="AU180" s="146" t="s">
        <v>84</v>
      </c>
      <c r="AY180" s="16" t="s">
        <v>164</v>
      </c>
      <c r="BE180" s="147">
        <f t="shared" ref="BE180:BE194" si="34">IF(N180="základní",J180,0)</f>
        <v>0</v>
      </c>
      <c r="BF180" s="147">
        <f t="shared" ref="BF180:BF194" si="35">IF(N180="snížená",J180,0)</f>
        <v>0</v>
      </c>
      <c r="BG180" s="147">
        <f t="shared" ref="BG180:BG194" si="36">IF(N180="zákl. přenesená",J180,0)</f>
        <v>0</v>
      </c>
      <c r="BH180" s="147">
        <f t="shared" ref="BH180:BH194" si="37">IF(N180="sníž. přenesená",J180,0)</f>
        <v>0</v>
      </c>
      <c r="BI180" s="147">
        <f t="shared" ref="BI180:BI194" si="38">IF(N180="nulová",J180,0)</f>
        <v>0</v>
      </c>
      <c r="BJ180" s="16" t="s">
        <v>113</v>
      </c>
      <c r="BK180" s="147">
        <f t="shared" ref="BK180:BK194" si="39">ROUND(I180*H180,2)</f>
        <v>0</v>
      </c>
      <c r="BL180" s="16" t="s">
        <v>186</v>
      </c>
      <c r="BM180" s="146" t="s">
        <v>1034</v>
      </c>
    </row>
    <row r="181" spans="2:65" s="1" customFormat="1" ht="21.75" customHeight="1">
      <c r="B181" s="31"/>
      <c r="C181" s="135" t="s">
        <v>652</v>
      </c>
      <c r="D181" s="135" t="s">
        <v>167</v>
      </c>
      <c r="E181" s="136" t="s">
        <v>2187</v>
      </c>
      <c r="F181" s="137" t="s">
        <v>2188</v>
      </c>
      <c r="G181" s="138" t="s">
        <v>1926</v>
      </c>
      <c r="H181" s="139">
        <v>200</v>
      </c>
      <c r="I181" s="140"/>
      <c r="J181" s="141">
        <f t="shared" si="30"/>
        <v>0</v>
      </c>
      <c r="K181" s="137" t="s">
        <v>1</v>
      </c>
      <c r="L181" s="31"/>
      <c r="M181" s="142" t="s">
        <v>1</v>
      </c>
      <c r="N181" s="143" t="s">
        <v>42</v>
      </c>
      <c r="P181" s="144">
        <f t="shared" si="31"/>
        <v>0</v>
      </c>
      <c r="Q181" s="144">
        <v>0</v>
      </c>
      <c r="R181" s="144">
        <f t="shared" si="32"/>
        <v>0</v>
      </c>
      <c r="S181" s="144">
        <v>0</v>
      </c>
      <c r="T181" s="145">
        <f t="shared" si="33"/>
        <v>0</v>
      </c>
      <c r="AR181" s="146" t="s">
        <v>186</v>
      </c>
      <c r="AT181" s="146" t="s">
        <v>167</v>
      </c>
      <c r="AU181" s="146" t="s">
        <v>84</v>
      </c>
      <c r="AY181" s="16" t="s">
        <v>164</v>
      </c>
      <c r="BE181" s="147">
        <f t="shared" si="34"/>
        <v>0</v>
      </c>
      <c r="BF181" s="147">
        <f t="shared" si="35"/>
        <v>0</v>
      </c>
      <c r="BG181" s="147">
        <f t="shared" si="36"/>
        <v>0</v>
      </c>
      <c r="BH181" s="147">
        <f t="shared" si="37"/>
        <v>0</v>
      </c>
      <c r="BI181" s="147">
        <f t="shared" si="38"/>
        <v>0</v>
      </c>
      <c r="BJ181" s="16" t="s">
        <v>113</v>
      </c>
      <c r="BK181" s="147">
        <f t="shared" si="39"/>
        <v>0</v>
      </c>
      <c r="BL181" s="16" t="s">
        <v>186</v>
      </c>
      <c r="BM181" s="146" t="s">
        <v>1042</v>
      </c>
    </row>
    <row r="182" spans="2:65" s="1" customFormat="1" ht="21.75" customHeight="1">
      <c r="B182" s="31"/>
      <c r="C182" s="135" t="s">
        <v>656</v>
      </c>
      <c r="D182" s="135" t="s">
        <v>167</v>
      </c>
      <c r="E182" s="136" t="s">
        <v>2189</v>
      </c>
      <c r="F182" s="137" t="s">
        <v>2190</v>
      </c>
      <c r="G182" s="138" t="s">
        <v>1926</v>
      </c>
      <c r="H182" s="139">
        <v>15</v>
      </c>
      <c r="I182" s="140"/>
      <c r="J182" s="141">
        <f t="shared" si="30"/>
        <v>0</v>
      </c>
      <c r="K182" s="137" t="s">
        <v>1</v>
      </c>
      <c r="L182" s="31"/>
      <c r="M182" s="142" t="s">
        <v>1</v>
      </c>
      <c r="N182" s="143" t="s">
        <v>42</v>
      </c>
      <c r="P182" s="144">
        <f t="shared" si="31"/>
        <v>0</v>
      </c>
      <c r="Q182" s="144">
        <v>0</v>
      </c>
      <c r="R182" s="144">
        <f t="shared" si="32"/>
        <v>0</v>
      </c>
      <c r="S182" s="144">
        <v>0</v>
      </c>
      <c r="T182" s="145">
        <f t="shared" si="33"/>
        <v>0</v>
      </c>
      <c r="AR182" s="146" t="s">
        <v>186</v>
      </c>
      <c r="AT182" s="146" t="s">
        <v>167</v>
      </c>
      <c r="AU182" s="146" t="s">
        <v>84</v>
      </c>
      <c r="AY182" s="16" t="s">
        <v>164</v>
      </c>
      <c r="BE182" s="147">
        <f t="shared" si="34"/>
        <v>0</v>
      </c>
      <c r="BF182" s="147">
        <f t="shared" si="35"/>
        <v>0</v>
      </c>
      <c r="BG182" s="147">
        <f t="shared" si="36"/>
        <v>0</v>
      </c>
      <c r="BH182" s="147">
        <f t="shared" si="37"/>
        <v>0</v>
      </c>
      <c r="BI182" s="147">
        <f t="shared" si="38"/>
        <v>0</v>
      </c>
      <c r="BJ182" s="16" t="s">
        <v>113</v>
      </c>
      <c r="BK182" s="147">
        <f t="shared" si="39"/>
        <v>0</v>
      </c>
      <c r="BL182" s="16" t="s">
        <v>186</v>
      </c>
      <c r="BM182" s="146" t="s">
        <v>1053</v>
      </c>
    </row>
    <row r="183" spans="2:65" s="1" customFormat="1" ht="24.2" customHeight="1">
      <c r="B183" s="31"/>
      <c r="C183" s="135" t="s">
        <v>661</v>
      </c>
      <c r="D183" s="135" t="s">
        <v>167</v>
      </c>
      <c r="E183" s="136" t="s">
        <v>2191</v>
      </c>
      <c r="F183" s="137" t="s">
        <v>2192</v>
      </c>
      <c r="G183" s="138" t="s">
        <v>1926</v>
      </c>
      <c r="H183" s="139">
        <v>120</v>
      </c>
      <c r="I183" s="140"/>
      <c r="J183" s="141">
        <f t="shared" si="30"/>
        <v>0</v>
      </c>
      <c r="K183" s="137" t="s">
        <v>1</v>
      </c>
      <c r="L183" s="31"/>
      <c r="M183" s="142" t="s">
        <v>1</v>
      </c>
      <c r="N183" s="143" t="s">
        <v>42</v>
      </c>
      <c r="P183" s="144">
        <f t="shared" si="31"/>
        <v>0</v>
      </c>
      <c r="Q183" s="144">
        <v>0</v>
      </c>
      <c r="R183" s="144">
        <f t="shared" si="32"/>
        <v>0</v>
      </c>
      <c r="S183" s="144">
        <v>0</v>
      </c>
      <c r="T183" s="145">
        <f t="shared" si="33"/>
        <v>0</v>
      </c>
      <c r="AR183" s="146" t="s">
        <v>186</v>
      </c>
      <c r="AT183" s="146" t="s">
        <v>167</v>
      </c>
      <c r="AU183" s="146" t="s">
        <v>84</v>
      </c>
      <c r="AY183" s="16" t="s">
        <v>164</v>
      </c>
      <c r="BE183" s="147">
        <f t="shared" si="34"/>
        <v>0</v>
      </c>
      <c r="BF183" s="147">
        <f t="shared" si="35"/>
        <v>0</v>
      </c>
      <c r="BG183" s="147">
        <f t="shared" si="36"/>
        <v>0</v>
      </c>
      <c r="BH183" s="147">
        <f t="shared" si="37"/>
        <v>0</v>
      </c>
      <c r="BI183" s="147">
        <f t="shared" si="38"/>
        <v>0</v>
      </c>
      <c r="BJ183" s="16" t="s">
        <v>113</v>
      </c>
      <c r="BK183" s="147">
        <f t="shared" si="39"/>
        <v>0</v>
      </c>
      <c r="BL183" s="16" t="s">
        <v>186</v>
      </c>
      <c r="BM183" s="146" t="s">
        <v>1063</v>
      </c>
    </row>
    <row r="184" spans="2:65" s="1" customFormat="1" ht="24.2" customHeight="1">
      <c r="B184" s="31"/>
      <c r="C184" s="135" t="s">
        <v>665</v>
      </c>
      <c r="D184" s="135" t="s">
        <v>167</v>
      </c>
      <c r="E184" s="136" t="s">
        <v>2193</v>
      </c>
      <c r="F184" s="137" t="s">
        <v>2194</v>
      </c>
      <c r="G184" s="138" t="s">
        <v>1926</v>
      </c>
      <c r="H184" s="139">
        <v>136</v>
      </c>
      <c r="I184" s="140"/>
      <c r="J184" s="141">
        <f t="shared" si="30"/>
        <v>0</v>
      </c>
      <c r="K184" s="137" t="s">
        <v>1</v>
      </c>
      <c r="L184" s="31"/>
      <c r="M184" s="142" t="s">
        <v>1</v>
      </c>
      <c r="N184" s="143" t="s">
        <v>42</v>
      </c>
      <c r="P184" s="144">
        <f t="shared" si="31"/>
        <v>0</v>
      </c>
      <c r="Q184" s="144">
        <v>0</v>
      </c>
      <c r="R184" s="144">
        <f t="shared" si="32"/>
        <v>0</v>
      </c>
      <c r="S184" s="144">
        <v>0</v>
      </c>
      <c r="T184" s="145">
        <f t="shared" si="33"/>
        <v>0</v>
      </c>
      <c r="AR184" s="146" t="s">
        <v>186</v>
      </c>
      <c r="AT184" s="146" t="s">
        <v>167</v>
      </c>
      <c r="AU184" s="146" t="s">
        <v>84</v>
      </c>
      <c r="AY184" s="16" t="s">
        <v>164</v>
      </c>
      <c r="BE184" s="147">
        <f t="shared" si="34"/>
        <v>0</v>
      </c>
      <c r="BF184" s="147">
        <f t="shared" si="35"/>
        <v>0</v>
      </c>
      <c r="BG184" s="147">
        <f t="shared" si="36"/>
        <v>0</v>
      </c>
      <c r="BH184" s="147">
        <f t="shared" si="37"/>
        <v>0</v>
      </c>
      <c r="BI184" s="147">
        <f t="shared" si="38"/>
        <v>0</v>
      </c>
      <c r="BJ184" s="16" t="s">
        <v>113</v>
      </c>
      <c r="BK184" s="147">
        <f t="shared" si="39"/>
        <v>0</v>
      </c>
      <c r="BL184" s="16" t="s">
        <v>186</v>
      </c>
      <c r="BM184" s="146" t="s">
        <v>1077</v>
      </c>
    </row>
    <row r="185" spans="2:65" s="1" customFormat="1" ht="21.75" customHeight="1">
      <c r="B185" s="31"/>
      <c r="C185" s="135" t="s">
        <v>670</v>
      </c>
      <c r="D185" s="135" t="s">
        <v>167</v>
      </c>
      <c r="E185" s="136" t="s">
        <v>2195</v>
      </c>
      <c r="F185" s="137" t="s">
        <v>2196</v>
      </c>
      <c r="G185" s="138" t="s">
        <v>1926</v>
      </c>
      <c r="H185" s="139">
        <v>108</v>
      </c>
      <c r="I185" s="140"/>
      <c r="J185" s="141">
        <f t="shared" si="30"/>
        <v>0</v>
      </c>
      <c r="K185" s="137" t="s">
        <v>1</v>
      </c>
      <c r="L185" s="31"/>
      <c r="M185" s="142" t="s">
        <v>1</v>
      </c>
      <c r="N185" s="143" t="s">
        <v>42</v>
      </c>
      <c r="P185" s="144">
        <f t="shared" si="31"/>
        <v>0</v>
      </c>
      <c r="Q185" s="144">
        <v>0</v>
      </c>
      <c r="R185" s="144">
        <f t="shared" si="32"/>
        <v>0</v>
      </c>
      <c r="S185" s="144">
        <v>0</v>
      </c>
      <c r="T185" s="145">
        <f t="shared" si="33"/>
        <v>0</v>
      </c>
      <c r="AR185" s="146" t="s">
        <v>186</v>
      </c>
      <c r="AT185" s="146" t="s">
        <v>167</v>
      </c>
      <c r="AU185" s="146" t="s">
        <v>84</v>
      </c>
      <c r="AY185" s="16" t="s">
        <v>164</v>
      </c>
      <c r="BE185" s="147">
        <f t="shared" si="34"/>
        <v>0</v>
      </c>
      <c r="BF185" s="147">
        <f t="shared" si="35"/>
        <v>0</v>
      </c>
      <c r="BG185" s="147">
        <f t="shared" si="36"/>
        <v>0</v>
      </c>
      <c r="BH185" s="147">
        <f t="shared" si="37"/>
        <v>0</v>
      </c>
      <c r="BI185" s="147">
        <f t="shared" si="38"/>
        <v>0</v>
      </c>
      <c r="BJ185" s="16" t="s">
        <v>113</v>
      </c>
      <c r="BK185" s="147">
        <f t="shared" si="39"/>
        <v>0</v>
      </c>
      <c r="BL185" s="16" t="s">
        <v>186</v>
      </c>
      <c r="BM185" s="146" t="s">
        <v>1088</v>
      </c>
    </row>
    <row r="186" spans="2:65" s="1" customFormat="1" ht="21.75" customHeight="1">
      <c r="B186" s="31"/>
      <c r="C186" s="135" t="s">
        <v>676</v>
      </c>
      <c r="D186" s="135" t="s">
        <v>167</v>
      </c>
      <c r="E186" s="136" t="s">
        <v>2197</v>
      </c>
      <c r="F186" s="137" t="s">
        <v>2198</v>
      </c>
      <c r="G186" s="138" t="s">
        <v>1926</v>
      </c>
      <c r="H186" s="139">
        <v>280</v>
      </c>
      <c r="I186" s="140"/>
      <c r="J186" s="141">
        <f t="shared" si="30"/>
        <v>0</v>
      </c>
      <c r="K186" s="137" t="s">
        <v>1</v>
      </c>
      <c r="L186" s="31"/>
      <c r="M186" s="142" t="s">
        <v>1</v>
      </c>
      <c r="N186" s="143" t="s">
        <v>42</v>
      </c>
      <c r="P186" s="144">
        <f t="shared" si="31"/>
        <v>0</v>
      </c>
      <c r="Q186" s="144">
        <v>0</v>
      </c>
      <c r="R186" s="144">
        <f t="shared" si="32"/>
        <v>0</v>
      </c>
      <c r="S186" s="144">
        <v>0</v>
      </c>
      <c r="T186" s="145">
        <f t="shared" si="33"/>
        <v>0</v>
      </c>
      <c r="AR186" s="146" t="s">
        <v>186</v>
      </c>
      <c r="AT186" s="146" t="s">
        <v>167</v>
      </c>
      <c r="AU186" s="146" t="s">
        <v>84</v>
      </c>
      <c r="AY186" s="16" t="s">
        <v>164</v>
      </c>
      <c r="BE186" s="147">
        <f t="shared" si="34"/>
        <v>0</v>
      </c>
      <c r="BF186" s="147">
        <f t="shared" si="35"/>
        <v>0</v>
      </c>
      <c r="BG186" s="147">
        <f t="shared" si="36"/>
        <v>0</v>
      </c>
      <c r="BH186" s="147">
        <f t="shared" si="37"/>
        <v>0</v>
      </c>
      <c r="BI186" s="147">
        <f t="shared" si="38"/>
        <v>0</v>
      </c>
      <c r="BJ186" s="16" t="s">
        <v>113</v>
      </c>
      <c r="BK186" s="147">
        <f t="shared" si="39"/>
        <v>0</v>
      </c>
      <c r="BL186" s="16" t="s">
        <v>186</v>
      </c>
      <c r="BM186" s="146" t="s">
        <v>1096</v>
      </c>
    </row>
    <row r="187" spans="2:65" s="1" customFormat="1" ht="24.2" customHeight="1">
      <c r="B187" s="31"/>
      <c r="C187" s="135" t="s">
        <v>690</v>
      </c>
      <c r="D187" s="135" t="s">
        <v>167</v>
      </c>
      <c r="E187" s="136" t="s">
        <v>2199</v>
      </c>
      <c r="F187" s="137" t="s">
        <v>2200</v>
      </c>
      <c r="G187" s="138" t="s">
        <v>1909</v>
      </c>
      <c r="H187" s="139">
        <v>1</v>
      </c>
      <c r="I187" s="140"/>
      <c r="J187" s="141">
        <f t="shared" si="30"/>
        <v>0</v>
      </c>
      <c r="K187" s="137" t="s">
        <v>1</v>
      </c>
      <c r="L187" s="31"/>
      <c r="M187" s="142" t="s">
        <v>1</v>
      </c>
      <c r="N187" s="143" t="s">
        <v>42</v>
      </c>
      <c r="P187" s="144">
        <f t="shared" si="31"/>
        <v>0</v>
      </c>
      <c r="Q187" s="144">
        <v>0</v>
      </c>
      <c r="R187" s="144">
        <f t="shared" si="32"/>
        <v>0</v>
      </c>
      <c r="S187" s="144">
        <v>0</v>
      </c>
      <c r="T187" s="145">
        <f t="shared" si="33"/>
        <v>0</v>
      </c>
      <c r="AR187" s="146" t="s">
        <v>186</v>
      </c>
      <c r="AT187" s="146" t="s">
        <v>167</v>
      </c>
      <c r="AU187" s="146" t="s">
        <v>84</v>
      </c>
      <c r="AY187" s="16" t="s">
        <v>164</v>
      </c>
      <c r="BE187" s="147">
        <f t="shared" si="34"/>
        <v>0</v>
      </c>
      <c r="BF187" s="147">
        <f t="shared" si="35"/>
        <v>0</v>
      </c>
      <c r="BG187" s="147">
        <f t="shared" si="36"/>
        <v>0</v>
      </c>
      <c r="BH187" s="147">
        <f t="shared" si="37"/>
        <v>0</v>
      </c>
      <c r="BI187" s="147">
        <f t="shared" si="38"/>
        <v>0</v>
      </c>
      <c r="BJ187" s="16" t="s">
        <v>113</v>
      </c>
      <c r="BK187" s="147">
        <f t="shared" si="39"/>
        <v>0</v>
      </c>
      <c r="BL187" s="16" t="s">
        <v>186</v>
      </c>
      <c r="BM187" s="146" t="s">
        <v>1105</v>
      </c>
    </row>
    <row r="188" spans="2:65" s="1" customFormat="1" ht="24.2" customHeight="1">
      <c r="B188" s="31"/>
      <c r="C188" s="135" t="s">
        <v>694</v>
      </c>
      <c r="D188" s="135" t="s">
        <v>167</v>
      </c>
      <c r="E188" s="136" t="s">
        <v>2201</v>
      </c>
      <c r="F188" s="137" t="s">
        <v>2202</v>
      </c>
      <c r="G188" s="138" t="s">
        <v>1909</v>
      </c>
      <c r="H188" s="139">
        <v>5</v>
      </c>
      <c r="I188" s="140"/>
      <c r="J188" s="141">
        <f t="shared" si="30"/>
        <v>0</v>
      </c>
      <c r="K188" s="137" t="s">
        <v>1</v>
      </c>
      <c r="L188" s="31"/>
      <c r="M188" s="142" t="s">
        <v>1</v>
      </c>
      <c r="N188" s="143" t="s">
        <v>42</v>
      </c>
      <c r="P188" s="144">
        <f t="shared" si="31"/>
        <v>0</v>
      </c>
      <c r="Q188" s="144">
        <v>0</v>
      </c>
      <c r="R188" s="144">
        <f t="shared" si="32"/>
        <v>0</v>
      </c>
      <c r="S188" s="144">
        <v>0</v>
      </c>
      <c r="T188" s="145">
        <f t="shared" si="33"/>
        <v>0</v>
      </c>
      <c r="AR188" s="146" t="s">
        <v>186</v>
      </c>
      <c r="AT188" s="146" t="s">
        <v>167</v>
      </c>
      <c r="AU188" s="146" t="s">
        <v>84</v>
      </c>
      <c r="AY188" s="16" t="s">
        <v>164</v>
      </c>
      <c r="BE188" s="147">
        <f t="shared" si="34"/>
        <v>0</v>
      </c>
      <c r="BF188" s="147">
        <f t="shared" si="35"/>
        <v>0</v>
      </c>
      <c r="BG188" s="147">
        <f t="shared" si="36"/>
        <v>0</v>
      </c>
      <c r="BH188" s="147">
        <f t="shared" si="37"/>
        <v>0</v>
      </c>
      <c r="BI188" s="147">
        <f t="shared" si="38"/>
        <v>0</v>
      </c>
      <c r="BJ188" s="16" t="s">
        <v>113</v>
      </c>
      <c r="BK188" s="147">
        <f t="shared" si="39"/>
        <v>0</v>
      </c>
      <c r="BL188" s="16" t="s">
        <v>186</v>
      </c>
      <c r="BM188" s="146" t="s">
        <v>1112</v>
      </c>
    </row>
    <row r="189" spans="2:65" s="1" customFormat="1" ht="24.2" customHeight="1">
      <c r="B189" s="31"/>
      <c r="C189" s="135" t="s">
        <v>698</v>
      </c>
      <c r="D189" s="135" t="s">
        <v>167</v>
      </c>
      <c r="E189" s="136" t="s">
        <v>2203</v>
      </c>
      <c r="F189" s="137" t="s">
        <v>2204</v>
      </c>
      <c r="G189" s="138" t="s">
        <v>1909</v>
      </c>
      <c r="H189" s="139">
        <v>1</v>
      </c>
      <c r="I189" s="140"/>
      <c r="J189" s="141">
        <f t="shared" si="30"/>
        <v>0</v>
      </c>
      <c r="K189" s="137" t="s">
        <v>1</v>
      </c>
      <c r="L189" s="31"/>
      <c r="M189" s="142" t="s">
        <v>1</v>
      </c>
      <c r="N189" s="143" t="s">
        <v>42</v>
      </c>
      <c r="P189" s="144">
        <f t="shared" si="31"/>
        <v>0</v>
      </c>
      <c r="Q189" s="144">
        <v>0</v>
      </c>
      <c r="R189" s="144">
        <f t="shared" si="32"/>
        <v>0</v>
      </c>
      <c r="S189" s="144">
        <v>0</v>
      </c>
      <c r="T189" s="145">
        <f t="shared" si="33"/>
        <v>0</v>
      </c>
      <c r="AR189" s="146" t="s">
        <v>186</v>
      </c>
      <c r="AT189" s="146" t="s">
        <v>167</v>
      </c>
      <c r="AU189" s="146" t="s">
        <v>84</v>
      </c>
      <c r="AY189" s="16" t="s">
        <v>164</v>
      </c>
      <c r="BE189" s="147">
        <f t="shared" si="34"/>
        <v>0</v>
      </c>
      <c r="BF189" s="147">
        <f t="shared" si="35"/>
        <v>0</v>
      </c>
      <c r="BG189" s="147">
        <f t="shared" si="36"/>
        <v>0</v>
      </c>
      <c r="BH189" s="147">
        <f t="shared" si="37"/>
        <v>0</v>
      </c>
      <c r="BI189" s="147">
        <f t="shared" si="38"/>
        <v>0</v>
      </c>
      <c r="BJ189" s="16" t="s">
        <v>113</v>
      </c>
      <c r="BK189" s="147">
        <f t="shared" si="39"/>
        <v>0</v>
      </c>
      <c r="BL189" s="16" t="s">
        <v>186</v>
      </c>
      <c r="BM189" s="146" t="s">
        <v>1119</v>
      </c>
    </row>
    <row r="190" spans="2:65" s="1" customFormat="1" ht="24.2" customHeight="1">
      <c r="B190" s="31"/>
      <c r="C190" s="135" t="s">
        <v>714</v>
      </c>
      <c r="D190" s="135" t="s">
        <v>167</v>
      </c>
      <c r="E190" s="136" t="s">
        <v>2205</v>
      </c>
      <c r="F190" s="137" t="s">
        <v>2206</v>
      </c>
      <c r="G190" s="138" t="s">
        <v>1909</v>
      </c>
      <c r="H190" s="139">
        <v>5</v>
      </c>
      <c r="I190" s="140"/>
      <c r="J190" s="141">
        <f t="shared" si="30"/>
        <v>0</v>
      </c>
      <c r="K190" s="137" t="s">
        <v>1</v>
      </c>
      <c r="L190" s="31"/>
      <c r="M190" s="142" t="s">
        <v>1</v>
      </c>
      <c r="N190" s="143" t="s">
        <v>42</v>
      </c>
      <c r="P190" s="144">
        <f t="shared" si="31"/>
        <v>0</v>
      </c>
      <c r="Q190" s="144">
        <v>0</v>
      </c>
      <c r="R190" s="144">
        <f t="shared" si="32"/>
        <v>0</v>
      </c>
      <c r="S190" s="144">
        <v>0</v>
      </c>
      <c r="T190" s="145">
        <f t="shared" si="33"/>
        <v>0</v>
      </c>
      <c r="AR190" s="146" t="s">
        <v>186</v>
      </c>
      <c r="AT190" s="146" t="s">
        <v>167</v>
      </c>
      <c r="AU190" s="146" t="s">
        <v>84</v>
      </c>
      <c r="AY190" s="16" t="s">
        <v>164</v>
      </c>
      <c r="BE190" s="147">
        <f t="shared" si="34"/>
        <v>0</v>
      </c>
      <c r="BF190" s="147">
        <f t="shared" si="35"/>
        <v>0</v>
      </c>
      <c r="BG190" s="147">
        <f t="shared" si="36"/>
        <v>0</v>
      </c>
      <c r="BH190" s="147">
        <f t="shared" si="37"/>
        <v>0</v>
      </c>
      <c r="BI190" s="147">
        <f t="shared" si="38"/>
        <v>0</v>
      </c>
      <c r="BJ190" s="16" t="s">
        <v>113</v>
      </c>
      <c r="BK190" s="147">
        <f t="shared" si="39"/>
        <v>0</v>
      </c>
      <c r="BL190" s="16" t="s">
        <v>186</v>
      </c>
      <c r="BM190" s="146" t="s">
        <v>1134</v>
      </c>
    </row>
    <row r="191" spans="2:65" s="1" customFormat="1" ht="16.5" customHeight="1">
      <c r="B191" s="31"/>
      <c r="C191" s="135" t="s">
        <v>718</v>
      </c>
      <c r="D191" s="135" t="s">
        <v>167</v>
      </c>
      <c r="E191" s="136" t="s">
        <v>2207</v>
      </c>
      <c r="F191" s="137" t="s">
        <v>2208</v>
      </c>
      <c r="G191" s="138" t="s">
        <v>1894</v>
      </c>
      <c r="H191" s="139">
        <v>11</v>
      </c>
      <c r="I191" s="140"/>
      <c r="J191" s="141">
        <f t="shared" si="30"/>
        <v>0</v>
      </c>
      <c r="K191" s="137" t="s">
        <v>1</v>
      </c>
      <c r="L191" s="31"/>
      <c r="M191" s="142" t="s">
        <v>1</v>
      </c>
      <c r="N191" s="143" t="s">
        <v>42</v>
      </c>
      <c r="P191" s="144">
        <f t="shared" si="31"/>
        <v>0</v>
      </c>
      <c r="Q191" s="144">
        <v>0</v>
      </c>
      <c r="R191" s="144">
        <f t="shared" si="32"/>
        <v>0</v>
      </c>
      <c r="S191" s="144">
        <v>0</v>
      </c>
      <c r="T191" s="145">
        <f t="shared" si="33"/>
        <v>0</v>
      </c>
      <c r="AR191" s="146" t="s">
        <v>186</v>
      </c>
      <c r="AT191" s="146" t="s">
        <v>167</v>
      </c>
      <c r="AU191" s="146" t="s">
        <v>84</v>
      </c>
      <c r="AY191" s="16" t="s">
        <v>164</v>
      </c>
      <c r="BE191" s="147">
        <f t="shared" si="34"/>
        <v>0</v>
      </c>
      <c r="BF191" s="147">
        <f t="shared" si="35"/>
        <v>0</v>
      </c>
      <c r="BG191" s="147">
        <f t="shared" si="36"/>
        <v>0</v>
      </c>
      <c r="BH191" s="147">
        <f t="shared" si="37"/>
        <v>0</v>
      </c>
      <c r="BI191" s="147">
        <f t="shared" si="38"/>
        <v>0</v>
      </c>
      <c r="BJ191" s="16" t="s">
        <v>113</v>
      </c>
      <c r="BK191" s="147">
        <f t="shared" si="39"/>
        <v>0</v>
      </c>
      <c r="BL191" s="16" t="s">
        <v>186</v>
      </c>
      <c r="BM191" s="146" t="s">
        <v>1142</v>
      </c>
    </row>
    <row r="192" spans="2:65" s="1" customFormat="1" ht="16.5" customHeight="1">
      <c r="B192" s="31"/>
      <c r="C192" s="135" t="s">
        <v>722</v>
      </c>
      <c r="D192" s="135" t="s">
        <v>167</v>
      </c>
      <c r="E192" s="136" t="s">
        <v>2209</v>
      </c>
      <c r="F192" s="137" t="s">
        <v>2210</v>
      </c>
      <c r="G192" s="138" t="s">
        <v>1894</v>
      </c>
      <c r="H192" s="139">
        <v>2</v>
      </c>
      <c r="I192" s="140"/>
      <c r="J192" s="141">
        <f t="shared" si="30"/>
        <v>0</v>
      </c>
      <c r="K192" s="137" t="s">
        <v>1</v>
      </c>
      <c r="L192" s="31"/>
      <c r="M192" s="142" t="s">
        <v>1</v>
      </c>
      <c r="N192" s="143" t="s">
        <v>42</v>
      </c>
      <c r="P192" s="144">
        <f t="shared" si="31"/>
        <v>0</v>
      </c>
      <c r="Q192" s="144">
        <v>0</v>
      </c>
      <c r="R192" s="144">
        <f t="shared" si="32"/>
        <v>0</v>
      </c>
      <c r="S192" s="144">
        <v>0</v>
      </c>
      <c r="T192" s="145">
        <f t="shared" si="33"/>
        <v>0</v>
      </c>
      <c r="AR192" s="146" t="s">
        <v>186</v>
      </c>
      <c r="AT192" s="146" t="s">
        <v>167</v>
      </c>
      <c r="AU192" s="146" t="s">
        <v>84</v>
      </c>
      <c r="AY192" s="16" t="s">
        <v>164</v>
      </c>
      <c r="BE192" s="147">
        <f t="shared" si="34"/>
        <v>0</v>
      </c>
      <c r="BF192" s="147">
        <f t="shared" si="35"/>
        <v>0</v>
      </c>
      <c r="BG192" s="147">
        <f t="shared" si="36"/>
        <v>0</v>
      </c>
      <c r="BH192" s="147">
        <f t="shared" si="37"/>
        <v>0</v>
      </c>
      <c r="BI192" s="147">
        <f t="shared" si="38"/>
        <v>0</v>
      </c>
      <c r="BJ192" s="16" t="s">
        <v>113</v>
      </c>
      <c r="BK192" s="147">
        <f t="shared" si="39"/>
        <v>0</v>
      </c>
      <c r="BL192" s="16" t="s">
        <v>186</v>
      </c>
      <c r="BM192" s="146" t="s">
        <v>1151</v>
      </c>
    </row>
    <row r="193" spans="2:65" s="1" customFormat="1" ht="24.2" customHeight="1">
      <c r="B193" s="31"/>
      <c r="C193" s="135" t="s">
        <v>729</v>
      </c>
      <c r="D193" s="135" t="s">
        <v>167</v>
      </c>
      <c r="E193" s="136" t="s">
        <v>2211</v>
      </c>
      <c r="F193" s="137" t="s">
        <v>2212</v>
      </c>
      <c r="G193" s="138" t="s">
        <v>1894</v>
      </c>
      <c r="H193" s="139">
        <v>11</v>
      </c>
      <c r="I193" s="140"/>
      <c r="J193" s="141">
        <f t="shared" si="30"/>
        <v>0</v>
      </c>
      <c r="K193" s="137" t="s">
        <v>1</v>
      </c>
      <c r="L193" s="31"/>
      <c r="M193" s="142" t="s">
        <v>1</v>
      </c>
      <c r="N193" s="143" t="s">
        <v>42</v>
      </c>
      <c r="P193" s="144">
        <f t="shared" si="31"/>
        <v>0</v>
      </c>
      <c r="Q193" s="144">
        <v>0</v>
      </c>
      <c r="R193" s="144">
        <f t="shared" si="32"/>
        <v>0</v>
      </c>
      <c r="S193" s="144">
        <v>0</v>
      </c>
      <c r="T193" s="145">
        <f t="shared" si="33"/>
        <v>0</v>
      </c>
      <c r="AR193" s="146" t="s">
        <v>186</v>
      </c>
      <c r="AT193" s="146" t="s">
        <v>167</v>
      </c>
      <c r="AU193" s="146" t="s">
        <v>84</v>
      </c>
      <c r="AY193" s="16" t="s">
        <v>164</v>
      </c>
      <c r="BE193" s="147">
        <f t="shared" si="34"/>
        <v>0</v>
      </c>
      <c r="BF193" s="147">
        <f t="shared" si="35"/>
        <v>0</v>
      </c>
      <c r="BG193" s="147">
        <f t="shared" si="36"/>
        <v>0</v>
      </c>
      <c r="BH193" s="147">
        <f t="shared" si="37"/>
        <v>0</v>
      </c>
      <c r="BI193" s="147">
        <f t="shared" si="38"/>
        <v>0</v>
      </c>
      <c r="BJ193" s="16" t="s">
        <v>113</v>
      </c>
      <c r="BK193" s="147">
        <f t="shared" si="39"/>
        <v>0</v>
      </c>
      <c r="BL193" s="16" t="s">
        <v>186</v>
      </c>
      <c r="BM193" s="146" t="s">
        <v>1156</v>
      </c>
    </row>
    <row r="194" spans="2:65" s="1" customFormat="1" ht="24.2" customHeight="1">
      <c r="B194" s="31"/>
      <c r="C194" s="135" t="s">
        <v>736</v>
      </c>
      <c r="D194" s="135" t="s">
        <v>167</v>
      </c>
      <c r="E194" s="136" t="s">
        <v>2213</v>
      </c>
      <c r="F194" s="137" t="s">
        <v>2214</v>
      </c>
      <c r="G194" s="138" t="s">
        <v>1894</v>
      </c>
      <c r="H194" s="139">
        <v>2</v>
      </c>
      <c r="I194" s="140"/>
      <c r="J194" s="141">
        <f t="shared" si="30"/>
        <v>0</v>
      </c>
      <c r="K194" s="137" t="s">
        <v>1</v>
      </c>
      <c r="L194" s="31"/>
      <c r="M194" s="142" t="s">
        <v>1</v>
      </c>
      <c r="N194" s="143" t="s">
        <v>42</v>
      </c>
      <c r="P194" s="144">
        <f t="shared" si="31"/>
        <v>0</v>
      </c>
      <c r="Q194" s="144">
        <v>0</v>
      </c>
      <c r="R194" s="144">
        <f t="shared" si="32"/>
        <v>0</v>
      </c>
      <c r="S194" s="144">
        <v>0</v>
      </c>
      <c r="T194" s="145">
        <f t="shared" si="33"/>
        <v>0</v>
      </c>
      <c r="AR194" s="146" t="s">
        <v>186</v>
      </c>
      <c r="AT194" s="146" t="s">
        <v>167</v>
      </c>
      <c r="AU194" s="146" t="s">
        <v>84</v>
      </c>
      <c r="AY194" s="16" t="s">
        <v>164</v>
      </c>
      <c r="BE194" s="147">
        <f t="shared" si="34"/>
        <v>0</v>
      </c>
      <c r="BF194" s="147">
        <f t="shared" si="35"/>
        <v>0</v>
      </c>
      <c r="BG194" s="147">
        <f t="shared" si="36"/>
        <v>0</v>
      </c>
      <c r="BH194" s="147">
        <f t="shared" si="37"/>
        <v>0</v>
      </c>
      <c r="BI194" s="147">
        <f t="shared" si="38"/>
        <v>0</v>
      </c>
      <c r="BJ194" s="16" t="s">
        <v>113</v>
      </c>
      <c r="BK194" s="147">
        <f t="shared" si="39"/>
        <v>0</v>
      </c>
      <c r="BL194" s="16" t="s">
        <v>186</v>
      </c>
      <c r="BM194" s="146" t="s">
        <v>1162</v>
      </c>
    </row>
    <row r="195" spans="2:65" s="11" customFormat="1" ht="25.9" customHeight="1">
      <c r="B195" s="123"/>
      <c r="D195" s="124" t="s">
        <v>75</v>
      </c>
      <c r="E195" s="125" t="s">
        <v>2215</v>
      </c>
      <c r="F195" s="125" t="s">
        <v>2216</v>
      </c>
      <c r="I195" s="126"/>
      <c r="J195" s="127">
        <f>BK195</f>
        <v>0</v>
      </c>
      <c r="L195" s="123"/>
      <c r="M195" s="128"/>
      <c r="P195" s="129">
        <f>SUM(P196:P204)</f>
        <v>0</v>
      </c>
      <c r="R195" s="129">
        <f>SUM(R196:R204)</f>
        <v>0</v>
      </c>
      <c r="T195" s="130">
        <f>SUM(T196:T204)</f>
        <v>0</v>
      </c>
      <c r="AR195" s="124" t="s">
        <v>84</v>
      </c>
      <c r="AT195" s="131" t="s">
        <v>75</v>
      </c>
      <c r="AU195" s="131" t="s">
        <v>76</v>
      </c>
      <c r="AY195" s="124" t="s">
        <v>164</v>
      </c>
      <c r="BK195" s="132">
        <f>SUM(BK196:BK204)</f>
        <v>0</v>
      </c>
    </row>
    <row r="196" spans="2:65" s="1" customFormat="1" ht="21.75" customHeight="1">
      <c r="B196" s="31"/>
      <c r="C196" s="135" t="s">
        <v>741</v>
      </c>
      <c r="D196" s="135" t="s">
        <v>167</v>
      </c>
      <c r="E196" s="136" t="s">
        <v>2189</v>
      </c>
      <c r="F196" s="137" t="s">
        <v>2190</v>
      </c>
      <c r="G196" s="138" t="s">
        <v>1926</v>
      </c>
      <c r="H196" s="139">
        <v>59</v>
      </c>
      <c r="I196" s="140"/>
      <c r="J196" s="141">
        <f t="shared" ref="J196:J204" si="40">ROUND(I196*H196,2)</f>
        <v>0</v>
      </c>
      <c r="K196" s="137" t="s">
        <v>1</v>
      </c>
      <c r="L196" s="31"/>
      <c r="M196" s="142" t="s">
        <v>1</v>
      </c>
      <c r="N196" s="143" t="s">
        <v>42</v>
      </c>
      <c r="P196" s="144">
        <f t="shared" ref="P196:P204" si="41">O196*H196</f>
        <v>0</v>
      </c>
      <c r="Q196" s="144">
        <v>0</v>
      </c>
      <c r="R196" s="144">
        <f t="shared" ref="R196:R204" si="42">Q196*H196</f>
        <v>0</v>
      </c>
      <c r="S196" s="144">
        <v>0</v>
      </c>
      <c r="T196" s="145">
        <f t="shared" ref="T196:T204" si="43">S196*H196</f>
        <v>0</v>
      </c>
      <c r="AR196" s="146" t="s">
        <v>186</v>
      </c>
      <c r="AT196" s="146" t="s">
        <v>167</v>
      </c>
      <c r="AU196" s="146" t="s">
        <v>84</v>
      </c>
      <c r="AY196" s="16" t="s">
        <v>164</v>
      </c>
      <c r="BE196" s="147">
        <f t="shared" ref="BE196:BE204" si="44">IF(N196="základní",J196,0)</f>
        <v>0</v>
      </c>
      <c r="BF196" s="147">
        <f t="shared" ref="BF196:BF204" si="45">IF(N196="snížená",J196,0)</f>
        <v>0</v>
      </c>
      <c r="BG196" s="147">
        <f t="shared" ref="BG196:BG204" si="46">IF(N196="zákl. přenesená",J196,0)</f>
        <v>0</v>
      </c>
      <c r="BH196" s="147">
        <f t="shared" ref="BH196:BH204" si="47">IF(N196="sníž. přenesená",J196,0)</f>
        <v>0</v>
      </c>
      <c r="BI196" s="147">
        <f t="shared" ref="BI196:BI204" si="48">IF(N196="nulová",J196,0)</f>
        <v>0</v>
      </c>
      <c r="BJ196" s="16" t="s">
        <v>113</v>
      </c>
      <c r="BK196" s="147">
        <f t="shared" ref="BK196:BK204" si="49">ROUND(I196*H196,2)</f>
        <v>0</v>
      </c>
      <c r="BL196" s="16" t="s">
        <v>186</v>
      </c>
      <c r="BM196" s="146" t="s">
        <v>1170</v>
      </c>
    </row>
    <row r="197" spans="2:65" s="1" customFormat="1" ht="21.75" customHeight="1">
      <c r="B197" s="31"/>
      <c r="C197" s="135" t="s">
        <v>745</v>
      </c>
      <c r="D197" s="135" t="s">
        <v>167</v>
      </c>
      <c r="E197" s="136" t="s">
        <v>2187</v>
      </c>
      <c r="F197" s="137" t="s">
        <v>2188</v>
      </c>
      <c r="G197" s="138" t="s">
        <v>1926</v>
      </c>
      <c r="H197" s="139">
        <v>10</v>
      </c>
      <c r="I197" s="140"/>
      <c r="J197" s="141">
        <f t="shared" si="40"/>
        <v>0</v>
      </c>
      <c r="K197" s="137" t="s">
        <v>1</v>
      </c>
      <c r="L197" s="31"/>
      <c r="M197" s="142" t="s">
        <v>1</v>
      </c>
      <c r="N197" s="143" t="s">
        <v>42</v>
      </c>
      <c r="P197" s="144">
        <f t="shared" si="41"/>
        <v>0</v>
      </c>
      <c r="Q197" s="144">
        <v>0</v>
      </c>
      <c r="R197" s="144">
        <f t="shared" si="42"/>
        <v>0</v>
      </c>
      <c r="S197" s="144">
        <v>0</v>
      </c>
      <c r="T197" s="145">
        <f t="shared" si="43"/>
        <v>0</v>
      </c>
      <c r="AR197" s="146" t="s">
        <v>186</v>
      </c>
      <c r="AT197" s="146" t="s">
        <v>167</v>
      </c>
      <c r="AU197" s="146" t="s">
        <v>84</v>
      </c>
      <c r="AY197" s="16" t="s">
        <v>164</v>
      </c>
      <c r="BE197" s="147">
        <f t="shared" si="44"/>
        <v>0</v>
      </c>
      <c r="BF197" s="147">
        <f t="shared" si="45"/>
        <v>0</v>
      </c>
      <c r="BG197" s="147">
        <f t="shared" si="46"/>
        <v>0</v>
      </c>
      <c r="BH197" s="147">
        <f t="shared" si="47"/>
        <v>0</v>
      </c>
      <c r="BI197" s="147">
        <f t="shared" si="48"/>
        <v>0</v>
      </c>
      <c r="BJ197" s="16" t="s">
        <v>113</v>
      </c>
      <c r="BK197" s="147">
        <f t="shared" si="49"/>
        <v>0</v>
      </c>
      <c r="BL197" s="16" t="s">
        <v>186</v>
      </c>
      <c r="BM197" s="146" t="s">
        <v>1179</v>
      </c>
    </row>
    <row r="198" spans="2:65" s="1" customFormat="1" ht="24.2" customHeight="1">
      <c r="B198" s="31"/>
      <c r="C198" s="135" t="s">
        <v>260</v>
      </c>
      <c r="D198" s="135" t="s">
        <v>167</v>
      </c>
      <c r="E198" s="136" t="s">
        <v>2070</v>
      </c>
      <c r="F198" s="137" t="s">
        <v>2071</v>
      </c>
      <c r="G198" s="138" t="s">
        <v>1926</v>
      </c>
      <c r="H198" s="139">
        <v>30</v>
      </c>
      <c r="I198" s="140"/>
      <c r="J198" s="141">
        <f t="shared" si="40"/>
        <v>0</v>
      </c>
      <c r="K198" s="137" t="s">
        <v>1</v>
      </c>
      <c r="L198" s="31"/>
      <c r="M198" s="142" t="s">
        <v>1</v>
      </c>
      <c r="N198" s="143" t="s">
        <v>42</v>
      </c>
      <c r="P198" s="144">
        <f t="shared" si="41"/>
        <v>0</v>
      </c>
      <c r="Q198" s="144">
        <v>0</v>
      </c>
      <c r="R198" s="144">
        <f t="shared" si="42"/>
        <v>0</v>
      </c>
      <c r="S198" s="144">
        <v>0</v>
      </c>
      <c r="T198" s="145">
        <f t="shared" si="43"/>
        <v>0</v>
      </c>
      <c r="AR198" s="146" t="s">
        <v>186</v>
      </c>
      <c r="AT198" s="146" t="s">
        <v>167</v>
      </c>
      <c r="AU198" s="146" t="s">
        <v>84</v>
      </c>
      <c r="AY198" s="16" t="s">
        <v>164</v>
      </c>
      <c r="BE198" s="147">
        <f t="shared" si="44"/>
        <v>0</v>
      </c>
      <c r="BF198" s="147">
        <f t="shared" si="45"/>
        <v>0</v>
      </c>
      <c r="BG198" s="147">
        <f t="shared" si="46"/>
        <v>0</v>
      </c>
      <c r="BH198" s="147">
        <f t="shared" si="47"/>
        <v>0</v>
      </c>
      <c r="BI198" s="147">
        <f t="shared" si="48"/>
        <v>0</v>
      </c>
      <c r="BJ198" s="16" t="s">
        <v>113</v>
      </c>
      <c r="BK198" s="147">
        <f t="shared" si="49"/>
        <v>0</v>
      </c>
      <c r="BL198" s="16" t="s">
        <v>186</v>
      </c>
      <c r="BM198" s="146" t="s">
        <v>1185</v>
      </c>
    </row>
    <row r="199" spans="2:65" s="1" customFormat="1" ht="24.2" customHeight="1">
      <c r="B199" s="31"/>
      <c r="C199" s="135" t="s">
        <v>761</v>
      </c>
      <c r="D199" s="135" t="s">
        <v>167</v>
      </c>
      <c r="E199" s="136" t="s">
        <v>2217</v>
      </c>
      <c r="F199" s="137" t="s">
        <v>2218</v>
      </c>
      <c r="G199" s="138" t="s">
        <v>1926</v>
      </c>
      <c r="H199" s="139">
        <v>30</v>
      </c>
      <c r="I199" s="140"/>
      <c r="J199" s="141">
        <f t="shared" si="40"/>
        <v>0</v>
      </c>
      <c r="K199" s="137" t="s">
        <v>1</v>
      </c>
      <c r="L199" s="31"/>
      <c r="M199" s="142" t="s">
        <v>1</v>
      </c>
      <c r="N199" s="143" t="s">
        <v>42</v>
      </c>
      <c r="P199" s="144">
        <f t="shared" si="41"/>
        <v>0</v>
      </c>
      <c r="Q199" s="144">
        <v>0</v>
      </c>
      <c r="R199" s="144">
        <f t="shared" si="42"/>
        <v>0</v>
      </c>
      <c r="S199" s="144">
        <v>0</v>
      </c>
      <c r="T199" s="145">
        <f t="shared" si="43"/>
        <v>0</v>
      </c>
      <c r="AR199" s="146" t="s">
        <v>186</v>
      </c>
      <c r="AT199" s="146" t="s">
        <v>167</v>
      </c>
      <c r="AU199" s="146" t="s">
        <v>84</v>
      </c>
      <c r="AY199" s="16" t="s">
        <v>164</v>
      </c>
      <c r="BE199" s="147">
        <f t="shared" si="44"/>
        <v>0</v>
      </c>
      <c r="BF199" s="147">
        <f t="shared" si="45"/>
        <v>0</v>
      </c>
      <c r="BG199" s="147">
        <f t="shared" si="46"/>
        <v>0</v>
      </c>
      <c r="BH199" s="147">
        <f t="shared" si="47"/>
        <v>0</v>
      </c>
      <c r="BI199" s="147">
        <f t="shared" si="48"/>
        <v>0</v>
      </c>
      <c r="BJ199" s="16" t="s">
        <v>113</v>
      </c>
      <c r="BK199" s="147">
        <f t="shared" si="49"/>
        <v>0</v>
      </c>
      <c r="BL199" s="16" t="s">
        <v>186</v>
      </c>
      <c r="BM199" s="146" t="s">
        <v>1196</v>
      </c>
    </row>
    <row r="200" spans="2:65" s="1" customFormat="1" ht="24.2" customHeight="1">
      <c r="B200" s="31"/>
      <c r="C200" s="135" t="s">
        <v>779</v>
      </c>
      <c r="D200" s="135" t="s">
        <v>167</v>
      </c>
      <c r="E200" s="136" t="s">
        <v>2219</v>
      </c>
      <c r="F200" s="137" t="s">
        <v>2220</v>
      </c>
      <c r="G200" s="138" t="s">
        <v>1909</v>
      </c>
      <c r="H200" s="139">
        <v>1</v>
      </c>
      <c r="I200" s="140"/>
      <c r="J200" s="141">
        <f t="shared" si="40"/>
        <v>0</v>
      </c>
      <c r="K200" s="137" t="s">
        <v>1</v>
      </c>
      <c r="L200" s="31"/>
      <c r="M200" s="142" t="s">
        <v>1</v>
      </c>
      <c r="N200" s="143" t="s">
        <v>42</v>
      </c>
      <c r="P200" s="144">
        <f t="shared" si="41"/>
        <v>0</v>
      </c>
      <c r="Q200" s="144">
        <v>0</v>
      </c>
      <c r="R200" s="144">
        <f t="shared" si="42"/>
        <v>0</v>
      </c>
      <c r="S200" s="144">
        <v>0</v>
      </c>
      <c r="T200" s="145">
        <f t="shared" si="43"/>
        <v>0</v>
      </c>
      <c r="AR200" s="146" t="s">
        <v>186</v>
      </c>
      <c r="AT200" s="146" t="s">
        <v>167</v>
      </c>
      <c r="AU200" s="146" t="s">
        <v>84</v>
      </c>
      <c r="AY200" s="16" t="s">
        <v>164</v>
      </c>
      <c r="BE200" s="147">
        <f t="shared" si="44"/>
        <v>0</v>
      </c>
      <c r="BF200" s="147">
        <f t="shared" si="45"/>
        <v>0</v>
      </c>
      <c r="BG200" s="147">
        <f t="shared" si="46"/>
        <v>0</v>
      </c>
      <c r="BH200" s="147">
        <f t="shared" si="47"/>
        <v>0</v>
      </c>
      <c r="BI200" s="147">
        <f t="shared" si="48"/>
        <v>0</v>
      </c>
      <c r="BJ200" s="16" t="s">
        <v>113</v>
      </c>
      <c r="BK200" s="147">
        <f t="shared" si="49"/>
        <v>0</v>
      </c>
      <c r="BL200" s="16" t="s">
        <v>186</v>
      </c>
      <c r="BM200" s="146" t="s">
        <v>1205</v>
      </c>
    </row>
    <row r="201" spans="2:65" s="1" customFormat="1" ht="66.75" customHeight="1">
      <c r="B201" s="31"/>
      <c r="C201" s="135" t="s">
        <v>784</v>
      </c>
      <c r="D201" s="135" t="s">
        <v>167</v>
      </c>
      <c r="E201" s="136" t="s">
        <v>2221</v>
      </c>
      <c r="F201" s="137" t="s">
        <v>2222</v>
      </c>
      <c r="G201" s="138" t="s">
        <v>1909</v>
      </c>
      <c r="H201" s="139">
        <v>1</v>
      </c>
      <c r="I201" s="140"/>
      <c r="J201" s="141">
        <f t="shared" si="40"/>
        <v>0</v>
      </c>
      <c r="K201" s="137" t="s">
        <v>1</v>
      </c>
      <c r="L201" s="31"/>
      <c r="M201" s="142" t="s">
        <v>1</v>
      </c>
      <c r="N201" s="143" t="s">
        <v>42</v>
      </c>
      <c r="P201" s="144">
        <f t="shared" si="41"/>
        <v>0</v>
      </c>
      <c r="Q201" s="144">
        <v>0</v>
      </c>
      <c r="R201" s="144">
        <f t="shared" si="42"/>
        <v>0</v>
      </c>
      <c r="S201" s="144">
        <v>0</v>
      </c>
      <c r="T201" s="145">
        <f t="shared" si="43"/>
        <v>0</v>
      </c>
      <c r="AR201" s="146" t="s">
        <v>186</v>
      </c>
      <c r="AT201" s="146" t="s">
        <v>167</v>
      </c>
      <c r="AU201" s="146" t="s">
        <v>84</v>
      </c>
      <c r="AY201" s="16" t="s">
        <v>164</v>
      </c>
      <c r="BE201" s="147">
        <f t="shared" si="44"/>
        <v>0</v>
      </c>
      <c r="BF201" s="147">
        <f t="shared" si="45"/>
        <v>0</v>
      </c>
      <c r="BG201" s="147">
        <f t="shared" si="46"/>
        <v>0</v>
      </c>
      <c r="BH201" s="147">
        <f t="shared" si="47"/>
        <v>0</v>
      </c>
      <c r="BI201" s="147">
        <f t="shared" si="48"/>
        <v>0</v>
      </c>
      <c r="BJ201" s="16" t="s">
        <v>113</v>
      </c>
      <c r="BK201" s="147">
        <f t="shared" si="49"/>
        <v>0</v>
      </c>
      <c r="BL201" s="16" t="s">
        <v>186</v>
      </c>
      <c r="BM201" s="146" t="s">
        <v>1214</v>
      </c>
    </row>
    <row r="202" spans="2:65" s="1" customFormat="1" ht="66.75" customHeight="1">
      <c r="B202" s="31"/>
      <c r="C202" s="135" t="s">
        <v>788</v>
      </c>
      <c r="D202" s="135" t="s">
        <v>167</v>
      </c>
      <c r="E202" s="136" t="s">
        <v>2223</v>
      </c>
      <c r="F202" s="137" t="s">
        <v>2224</v>
      </c>
      <c r="G202" s="138" t="s">
        <v>1909</v>
      </c>
      <c r="H202" s="139">
        <v>1</v>
      </c>
      <c r="I202" s="140"/>
      <c r="J202" s="141">
        <f t="shared" si="40"/>
        <v>0</v>
      </c>
      <c r="K202" s="137" t="s">
        <v>1</v>
      </c>
      <c r="L202" s="31"/>
      <c r="M202" s="142" t="s">
        <v>1</v>
      </c>
      <c r="N202" s="143" t="s">
        <v>42</v>
      </c>
      <c r="P202" s="144">
        <f t="shared" si="41"/>
        <v>0</v>
      </c>
      <c r="Q202" s="144">
        <v>0</v>
      </c>
      <c r="R202" s="144">
        <f t="shared" si="42"/>
        <v>0</v>
      </c>
      <c r="S202" s="144">
        <v>0</v>
      </c>
      <c r="T202" s="145">
        <f t="shared" si="43"/>
        <v>0</v>
      </c>
      <c r="AR202" s="146" t="s">
        <v>186</v>
      </c>
      <c r="AT202" s="146" t="s">
        <v>167</v>
      </c>
      <c r="AU202" s="146" t="s">
        <v>84</v>
      </c>
      <c r="AY202" s="16" t="s">
        <v>164</v>
      </c>
      <c r="BE202" s="147">
        <f t="shared" si="44"/>
        <v>0</v>
      </c>
      <c r="BF202" s="147">
        <f t="shared" si="45"/>
        <v>0</v>
      </c>
      <c r="BG202" s="147">
        <f t="shared" si="46"/>
        <v>0</v>
      </c>
      <c r="BH202" s="147">
        <f t="shared" si="47"/>
        <v>0</v>
      </c>
      <c r="BI202" s="147">
        <f t="shared" si="48"/>
        <v>0</v>
      </c>
      <c r="BJ202" s="16" t="s">
        <v>113</v>
      </c>
      <c r="BK202" s="147">
        <f t="shared" si="49"/>
        <v>0</v>
      </c>
      <c r="BL202" s="16" t="s">
        <v>186</v>
      </c>
      <c r="BM202" s="146" t="s">
        <v>1222</v>
      </c>
    </row>
    <row r="203" spans="2:65" s="1" customFormat="1" ht="55.5" customHeight="1">
      <c r="B203" s="31"/>
      <c r="C203" s="135" t="s">
        <v>794</v>
      </c>
      <c r="D203" s="135" t="s">
        <v>167</v>
      </c>
      <c r="E203" s="136" t="s">
        <v>2225</v>
      </c>
      <c r="F203" s="137" t="s">
        <v>2226</v>
      </c>
      <c r="G203" s="138" t="s">
        <v>1909</v>
      </c>
      <c r="H203" s="139">
        <v>1</v>
      </c>
      <c r="I203" s="140"/>
      <c r="J203" s="141">
        <f t="shared" si="40"/>
        <v>0</v>
      </c>
      <c r="K203" s="137" t="s">
        <v>1</v>
      </c>
      <c r="L203" s="31"/>
      <c r="M203" s="142" t="s">
        <v>1</v>
      </c>
      <c r="N203" s="143" t="s">
        <v>42</v>
      </c>
      <c r="P203" s="144">
        <f t="shared" si="41"/>
        <v>0</v>
      </c>
      <c r="Q203" s="144">
        <v>0</v>
      </c>
      <c r="R203" s="144">
        <f t="shared" si="42"/>
        <v>0</v>
      </c>
      <c r="S203" s="144">
        <v>0</v>
      </c>
      <c r="T203" s="145">
        <f t="shared" si="43"/>
        <v>0</v>
      </c>
      <c r="AR203" s="146" t="s">
        <v>186</v>
      </c>
      <c r="AT203" s="146" t="s">
        <v>167</v>
      </c>
      <c r="AU203" s="146" t="s">
        <v>84</v>
      </c>
      <c r="AY203" s="16" t="s">
        <v>164</v>
      </c>
      <c r="BE203" s="147">
        <f t="shared" si="44"/>
        <v>0</v>
      </c>
      <c r="BF203" s="147">
        <f t="shared" si="45"/>
        <v>0</v>
      </c>
      <c r="BG203" s="147">
        <f t="shared" si="46"/>
        <v>0</v>
      </c>
      <c r="BH203" s="147">
        <f t="shared" si="47"/>
        <v>0</v>
      </c>
      <c r="BI203" s="147">
        <f t="shared" si="48"/>
        <v>0</v>
      </c>
      <c r="BJ203" s="16" t="s">
        <v>113</v>
      </c>
      <c r="BK203" s="147">
        <f t="shared" si="49"/>
        <v>0</v>
      </c>
      <c r="BL203" s="16" t="s">
        <v>186</v>
      </c>
      <c r="BM203" s="146" t="s">
        <v>1231</v>
      </c>
    </row>
    <row r="204" spans="2:65" s="1" customFormat="1" ht="16.5" customHeight="1">
      <c r="B204" s="31"/>
      <c r="C204" s="135" t="s">
        <v>799</v>
      </c>
      <c r="D204" s="135" t="s">
        <v>167</v>
      </c>
      <c r="E204" s="136" t="s">
        <v>2227</v>
      </c>
      <c r="F204" s="137" t="s">
        <v>2228</v>
      </c>
      <c r="G204" s="138" t="s">
        <v>268</v>
      </c>
      <c r="H204" s="139">
        <v>260</v>
      </c>
      <c r="I204" s="140"/>
      <c r="J204" s="141">
        <f t="shared" si="40"/>
        <v>0</v>
      </c>
      <c r="K204" s="137" t="s">
        <v>1</v>
      </c>
      <c r="L204" s="31"/>
      <c r="M204" s="142" t="s">
        <v>1</v>
      </c>
      <c r="N204" s="143" t="s">
        <v>42</v>
      </c>
      <c r="P204" s="144">
        <f t="shared" si="41"/>
        <v>0</v>
      </c>
      <c r="Q204" s="144">
        <v>0</v>
      </c>
      <c r="R204" s="144">
        <f t="shared" si="42"/>
        <v>0</v>
      </c>
      <c r="S204" s="144">
        <v>0</v>
      </c>
      <c r="T204" s="145">
        <f t="shared" si="43"/>
        <v>0</v>
      </c>
      <c r="AR204" s="146" t="s">
        <v>186</v>
      </c>
      <c r="AT204" s="146" t="s">
        <v>167</v>
      </c>
      <c r="AU204" s="146" t="s">
        <v>84</v>
      </c>
      <c r="AY204" s="16" t="s">
        <v>164</v>
      </c>
      <c r="BE204" s="147">
        <f t="shared" si="44"/>
        <v>0</v>
      </c>
      <c r="BF204" s="147">
        <f t="shared" si="45"/>
        <v>0</v>
      </c>
      <c r="BG204" s="147">
        <f t="shared" si="46"/>
        <v>0</v>
      </c>
      <c r="BH204" s="147">
        <f t="shared" si="47"/>
        <v>0</v>
      </c>
      <c r="BI204" s="147">
        <f t="shared" si="48"/>
        <v>0</v>
      </c>
      <c r="BJ204" s="16" t="s">
        <v>113</v>
      </c>
      <c r="BK204" s="147">
        <f t="shared" si="49"/>
        <v>0</v>
      </c>
      <c r="BL204" s="16" t="s">
        <v>186</v>
      </c>
      <c r="BM204" s="146" t="s">
        <v>1239</v>
      </c>
    </row>
    <row r="205" spans="2:65" s="11" customFormat="1" ht="25.9" customHeight="1">
      <c r="B205" s="123"/>
      <c r="D205" s="124" t="s">
        <v>75</v>
      </c>
      <c r="E205" s="125" t="s">
        <v>2229</v>
      </c>
      <c r="F205" s="125" t="s">
        <v>1967</v>
      </c>
      <c r="I205" s="126"/>
      <c r="J205" s="127">
        <f>BK205</f>
        <v>0</v>
      </c>
      <c r="L205" s="123"/>
      <c r="M205" s="128"/>
      <c r="P205" s="129">
        <f>SUM(P206:P209)</f>
        <v>0</v>
      </c>
      <c r="R205" s="129">
        <f>SUM(R206:R209)</f>
        <v>0</v>
      </c>
      <c r="T205" s="130">
        <f>SUM(T206:T209)</f>
        <v>0</v>
      </c>
      <c r="AR205" s="124" t="s">
        <v>84</v>
      </c>
      <c r="AT205" s="131" t="s">
        <v>75</v>
      </c>
      <c r="AU205" s="131" t="s">
        <v>76</v>
      </c>
      <c r="AY205" s="124" t="s">
        <v>164</v>
      </c>
      <c r="BK205" s="132">
        <f>SUM(BK206:BK209)</f>
        <v>0</v>
      </c>
    </row>
    <row r="206" spans="2:65" s="1" customFormat="1" ht="16.5" customHeight="1">
      <c r="B206" s="31"/>
      <c r="C206" s="135" t="s">
        <v>803</v>
      </c>
      <c r="D206" s="135" t="s">
        <v>167</v>
      </c>
      <c r="E206" s="136" t="s">
        <v>2230</v>
      </c>
      <c r="F206" s="137" t="s">
        <v>180</v>
      </c>
      <c r="G206" s="138" t="s">
        <v>1909</v>
      </c>
      <c r="H206" s="139">
        <v>1</v>
      </c>
      <c r="I206" s="140"/>
      <c r="J206" s="141">
        <f>ROUND(I206*H206,2)</f>
        <v>0</v>
      </c>
      <c r="K206" s="137" t="s">
        <v>1</v>
      </c>
      <c r="L206" s="31"/>
      <c r="M206" s="142" t="s">
        <v>1</v>
      </c>
      <c r="N206" s="143" t="s">
        <v>42</v>
      </c>
      <c r="P206" s="144">
        <f>O206*H206</f>
        <v>0</v>
      </c>
      <c r="Q206" s="144">
        <v>0</v>
      </c>
      <c r="R206" s="144">
        <f>Q206*H206</f>
        <v>0</v>
      </c>
      <c r="S206" s="144">
        <v>0</v>
      </c>
      <c r="T206" s="145">
        <f>S206*H206</f>
        <v>0</v>
      </c>
      <c r="AR206" s="146" t="s">
        <v>186</v>
      </c>
      <c r="AT206" s="146" t="s">
        <v>167</v>
      </c>
      <c r="AU206" s="146" t="s">
        <v>84</v>
      </c>
      <c r="AY206" s="16" t="s">
        <v>164</v>
      </c>
      <c r="BE206" s="147">
        <f>IF(N206="základní",J206,0)</f>
        <v>0</v>
      </c>
      <c r="BF206" s="147">
        <f>IF(N206="snížená",J206,0)</f>
        <v>0</v>
      </c>
      <c r="BG206" s="147">
        <f>IF(N206="zákl. přenesená",J206,0)</f>
        <v>0</v>
      </c>
      <c r="BH206" s="147">
        <f>IF(N206="sníž. přenesená",J206,0)</f>
        <v>0</v>
      </c>
      <c r="BI206" s="147">
        <f>IF(N206="nulová",J206,0)</f>
        <v>0</v>
      </c>
      <c r="BJ206" s="16" t="s">
        <v>113</v>
      </c>
      <c r="BK206" s="147">
        <f>ROUND(I206*H206,2)</f>
        <v>0</v>
      </c>
      <c r="BL206" s="16" t="s">
        <v>186</v>
      </c>
      <c r="BM206" s="146" t="s">
        <v>1249</v>
      </c>
    </row>
    <row r="207" spans="2:65" s="1" customFormat="1" ht="16.5" customHeight="1">
      <c r="B207" s="31"/>
      <c r="C207" s="135" t="s">
        <v>807</v>
      </c>
      <c r="D207" s="135" t="s">
        <v>167</v>
      </c>
      <c r="E207" s="136" t="s">
        <v>2231</v>
      </c>
      <c r="F207" s="137" t="s">
        <v>2232</v>
      </c>
      <c r="G207" s="138" t="s">
        <v>1909</v>
      </c>
      <c r="H207" s="139">
        <v>1</v>
      </c>
      <c r="I207" s="140"/>
      <c r="J207" s="141">
        <f>ROUND(I207*H207,2)</f>
        <v>0</v>
      </c>
      <c r="K207" s="137" t="s">
        <v>1</v>
      </c>
      <c r="L207" s="31"/>
      <c r="M207" s="142" t="s">
        <v>1</v>
      </c>
      <c r="N207" s="143" t="s">
        <v>42</v>
      </c>
      <c r="P207" s="144">
        <f>O207*H207</f>
        <v>0</v>
      </c>
      <c r="Q207" s="144">
        <v>0</v>
      </c>
      <c r="R207" s="144">
        <f>Q207*H207</f>
        <v>0</v>
      </c>
      <c r="S207" s="144">
        <v>0</v>
      </c>
      <c r="T207" s="145">
        <f>S207*H207</f>
        <v>0</v>
      </c>
      <c r="AR207" s="146" t="s">
        <v>186</v>
      </c>
      <c r="AT207" s="146" t="s">
        <v>167</v>
      </c>
      <c r="AU207" s="146" t="s">
        <v>84</v>
      </c>
      <c r="AY207" s="16" t="s">
        <v>164</v>
      </c>
      <c r="BE207" s="147">
        <f>IF(N207="základní",J207,0)</f>
        <v>0</v>
      </c>
      <c r="BF207" s="147">
        <f>IF(N207="snížená",J207,0)</f>
        <v>0</v>
      </c>
      <c r="BG207" s="147">
        <f>IF(N207="zákl. přenesená",J207,0)</f>
        <v>0</v>
      </c>
      <c r="BH207" s="147">
        <f>IF(N207="sníž. přenesená",J207,0)</f>
        <v>0</v>
      </c>
      <c r="BI207" s="147">
        <f>IF(N207="nulová",J207,0)</f>
        <v>0</v>
      </c>
      <c r="BJ207" s="16" t="s">
        <v>113</v>
      </c>
      <c r="BK207" s="147">
        <f>ROUND(I207*H207,2)</f>
        <v>0</v>
      </c>
      <c r="BL207" s="16" t="s">
        <v>186</v>
      </c>
      <c r="BM207" s="146" t="s">
        <v>1257</v>
      </c>
    </row>
    <row r="208" spans="2:65" s="1" customFormat="1" ht="16.5" customHeight="1">
      <c r="B208" s="31"/>
      <c r="C208" s="135" t="s">
        <v>812</v>
      </c>
      <c r="D208" s="135" t="s">
        <v>167</v>
      </c>
      <c r="E208" s="136" t="s">
        <v>2233</v>
      </c>
      <c r="F208" s="137" t="s">
        <v>2234</v>
      </c>
      <c r="G208" s="138" t="s">
        <v>1909</v>
      </c>
      <c r="H208" s="139">
        <v>1</v>
      </c>
      <c r="I208" s="140"/>
      <c r="J208" s="141">
        <f>ROUND(I208*H208,2)</f>
        <v>0</v>
      </c>
      <c r="K208" s="137" t="s">
        <v>1</v>
      </c>
      <c r="L208" s="31"/>
      <c r="M208" s="142" t="s">
        <v>1</v>
      </c>
      <c r="N208" s="143" t="s">
        <v>42</v>
      </c>
      <c r="P208" s="144">
        <f>O208*H208</f>
        <v>0</v>
      </c>
      <c r="Q208" s="144">
        <v>0</v>
      </c>
      <c r="R208" s="144">
        <f>Q208*H208</f>
        <v>0</v>
      </c>
      <c r="S208" s="144">
        <v>0</v>
      </c>
      <c r="T208" s="145">
        <f>S208*H208</f>
        <v>0</v>
      </c>
      <c r="AR208" s="146" t="s">
        <v>186</v>
      </c>
      <c r="AT208" s="146" t="s">
        <v>167</v>
      </c>
      <c r="AU208" s="146" t="s">
        <v>84</v>
      </c>
      <c r="AY208" s="16" t="s">
        <v>164</v>
      </c>
      <c r="BE208" s="147">
        <f>IF(N208="základní",J208,0)</f>
        <v>0</v>
      </c>
      <c r="BF208" s="147">
        <f>IF(N208="snížená",J208,0)</f>
        <v>0</v>
      </c>
      <c r="BG208" s="147">
        <f>IF(N208="zákl. přenesená",J208,0)</f>
        <v>0</v>
      </c>
      <c r="BH208" s="147">
        <f>IF(N208="sníž. přenesená",J208,0)</f>
        <v>0</v>
      </c>
      <c r="BI208" s="147">
        <f>IF(N208="nulová",J208,0)</f>
        <v>0</v>
      </c>
      <c r="BJ208" s="16" t="s">
        <v>113</v>
      </c>
      <c r="BK208" s="147">
        <f>ROUND(I208*H208,2)</f>
        <v>0</v>
      </c>
      <c r="BL208" s="16" t="s">
        <v>186</v>
      </c>
      <c r="BM208" s="146" t="s">
        <v>1266</v>
      </c>
    </row>
    <row r="209" spans="2:65" s="1" customFormat="1" ht="16.5" customHeight="1">
      <c r="B209" s="31"/>
      <c r="C209" s="135" t="s">
        <v>842</v>
      </c>
      <c r="D209" s="135" t="s">
        <v>167</v>
      </c>
      <c r="E209" s="136" t="s">
        <v>2235</v>
      </c>
      <c r="F209" s="137" t="s">
        <v>2236</v>
      </c>
      <c r="G209" s="138" t="s">
        <v>1909</v>
      </c>
      <c r="H209" s="139">
        <v>1</v>
      </c>
      <c r="I209" s="140"/>
      <c r="J209" s="141">
        <f>ROUND(I209*H209,2)</f>
        <v>0</v>
      </c>
      <c r="K209" s="137" t="s">
        <v>1</v>
      </c>
      <c r="L209" s="31"/>
      <c r="M209" s="152" t="s">
        <v>1</v>
      </c>
      <c r="N209" s="153" t="s">
        <v>42</v>
      </c>
      <c r="O209" s="154"/>
      <c r="P209" s="155">
        <f>O209*H209</f>
        <v>0</v>
      </c>
      <c r="Q209" s="155">
        <v>0</v>
      </c>
      <c r="R209" s="155">
        <f>Q209*H209</f>
        <v>0</v>
      </c>
      <c r="S209" s="155">
        <v>0</v>
      </c>
      <c r="T209" s="156">
        <f>S209*H209</f>
        <v>0</v>
      </c>
      <c r="AR209" s="146" t="s">
        <v>186</v>
      </c>
      <c r="AT209" s="146" t="s">
        <v>167</v>
      </c>
      <c r="AU209" s="146" t="s">
        <v>84</v>
      </c>
      <c r="AY209" s="16" t="s">
        <v>164</v>
      </c>
      <c r="BE209" s="147">
        <f>IF(N209="základní",J209,0)</f>
        <v>0</v>
      </c>
      <c r="BF209" s="147">
        <f>IF(N209="snížená",J209,0)</f>
        <v>0</v>
      </c>
      <c r="BG209" s="147">
        <f>IF(N209="zákl. přenesená",J209,0)</f>
        <v>0</v>
      </c>
      <c r="BH209" s="147">
        <f>IF(N209="sníž. přenesená",J209,0)</f>
        <v>0</v>
      </c>
      <c r="BI209" s="147">
        <f>IF(N209="nulová",J209,0)</f>
        <v>0</v>
      </c>
      <c r="BJ209" s="16" t="s">
        <v>113</v>
      </c>
      <c r="BK209" s="147">
        <f>ROUND(I209*H209,2)</f>
        <v>0</v>
      </c>
      <c r="BL209" s="16" t="s">
        <v>186</v>
      </c>
      <c r="BM209" s="146" t="s">
        <v>1275</v>
      </c>
    </row>
    <row r="210" spans="2:65" s="1" customFormat="1" ht="6.95" customHeight="1">
      <c r="B210" s="43"/>
      <c r="C210" s="44"/>
      <c r="D210" s="44"/>
      <c r="E210" s="44"/>
      <c r="F210" s="44"/>
      <c r="G210" s="44"/>
      <c r="H210" s="44"/>
      <c r="I210" s="44"/>
      <c r="J210" s="44"/>
      <c r="K210" s="44"/>
      <c r="L210" s="31"/>
    </row>
  </sheetData>
  <sheetProtection algorithmName="SHA-512" hashValue="46KZiobmMPsti2Iz2nuInN5T/fmdmd0pJVOTCr6LEnqg7gLcD4v3qlDaOnIfDtOXCijVrslO0vanY72LHeGmyQ==" saltValue="9M7z04mUCQ+jzeiNWkJnKLHRyLiVIgLn+K5LMKbBUzTP5gXXB3Wa16NhlCYEEPOYvjIJhGp5eN+60a6y23MDGg==" spinCount="100000" sheet="1" objects="1" scenarios="1" formatColumns="0" formatRows="0" autoFilter="0"/>
  <autoFilter ref="C119:K209" xr:uid="{00000000-0009-0000-0000-000006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56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AT2" s="16" t="s">
        <v>103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</row>
    <row r="4" spans="2:46" ht="24.95" customHeight="1">
      <c r="B4" s="19"/>
      <c r="D4" s="20" t="s">
        <v>131</v>
      </c>
      <c r="L4" s="19"/>
      <c r="M4" s="92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1" t="str">
        <f>'Rekapitulace stavby'!K6</f>
        <v>Novostavba pavilonu sociální služby</v>
      </c>
      <c r="F7" s="232"/>
      <c r="G7" s="232"/>
      <c r="H7" s="232"/>
      <c r="L7" s="19"/>
    </row>
    <row r="8" spans="2:46" s="1" customFormat="1" ht="12" customHeight="1">
      <c r="B8" s="31"/>
      <c r="D8" s="26" t="s">
        <v>132</v>
      </c>
      <c r="L8" s="31"/>
    </row>
    <row r="9" spans="2:46" s="1" customFormat="1" ht="16.5" customHeight="1">
      <c r="B9" s="31"/>
      <c r="E9" s="224" t="s">
        <v>2237</v>
      </c>
      <c r="F9" s="230"/>
      <c r="G9" s="230"/>
      <c r="H9" s="230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29. 1. 2025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1</v>
      </c>
      <c r="L14" s="31"/>
    </row>
    <row r="15" spans="2:46" s="1" customFormat="1" ht="18" customHeight="1">
      <c r="B15" s="31"/>
      <c r="E15" s="24" t="s">
        <v>26</v>
      </c>
      <c r="I15" s="26" t="s">
        <v>27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3" t="str">
        <f>'Rekapitulace stavby'!E14</f>
        <v>Vyplň údaj</v>
      </c>
      <c r="F18" s="199"/>
      <c r="G18" s="199"/>
      <c r="H18" s="199"/>
      <c r="I18" s="26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31</v>
      </c>
      <c r="I21" s="26" t="s">
        <v>27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25</v>
      </c>
      <c r="J23" s="24" t="s">
        <v>1</v>
      </c>
      <c r="L23" s="31"/>
    </row>
    <row r="24" spans="2:12" s="1" customFormat="1" ht="18" customHeight="1">
      <c r="B24" s="31"/>
      <c r="E24" s="24" t="s">
        <v>34</v>
      </c>
      <c r="I24" s="26" t="s">
        <v>27</v>
      </c>
      <c r="J24" s="24" t="s">
        <v>1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35</v>
      </c>
      <c r="L26" s="31"/>
    </row>
    <row r="27" spans="2:12" s="7" customFormat="1" ht="16.5" customHeight="1">
      <c r="B27" s="93"/>
      <c r="E27" s="204" t="s">
        <v>1</v>
      </c>
      <c r="F27" s="204"/>
      <c r="G27" s="204"/>
      <c r="H27" s="204"/>
      <c r="L27" s="93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94" t="s">
        <v>36</v>
      </c>
      <c r="J30" s="65">
        <f>ROUND(J118,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38</v>
      </c>
      <c r="I32" s="34" t="s">
        <v>37</v>
      </c>
      <c r="J32" s="34" t="s">
        <v>39</v>
      </c>
      <c r="L32" s="31"/>
    </row>
    <row r="33" spans="2:12" s="1" customFormat="1" ht="14.45" customHeight="1">
      <c r="B33" s="31"/>
      <c r="D33" s="54" t="s">
        <v>40</v>
      </c>
      <c r="E33" s="26" t="s">
        <v>41</v>
      </c>
      <c r="F33" s="85">
        <f>ROUND((SUM(BE118:BE155)),  2)</f>
        <v>0</v>
      </c>
      <c r="I33" s="95">
        <v>0.21</v>
      </c>
      <c r="J33" s="85">
        <f>ROUND(((SUM(BE118:BE155))*I33),  2)</f>
        <v>0</v>
      </c>
      <c r="L33" s="31"/>
    </row>
    <row r="34" spans="2:12" s="1" customFormat="1" ht="14.45" customHeight="1">
      <c r="B34" s="31"/>
      <c r="E34" s="26" t="s">
        <v>42</v>
      </c>
      <c r="F34" s="85">
        <f>ROUND((SUM(BF118:BF155)),  2)</f>
        <v>0</v>
      </c>
      <c r="I34" s="95">
        <v>0.12</v>
      </c>
      <c r="J34" s="85">
        <f>ROUND(((SUM(BF118:BF155))*I34),  2)</f>
        <v>0</v>
      </c>
      <c r="L34" s="31"/>
    </row>
    <row r="35" spans="2:12" s="1" customFormat="1" ht="14.45" hidden="1" customHeight="1">
      <c r="B35" s="31"/>
      <c r="E35" s="26" t="s">
        <v>43</v>
      </c>
      <c r="F35" s="85">
        <f>ROUND((SUM(BG118:BG155)),  2)</f>
        <v>0</v>
      </c>
      <c r="I35" s="95">
        <v>0.21</v>
      </c>
      <c r="J35" s="85">
        <f>0</f>
        <v>0</v>
      </c>
      <c r="L35" s="31"/>
    </row>
    <row r="36" spans="2:12" s="1" customFormat="1" ht="14.45" hidden="1" customHeight="1">
      <c r="B36" s="31"/>
      <c r="E36" s="26" t="s">
        <v>44</v>
      </c>
      <c r="F36" s="85">
        <f>ROUND((SUM(BH118:BH155)),  2)</f>
        <v>0</v>
      </c>
      <c r="I36" s="95">
        <v>0.12</v>
      </c>
      <c r="J36" s="85">
        <f>0</f>
        <v>0</v>
      </c>
      <c r="L36" s="31"/>
    </row>
    <row r="37" spans="2:12" s="1" customFormat="1" ht="14.45" hidden="1" customHeight="1">
      <c r="B37" s="31"/>
      <c r="E37" s="26" t="s">
        <v>45</v>
      </c>
      <c r="F37" s="85">
        <f>ROUND((SUM(BI118:BI155)),  2)</f>
        <v>0</v>
      </c>
      <c r="I37" s="95">
        <v>0</v>
      </c>
      <c r="J37" s="85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6"/>
      <c r="D39" s="97" t="s">
        <v>46</v>
      </c>
      <c r="E39" s="56"/>
      <c r="F39" s="56"/>
      <c r="G39" s="98" t="s">
        <v>47</v>
      </c>
      <c r="H39" s="99" t="s">
        <v>48</v>
      </c>
      <c r="I39" s="56"/>
      <c r="J39" s="100">
        <f>SUM(J30:J37)</f>
        <v>0</v>
      </c>
      <c r="K39" s="101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51</v>
      </c>
      <c r="E61" s="33"/>
      <c r="F61" s="102" t="s">
        <v>52</v>
      </c>
      <c r="G61" s="42" t="s">
        <v>51</v>
      </c>
      <c r="H61" s="33"/>
      <c r="I61" s="33"/>
      <c r="J61" s="103" t="s">
        <v>52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51</v>
      </c>
      <c r="E76" s="33"/>
      <c r="F76" s="102" t="s">
        <v>52</v>
      </c>
      <c r="G76" s="42" t="s">
        <v>51</v>
      </c>
      <c r="H76" s="33"/>
      <c r="I76" s="33"/>
      <c r="J76" s="103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134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31" t="str">
        <f>E7</f>
        <v>Novostavba pavilonu sociální služby</v>
      </c>
      <c r="F85" s="232"/>
      <c r="G85" s="232"/>
      <c r="H85" s="232"/>
      <c r="L85" s="31"/>
    </row>
    <row r="86" spans="2:47" s="1" customFormat="1" ht="12" customHeight="1">
      <c r="B86" s="31"/>
      <c r="C86" s="26" t="s">
        <v>132</v>
      </c>
      <c r="L86" s="31"/>
    </row>
    <row r="87" spans="2:47" s="1" customFormat="1" ht="16.5" customHeight="1">
      <c r="B87" s="31"/>
      <c r="E87" s="224" t="str">
        <f>E9</f>
        <v>06 - VZT</v>
      </c>
      <c r="F87" s="230"/>
      <c r="G87" s="230"/>
      <c r="H87" s="230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29. 1. 2025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>Centrum Rožmitál pod Tremšínem</v>
      </c>
      <c r="I91" s="26" t="s">
        <v>30</v>
      </c>
      <c r="J91" s="29" t="str">
        <f>E21</f>
        <v>IPOKa s.r.o.</v>
      </c>
      <c r="L91" s="31"/>
    </row>
    <row r="92" spans="2:47" s="1" customFormat="1" ht="25.7" customHeight="1">
      <c r="B92" s="31"/>
      <c r="C92" s="26" t="s">
        <v>28</v>
      </c>
      <c r="F92" s="24" t="str">
        <f>IF(E18="","",E18)</f>
        <v>Vyplň údaj</v>
      </c>
      <c r="I92" s="26" t="s">
        <v>33</v>
      </c>
      <c r="J92" s="29" t="str">
        <f>E24</f>
        <v>František Klus (asř + kompletace)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4" t="s">
        <v>135</v>
      </c>
      <c r="D94" s="96"/>
      <c r="E94" s="96"/>
      <c r="F94" s="96"/>
      <c r="G94" s="96"/>
      <c r="H94" s="96"/>
      <c r="I94" s="96"/>
      <c r="J94" s="105" t="s">
        <v>136</v>
      </c>
      <c r="K94" s="96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6" t="s">
        <v>137</v>
      </c>
      <c r="J96" s="65">
        <f>J118</f>
        <v>0</v>
      </c>
      <c r="L96" s="31"/>
      <c r="AU96" s="16" t="s">
        <v>138</v>
      </c>
    </row>
    <row r="97" spans="2:12" s="8" customFormat="1" ht="24.95" customHeight="1">
      <c r="B97" s="107"/>
      <c r="D97" s="108" t="s">
        <v>2238</v>
      </c>
      <c r="E97" s="109"/>
      <c r="F97" s="109"/>
      <c r="G97" s="109"/>
      <c r="H97" s="109"/>
      <c r="I97" s="109"/>
      <c r="J97" s="110">
        <f>J119</f>
        <v>0</v>
      </c>
      <c r="L97" s="107"/>
    </row>
    <row r="98" spans="2:12" s="8" customFormat="1" ht="24.95" customHeight="1">
      <c r="B98" s="107"/>
      <c r="D98" s="108" t="s">
        <v>2239</v>
      </c>
      <c r="E98" s="109"/>
      <c r="F98" s="109"/>
      <c r="G98" s="109"/>
      <c r="H98" s="109"/>
      <c r="I98" s="109"/>
      <c r="J98" s="110">
        <f>J149</f>
        <v>0</v>
      </c>
      <c r="L98" s="107"/>
    </row>
    <row r="99" spans="2:12" s="1" customFormat="1" ht="21.75" customHeight="1">
      <c r="B99" s="31"/>
      <c r="L99" s="31"/>
    </row>
    <row r="100" spans="2:12" s="1" customFormat="1" ht="6.95" customHeight="1"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31"/>
    </row>
    <row r="104" spans="2:12" s="1" customFormat="1" ht="6.95" customHeight="1">
      <c r="B104" s="45"/>
      <c r="C104" s="46"/>
      <c r="D104" s="46"/>
      <c r="E104" s="46"/>
      <c r="F104" s="46"/>
      <c r="G104" s="46"/>
      <c r="H104" s="46"/>
      <c r="I104" s="46"/>
      <c r="J104" s="46"/>
      <c r="K104" s="46"/>
      <c r="L104" s="31"/>
    </row>
    <row r="105" spans="2:12" s="1" customFormat="1" ht="24.95" customHeight="1">
      <c r="B105" s="31"/>
      <c r="C105" s="20" t="s">
        <v>149</v>
      </c>
      <c r="L105" s="31"/>
    </row>
    <row r="106" spans="2:12" s="1" customFormat="1" ht="6.95" customHeight="1">
      <c r="B106" s="31"/>
      <c r="L106" s="31"/>
    </row>
    <row r="107" spans="2:12" s="1" customFormat="1" ht="12" customHeight="1">
      <c r="B107" s="31"/>
      <c r="C107" s="26" t="s">
        <v>16</v>
      </c>
      <c r="L107" s="31"/>
    </row>
    <row r="108" spans="2:12" s="1" customFormat="1" ht="16.5" customHeight="1">
      <c r="B108" s="31"/>
      <c r="E108" s="231" t="str">
        <f>E7</f>
        <v>Novostavba pavilonu sociální služby</v>
      </c>
      <c r="F108" s="232"/>
      <c r="G108" s="232"/>
      <c r="H108" s="232"/>
      <c r="L108" s="31"/>
    </row>
    <row r="109" spans="2:12" s="1" customFormat="1" ht="12" customHeight="1">
      <c r="B109" s="31"/>
      <c r="C109" s="26" t="s">
        <v>132</v>
      </c>
      <c r="L109" s="31"/>
    </row>
    <row r="110" spans="2:12" s="1" customFormat="1" ht="16.5" customHeight="1">
      <c r="B110" s="31"/>
      <c r="E110" s="224" t="str">
        <f>E9</f>
        <v>06 - VZT</v>
      </c>
      <c r="F110" s="230"/>
      <c r="G110" s="230"/>
      <c r="H110" s="230"/>
      <c r="L110" s="31"/>
    </row>
    <row r="111" spans="2:12" s="1" customFormat="1" ht="6.95" customHeight="1">
      <c r="B111" s="31"/>
      <c r="L111" s="31"/>
    </row>
    <row r="112" spans="2:12" s="1" customFormat="1" ht="12" customHeight="1">
      <c r="B112" s="31"/>
      <c r="C112" s="26" t="s">
        <v>20</v>
      </c>
      <c r="F112" s="24" t="str">
        <f>F12</f>
        <v xml:space="preserve"> </v>
      </c>
      <c r="I112" s="26" t="s">
        <v>22</v>
      </c>
      <c r="J112" s="51" t="str">
        <f>IF(J12="","",J12)</f>
        <v>29. 1. 2025</v>
      </c>
      <c r="L112" s="31"/>
    </row>
    <row r="113" spans="2:65" s="1" customFormat="1" ht="6.95" customHeight="1">
      <c r="B113" s="31"/>
      <c r="L113" s="31"/>
    </row>
    <row r="114" spans="2:65" s="1" customFormat="1" ht="15.2" customHeight="1">
      <c r="B114" s="31"/>
      <c r="C114" s="26" t="s">
        <v>24</v>
      </c>
      <c r="F114" s="24" t="str">
        <f>E15</f>
        <v>Centrum Rožmitál pod Tremšínem</v>
      </c>
      <c r="I114" s="26" t="s">
        <v>30</v>
      </c>
      <c r="J114" s="29" t="str">
        <f>E21</f>
        <v>IPOKa s.r.o.</v>
      </c>
      <c r="L114" s="31"/>
    </row>
    <row r="115" spans="2:65" s="1" customFormat="1" ht="25.7" customHeight="1">
      <c r="B115" s="31"/>
      <c r="C115" s="26" t="s">
        <v>28</v>
      </c>
      <c r="F115" s="24" t="str">
        <f>IF(E18="","",E18)</f>
        <v>Vyplň údaj</v>
      </c>
      <c r="I115" s="26" t="s">
        <v>33</v>
      </c>
      <c r="J115" s="29" t="str">
        <f>E24</f>
        <v>František Klus (asř + kompletace)</v>
      </c>
      <c r="L115" s="31"/>
    </row>
    <row r="116" spans="2:65" s="1" customFormat="1" ht="10.35" customHeight="1">
      <c r="B116" s="31"/>
      <c r="L116" s="31"/>
    </row>
    <row r="117" spans="2:65" s="10" customFormat="1" ht="29.25" customHeight="1">
      <c r="B117" s="115"/>
      <c r="C117" s="116" t="s">
        <v>150</v>
      </c>
      <c r="D117" s="117" t="s">
        <v>61</v>
      </c>
      <c r="E117" s="117" t="s">
        <v>57</v>
      </c>
      <c r="F117" s="117" t="s">
        <v>58</v>
      </c>
      <c r="G117" s="117" t="s">
        <v>151</v>
      </c>
      <c r="H117" s="117" t="s">
        <v>152</v>
      </c>
      <c r="I117" s="117" t="s">
        <v>153</v>
      </c>
      <c r="J117" s="117" t="s">
        <v>136</v>
      </c>
      <c r="K117" s="118" t="s">
        <v>154</v>
      </c>
      <c r="L117" s="115"/>
      <c r="M117" s="58" t="s">
        <v>1</v>
      </c>
      <c r="N117" s="59" t="s">
        <v>40</v>
      </c>
      <c r="O117" s="59" t="s">
        <v>155</v>
      </c>
      <c r="P117" s="59" t="s">
        <v>156</v>
      </c>
      <c r="Q117" s="59" t="s">
        <v>157</v>
      </c>
      <c r="R117" s="59" t="s">
        <v>158</v>
      </c>
      <c r="S117" s="59" t="s">
        <v>159</v>
      </c>
      <c r="T117" s="60" t="s">
        <v>160</v>
      </c>
    </row>
    <row r="118" spans="2:65" s="1" customFormat="1" ht="22.9" customHeight="1">
      <c r="B118" s="31"/>
      <c r="C118" s="63" t="s">
        <v>161</v>
      </c>
      <c r="J118" s="119">
        <f>BK118</f>
        <v>0</v>
      </c>
      <c r="L118" s="31"/>
      <c r="M118" s="61"/>
      <c r="N118" s="52"/>
      <c r="O118" s="52"/>
      <c r="P118" s="120">
        <f>P119+P149</f>
        <v>0</v>
      </c>
      <c r="Q118" s="52"/>
      <c r="R118" s="120">
        <f>R119+R149</f>
        <v>0</v>
      </c>
      <c r="S118" s="52"/>
      <c r="T118" s="121">
        <f>T119+T149</f>
        <v>0</v>
      </c>
      <c r="AT118" s="16" t="s">
        <v>75</v>
      </c>
      <c r="AU118" s="16" t="s">
        <v>138</v>
      </c>
      <c r="BK118" s="122">
        <f>BK119+BK149</f>
        <v>0</v>
      </c>
    </row>
    <row r="119" spans="2:65" s="11" customFormat="1" ht="25.9" customHeight="1">
      <c r="B119" s="123"/>
      <c r="D119" s="124" t="s">
        <v>75</v>
      </c>
      <c r="E119" s="125" t="s">
        <v>1497</v>
      </c>
      <c r="F119" s="125" t="s">
        <v>2240</v>
      </c>
      <c r="I119" s="126"/>
      <c r="J119" s="127">
        <f>BK119</f>
        <v>0</v>
      </c>
      <c r="L119" s="123"/>
      <c r="M119" s="128"/>
      <c r="P119" s="129">
        <f>SUM(P120:P148)</f>
        <v>0</v>
      </c>
      <c r="R119" s="129">
        <f>SUM(R120:R148)</f>
        <v>0</v>
      </c>
      <c r="T119" s="130">
        <f>SUM(T120:T148)</f>
        <v>0</v>
      </c>
      <c r="AR119" s="124" t="s">
        <v>84</v>
      </c>
      <c r="AT119" s="131" t="s">
        <v>75</v>
      </c>
      <c r="AU119" s="131" t="s">
        <v>76</v>
      </c>
      <c r="AY119" s="124" t="s">
        <v>164</v>
      </c>
      <c r="BK119" s="132">
        <f>SUM(BK120:BK148)</f>
        <v>0</v>
      </c>
    </row>
    <row r="120" spans="2:65" s="1" customFormat="1" ht="66.75" customHeight="1">
      <c r="B120" s="31"/>
      <c r="C120" s="135" t="s">
        <v>84</v>
      </c>
      <c r="D120" s="135" t="s">
        <v>167</v>
      </c>
      <c r="E120" s="136" t="s">
        <v>2241</v>
      </c>
      <c r="F120" s="137" t="s">
        <v>2242</v>
      </c>
      <c r="G120" s="138" t="s">
        <v>1894</v>
      </c>
      <c r="H120" s="139">
        <v>1</v>
      </c>
      <c r="I120" s="140"/>
      <c r="J120" s="141">
        <f t="shared" ref="J120:J148" si="0">ROUND(I120*H120,2)</f>
        <v>0</v>
      </c>
      <c r="K120" s="137" t="s">
        <v>1</v>
      </c>
      <c r="L120" s="31"/>
      <c r="M120" s="142" t="s">
        <v>1</v>
      </c>
      <c r="N120" s="143" t="s">
        <v>42</v>
      </c>
      <c r="P120" s="144">
        <f t="shared" ref="P120:P148" si="1">O120*H120</f>
        <v>0</v>
      </c>
      <c r="Q120" s="144">
        <v>0</v>
      </c>
      <c r="R120" s="144">
        <f t="shared" ref="R120:R148" si="2">Q120*H120</f>
        <v>0</v>
      </c>
      <c r="S120" s="144">
        <v>0</v>
      </c>
      <c r="T120" s="145">
        <f t="shared" ref="T120:T148" si="3">S120*H120</f>
        <v>0</v>
      </c>
      <c r="AR120" s="146" t="s">
        <v>186</v>
      </c>
      <c r="AT120" s="146" t="s">
        <v>167</v>
      </c>
      <c r="AU120" s="146" t="s">
        <v>84</v>
      </c>
      <c r="AY120" s="16" t="s">
        <v>164</v>
      </c>
      <c r="BE120" s="147">
        <f t="shared" ref="BE120:BE148" si="4">IF(N120="základní",J120,0)</f>
        <v>0</v>
      </c>
      <c r="BF120" s="147">
        <f t="shared" ref="BF120:BF148" si="5">IF(N120="snížená",J120,0)</f>
        <v>0</v>
      </c>
      <c r="BG120" s="147">
        <f t="shared" ref="BG120:BG148" si="6">IF(N120="zákl. přenesená",J120,0)</f>
        <v>0</v>
      </c>
      <c r="BH120" s="147">
        <f t="shared" ref="BH120:BH148" si="7">IF(N120="sníž. přenesená",J120,0)</f>
        <v>0</v>
      </c>
      <c r="BI120" s="147">
        <f t="shared" ref="BI120:BI148" si="8">IF(N120="nulová",J120,0)</f>
        <v>0</v>
      </c>
      <c r="BJ120" s="16" t="s">
        <v>113</v>
      </c>
      <c r="BK120" s="147">
        <f t="shared" ref="BK120:BK148" si="9">ROUND(I120*H120,2)</f>
        <v>0</v>
      </c>
      <c r="BL120" s="16" t="s">
        <v>186</v>
      </c>
      <c r="BM120" s="146" t="s">
        <v>113</v>
      </c>
    </row>
    <row r="121" spans="2:65" s="1" customFormat="1" ht="16.5" customHeight="1">
      <c r="B121" s="31"/>
      <c r="C121" s="135" t="s">
        <v>113</v>
      </c>
      <c r="D121" s="135" t="s">
        <v>167</v>
      </c>
      <c r="E121" s="136" t="s">
        <v>2243</v>
      </c>
      <c r="F121" s="137" t="s">
        <v>2244</v>
      </c>
      <c r="G121" s="138" t="s">
        <v>1894</v>
      </c>
      <c r="H121" s="139">
        <v>4</v>
      </c>
      <c r="I121" s="140"/>
      <c r="J121" s="141">
        <f t="shared" si="0"/>
        <v>0</v>
      </c>
      <c r="K121" s="137" t="s">
        <v>1</v>
      </c>
      <c r="L121" s="31"/>
      <c r="M121" s="142" t="s">
        <v>1</v>
      </c>
      <c r="N121" s="143" t="s">
        <v>42</v>
      </c>
      <c r="P121" s="144">
        <f t="shared" si="1"/>
        <v>0</v>
      </c>
      <c r="Q121" s="144">
        <v>0</v>
      </c>
      <c r="R121" s="144">
        <f t="shared" si="2"/>
        <v>0</v>
      </c>
      <c r="S121" s="144">
        <v>0</v>
      </c>
      <c r="T121" s="145">
        <f t="shared" si="3"/>
        <v>0</v>
      </c>
      <c r="AR121" s="146" t="s">
        <v>186</v>
      </c>
      <c r="AT121" s="146" t="s">
        <v>167</v>
      </c>
      <c r="AU121" s="146" t="s">
        <v>84</v>
      </c>
      <c r="AY121" s="16" t="s">
        <v>164</v>
      </c>
      <c r="BE121" s="147">
        <f t="shared" si="4"/>
        <v>0</v>
      </c>
      <c r="BF121" s="147">
        <f t="shared" si="5"/>
        <v>0</v>
      </c>
      <c r="BG121" s="147">
        <f t="shared" si="6"/>
        <v>0</v>
      </c>
      <c r="BH121" s="147">
        <f t="shared" si="7"/>
        <v>0</v>
      </c>
      <c r="BI121" s="147">
        <f t="shared" si="8"/>
        <v>0</v>
      </c>
      <c r="BJ121" s="16" t="s">
        <v>113</v>
      </c>
      <c r="BK121" s="147">
        <f t="shared" si="9"/>
        <v>0</v>
      </c>
      <c r="BL121" s="16" t="s">
        <v>186</v>
      </c>
      <c r="BM121" s="146" t="s">
        <v>186</v>
      </c>
    </row>
    <row r="122" spans="2:65" s="1" customFormat="1" ht="16.5" customHeight="1">
      <c r="B122" s="31"/>
      <c r="C122" s="135" t="s">
        <v>181</v>
      </c>
      <c r="D122" s="135" t="s">
        <v>167</v>
      </c>
      <c r="E122" s="136" t="s">
        <v>2245</v>
      </c>
      <c r="F122" s="137" t="s">
        <v>2246</v>
      </c>
      <c r="G122" s="138" t="s">
        <v>1894</v>
      </c>
      <c r="H122" s="139">
        <v>2</v>
      </c>
      <c r="I122" s="140"/>
      <c r="J122" s="141">
        <f t="shared" si="0"/>
        <v>0</v>
      </c>
      <c r="K122" s="137" t="s">
        <v>1</v>
      </c>
      <c r="L122" s="31"/>
      <c r="M122" s="142" t="s">
        <v>1</v>
      </c>
      <c r="N122" s="143" t="s">
        <v>42</v>
      </c>
      <c r="P122" s="144">
        <f t="shared" si="1"/>
        <v>0</v>
      </c>
      <c r="Q122" s="144">
        <v>0</v>
      </c>
      <c r="R122" s="144">
        <f t="shared" si="2"/>
        <v>0</v>
      </c>
      <c r="S122" s="144">
        <v>0</v>
      </c>
      <c r="T122" s="145">
        <f t="shared" si="3"/>
        <v>0</v>
      </c>
      <c r="AR122" s="146" t="s">
        <v>186</v>
      </c>
      <c r="AT122" s="146" t="s">
        <v>167</v>
      </c>
      <c r="AU122" s="146" t="s">
        <v>84</v>
      </c>
      <c r="AY122" s="16" t="s">
        <v>164</v>
      </c>
      <c r="BE122" s="147">
        <f t="shared" si="4"/>
        <v>0</v>
      </c>
      <c r="BF122" s="147">
        <f t="shared" si="5"/>
        <v>0</v>
      </c>
      <c r="BG122" s="147">
        <f t="shared" si="6"/>
        <v>0</v>
      </c>
      <c r="BH122" s="147">
        <f t="shared" si="7"/>
        <v>0</v>
      </c>
      <c r="BI122" s="147">
        <f t="shared" si="8"/>
        <v>0</v>
      </c>
      <c r="BJ122" s="16" t="s">
        <v>113</v>
      </c>
      <c r="BK122" s="147">
        <f t="shared" si="9"/>
        <v>0</v>
      </c>
      <c r="BL122" s="16" t="s">
        <v>186</v>
      </c>
      <c r="BM122" s="146" t="s">
        <v>194</v>
      </c>
    </row>
    <row r="123" spans="2:65" s="1" customFormat="1" ht="16.5" customHeight="1">
      <c r="B123" s="31"/>
      <c r="C123" s="135" t="s">
        <v>186</v>
      </c>
      <c r="D123" s="135" t="s">
        <v>167</v>
      </c>
      <c r="E123" s="136" t="s">
        <v>2247</v>
      </c>
      <c r="F123" s="137" t="s">
        <v>2248</v>
      </c>
      <c r="G123" s="138" t="s">
        <v>1894</v>
      </c>
      <c r="H123" s="139">
        <v>4</v>
      </c>
      <c r="I123" s="140"/>
      <c r="J123" s="141">
        <f t="shared" si="0"/>
        <v>0</v>
      </c>
      <c r="K123" s="137" t="s">
        <v>1</v>
      </c>
      <c r="L123" s="31"/>
      <c r="M123" s="142" t="s">
        <v>1</v>
      </c>
      <c r="N123" s="143" t="s">
        <v>42</v>
      </c>
      <c r="P123" s="144">
        <f t="shared" si="1"/>
        <v>0</v>
      </c>
      <c r="Q123" s="144">
        <v>0</v>
      </c>
      <c r="R123" s="144">
        <f t="shared" si="2"/>
        <v>0</v>
      </c>
      <c r="S123" s="144">
        <v>0</v>
      </c>
      <c r="T123" s="145">
        <f t="shared" si="3"/>
        <v>0</v>
      </c>
      <c r="AR123" s="146" t="s">
        <v>186</v>
      </c>
      <c r="AT123" s="146" t="s">
        <v>167</v>
      </c>
      <c r="AU123" s="146" t="s">
        <v>84</v>
      </c>
      <c r="AY123" s="16" t="s">
        <v>164</v>
      </c>
      <c r="BE123" s="147">
        <f t="shared" si="4"/>
        <v>0</v>
      </c>
      <c r="BF123" s="147">
        <f t="shared" si="5"/>
        <v>0</v>
      </c>
      <c r="BG123" s="147">
        <f t="shared" si="6"/>
        <v>0</v>
      </c>
      <c r="BH123" s="147">
        <f t="shared" si="7"/>
        <v>0</v>
      </c>
      <c r="BI123" s="147">
        <f t="shared" si="8"/>
        <v>0</v>
      </c>
      <c r="BJ123" s="16" t="s">
        <v>113</v>
      </c>
      <c r="BK123" s="147">
        <f t="shared" si="9"/>
        <v>0</v>
      </c>
      <c r="BL123" s="16" t="s">
        <v>186</v>
      </c>
      <c r="BM123" s="146" t="s">
        <v>203</v>
      </c>
    </row>
    <row r="124" spans="2:65" s="1" customFormat="1" ht="21.75" customHeight="1">
      <c r="B124" s="31"/>
      <c r="C124" s="135" t="s">
        <v>163</v>
      </c>
      <c r="D124" s="135" t="s">
        <v>167</v>
      </c>
      <c r="E124" s="136" t="s">
        <v>2249</v>
      </c>
      <c r="F124" s="137" t="s">
        <v>2250</v>
      </c>
      <c r="G124" s="138" t="s">
        <v>1894</v>
      </c>
      <c r="H124" s="139">
        <v>1</v>
      </c>
      <c r="I124" s="140"/>
      <c r="J124" s="141">
        <f t="shared" si="0"/>
        <v>0</v>
      </c>
      <c r="K124" s="137" t="s">
        <v>1</v>
      </c>
      <c r="L124" s="31"/>
      <c r="M124" s="142" t="s">
        <v>1</v>
      </c>
      <c r="N124" s="143" t="s">
        <v>42</v>
      </c>
      <c r="P124" s="144">
        <f t="shared" si="1"/>
        <v>0</v>
      </c>
      <c r="Q124" s="144">
        <v>0</v>
      </c>
      <c r="R124" s="144">
        <f t="shared" si="2"/>
        <v>0</v>
      </c>
      <c r="S124" s="144">
        <v>0</v>
      </c>
      <c r="T124" s="145">
        <f t="shared" si="3"/>
        <v>0</v>
      </c>
      <c r="AR124" s="146" t="s">
        <v>186</v>
      </c>
      <c r="AT124" s="146" t="s">
        <v>167</v>
      </c>
      <c r="AU124" s="146" t="s">
        <v>84</v>
      </c>
      <c r="AY124" s="16" t="s">
        <v>164</v>
      </c>
      <c r="BE124" s="147">
        <f t="shared" si="4"/>
        <v>0</v>
      </c>
      <c r="BF124" s="147">
        <f t="shared" si="5"/>
        <v>0</v>
      </c>
      <c r="BG124" s="147">
        <f t="shared" si="6"/>
        <v>0</v>
      </c>
      <c r="BH124" s="147">
        <f t="shared" si="7"/>
        <v>0</v>
      </c>
      <c r="BI124" s="147">
        <f t="shared" si="8"/>
        <v>0</v>
      </c>
      <c r="BJ124" s="16" t="s">
        <v>113</v>
      </c>
      <c r="BK124" s="147">
        <f t="shared" si="9"/>
        <v>0</v>
      </c>
      <c r="BL124" s="16" t="s">
        <v>186</v>
      </c>
      <c r="BM124" s="146" t="s">
        <v>118</v>
      </c>
    </row>
    <row r="125" spans="2:65" s="1" customFormat="1" ht="16.5" customHeight="1">
      <c r="B125" s="31"/>
      <c r="C125" s="135" t="s">
        <v>194</v>
      </c>
      <c r="D125" s="135" t="s">
        <v>167</v>
      </c>
      <c r="E125" s="136" t="s">
        <v>2251</v>
      </c>
      <c r="F125" s="137" t="s">
        <v>2252</v>
      </c>
      <c r="G125" s="138" t="s">
        <v>1894</v>
      </c>
      <c r="H125" s="139">
        <v>1</v>
      </c>
      <c r="I125" s="140"/>
      <c r="J125" s="141">
        <f t="shared" si="0"/>
        <v>0</v>
      </c>
      <c r="K125" s="137" t="s">
        <v>1</v>
      </c>
      <c r="L125" s="31"/>
      <c r="M125" s="142" t="s">
        <v>1</v>
      </c>
      <c r="N125" s="143" t="s">
        <v>42</v>
      </c>
      <c r="P125" s="144">
        <f t="shared" si="1"/>
        <v>0</v>
      </c>
      <c r="Q125" s="144">
        <v>0</v>
      </c>
      <c r="R125" s="144">
        <f t="shared" si="2"/>
        <v>0</v>
      </c>
      <c r="S125" s="144">
        <v>0</v>
      </c>
      <c r="T125" s="145">
        <f t="shared" si="3"/>
        <v>0</v>
      </c>
      <c r="AR125" s="146" t="s">
        <v>186</v>
      </c>
      <c r="AT125" s="146" t="s">
        <v>167</v>
      </c>
      <c r="AU125" s="146" t="s">
        <v>84</v>
      </c>
      <c r="AY125" s="16" t="s">
        <v>164</v>
      </c>
      <c r="BE125" s="147">
        <f t="shared" si="4"/>
        <v>0</v>
      </c>
      <c r="BF125" s="147">
        <f t="shared" si="5"/>
        <v>0</v>
      </c>
      <c r="BG125" s="147">
        <f t="shared" si="6"/>
        <v>0</v>
      </c>
      <c r="BH125" s="147">
        <f t="shared" si="7"/>
        <v>0</v>
      </c>
      <c r="BI125" s="147">
        <f t="shared" si="8"/>
        <v>0</v>
      </c>
      <c r="BJ125" s="16" t="s">
        <v>113</v>
      </c>
      <c r="BK125" s="147">
        <f t="shared" si="9"/>
        <v>0</v>
      </c>
      <c r="BL125" s="16" t="s">
        <v>186</v>
      </c>
      <c r="BM125" s="146" t="s">
        <v>8</v>
      </c>
    </row>
    <row r="126" spans="2:65" s="1" customFormat="1" ht="16.5" customHeight="1">
      <c r="B126" s="31"/>
      <c r="C126" s="135" t="s">
        <v>197</v>
      </c>
      <c r="D126" s="135" t="s">
        <v>167</v>
      </c>
      <c r="E126" s="136" t="s">
        <v>2253</v>
      </c>
      <c r="F126" s="137" t="s">
        <v>2254</v>
      </c>
      <c r="G126" s="138" t="s">
        <v>1894</v>
      </c>
      <c r="H126" s="139">
        <v>1</v>
      </c>
      <c r="I126" s="140"/>
      <c r="J126" s="141">
        <f t="shared" si="0"/>
        <v>0</v>
      </c>
      <c r="K126" s="137" t="s">
        <v>1</v>
      </c>
      <c r="L126" s="31"/>
      <c r="M126" s="142" t="s">
        <v>1</v>
      </c>
      <c r="N126" s="143" t="s">
        <v>42</v>
      </c>
      <c r="P126" s="144">
        <f t="shared" si="1"/>
        <v>0</v>
      </c>
      <c r="Q126" s="144">
        <v>0</v>
      </c>
      <c r="R126" s="144">
        <f t="shared" si="2"/>
        <v>0</v>
      </c>
      <c r="S126" s="144">
        <v>0</v>
      </c>
      <c r="T126" s="145">
        <f t="shared" si="3"/>
        <v>0</v>
      </c>
      <c r="AR126" s="146" t="s">
        <v>186</v>
      </c>
      <c r="AT126" s="146" t="s">
        <v>167</v>
      </c>
      <c r="AU126" s="146" t="s">
        <v>84</v>
      </c>
      <c r="AY126" s="16" t="s">
        <v>164</v>
      </c>
      <c r="BE126" s="147">
        <f t="shared" si="4"/>
        <v>0</v>
      </c>
      <c r="BF126" s="147">
        <f t="shared" si="5"/>
        <v>0</v>
      </c>
      <c r="BG126" s="147">
        <f t="shared" si="6"/>
        <v>0</v>
      </c>
      <c r="BH126" s="147">
        <f t="shared" si="7"/>
        <v>0</v>
      </c>
      <c r="BI126" s="147">
        <f t="shared" si="8"/>
        <v>0</v>
      </c>
      <c r="BJ126" s="16" t="s">
        <v>113</v>
      </c>
      <c r="BK126" s="147">
        <f t="shared" si="9"/>
        <v>0</v>
      </c>
      <c r="BL126" s="16" t="s">
        <v>186</v>
      </c>
      <c r="BM126" s="146" t="s">
        <v>128</v>
      </c>
    </row>
    <row r="127" spans="2:65" s="1" customFormat="1" ht="16.5" customHeight="1">
      <c r="B127" s="31"/>
      <c r="C127" s="135" t="s">
        <v>203</v>
      </c>
      <c r="D127" s="135" t="s">
        <v>167</v>
      </c>
      <c r="E127" s="136" t="s">
        <v>2255</v>
      </c>
      <c r="F127" s="137" t="s">
        <v>2256</v>
      </c>
      <c r="G127" s="138" t="s">
        <v>1894</v>
      </c>
      <c r="H127" s="139">
        <v>1</v>
      </c>
      <c r="I127" s="140"/>
      <c r="J127" s="141">
        <f t="shared" si="0"/>
        <v>0</v>
      </c>
      <c r="K127" s="137" t="s">
        <v>1</v>
      </c>
      <c r="L127" s="31"/>
      <c r="M127" s="142" t="s">
        <v>1</v>
      </c>
      <c r="N127" s="143" t="s">
        <v>42</v>
      </c>
      <c r="P127" s="144">
        <f t="shared" si="1"/>
        <v>0</v>
      </c>
      <c r="Q127" s="144">
        <v>0</v>
      </c>
      <c r="R127" s="144">
        <f t="shared" si="2"/>
        <v>0</v>
      </c>
      <c r="S127" s="144">
        <v>0</v>
      </c>
      <c r="T127" s="145">
        <f t="shared" si="3"/>
        <v>0</v>
      </c>
      <c r="AR127" s="146" t="s">
        <v>186</v>
      </c>
      <c r="AT127" s="146" t="s">
        <v>167</v>
      </c>
      <c r="AU127" s="146" t="s">
        <v>84</v>
      </c>
      <c r="AY127" s="16" t="s">
        <v>164</v>
      </c>
      <c r="BE127" s="147">
        <f t="shared" si="4"/>
        <v>0</v>
      </c>
      <c r="BF127" s="147">
        <f t="shared" si="5"/>
        <v>0</v>
      </c>
      <c r="BG127" s="147">
        <f t="shared" si="6"/>
        <v>0</v>
      </c>
      <c r="BH127" s="147">
        <f t="shared" si="7"/>
        <v>0</v>
      </c>
      <c r="BI127" s="147">
        <f t="shared" si="8"/>
        <v>0</v>
      </c>
      <c r="BJ127" s="16" t="s">
        <v>113</v>
      </c>
      <c r="BK127" s="147">
        <f t="shared" si="9"/>
        <v>0</v>
      </c>
      <c r="BL127" s="16" t="s">
        <v>186</v>
      </c>
      <c r="BM127" s="146" t="s">
        <v>340</v>
      </c>
    </row>
    <row r="128" spans="2:65" s="1" customFormat="1" ht="16.5" customHeight="1">
      <c r="B128" s="31"/>
      <c r="C128" s="135" t="s">
        <v>208</v>
      </c>
      <c r="D128" s="135" t="s">
        <v>167</v>
      </c>
      <c r="E128" s="136" t="s">
        <v>2257</v>
      </c>
      <c r="F128" s="137" t="s">
        <v>2258</v>
      </c>
      <c r="G128" s="138" t="s">
        <v>1894</v>
      </c>
      <c r="H128" s="139">
        <v>1</v>
      </c>
      <c r="I128" s="140"/>
      <c r="J128" s="141">
        <f t="shared" si="0"/>
        <v>0</v>
      </c>
      <c r="K128" s="137" t="s">
        <v>1</v>
      </c>
      <c r="L128" s="31"/>
      <c r="M128" s="142" t="s">
        <v>1</v>
      </c>
      <c r="N128" s="143" t="s">
        <v>42</v>
      </c>
      <c r="P128" s="144">
        <f t="shared" si="1"/>
        <v>0</v>
      </c>
      <c r="Q128" s="144">
        <v>0</v>
      </c>
      <c r="R128" s="144">
        <f t="shared" si="2"/>
        <v>0</v>
      </c>
      <c r="S128" s="144">
        <v>0</v>
      </c>
      <c r="T128" s="145">
        <f t="shared" si="3"/>
        <v>0</v>
      </c>
      <c r="AR128" s="146" t="s">
        <v>186</v>
      </c>
      <c r="AT128" s="146" t="s">
        <v>167</v>
      </c>
      <c r="AU128" s="146" t="s">
        <v>84</v>
      </c>
      <c r="AY128" s="16" t="s">
        <v>164</v>
      </c>
      <c r="BE128" s="147">
        <f t="shared" si="4"/>
        <v>0</v>
      </c>
      <c r="BF128" s="147">
        <f t="shared" si="5"/>
        <v>0</v>
      </c>
      <c r="BG128" s="147">
        <f t="shared" si="6"/>
        <v>0</v>
      </c>
      <c r="BH128" s="147">
        <f t="shared" si="7"/>
        <v>0</v>
      </c>
      <c r="BI128" s="147">
        <f t="shared" si="8"/>
        <v>0</v>
      </c>
      <c r="BJ128" s="16" t="s">
        <v>113</v>
      </c>
      <c r="BK128" s="147">
        <f t="shared" si="9"/>
        <v>0</v>
      </c>
      <c r="BL128" s="16" t="s">
        <v>186</v>
      </c>
      <c r="BM128" s="146" t="s">
        <v>262</v>
      </c>
    </row>
    <row r="129" spans="2:65" s="1" customFormat="1" ht="21.75" customHeight="1">
      <c r="B129" s="31"/>
      <c r="C129" s="135" t="s">
        <v>118</v>
      </c>
      <c r="D129" s="135" t="s">
        <v>167</v>
      </c>
      <c r="E129" s="136" t="s">
        <v>2259</v>
      </c>
      <c r="F129" s="137" t="s">
        <v>2260</v>
      </c>
      <c r="G129" s="138" t="s">
        <v>1894</v>
      </c>
      <c r="H129" s="139">
        <v>36</v>
      </c>
      <c r="I129" s="140"/>
      <c r="J129" s="141">
        <f t="shared" si="0"/>
        <v>0</v>
      </c>
      <c r="K129" s="137" t="s">
        <v>1</v>
      </c>
      <c r="L129" s="31"/>
      <c r="M129" s="142" t="s">
        <v>1</v>
      </c>
      <c r="N129" s="143" t="s">
        <v>42</v>
      </c>
      <c r="P129" s="144">
        <f t="shared" si="1"/>
        <v>0</v>
      </c>
      <c r="Q129" s="144">
        <v>0</v>
      </c>
      <c r="R129" s="144">
        <f t="shared" si="2"/>
        <v>0</v>
      </c>
      <c r="S129" s="144">
        <v>0</v>
      </c>
      <c r="T129" s="145">
        <f t="shared" si="3"/>
        <v>0</v>
      </c>
      <c r="AR129" s="146" t="s">
        <v>186</v>
      </c>
      <c r="AT129" s="146" t="s">
        <v>167</v>
      </c>
      <c r="AU129" s="146" t="s">
        <v>84</v>
      </c>
      <c r="AY129" s="16" t="s">
        <v>164</v>
      </c>
      <c r="BE129" s="147">
        <f t="shared" si="4"/>
        <v>0</v>
      </c>
      <c r="BF129" s="147">
        <f t="shared" si="5"/>
        <v>0</v>
      </c>
      <c r="BG129" s="147">
        <f t="shared" si="6"/>
        <v>0</v>
      </c>
      <c r="BH129" s="147">
        <f t="shared" si="7"/>
        <v>0</v>
      </c>
      <c r="BI129" s="147">
        <f t="shared" si="8"/>
        <v>0</v>
      </c>
      <c r="BJ129" s="16" t="s">
        <v>113</v>
      </c>
      <c r="BK129" s="147">
        <f t="shared" si="9"/>
        <v>0</v>
      </c>
      <c r="BL129" s="16" t="s">
        <v>186</v>
      </c>
      <c r="BM129" s="146" t="s">
        <v>368</v>
      </c>
    </row>
    <row r="130" spans="2:65" s="1" customFormat="1" ht="21.75" customHeight="1">
      <c r="B130" s="31"/>
      <c r="C130" s="135" t="s">
        <v>121</v>
      </c>
      <c r="D130" s="135" t="s">
        <v>167</v>
      </c>
      <c r="E130" s="136" t="s">
        <v>2261</v>
      </c>
      <c r="F130" s="137" t="s">
        <v>2262</v>
      </c>
      <c r="G130" s="138" t="s">
        <v>1894</v>
      </c>
      <c r="H130" s="139">
        <v>3</v>
      </c>
      <c r="I130" s="140"/>
      <c r="J130" s="141">
        <f t="shared" si="0"/>
        <v>0</v>
      </c>
      <c r="K130" s="137" t="s">
        <v>1</v>
      </c>
      <c r="L130" s="31"/>
      <c r="M130" s="142" t="s">
        <v>1</v>
      </c>
      <c r="N130" s="143" t="s">
        <v>42</v>
      </c>
      <c r="P130" s="144">
        <f t="shared" si="1"/>
        <v>0</v>
      </c>
      <c r="Q130" s="144">
        <v>0</v>
      </c>
      <c r="R130" s="144">
        <f t="shared" si="2"/>
        <v>0</v>
      </c>
      <c r="S130" s="144">
        <v>0</v>
      </c>
      <c r="T130" s="145">
        <f t="shared" si="3"/>
        <v>0</v>
      </c>
      <c r="AR130" s="146" t="s">
        <v>186</v>
      </c>
      <c r="AT130" s="146" t="s">
        <v>167</v>
      </c>
      <c r="AU130" s="146" t="s">
        <v>84</v>
      </c>
      <c r="AY130" s="16" t="s">
        <v>164</v>
      </c>
      <c r="BE130" s="147">
        <f t="shared" si="4"/>
        <v>0</v>
      </c>
      <c r="BF130" s="147">
        <f t="shared" si="5"/>
        <v>0</v>
      </c>
      <c r="BG130" s="147">
        <f t="shared" si="6"/>
        <v>0</v>
      </c>
      <c r="BH130" s="147">
        <f t="shared" si="7"/>
        <v>0</v>
      </c>
      <c r="BI130" s="147">
        <f t="shared" si="8"/>
        <v>0</v>
      </c>
      <c r="BJ130" s="16" t="s">
        <v>113</v>
      </c>
      <c r="BK130" s="147">
        <f t="shared" si="9"/>
        <v>0</v>
      </c>
      <c r="BL130" s="16" t="s">
        <v>186</v>
      </c>
      <c r="BM130" s="146" t="s">
        <v>381</v>
      </c>
    </row>
    <row r="131" spans="2:65" s="1" customFormat="1" ht="21.75" customHeight="1">
      <c r="B131" s="31"/>
      <c r="C131" s="135" t="s">
        <v>8</v>
      </c>
      <c r="D131" s="135" t="s">
        <v>167</v>
      </c>
      <c r="E131" s="136" t="s">
        <v>2263</v>
      </c>
      <c r="F131" s="137" t="s">
        <v>2264</v>
      </c>
      <c r="G131" s="138" t="s">
        <v>1894</v>
      </c>
      <c r="H131" s="139">
        <v>43</v>
      </c>
      <c r="I131" s="140"/>
      <c r="J131" s="141">
        <f t="shared" si="0"/>
        <v>0</v>
      </c>
      <c r="K131" s="137" t="s">
        <v>1</v>
      </c>
      <c r="L131" s="31"/>
      <c r="M131" s="142" t="s">
        <v>1</v>
      </c>
      <c r="N131" s="143" t="s">
        <v>42</v>
      </c>
      <c r="P131" s="144">
        <f t="shared" si="1"/>
        <v>0</v>
      </c>
      <c r="Q131" s="144">
        <v>0</v>
      </c>
      <c r="R131" s="144">
        <f t="shared" si="2"/>
        <v>0</v>
      </c>
      <c r="S131" s="144">
        <v>0</v>
      </c>
      <c r="T131" s="145">
        <f t="shared" si="3"/>
        <v>0</v>
      </c>
      <c r="AR131" s="146" t="s">
        <v>186</v>
      </c>
      <c r="AT131" s="146" t="s">
        <v>167</v>
      </c>
      <c r="AU131" s="146" t="s">
        <v>84</v>
      </c>
      <c r="AY131" s="16" t="s">
        <v>164</v>
      </c>
      <c r="BE131" s="147">
        <f t="shared" si="4"/>
        <v>0</v>
      </c>
      <c r="BF131" s="147">
        <f t="shared" si="5"/>
        <v>0</v>
      </c>
      <c r="BG131" s="147">
        <f t="shared" si="6"/>
        <v>0</v>
      </c>
      <c r="BH131" s="147">
        <f t="shared" si="7"/>
        <v>0</v>
      </c>
      <c r="BI131" s="147">
        <f t="shared" si="8"/>
        <v>0</v>
      </c>
      <c r="BJ131" s="16" t="s">
        <v>113</v>
      </c>
      <c r="BK131" s="147">
        <f t="shared" si="9"/>
        <v>0</v>
      </c>
      <c r="BL131" s="16" t="s">
        <v>186</v>
      </c>
      <c r="BM131" s="146" t="s">
        <v>396</v>
      </c>
    </row>
    <row r="132" spans="2:65" s="1" customFormat="1" ht="21.75" customHeight="1">
      <c r="B132" s="31"/>
      <c r="C132" s="135" t="s">
        <v>126</v>
      </c>
      <c r="D132" s="135" t="s">
        <v>167</v>
      </c>
      <c r="E132" s="136" t="s">
        <v>2265</v>
      </c>
      <c r="F132" s="137" t="s">
        <v>2266</v>
      </c>
      <c r="G132" s="138" t="s">
        <v>1894</v>
      </c>
      <c r="H132" s="139">
        <v>3</v>
      </c>
      <c r="I132" s="140"/>
      <c r="J132" s="141">
        <f t="shared" si="0"/>
        <v>0</v>
      </c>
      <c r="K132" s="137" t="s">
        <v>1</v>
      </c>
      <c r="L132" s="31"/>
      <c r="M132" s="142" t="s">
        <v>1</v>
      </c>
      <c r="N132" s="143" t="s">
        <v>42</v>
      </c>
      <c r="P132" s="144">
        <f t="shared" si="1"/>
        <v>0</v>
      </c>
      <c r="Q132" s="144">
        <v>0</v>
      </c>
      <c r="R132" s="144">
        <f t="shared" si="2"/>
        <v>0</v>
      </c>
      <c r="S132" s="144">
        <v>0</v>
      </c>
      <c r="T132" s="145">
        <f t="shared" si="3"/>
        <v>0</v>
      </c>
      <c r="AR132" s="146" t="s">
        <v>186</v>
      </c>
      <c r="AT132" s="146" t="s">
        <v>167</v>
      </c>
      <c r="AU132" s="146" t="s">
        <v>84</v>
      </c>
      <c r="AY132" s="16" t="s">
        <v>164</v>
      </c>
      <c r="BE132" s="147">
        <f t="shared" si="4"/>
        <v>0</v>
      </c>
      <c r="BF132" s="147">
        <f t="shared" si="5"/>
        <v>0</v>
      </c>
      <c r="BG132" s="147">
        <f t="shared" si="6"/>
        <v>0</v>
      </c>
      <c r="BH132" s="147">
        <f t="shared" si="7"/>
        <v>0</v>
      </c>
      <c r="BI132" s="147">
        <f t="shared" si="8"/>
        <v>0</v>
      </c>
      <c r="BJ132" s="16" t="s">
        <v>113</v>
      </c>
      <c r="BK132" s="147">
        <f t="shared" si="9"/>
        <v>0</v>
      </c>
      <c r="BL132" s="16" t="s">
        <v>186</v>
      </c>
      <c r="BM132" s="146" t="s">
        <v>409</v>
      </c>
    </row>
    <row r="133" spans="2:65" s="1" customFormat="1" ht="24.2" customHeight="1">
      <c r="B133" s="31"/>
      <c r="C133" s="135" t="s">
        <v>128</v>
      </c>
      <c r="D133" s="135" t="s">
        <v>167</v>
      </c>
      <c r="E133" s="136" t="s">
        <v>2267</v>
      </c>
      <c r="F133" s="137" t="s">
        <v>2268</v>
      </c>
      <c r="G133" s="138" t="s">
        <v>1894</v>
      </c>
      <c r="H133" s="139">
        <v>67</v>
      </c>
      <c r="I133" s="140"/>
      <c r="J133" s="141">
        <f t="shared" si="0"/>
        <v>0</v>
      </c>
      <c r="K133" s="137" t="s">
        <v>1</v>
      </c>
      <c r="L133" s="31"/>
      <c r="M133" s="142" t="s">
        <v>1</v>
      </c>
      <c r="N133" s="143" t="s">
        <v>42</v>
      </c>
      <c r="P133" s="144">
        <f t="shared" si="1"/>
        <v>0</v>
      </c>
      <c r="Q133" s="144">
        <v>0</v>
      </c>
      <c r="R133" s="144">
        <f t="shared" si="2"/>
        <v>0</v>
      </c>
      <c r="S133" s="144">
        <v>0</v>
      </c>
      <c r="T133" s="145">
        <f t="shared" si="3"/>
        <v>0</v>
      </c>
      <c r="AR133" s="146" t="s">
        <v>186</v>
      </c>
      <c r="AT133" s="146" t="s">
        <v>167</v>
      </c>
      <c r="AU133" s="146" t="s">
        <v>84</v>
      </c>
      <c r="AY133" s="16" t="s">
        <v>164</v>
      </c>
      <c r="BE133" s="147">
        <f t="shared" si="4"/>
        <v>0</v>
      </c>
      <c r="BF133" s="147">
        <f t="shared" si="5"/>
        <v>0</v>
      </c>
      <c r="BG133" s="147">
        <f t="shared" si="6"/>
        <v>0</v>
      </c>
      <c r="BH133" s="147">
        <f t="shared" si="7"/>
        <v>0</v>
      </c>
      <c r="BI133" s="147">
        <f t="shared" si="8"/>
        <v>0</v>
      </c>
      <c r="BJ133" s="16" t="s">
        <v>113</v>
      </c>
      <c r="BK133" s="147">
        <f t="shared" si="9"/>
        <v>0</v>
      </c>
      <c r="BL133" s="16" t="s">
        <v>186</v>
      </c>
      <c r="BM133" s="146" t="s">
        <v>423</v>
      </c>
    </row>
    <row r="134" spans="2:65" s="1" customFormat="1" ht="24.2" customHeight="1">
      <c r="B134" s="31"/>
      <c r="C134" s="135" t="s">
        <v>336</v>
      </c>
      <c r="D134" s="135" t="s">
        <v>167</v>
      </c>
      <c r="E134" s="136" t="s">
        <v>2269</v>
      </c>
      <c r="F134" s="137" t="s">
        <v>2270</v>
      </c>
      <c r="G134" s="138" t="s">
        <v>1894</v>
      </c>
      <c r="H134" s="139">
        <v>8</v>
      </c>
      <c r="I134" s="140"/>
      <c r="J134" s="141">
        <f t="shared" si="0"/>
        <v>0</v>
      </c>
      <c r="K134" s="137" t="s">
        <v>1</v>
      </c>
      <c r="L134" s="31"/>
      <c r="M134" s="142" t="s">
        <v>1</v>
      </c>
      <c r="N134" s="143" t="s">
        <v>42</v>
      </c>
      <c r="P134" s="144">
        <f t="shared" si="1"/>
        <v>0</v>
      </c>
      <c r="Q134" s="144">
        <v>0</v>
      </c>
      <c r="R134" s="144">
        <f t="shared" si="2"/>
        <v>0</v>
      </c>
      <c r="S134" s="144">
        <v>0</v>
      </c>
      <c r="T134" s="145">
        <f t="shared" si="3"/>
        <v>0</v>
      </c>
      <c r="AR134" s="146" t="s">
        <v>186</v>
      </c>
      <c r="AT134" s="146" t="s">
        <v>167</v>
      </c>
      <c r="AU134" s="146" t="s">
        <v>84</v>
      </c>
      <c r="AY134" s="16" t="s">
        <v>164</v>
      </c>
      <c r="BE134" s="147">
        <f t="shared" si="4"/>
        <v>0</v>
      </c>
      <c r="BF134" s="147">
        <f t="shared" si="5"/>
        <v>0</v>
      </c>
      <c r="BG134" s="147">
        <f t="shared" si="6"/>
        <v>0</v>
      </c>
      <c r="BH134" s="147">
        <f t="shared" si="7"/>
        <v>0</v>
      </c>
      <c r="BI134" s="147">
        <f t="shared" si="8"/>
        <v>0</v>
      </c>
      <c r="BJ134" s="16" t="s">
        <v>113</v>
      </c>
      <c r="BK134" s="147">
        <f t="shared" si="9"/>
        <v>0</v>
      </c>
      <c r="BL134" s="16" t="s">
        <v>186</v>
      </c>
      <c r="BM134" s="146" t="s">
        <v>439</v>
      </c>
    </row>
    <row r="135" spans="2:65" s="1" customFormat="1" ht="16.5" customHeight="1">
      <c r="B135" s="31"/>
      <c r="C135" s="135" t="s">
        <v>340</v>
      </c>
      <c r="D135" s="135" t="s">
        <v>167</v>
      </c>
      <c r="E135" s="136" t="s">
        <v>2271</v>
      </c>
      <c r="F135" s="137" t="s">
        <v>2272</v>
      </c>
      <c r="G135" s="138" t="s">
        <v>1926</v>
      </c>
      <c r="H135" s="139">
        <v>82</v>
      </c>
      <c r="I135" s="140"/>
      <c r="J135" s="141">
        <f t="shared" si="0"/>
        <v>0</v>
      </c>
      <c r="K135" s="137" t="s">
        <v>1</v>
      </c>
      <c r="L135" s="31"/>
      <c r="M135" s="142" t="s">
        <v>1</v>
      </c>
      <c r="N135" s="143" t="s">
        <v>42</v>
      </c>
      <c r="P135" s="144">
        <f t="shared" si="1"/>
        <v>0</v>
      </c>
      <c r="Q135" s="144">
        <v>0</v>
      </c>
      <c r="R135" s="144">
        <f t="shared" si="2"/>
        <v>0</v>
      </c>
      <c r="S135" s="144">
        <v>0</v>
      </c>
      <c r="T135" s="145">
        <f t="shared" si="3"/>
        <v>0</v>
      </c>
      <c r="AR135" s="146" t="s">
        <v>186</v>
      </c>
      <c r="AT135" s="146" t="s">
        <v>167</v>
      </c>
      <c r="AU135" s="146" t="s">
        <v>84</v>
      </c>
      <c r="AY135" s="16" t="s">
        <v>164</v>
      </c>
      <c r="BE135" s="147">
        <f t="shared" si="4"/>
        <v>0</v>
      </c>
      <c r="BF135" s="147">
        <f t="shared" si="5"/>
        <v>0</v>
      </c>
      <c r="BG135" s="147">
        <f t="shared" si="6"/>
        <v>0</v>
      </c>
      <c r="BH135" s="147">
        <f t="shared" si="7"/>
        <v>0</v>
      </c>
      <c r="BI135" s="147">
        <f t="shared" si="8"/>
        <v>0</v>
      </c>
      <c r="BJ135" s="16" t="s">
        <v>113</v>
      </c>
      <c r="BK135" s="147">
        <f t="shared" si="9"/>
        <v>0</v>
      </c>
      <c r="BL135" s="16" t="s">
        <v>186</v>
      </c>
      <c r="BM135" s="146" t="s">
        <v>470</v>
      </c>
    </row>
    <row r="136" spans="2:65" s="1" customFormat="1" ht="16.5" customHeight="1">
      <c r="B136" s="31"/>
      <c r="C136" s="135" t="s">
        <v>345</v>
      </c>
      <c r="D136" s="135" t="s">
        <v>167</v>
      </c>
      <c r="E136" s="136" t="s">
        <v>2273</v>
      </c>
      <c r="F136" s="137" t="s">
        <v>2274</v>
      </c>
      <c r="G136" s="138" t="s">
        <v>1926</v>
      </c>
      <c r="H136" s="139">
        <v>200</v>
      </c>
      <c r="I136" s="140"/>
      <c r="J136" s="141">
        <f t="shared" si="0"/>
        <v>0</v>
      </c>
      <c r="K136" s="137" t="s">
        <v>1</v>
      </c>
      <c r="L136" s="31"/>
      <c r="M136" s="142" t="s">
        <v>1</v>
      </c>
      <c r="N136" s="143" t="s">
        <v>42</v>
      </c>
      <c r="P136" s="144">
        <f t="shared" si="1"/>
        <v>0</v>
      </c>
      <c r="Q136" s="144">
        <v>0</v>
      </c>
      <c r="R136" s="144">
        <f t="shared" si="2"/>
        <v>0</v>
      </c>
      <c r="S136" s="144">
        <v>0</v>
      </c>
      <c r="T136" s="145">
        <f t="shared" si="3"/>
        <v>0</v>
      </c>
      <c r="AR136" s="146" t="s">
        <v>186</v>
      </c>
      <c r="AT136" s="146" t="s">
        <v>167</v>
      </c>
      <c r="AU136" s="146" t="s">
        <v>84</v>
      </c>
      <c r="AY136" s="16" t="s">
        <v>164</v>
      </c>
      <c r="BE136" s="147">
        <f t="shared" si="4"/>
        <v>0</v>
      </c>
      <c r="BF136" s="147">
        <f t="shared" si="5"/>
        <v>0</v>
      </c>
      <c r="BG136" s="147">
        <f t="shared" si="6"/>
        <v>0</v>
      </c>
      <c r="BH136" s="147">
        <f t="shared" si="7"/>
        <v>0</v>
      </c>
      <c r="BI136" s="147">
        <f t="shared" si="8"/>
        <v>0</v>
      </c>
      <c r="BJ136" s="16" t="s">
        <v>113</v>
      </c>
      <c r="BK136" s="147">
        <f t="shared" si="9"/>
        <v>0</v>
      </c>
      <c r="BL136" s="16" t="s">
        <v>186</v>
      </c>
      <c r="BM136" s="146" t="s">
        <v>504</v>
      </c>
    </row>
    <row r="137" spans="2:65" s="1" customFormat="1" ht="16.5" customHeight="1">
      <c r="B137" s="31"/>
      <c r="C137" s="135" t="s">
        <v>262</v>
      </c>
      <c r="D137" s="135" t="s">
        <v>167</v>
      </c>
      <c r="E137" s="136" t="s">
        <v>2275</v>
      </c>
      <c r="F137" s="137" t="s">
        <v>2276</v>
      </c>
      <c r="G137" s="138" t="s">
        <v>1926</v>
      </c>
      <c r="H137" s="139">
        <v>25</v>
      </c>
      <c r="I137" s="140"/>
      <c r="J137" s="141">
        <f t="shared" si="0"/>
        <v>0</v>
      </c>
      <c r="K137" s="137" t="s">
        <v>1</v>
      </c>
      <c r="L137" s="31"/>
      <c r="M137" s="142" t="s">
        <v>1</v>
      </c>
      <c r="N137" s="143" t="s">
        <v>42</v>
      </c>
      <c r="P137" s="144">
        <f t="shared" si="1"/>
        <v>0</v>
      </c>
      <c r="Q137" s="144">
        <v>0</v>
      </c>
      <c r="R137" s="144">
        <f t="shared" si="2"/>
        <v>0</v>
      </c>
      <c r="S137" s="144">
        <v>0</v>
      </c>
      <c r="T137" s="145">
        <f t="shared" si="3"/>
        <v>0</v>
      </c>
      <c r="AR137" s="146" t="s">
        <v>186</v>
      </c>
      <c r="AT137" s="146" t="s">
        <v>167</v>
      </c>
      <c r="AU137" s="146" t="s">
        <v>84</v>
      </c>
      <c r="AY137" s="16" t="s">
        <v>164</v>
      </c>
      <c r="BE137" s="147">
        <f t="shared" si="4"/>
        <v>0</v>
      </c>
      <c r="BF137" s="147">
        <f t="shared" si="5"/>
        <v>0</v>
      </c>
      <c r="BG137" s="147">
        <f t="shared" si="6"/>
        <v>0</v>
      </c>
      <c r="BH137" s="147">
        <f t="shared" si="7"/>
        <v>0</v>
      </c>
      <c r="BI137" s="147">
        <f t="shared" si="8"/>
        <v>0</v>
      </c>
      <c r="BJ137" s="16" t="s">
        <v>113</v>
      </c>
      <c r="BK137" s="147">
        <f t="shared" si="9"/>
        <v>0</v>
      </c>
      <c r="BL137" s="16" t="s">
        <v>186</v>
      </c>
      <c r="BM137" s="146" t="s">
        <v>521</v>
      </c>
    </row>
    <row r="138" spans="2:65" s="1" customFormat="1" ht="16.5" customHeight="1">
      <c r="B138" s="31"/>
      <c r="C138" s="135" t="s">
        <v>359</v>
      </c>
      <c r="D138" s="135" t="s">
        <v>167</v>
      </c>
      <c r="E138" s="136" t="s">
        <v>2277</v>
      </c>
      <c r="F138" s="137" t="s">
        <v>2278</v>
      </c>
      <c r="G138" s="138" t="s">
        <v>1926</v>
      </c>
      <c r="H138" s="139">
        <v>90</v>
      </c>
      <c r="I138" s="140"/>
      <c r="J138" s="141">
        <f t="shared" si="0"/>
        <v>0</v>
      </c>
      <c r="K138" s="137" t="s">
        <v>1</v>
      </c>
      <c r="L138" s="31"/>
      <c r="M138" s="142" t="s">
        <v>1</v>
      </c>
      <c r="N138" s="143" t="s">
        <v>42</v>
      </c>
      <c r="P138" s="144">
        <f t="shared" si="1"/>
        <v>0</v>
      </c>
      <c r="Q138" s="144">
        <v>0</v>
      </c>
      <c r="R138" s="144">
        <f t="shared" si="2"/>
        <v>0</v>
      </c>
      <c r="S138" s="144">
        <v>0</v>
      </c>
      <c r="T138" s="145">
        <f t="shared" si="3"/>
        <v>0</v>
      </c>
      <c r="AR138" s="146" t="s">
        <v>186</v>
      </c>
      <c r="AT138" s="146" t="s">
        <v>167</v>
      </c>
      <c r="AU138" s="146" t="s">
        <v>84</v>
      </c>
      <c r="AY138" s="16" t="s">
        <v>164</v>
      </c>
      <c r="BE138" s="147">
        <f t="shared" si="4"/>
        <v>0</v>
      </c>
      <c r="BF138" s="147">
        <f t="shared" si="5"/>
        <v>0</v>
      </c>
      <c r="BG138" s="147">
        <f t="shared" si="6"/>
        <v>0</v>
      </c>
      <c r="BH138" s="147">
        <f t="shared" si="7"/>
        <v>0</v>
      </c>
      <c r="BI138" s="147">
        <f t="shared" si="8"/>
        <v>0</v>
      </c>
      <c r="BJ138" s="16" t="s">
        <v>113</v>
      </c>
      <c r="BK138" s="147">
        <f t="shared" si="9"/>
        <v>0</v>
      </c>
      <c r="BL138" s="16" t="s">
        <v>186</v>
      </c>
      <c r="BM138" s="146" t="s">
        <v>536</v>
      </c>
    </row>
    <row r="139" spans="2:65" s="1" customFormat="1" ht="16.5" customHeight="1">
      <c r="B139" s="31"/>
      <c r="C139" s="135" t="s">
        <v>368</v>
      </c>
      <c r="D139" s="135" t="s">
        <v>167</v>
      </c>
      <c r="E139" s="136" t="s">
        <v>2279</v>
      </c>
      <c r="F139" s="137" t="s">
        <v>2280</v>
      </c>
      <c r="G139" s="138" t="s">
        <v>1926</v>
      </c>
      <c r="H139" s="139">
        <v>30</v>
      </c>
      <c r="I139" s="140"/>
      <c r="J139" s="141">
        <f t="shared" si="0"/>
        <v>0</v>
      </c>
      <c r="K139" s="137" t="s">
        <v>1</v>
      </c>
      <c r="L139" s="31"/>
      <c r="M139" s="142" t="s">
        <v>1</v>
      </c>
      <c r="N139" s="143" t="s">
        <v>42</v>
      </c>
      <c r="P139" s="144">
        <f t="shared" si="1"/>
        <v>0</v>
      </c>
      <c r="Q139" s="144">
        <v>0</v>
      </c>
      <c r="R139" s="144">
        <f t="shared" si="2"/>
        <v>0</v>
      </c>
      <c r="S139" s="144">
        <v>0</v>
      </c>
      <c r="T139" s="145">
        <f t="shared" si="3"/>
        <v>0</v>
      </c>
      <c r="AR139" s="146" t="s">
        <v>186</v>
      </c>
      <c r="AT139" s="146" t="s">
        <v>167</v>
      </c>
      <c r="AU139" s="146" t="s">
        <v>84</v>
      </c>
      <c r="AY139" s="16" t="s">
        <v>164</v>
      </c>
      <c r="BE139" s="147">
        <f t="shared" si="4"/>
        <v>0</v>
      </c>
      <c r="BF139" s="147">
        <f t="shared" si="5"/>
        <v>0</v>
      </c>
      <c r="BG139" s="147">
        <f t="shared" si="6"/>
        <v>0</v>
      </c>
      <c r="BH139" s="147">
        <f t="shared" si="7"/>
        <v>0</v>
      </c>
      <c r="BI139" s="147">
        <f t="shared" si="8"/>
        <v>0</v>
      </c>
      <c r="BJ139" s="16" t="s">
        <v>113</v>
      </c>
      <c r="BK139" s="147">
        <f t="shared" si="9"/>
        <v>0</v>
      </c>
      <c r="BL139" s="16" t="s">
        <v>186</v>
      </c>
      <c r="BM139" s="146" t="s">
        <v>552</v>
      </c>
    </row>
    <row r="140" spans="2:65" s="1" customFormat="1" ht="16.5" customHeight="1">
      <c r="B140" s="31"/>
      <c r="C140" s="135" t="s">
        <v>7</v>
      </c>
      <c r="D140" s="135" t="s">
        <v>167</v>
      </c>
      <c r="E140" s="136" t="s">
        <v>2281</v>
      </c>
      <c r="F140" s="137" t="s">
        <v>2282</v>
      </c>
      <c r="G140" s="138" t="s">
        <v>1926</v>
      </c>
      <c r="H140" s="139">
        <v>120</v>
      </c>
      <c r="I140" s="140"/>
      <c r="J140" s="141">
        <f t="shared" si="0"/>
        <v>0</v>
      </c>
      <c r="K140" s="137" t="s">
        <v>1</v>
      </c>
      <c r="L140" s="31"/>
      <c r="M140" s="142" t="s">
        <v>1</v>
      </c>
      <c r="N140" s="143" t="s">
        <v>42</v>
      </c>
      <c r="P140" s="144">
        <f t="shared" si="1"/>
        <v>0</v>
      </c>
      <c r="Q140" s="144">
        <v>0</v>
      </c>
      <c r="R140" s="144">
        <f t="shared" si="2"/>
        <v>0</v>
      </c>
      <c r="S140" s="144">
        <v>0</v>
      </c>
      <c r="T140" s="145">
        <f t="shared" si="3"/>
        <v>0</v>
      </c>
      <c r="AR140" s="146" t="s">
        <v>186</v>
      </c>
      <c r="AT140" s="146" t="s">
        <v>167</v>
      </c>
      <c r="AU140" s="146" t="s">
        <v>84</v>
      </c>
      <c r="AY140" s="16" t="s">
        <v>164</v>
      </c>
      <c r="BE140" s="147">
        <f t="shared" si="4"/>
        <v>0</v>
      </c>
      <c r="BF140" s="147">
        <f t="shared" si="5"/>
        <v>0</v>
      </c>
      <c r="BG140" s="147">
        <f t="shared" si="6"/>
        <v>0</v>
      </c>
      <c r="BH140" s="147">
        <f t="shared" si="7"/>
        <v>0</v>
      </c>
      <c r="BI140" s="147">
        <f t="shared" si="8"/>
        <v>0</v>
      </c>
      <c r="BJ140" s="16" t="s">
        <v>113</v>
      </c>
      <c r="BK140" s="147">
        <f t="shared" si="9"/>
        <v>0</v>
      </c>
      <c r="BL140" s="16" t="s">
        <v>186</v>
      </c>
      <c r="BM140" s="146" t="s">
        <v>563</v>
      </c>
    </row>
    <row r="141" spans="2:65" s="1" customFormat="1" ht="16.5" customHeight="1">
      <c r="B141" s="31"/>
      <c r="C141" s="135" t="s">
        <v>381</v>
      </c>
      <c r="D141" s="135" t="s">
        <v>167</v>
      </c>
      <c r="E141" s="136" t="s">
        <v>2283</v>
      </c>
      <c r="F141" s="137" t="s">
        <v>2284</v>
      </c>
      <c r="G141" s="138" t="s">
        <v>1926</v>
      </c>
      <c r="H141" s="139">
        <v>10</v>
      </c>
      <c r="I141" s="140"/>
      <c r="J141" s="141">
        <f t="shared" si="0"/>
        <v>0</v>
      </c>
      <c r="K141" s="137" t="s">
        <v>1</v>
      </c>
      <c r="L141" s="31"/>
      <c r="M141" s="142" t="s">
        <v>1</v>
      </c>
      <c r="N141" s="143" t="s">
        <v>42</v>
      </c>
      <c r="P141" s="144">
        <f t="shared" si="1"/>
        <v>0</v>
      </c>
      <c r="Q141" s="144">
        <v>0</v>
      </c>
      <c r="R141" s="144">
        <f t="shared" si="2"/>
        <v>0</v>
      </c>
      <c r="S141" s="144">
        <v>0</v>
      </c>
      <c r="T141" s="145">
        <f t="shared" si="3"/>
        <v>0</v>
      </c>
      <c r="AR141" s="146" t="s">
        <v>186</v>
      </c>
      <c r="AT141" s="146" t="s">
        <v>167</v>
      </c>
      <c r="AU141" s="146" t="s">
        <v>84</v>
      </c>
      <c r="AY141" s="16" t="s">
        <v>164</v>
      </c>
      <c r="BE141" s="147">
        <f t="shared" si="4"/>
        <v>0</v>
      </c>
      <c r="BF141" s="147">
        <f t="shared" si="5"/>
        <v>0</v>
      </c>
      <c r="BG141" s="147">
        <f t="shared" si="6"/>
        <v>0</v>
      </c>
      <c r="BH141" s="147">
        <f t="shared" si="7"/>
        <v>0</v>
      </c>
      <c r="BI141" s="147">
        <f t="shared" si="8"/>
        <v>0</v>
      </c>
      <c r="BJ141" s="16" t="s">
        <v>113</v>
      </c>
      <c r="BK141" s="147">
        <f t="shared" si="9"/>
        <v>0</v>
      </c>
      <c r="BL141" s="16" t="s">
        <v>186</v>
      </c>
      <c r="BM141" s="146" t="s">
        <v>574</v>
      </c>
    </row>
    <row r="142" spans="2:65" s="1" customFormat="1" ht="21.75" customHeight="1">
      <c r="B142" s="31"/>
      <c r="C142" s="135" t="s">
        <v>385</v>
      </c>
      <c r="D142" s="135" t="s">
        <v>167</v>
      </c>
      <c r="E142" s="136" t="s">
        <v>2285</v>
      </c>
      <c r="F142" s="137" t="s">
        <v>2286</v>
      </c>
      <c r="G142" s="138" t="s">
        <v>250</v>
      </c>
      <c r="H142" s="139">
        <v>264</v>
      </c>
      <c r="I142" s="140"/>
      <c r="J142" s="141">
        <f t="shared" si="0"/>
        <v>0</v>
      </c>
      <c r="K142" s="137" t="s">
        <v>1</v>
      </c>
      <c r="L142" s="31"/>
      <c r="M142" s="142" t="s">
        <v>1</v>
      </c>
      <c r="N142" s="143" t="s">
        <v>42</v>
      </c>
      <c r="P142" s="144">
        <f t="shared" si="1"/>
        <v>0</v>
      </c>
      <c r="Q142" s="144">
        <v>0</v>
      </c>
      <c r="R142" s="144">
        <f t="shared" si="2"/>
        <v>0</v>
      </c>
      <c r="S142" s="144">
        <v>0</v>
      </c>
      <c r="T142" s="145">
        <f t="shared" si="3"/>
        <v>0</v>
      </c>
      <c r="AR142" s="146" t="s">
        <v>186</v>
      </c>
      <c r="AT142" s="146" t="s">
        <v>167</v>
      </c>
      <c r="AU142" s="146" t="s">
        <v>84</v>
      </c>
      <c r="AY142" s="16" t="s">
        <v>164</v>
      </c>
      <c r="BE142" s="147">
        <f t="shared" si="4"/>
        <v>0</v>
      </c>
      <c r="BF142" s="147">
        <f t="shared" si="5"/>
        <v>0</v>
      </c>
      <c r="BG142" s="147">
        <f t="shared" si="6"/>
        <v>0</v>
      </c>
      <c r="BH142" s="147">
        <f t="shared" si="7"/>
        <v>0</v>
      </c>
      <c r="BI142" s="147">
        <f t="shared" si="8"/>
        <v>0</v>
      </c>
      <c r="BJ142" s="16" t="s">
        <v>113</v>
      </c>
      <c r="BK142" s="147">
        <f t="shared" si="9"/>
        <v>0</v>
      </c>
      <c r="BL142" s="16" t="s">
        <v>186</v>
      </c>
      <c r="BM142" s="146" t="s">
        <v>587</v>
      </c>
    </row>
    <row r="143" spans="2:65" s="1" customFormat="1" ht="16.5" customHeight="1">
      <c r="B143" s="31"/>
      <c r="C143" s="135" t="s">
        <v>396</v>
      </c>
      <c r="D143" s="135" t="s">
        <v>167</v>
      </c>
      <c r="E143" s="136" t="s">
        <v>2287</v>
      </c>
      <c r="F143" s="137" t="s">
        <v>2288</v>
      </c>
      <c r="G143" s="138" t="s">
        <v>1894</v>
      </c>
      <c r="H143" s="139">
        <v>1</v>
      </c>
      <c r="I143" s="140"/>
      <c r="J143" s="141">
        <f t="shared" si="0"/>
        <v>0</v>
      </c>
      <c r="K143" s="137" t="s">
        <v>1</v>
      </c>
      <c r="L143" s="31"/>
      <c r="M143" s="142" t="s">
        <v>1</v>
      </c>
      <c r="N143" s="143" t="s">
        <v>42</v>
      </c>
      <c r="P143" s="144">
        <f t="shared" si="1"/>
        <v>0</v>
      </c>
      <c r="Q143" s="144">
        <v>0</v>
      </c>
      <c r="R143" s="144">
        <f t="shared" si="2"/>
        <v>0</v>
      </c>
      <c r="S143" s="144">
        <v>0</v>
      </c>
      <c r="T143" s="145">
        <f t="shared" si="3"/>
        <v>0</v>
      </c>
      <c r="AR143" s="146" t="s">
        <v>186</v>
      </c>
      <c r="AT143" s="146" t="s">
        <v>167</v>
      </c>
      <c r="AU143" s="146" t="s">
        <v>84</v>
      </c>
      <c r="AY143" s="16" t="s">
        <v>164</v>
      </c>
      <c r="BE143" s="147">
        <f t="shared" si="4"/>
        <v>0</v>
      </c>
      <c r="BF143" s="147">
        <f t="shared" si="5"/>
        <v>0</v>
      </c>
      <c r="BG143" s="147">
        <f t="shared" si="6"/>
        <v>0</v>
      </c>
      <c r="BH143" s="147">
        <f t="shared" si="7"/>
        <v>0</v>
      </c>
      <c r="BI143" s="147">
        <f t="shared" si="8"/>
        <v>0</v>
      </c>
      <c r="BJ143" s="16" t="s">
        <v>113</v>
      </c>
      <c r="BK143" s="147">
        <f t="shared" si="9"/>
        <v>0</v>
      </c>
      <c r="BL143" s="16" t="s">
        <v>186</v>
      </c>
      <c r="BM143" s="146" t="s">
        <v>598</v>
      </c>
    </row>
    <row r="144" spans="2:65" s="1" customFormat="1" ht="16.5" customHeight="1">
      <c r="B144" s="31"/>
      <c r="C144" s="135" t="s">
        <v>405</v>
      </c>
      <c r="D144" s="135" t="s">
        <v>167</v>
      </c>
      <c r="E144" s="136" t="s">
        <v>2289</v>
      </c>
      <c r="F144" s="137" t="s">
        <v>2290</v>
      </c>
      <c r="G144" s="138" t="s">
        <v>1894</v>
      </c>
      <c r="H144" s="139">
        <v>1</v>
      </c>
      <c r="I144" s="140"/>
      <c r="J144" s="141">
        <f t="shared" si="0"/>
        <v>0</v>
      </c>
      <c r="K144" s="137" t="s">
        <v>1</v>
      </c>
      <c r="L144" s="31"/>
      <c r="M144" s="142" t="s">
        <v>1</v>
      </c>
      <c r="N144" s="143" t="s">
        <v>42</v>
      </c>
      <c r="P144" s="144">
        <f t="shared" si="1"/>
        <v>0</v>
      </c>
      <c r="Q144" s="144">
        <v>0</v>
      </c>
      <c r="R144" s="144">
        <f t="shared" si="2"/>
        <v>0</v>
      </c>
      <c r="S144" s="144">
        <v>0</v>
      </c>
      <c r="T144" s="145">
        <f t="shared" si="3"/>
        <v>0</v>
      </c>
      <c r="AR144" s="146" t="s">
        <v>186</v>
      </c>
      <c r="AT144" s="146" t="s">
        <v>167</v>
      </c>
      <c r="AU144" s="146" t="s">
        <v>84</v>
      </c>
      <c r="AY144" s="16" t="s">
        <v>164</v>
      </c>
      <c r="BE144" s="147">
        <f t="shared" si="4"/>
        <v>0</v>
      </c>
      <c r="BF144" s="147">
        <f t="shared" si="5"/>
        <v>0</v>
      </c>
      <c r="BG144" s="147">
        <f t="shared" si="6"/>
        <v>0</v>
      </c>
      <c r="BH144" s="147">
        <f t="shared" si="7"/>
        <v>0</v>
      </c>
      <c r="BI144" s="147">
        <f t="shared" si="8"/>
        <v>0</v>
      </c>
      <c r="BJ144" s="16" t="s">
        <v>113</v>
      </c>
      <c r="BK144" s="147">
        <f t="shared" si="9"/>
        <v>0</v>
      </c>
      <c r="BL144" s="16" t="s">
        <v>186</v>
      </c>
      <c r="BM144" s="146" t="s">
        <v>611</v>
      </c>
    </row>
    <row r="145" spans="2:65" s="1" customFormat="1" ht="24.2" customHeight="1">
      <c r="B145" s="31"/>
      <c r="C145" s="135" t="s">
        <v>409</v>
      </c>
      <c r="D145" s="135" t="s">
        <v>167</v>
      </c>
      <c r="E145" s="136" t="s">
        <v>2291</v>
      </c>
      <c r="F145" s="137" t="s">
        <v>2292</v>
      </c>
      <c r="G145" s="138" t="s">
        <v>1894</v>
      </c>
      <c r="H145" s="139">
        <v>5</v>
      </c>
      <c r="I145" s="140"/>
      <c r="J145" s="141">
        <f t="shared" si="0"/>
        <v>0</v>
      </c>
      <c r="K145" s="137" t="s">
        <v>1</v>
      </c>
      <c r="L145" s="31"/>
      <c r="M145" s="142" t="s">
        <v>1</v>
      </c>
      <c r="N145" s="143" t="s">
        <v>42</v>
      </c>
      <c r="P145" s="144">
        <f t="shared" si="1"/>
        <v>0</v>
      </c>
      <c r="Q145" s="144">
        <v>0</v>
      </c>
      <c r="R145" s="144">
        <f t="shared" si="2"/>
        <v>0</v>
      </c>
      <c r="S145" s="144">
        <v>0</v>
      </c>
      <c r="T145" s="145">
        <f t="shared" si="3"/>
        <v>0</v>
      </c>
      <c r="AR145" s="146" t="s">
        <v>186</v>
      </c>
      <c r="AT145" s="146" t="s">
        <v>167</v>
      </c>
      <c r="AU145" s="146" t="s">
        <v>84</v>
      </c>
      <c r="AY145" s="16" t="s">
        <v>164</v>
      </c>
      <c r="BE145" s="147">
        <f t="shared" si="4"/>
        <v>0</v>
      </c>
      <c r="BF145" s="147">
        <f t="shared" si="5"/>
        <v>0</v>
      </c>
      <c r="BG145" s="147">
        <f t="shared" si="6"/>
        <v>0</v>
      </c>
      <c r="BH145" s="147">
        <f t="shared" si="7"/>
        <v>0</v>
      </c>
      <c r="BI145" s="147">
        <f t="shared" si="8"/>
        <v>0</v>
      </c>
      <c r="BJ145" s="16" t="s">
        <v>113</v>
      </c>
      <c r="BK145" s="147">
        <f t="shared" si="9"/>
        <v>0</v>
      </c>
      <c r="BL145" s="16" t="s">
        <v>186</v>
      </c>
      <c r="BM145" s="146" t="s">
        <v>621</v>
      </c>
    </row>
    <row r="146" spans="2:65" s="1" customFormat="1" ht="21.75" customHeight="1">
      <c r="B146" s="31"/>
      <c r="C146" s="135" t="s">
        <v>418</v>
      </c>
      <c r="D146" s="135" t="s">
        <v>167</v>
      </c>
      <c r="E146" s="136" t="s">
        <v>2293</v>
      </c>
      <c r="F146" s="137" t="s">
        <v>2294</v>
      </c>
      <c r="G146" s="138" t="s">
        <v>1894</v>
      </c>
      <c r="H146" s="139">
        <v>6</v>
      </c>
      <c r="I146" s="140"/>
      <c r="J146" s="141">
        <f t="shared" si="0"/>
        <v>0</v>
      </c>
      <c r="K146" s="137" t="s">
        <v>1</v>
      </c>
      <c r="L146" s="31"/>
      <c r="M146" s="142" t="s">
        <v>1</v>
      </c>
      <c r="N146" s="143" t="s">
        <v>42</v>
      </c>
      <c r="P146" s="144">
        <f t="shared" si="1"/>
        <v>0</v>
      </c>
      <c r="Q146" s="144">
        <v>0</v>
      </c>
      <c r="R146" s="144">
        <f t="shared" si="2"/>
        <v>0</v>
      </c>
      <c r="S146" s="144">
        <v>0</v>
      </c>
      <c r="T146" s="145">
        <f t="shared" si="3"/>
        <v>0</v>
      </c>
      <c r="AR146" s="146" t="s">
        <v>186</v>
      </c>
      <c r="AT146" s="146" t="s">
        <v>167</v>
      </c>
      <c r="AU146" s="146" t="s">
        <v>84</v>
      </c>
      <c r="AY146" s="16" t="s">
        <v>164</v>
      </c>
      <c r="BE146" s="147">
        <f t="shared" si="4"/>
        <v>0</v>
      </c>
      <c r="BF146" s="147">
        <f t="shared" si="5"/>
        <v>0</v>
      </c>
      <c r="BG146" s="147">
        <f t="shared" si="6"/>
        <v>0</v>
      </c>
      <c r="BH146" s="147">
        <f t="shared" si="7"/>
        <v>0</v>
      </c>
      <c r="BI146" s="147">
        <f t="shared" si="8"/>
        <v>0</v>
      </c>
      <c r="BJ146" s="16" t="s">
        <v>113</v>
      </c>
      <c r="BK146" s="147">
        <f t="shared" si="9"/>
        <v>0</v>
      </c>
      <c r="BL146" s="16" t="s">
        <v>186</v>
      </c>
      <c r="BM146" s="146" t="s">
        <v>629</v>
      </c>
    </row>
    <row r="147" spans="2:65" s="1" customFormat="1" ht="16.5" customHeight="1">
      <c r="B147" s="31"/>
      <c r="C147" s="135" t="s">
        <v>423</v>
      </c>
      <c r="D147" s="135" t="s">
        <v>167</v>
      </c>
      <c r="E147" s="136" t="s">
        <v>2295</v>
      </c>
      <c r="F147" s="137" t="s">
        <v>2296</v>
      </c>
      <c r="G147" s="138" t="s">
        <v>250</v>
      </c>
      <c r="H147" s="139">
        <v>11</v>
      </c>
      <c r="I147" s="140"/>
      <c r="J147" s="141">
        <f t="shared" si="0"/>
        <v>0</v>
      </c>
      <c r="K147" s="137" t="s">
        <v>1</v>
      </c>
      <c r="L147" s="31"/>
      <c r="M147" s="142" t="s">
        <v>1</v>
      </c>
      <c r="N147" s="143" t="s">
        <v>42</v>
      </c>
      <c r="P147" s="144">
        <f t="shared" si="1"/>
        <v>0</v>
      </c>
      <c r="Q147" s="144">
        <v>0</v>
      </c>
      <c r="R147" s="144">
        <f t="shared" si="2"/>
        <v>0</v>
      </c>
      <c r="S147" s="144">
        <v>0</v>
      </c>
      <c r="T147" s="145">
        <f t="shared" si="3"/>
        <v>0</v>
      </c>
      <c r="AR147" s="146" t="s">
        <v>186</v>
      </c>
      <c r="AT147" s="146" t="s">
        <v>167</v>
      </c>
      <c r="AU147" s="146" t="s">
        <v>84</v>
      </c>
      <c r="AY147" s="16" t="s">
        <v>164</v>
      </c>
      <c r="BE147" s="147">
        <f t="shared" si="4"/>
        <v>0</v>
      </c>
      <c r="BF147" s="147">
        <f t="shared" si="5"/>
        <v>0</v>
      </c>
      <c r="BG147" s="147">
        <f t="shared" si="6"/>
        <v>0</v>
      </c>
      <c r="BH147" s="147">
        <f t="shared" si="7"/>
        <v>0</v>
      </c>
      <c r="BI147" s="147">
        <f t="shared" si="8"/>
        <v>0</v>
      </c>
      <c r="BJ147" s="16" t="s">
        <v>113</v>
      </c>
      <c r="BK147" s="147">
        <f t="shared" si="9"/>
        <v>0</v>
      </c>
      <c r="BL147" s="16" t="s">
        <v>186</v>
      </c>
      <c r="BM147" s="146" t="s">
        <v>639</v>
      </c>
    </row>
    <row r="148" spans="2:65" s="1" customFormat="1" ht="16.5" customHeight="1">
      <c r="B148" s="31"/>
      <c r="C148" s="135" t="s">
        <v>434</v>
      </c>
      <c r="D148" s="135" t="s">
        <v>167</v>
      </c>
      <c r="E148" s="136" t="s">
        <v>2297</v>
      </c>
      <c r="F148" s="137" t="s">
        <v>2298</v>
      </c>
      <c r="G148" s="138" t="s">
        <v>250</v>
      </c>
      <c r="H148" s="139">
        <v>310</v>
      </c>
      <c r="I148" s="140"/>
      <c r="J148" s="141">
        <f t="shared" si="0"/>
        <v>0</v>
      </c>
      <c r="K148" s="137" t="s">
        <v>1</v>
      </c>
      <c r="L148" s="31"/>
      <c r="M148" s="142" t="s">
        <v>1</v>
      </c>
      <c r="N148" s="143" t="s">
        <v>42</v>
      </c>
      <c r="P148" s="144">
        <f t="shared" si="1"/>
        <v>0</v>
      </c>
      <c r="Q148" s="144">
        <v>0</v>
      </c>
      <c r="R148" s="144">
        <f t="shared" si="2"/>
        <v>0</v>
      </c>
      <c r="S148" s="144">
        <v>0</v>
      </c>
      <c r="T148" s="145">
        <f t="shared" si="3"/>
        <v>0</v>
      </c>
      <c r="AR148" s="146" t="s">
        <v>186</v>
      </c>
      <c r="AT148" s="146" t="s">
        <v>167</v>
      </c>
      <c r="AU148" s="146" t="s">
        <v>84</v>
      </c>
      <c r="AY148" s="16" t="s">
        <v>164</v>
      </c>
      <c r="BE148" s="147">
        <f t="shared" si="4"/>
        <v>0</v>
      </c>
      <c r="BF148" s="147">
        <f t="shared" si="5"/>
        <v>0</v>
      </c>
      <c r="BG148" s="147">
        <f t="shared" si="6"/>
        <v>0</v>
      </c>
      <c r="BH148" s="147">
        <f t="shared" si="7"/>
        <v>0</v>
      </c>
      <c r="BI148" s="147">
        <f t="shared" si="8"/>
        <v>0</v>
      </c>
      <c r="BJ148" s="16" t="s">
        <v>113</v>
      </c>
      <c r="BK148" s="147">
        <f t="shared" si="9"/>
        <v>0</v>
      </c>
      <c r="BL148" s="16" t="s">
        <v>186</v>
      </c>
      <c r="BM148" s="146" t="s">
        <v>647</v>
      </c>
    </row>
    <row r="149" spans="2:65" s="11" customFormat="1" ht="25.9" customHeight="1">
      <c r="B149" s="123"/>
      <c r="D149" s="124" t="s">
        <v>75</v>
      </c>
      <c r="E149" s="125" t="s">
        <v>2184</v>
      </c>
      <c r="F149" s="125" t="s">
        <v>2299</v>
      </c>
      <c r="I149" s="126"/>
      <c r="J149" s="127">
        <f>BK149</f>
        <v>0</v>
      </c>
      <c r="L149" s="123"/>
      <c r="M149" s="128"/>
      <c r="P149" s="129">
        <f>SUM(P150:P155)</f>
        <v>0</v>
      </c>
      <c r="R149" s="129">
        <f>SUM(R150:R155)</f>
        <v>0</v>
      </c>
      <c r="T149" s="130">
        <f>SUM(T150:T155)</f>
        <v>0</v>
      </c>
      <c r="AR149" s="124" t="s">
        <v>84</v>
      </c>
      <c r="AT149" s="131" t="s">
        <v>75</v>
      </c>
      <c r="AU149" s="131" t="s">
        <v>76</v>
      </c>
      <c r="AY149" s="124" t="s">
        <v>164</v>
      </c>
      <c r="BK149" s="132">
        <f>SUM(BK150:BK155)</f>
        <v>0</v>
      </c>
    </row>
    <row r="150" spans="2:65" s="1" customFormat="1" ht="16.5" customHeight="1">
      <c r="B150" s="31"/>
      <c r="C150" s="135" t="s">
        <v>439</v>
      </c>
      <c r="D150" s="135" t="s">
        <v>167</v>
      </c>
      <c r="E150" s="136" t="s">
        <v>2300</v>
      </c>
      <c r="F150" s="137" t="s">
        <v>1977</v>
      </c>
      <c r="G150" s="138" t="s">
        <v>1909</v>
      </c>
      <c r="H150" s="139">
        <v>1</v>
      </c>
      <c r="I150" s="140"/>
      <c r="J150" s="141">
        <f t="shared" ref="J150:J155" si="10">ROUND(I150*H150,2)</f>
        <v>0</v>
      </c>
      <c r="K150" s="137" t="s">
        <v>1</v>
      </c>
      <c r="L150" s="31"/>
      <c r="M150" s="142" t="s">
        <v>1</v>
      </c>
      <c r="N150" s="143" t="s">
        <v>42</v>
      </c>
      <c r="P150" s="144">
        <f t="shared" ref="P150:P155" si="11">O150*H150</f>
        <v>0</v>
      </c>
      <c r="Q150" s="144">
        <v>0</v>
      </c>
      <c r="R150" s="144">
        <f t="shared" ref="R150:R155" si="12">Q150*H150</f>
        <v>0</v>
      </c>
      <c r="S150" s="144">
        <v>0</v>
      </c>
      <c r="T150" s="145">
        <f t="shared" ref="T150:T155" si="13">S150*H150</f>
        <v>0</v>
      </c>
      <c r="AR150" s="146" t="s">
        <v>186</v>
      </c>
      <c r="AT150" s="146" t="s">
        <v>167</v>
      </c>
      <c r="AU150" s="146" t="s">
        <v>84</v>
      </c>
      <c r="AY150" s="16" t="s">
        <v>164</v>
      </c>
      <c r="BE150" s="147">
        <f t="shared" ref="BE150:BE155" si="14">IF(N150="základní",J150,0)</f>
        <v>0</v>
      </c>
      <c r="BF150" s="147">
        <f t="shared" ref="BF150:BF155" si="15">IF(N150="snížená",J150,0)</f>
        <v>0</v>
      </c>
      <c r="BG150" s="147">
        <f t="shared" ref="BG150:BG155" si="16">IF(N150="zákl. přenesená",J150,0)</f>
        <v>0</v>
      </c>
      <c r="BH150" s="147">
        <f t="shared" ref="BH150:BH155" si="17">IF(N150="sníž. přenesená",J150,0)</f>
        <v>0</v>
      </c>
      <c r="BI150" s="147">
        <f t="shared" ref="BI150:BI155" si="18">IF(N150="nulová",J150,0)</f>
        <v>0</v>
      </c>
      <c r="BJ150" s="16" t="s">
        <v>113</v>
      </c>
      <c r="BK150" s="147">
        <f t="shared" ref="BK150:BK155" si="19">ROUND(I150*H150,2)</f>
        <v>0</v>
      </c>
      <c r="BL150" s="16" t="s">
        <v>186</v>
      </c>
      <c r="BM150" s="146" t="s">
        <v>656</v>
      </c>
    </row>
    <row r="151" spans="2:65" s="1" customFormat="1" ht="16.5" customHeight="1">
      <c r="B151" s="31"/>
      <c r="C151" s="135" t="s">
        <v>449</v>
      </c>
      <c r="D151" s="135" t="s">
        <v>167</v>
      </c>
      <c r="E151" s="136" t="s">
        <v>2301</v>
      </c>
      <c r="F151" s="137" t="s">
        <v>1979</v>
      </c>
      <c r="G151" s="138" t="s">
        <v>1909</v>
      </c>
      <c r="H151" s="139">
        <v>1</v>
      </c>
      <c r="I151" s="140"/>
      <c r="J151" s="141">
        <f t="shared" si="10"/>
        <v>0</v>
      </c>
      <c r="K151" s="137" t="s">
        <v>1</v>
      </c>
      <c r="L151" s="31"/>
      <c r="M151" s="142" t="s">
        <v>1</v>
      </c>
      <c r="N151" s="143" t="s">
        <v>42</v>
      </c>
      <c r="P151" s="144">
        <f t="shared" si="11"/>
        <v>0</v>
      </c>
      <c r="Q151" s="144">
        <v>0</v>
      </c>
      <c r="R151" s="144">
        <f t="shared" si="12"/>
        <v>0</v>
      </c>
      <c r="S151" s="144">
        <v>0</v>
      </c>
      <c r="T151" s="145">
        <f t="shared" si="13"/>
        <v>0</v>
      </c>
      <c r="AR151" s="146" t="s">
        <v>186</v>
      </c>
      <c r="AT151" s="146" t="s">
        <v>167</v>
      </c>
      <c r="AU151" s="146" t="s">
        <v>84</v>
      </c>
      <c r="AY151" s="16" t="s">
        <v>164</v>
      </c>
      <c r="BE151" s="147">
        <f t="shared" si="14"/>
        <v>0</v>
      </c>
      <c r="BF151" s="147">
        <f t="shared" si="15"/>
        <v>0</v>
      </c>
      <c r="BG151" s="147">
        <f t="shared" si="16"/>
        <v>0</v>
      </c>
      <c r="BH151" s="147">
        <f t="shared" si="17"/>
        <v>0</v>
      </c>
      <c r="BI151" s="147">
        <f t="shared" si="18"/>
        <v>0</v>
      </c>
      <c r="BJ151" s="16" t="s">
        <v>113</v>
      </c>
      <c r="BK151" s="147">
        <f t="shared" si="19"/>
        <v>0</v>
      </c>
      <c r="BL151" s="16" t="s">
        <v>186</v>
      </c>
      <c r="BM151" s="146" t="s">
        <v>665</v>
      </c>
    </row>
    <row r="152" spans="2:65" s="1" customFormat="1" ht="16.5" customHeight="1">
      <c r="B152" s="31"/>
      <c r="C152" s="135" t="s">
        <v>470</v>
      </c>
      <c r="D152" s="135" t="s">
        <v>167</v>
      </c>
      <c r="E152" s="136" t="s">
        <v>2302</v>
      </c>
      <c r="F152" s="137" t="s">
        <v>1981</v>
      </c>
      <c r="G152" s="138" t="s">
        <v>1909</v>
      </c>
      <c r="H152" s="139">
        <v>1</v>
      </c>
      <c r="I152" s="140"/>
      <c r="J152" s="141">
        <f t="shared" si="10"/>
        <v>0</v>
      </c>
      <c r="K152" s="137" t="s">
        <v>1</v>
      </c>
      <c r="L152" s="31"/>
      <c r="M152" s="142" t="s">
        <v>1</v>
      </c>
      <c r="N152" s="143" t="s">
        <v>42</v>
      </c>
      <c r="P152" s="144">
        <f t="shared" si="11"/>
        <v>0</v>
      </c>
      <c r="Q152" s="144">
        <v>0</v>
      </c>
      <c r="R152" s="144">
        <f t="shared" si="12"/>
        <v>0</v>
      </c>
      <c r="S152" s="144">
        <v>0</v>
      </c>
      <c r="T152" s="145">
        <f t="shared" si="13"/>
        <v>0</v>
      </c>
      <c r="AR152" s="146" t="s">
        <v>186</v>
      </c>
      <c r="AT152" s="146" t="s">
        <v>167</v>
      </c>
      <c r="AU152" s="146" t="s">
        <v>84</v>
      </c>
      <c r="AY152" s="16" t="s">
        <v>164</v>
      </c>
      <c r="BE152" s="147">
        <f t="shared" si="14"/>
        <v>0</v>
      </c>
      <c r="BF152" s="147">
        <f t="shared" si="15"/>
        <v>0</v>
      </c>
      <c r="BG152" s="147">
        <f t="shared" si="16"/>
        <v>0</v>
      </c>
      <c r="BH152" s="147">
        <f t="shared" si="17"/>
        <v>0</v>
      </c>
      <c r="BI152" s="147">
        <f t="shared" si="18"/>
        <v>0</v>
      </c>
      <c r="BJ152" s="16" t="s">
        <v>113</v>
      </c>
      <c r="BK152" s="147">
        <f t="shared" si="19"/>
        <v>0</v>
      </c>
      <c r="BL152" s="16" t="s">
        <v>186</v>
      </c>
      <c r="BM152" s="146" t="s">
        <v>676</v>
      </c>
    </row>
    <row r="153" spans="2:65" s="1" customFormat="1" ht="16.5" customHeight="1">
      <c r="B153" s="31"/>
      <c r="C153" s="135" t="s">
        <v>477</v>
      </c>
      <c r="D153" s="135" t="s">
        <v>167</v>
      </c>
      <c r="E153" s="136" t="s">
        <v>2303</v>
      </c>
      <c r="F153" s="137" t="s">
        <v>2304</v>
      </c>
      <c r="G153" s="138" t="s">
        <v>1909</v>
      </c>
      <c r="H153" s="139">
        <v>1</v>
      </c>
      <c r="I153" s="140"/>
      <c r="J153" s="141">
        <f t="shared" si="10"/>
        <v>0</v>
      </c>
      <c r="K153" s="137" t="s">
        <v>1</v>
      </c>
      <c r="L153" s="31"/>
      <c r="M153" s="142" t="s">
        <v>1</v>
      </c>
      <c r="N153" s="143" t="s">
        <v>42</v>
      </c>
      <c r="P153" s="144">
        <f t="shared" si="11"/>
        <v>0</v>
      </c>
      <c r="Q153" s="144">
        <v>0</v>
      </c>
      <c r="R153" s="144">
        <f t="shared" si="12"/>
        <v>0</v>
      </c>
      <c r="S153" s="144">
        <v>0</v>
      </c>
      <c r="T153" s="145">
        <f t="shared" si="13"/>
        <v>0</v>
      </c>
      <c r="AR153" s="146" t="s">
        <v>186</v>
      </c>
      <c r="AT153" s="146" t="s">
        <v>167</v>
      </c>
      <c r="AU153" s="146" t="s">
        <v>84</v>
      </c>
      <c r="AY153" s="16" t="s">
        <v>164</v>
      </c>
      <c r="BE153" s="147">
        <f t="shared" si="14"/>
        <v>0</v>
      </c>
      <c r="BF153" s="147">
        <f t="shared" si="15"/>
        <v>0</v>
      </c>
      <c r="BG153" s="147">
        <f t="shared" si="16"/>
        <v>0</v>
      </c>
      <c r="BH153" s="147">
        <f t="shared" si="17"/>
        <v>0</v>
      </c>
      <c r="BI153" s="147">
        <f t="shared" si="18"/>
        <v>0</v>
      </c>
      <c r="BJ153" s="16" t="s">
        <v>113</v>
      </c>
      <c r="BK153" s="147">
        <f t="shared" si="19"/>
        <v>0</v>
      </c>
      <c r="BL153" s="16" t="s">
        <v>186</v>
      </c>
      <c r="BM153" s="146" t="s">
        <v>694</v>
      </c>
    </row>
    <row r="154" spans="2:65" s="1" customFormat="1" ht="16.5" customHeight="1">
      <c r="B154" s="31"/>
      <c r="C154" s="135" t="s">
        <v>504</v>
      </c>
      <c r="D154" s="135" t="s">
        <v>167</v>
      </c>
      <c r="E154" s="136" t="s">
        <v>2305</v>
      </c>
      <c r="F154" s="137" t="s">
        <v>1975</v>
      </c>
      <c r="G154" s="138" t="s">
        <v>1909</v>
      </c>
      <c r="H154" s="139">
        <v>1</v>
      </c>
      <c r="I154" s="140"/>
      <c r="J154" s="141">
        <f t="shared" si="10"/>
        <v>0</v>
      </c>
      <c r="K154" s="137" t="s">
        <v>1</v>
      </c>
      <c r="L154" s="31"/>
      <c r="M154" s="142" t="s">
        <v>1</v>
      </c>
      <c r="N154" s="143" t="s">
        <v>42</v>
      </c>
      <c r="P154" s="144">
        <f t="shared" si="11"/>
        <v>0</v>
      </c>
      <c r="Q154" s="144">
        <v>0</v>
      </c>
      <c r="R154" s="144">
        <f t="shared" si="12"/>
        <v>0</v>
      </c>
      <c r="S154" s="144">
        <v>0</v>
      </c>
      <c r="T154" s="145">
        <f t="shared" si="13"/>
        <v>0</v>
      </c>
      <c r="AR154" s="146" t="s">
        <v>186</v>
      </c>
      <c r="AT154" s="146" t="s">
        <v>167</v>
      </c>
      <c r="AU154" s="146" t="s">
        <v>84</v>
      </c>
      <c r="AY154" s="16" t="s">
        <v>164</v>
      </c>
      <c r="BE154" s="147">
        <f t="shared" si="14"/>
        <v>0</v>
      </c>
      <c r="BF154" s="147">
        <f t="shared" si="15"/>
        <v>0</v>
      </c>
      <c r="BG154" s="147">
        <f t="shared" si="16"/>
        <v>0</v>
      </c>
      <c r="BH154" s="147">
        <f t="shared" si="17"/>
        <v>0</v>
      </c>
      <c r="BI154" s="147">
        <f t="shared" si="18"/>
        <v>0</v>
      </c>
      <c r="BJ154" s="16" t="s">
        <v>113</v>
      </c>
      <c r="BK154" s="147">
        <f t="shared" si="19"/>
        <v>0</v>
      </c>
      <c r="BL154" s="16" t="s">
        <v>186</v>
      </c>
      <c r="BM154" s="146" t="s">
        <v>714</v>
      </c>
    </row>
    <row r="155" spans="2:65" s="1" customFormat="1" ht="16.5" customHeight="1">
      <c r="B155" s="31"/>
      <c r="C155" s="135" t="s">
        <v>514</v>
      </c>
      <c r="D155" s="135" t="s">
        <v>167</v>
      </c>
      <c r="E155" s="136" t="s">
        <v>2306</v>
      </c>
      <c r="F155" s="137" t="s">
        <v>1983</v>
      </c>
      <c r="G155" s="138" t="s">
        <v>1909</v>
      </c>
      <c r="H155" s="139">
        <v>1</v>
      </c>
      <c r="I155" s="140"/>
      <c r="J155" s="141">
        <f t="shared" si="10"/>
        <v>0</v>
      </c>
      <c r="K155" s="137" t="s">
        <v>1</v>
      </c>
      <c r="L155" s="31"/>
      <c r="M155" s="152" t="s">
        <v>1</v>
      </c>
      <c r="N155" s="153" t="s">
        <v>42</v>
      </c>
      <c r="O155" s="154"/>
      <c r="P155" s="155">
        <f t="shared" si="11"/>
        <v>0</v>
      </c>
      <c r="Q155" s="155">
        <v>0</v>
      </c>
      <c r="R155" s="155">
        <f t="shared" si="12"/>
        <v>0</v>
      </c>
      <c r="S155" s="155">
        <v>0</v>
      </c>
      <c r="T155" s="156">
        <f t="shared" si="13"/>
        <v>0</v>
      </c>
      <c r="AR155" s="146" t="s">
        <v>186</v>
      </c>
      <c r="AT155" s="146" t="s">
        <v>167</v>
      </c>
      <c r="AU155" s="146" t="s">
        <v>84</v>
      </c>
      <c r="AY155" s="16" t="s">
        <v>164</v>
      </c>
      <c r="BE155" s="147">
        <f t="shared" si="14"/>
        <v>0</v>
      </c>
      <c r="BF155" s="147">
        <f t="shared" si="15"/>
        <v>0</v>
      </c>
      <c r="BG155" s="147">
        <f t="shared" si="16"/>
        <v>0</v>
      </c>
      <c r="BH155" s="147">
        <f t="shared" si="17"/>
        <v>0</v>
      </c>
      <c r="BI155" s="147">
        <f t="shared" si="18"/>
        <v>0</v>
      </c>
      <c r="BJ155" s="16" t="s">
        <v>113</v>
      </c>
      <c r="BK155" s="147">
        <f t="shared" si="19"/>
        <v>0</v>
      </c>
      <c r="BL155" s="16" t="s">
        <v>186</v>
      </c>
      <c r="BM155" s="146" t="s">
        <v>722</v>
      </c>
    </row>
    <row r="156" spans="2:65" s="1" customFormat="1" ht="6.95" customHeight="1">
      <c r="B156" s="43"/>
      <c r="C156" s="44"/>
      <c r="D156" s="44"/>
      <c r="E156" s="44"/>
      <c r="F156" s="44"/>
      <c r="G156" s="44"/>
      <c r="H156" s="44"/>
      <c r="I156" s="44"/>
      <c r="J156" s="44"/>
      <c r="K156" s="44"/>
      <c r="L156" s="31"/>
    </row>
  </sheetData>
  <sheetProtection algorithmName="SHA-512" hashValue="osAozRUEvXZTmFL96/OSN/3dbnzii/HmkY6JNyVNjkYPDAb7Ise/jXnowoc/WC3U6iEHfybZX5MUYz7WYPl4rw==" saltValue="Aa0xEiZZzuHEskhMJxmi+3sUPvIQLRhYNs+cpJP8AkUm35ccJHP2dikgWU3D9kFpC2/9jaV4pz+/qzL/vwbKvQ==" spinCount="100000" sheet="1" objects="1" scenarios="1" formatColumns="0" formatRows="0" autoFilter="0"/>
  <autoFilter ref="C117:K155" xr:uid="{00000000-0009-0000-0000-000007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253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AT2" s="16" t="s">
        <v>106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</row>
    <row r="4" spans="2:46" ht="24.95" customHeight="1">
      <c r="B4" s="19"/>
      <c r="D4" s="20" t="s">
        <v>131</v>
      </c>
      <c r="L4" s="19"/>
      <c r="M4" s="92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1" t="str">
        <f>'Rekapitulace stavby'!K6</f>
        <v>Novostavba pavilonu sociální služby</v>
      </c>
      <c r="F7" s="232"/>
      <c r="G7" s="232"/>
      <c r="H7" s="232"/>
      <c r="L7" s="19"/>
    </row>
    <row r="8" spans="2:46" s="1" customFormat="1" ht="12" customHeight="1">
      <c r="B8" s="31"/>
      <c r="D8" s="26" t="s">
        <v>132</v>
      </c>
      <c r="L8" s="31"/>
    </row>
    <row r="9" spans="2:46" s="1" customFormat="1" ht="16.5" customHeight="1">
      <c r="B9" s="31"/>
      <c r="E9" s="224" t="s">
        <v>2307</v>
      </c>
      <c r="F9" s="230"/>
      <c r="G9" s="230"/>
      <c r="H9" s="230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29. 1. 2025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1</v>
      </c>
      <c r="L14" s="31"/>
    </row>
    <row r="15" spans="2:46" s="1" customFormat="1" ht="18" customHeight="1">
      <c r="B15" s="31"/>
      <c r="E15" s="24" t="s">
        <v>26</v>
      </c>
      <c r="I15" s="26" t="s">
        <v>27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3" t="str">
        <f>'Rekapitulace stavby'!E14</f>
        <v>Vyplň údaj</v>
      </c>
      <c r="F18" s="199"/>
      <c r="G18" s="199"/>
      <c r="H18" s="199"/>
      <c r="I18" s="26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31</v>
      </c>
      <c r="I21" s="26" t="s">
        <v>27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25</v>
      </c>
      <c r="J23" s="24" t="s">
        <v>1</v>
      </c>
      <c r="L23" s="31"/>
    </row>
    <row r="24" spans="2:12" s="1" customFormat="1" ht="18" customHeight="1">
      <c r="B24" s="31"/>
      <c r="E24" s="24" t="s">
        <v>34</v>
      </c>
      <c r="I24" s="26" t="s">
        <v>27</v>
      </c>
      <c r="J24" s="24" t="s">
        <v>1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35</v>
      </c>
      <c r="L26" s="31"/>
    </row>
    <row r="27" spans="2:12" s="7" customFormat="1" ht="16.5" customHeight="1">
      <c r="B27" s="93"/>
      <c r="E27" s="204" t="s">
        <v>1</v>
      </c>
      <c r="F27" s="204"/>
      <c r="G27" s="204"/>
      <c r="H27" s="204"/>
      <c r="L27" s="93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94" t="s">
        <v>36</v>
      </c>
      <c r="J30" s="65">
        <f>ROUND(J125,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38</v>
      </c>
      <c r="I32" s="34" t="s">
        <v>37</v>
      </c>
      <c r="J32" s="34" t="s">
        <v>39</v>
      </c>
      <c r="L32" s="31"/>
    </row>
    <row r="33" spans="2:12" s="1" customFormat="1" ht="14.45" customHeight="1">
      <c r="B33" s="31"/>
      <c r="D33" s="54" t="s">
        <v>40</v>
      </c>
      <c r="E33" s="26" t="s">
        <v>41</v>
      </c>
      <c r="F33" s="85">
        <f>ROUND((SUM(BE125:BE252)),  2)</f>
        <v>0</v>
      </c>
      <c r="I33" s="95">
        <v>0.21</v>
      </c>
      <c r="J33" s="85">
        <f>ROUND(((SUM(BE125:BE252))*I33),  2)</f>
        <v>0</v>
      </c>
      <c r="L33" s="31"/>
    </row>
    <row r="34" spans="2:12" s="1" customFormat="1" ht="14.45" customHeight="1">
      <c r="B34" s="31"/>
      <c r="E34" s="26" t="s">
        <v>42</v>
      </c>
      <c r="F34" s="85">
        <f>ROUND((SUM(BF125:BF252)),  2)</f>
        <v>0</v>
      </c>
      <c r="I34" s="95">
        <v>0.12</v>
      </c>
      <c r="J34" s="85">
        <f>ROUND(((SUM(BF125:BF252))*I34),  2)</f>
        <v>0</v>
      </c>
      <c r="L34" s="31"/>
    </row>
    <row r="35" spans="2:12" s="1" customFormat="1" ht="14.45" hidden="1" customHeight="1">
      <c r="B35" s="31"/>
      <c r="E35" s="26" t="s">
        <v>43</v>
      </c>
      <c r="F35" s="85">
        <f>ROUND((SUM(BG125:BG252)),  2)</f>
        <v>0</v>
      </c>
      <c r="I35" s="95">
        <v>0.21</v>
      </c>
      <c r="J35" s="85">
        <f>0</f>
        <v>0</v>
      </c>
      <c r="L35" s="31"/>
    </row>
    <row r="36" spans="2:12" s="1" customFormat="1" ht="14.45" hidden="1" customHeight="1">
      <c r="B36" s="31"/>
      <c r="E36" s="26" t="s">
        <v>44</v>
      </c>
      <c r="F36" s="85">
        <f>ROUND((SUM(BH125:BH252)),  2)</f>
        <v>0</v>
      </c>
      <c r="I36" s="95">
        <v>0.12</v>
      </c>
      <c r="J36" s="85">
        <f>0</f>
        <v>0</v>
      </c>
      <c r="L36" s="31"/>
    </row>
    <row r="37" spans="2:12" s="1" customFormat="1" ht="14.45" hidden="1" customHeight="1">
      <c r="B37" s="31"/>
      <c r="E37" s="26" t="s">
        <v>45</v>
      </c>
      <c r="F37" s="85">
        <f>ROUND((SUM(BI125:BI252)),  2)</f>
        <v>0</v>
      </c>
      <c r="I37" s="95">
        <v>0</v>
      </c>
      <c r="J37" s="85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6"/>
      <c r="D39" s="97" t="s">
        <v>46</v>
      </c>
      <c r="E39" s="56"/>
      <c r="F39" s="56"/>
      <c r="G39" s="98" t="s">
        <v>47</v>
      </c>
      <c r="H39" s="99" t="s">
        <v>48</v>
      </c>
      <c r="I39" s="56"/>
      <c r="J39" s="100">
        <f>SUM(J30:J37)</f>
        <v>0</v>
      </c>
      <c r="K39" s="101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51</v>
      </c>
      <c r="E61" s="33"/>
      <c r="F61" s="102" t="s">
        <v>52</v>
      </c>
      <c r="G61" s="42" t="s">
        <v>51</v>
      </c>
      <c r="H61" s="33"/>
      <c r="I61" s="33"/>
      <c r="J61" s="103" t="s">
        <v>52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51</v>
      </c>
      <c r="E76" s="33"/>
      <c r="F76" s="102" t="s">
        <v>52</v>
      </c>
      <c r="G76" s="42" t="s">
        <v>51</v>
      </c>
      <c r="H76" s="33"/>
      <c r="I76" s="33"/>
      <c r="J76" s="103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134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31" t="str">
        <f>E7</f>
        <v>Novostavba pavilonu sociální služby</v>
      </c>
      <c r="F85" s="232"/>
      <c r="G85" s="232"/>
      <c r="H85" s="232"/>
      <c r="L85" s="31"/>
    </row>
    <row r="86" spans="2:47" s="1" customFormat="1" ht="12" customHeight="1">
      <c r="B86" s="31"/>
      <c r="C86" s="26" t="s">
        <v>132</v>
      </c>
      <c r="L86" s="31"/>
    </row>
    <row r="87" spans="2:47" s="1" customFormat="1" ht="16.5" customHeight="1">
      <c r="B87" s="31"/>
      <c r="E87" s="224" t="str">
        <f>E9</f>
        <v>07 - Silnoproud</v>
      </c>
      <c r="F87" s="230"/>
      <c r="G87" s="230"/>
      <c r="H87" s="230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29. 1. 2025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>Centrum Rožmitál pod Tremšínem</v>
      </c>
      <c r="I91" s="26" t="s">
        <v>30</v>
      </c>
      <c r="J91" s="29" t="str">
        <f>E21</f>
        <v>IPOKa s.r.o.</v>
      </c>
      <c r="L91" s="31"/>
    </row>
    <row r="92" spans="2:47" s="1" customFormat="1" ht="25.7" customHeight="1">
      <c r="B92" s="31"/>
      <c r="C92" s="26" t="s">
        <v>28</v>
      </c>
      <c r="F92" s="24" t="str">
        <f>IF(E18="","",E18)</f>
        <v>Vyplň údaj</v>
      </c>
      <c r="I92" s="26" t="s">
        <v>33</v>
      </c>
      <c r="J92" s="29" t="str">
        <f>E24</f>
        <v>František Klus (asř + kompletace)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4" t="s">
        <v>135</v>
      </c>
      <c r="D94" s="96"/>
      <c r="E94" s="96"/>
      <c r="F94" s="96"/>
      <c r="G94" s="96"/>
      <c r="H94" s="96"/>
      <c r="I94" s="96"/>
      <c r="J94" s="105" t="s">
        <v>136</v>
      </c>
      <c r="K94" s="96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6" t="s">
        <v>137</v>
      </c>
      <c r="J96" s="65">
        <f>J125</f>
        <v>0</v>
      </c>
      <c r="L96" s="31"/>
      <c r="AU96" s="16" t="s">
        <v>138</v>
      </c>
    </row>
    <row r="97" spans="2:12" s="8" customFormat="1" ht="24.95" customHeight="1">
      <c r="B97" s="107"/>
      <c r="D97" s="108" t="s">
        <v>2308</v>
      </c>
      <c r="E97" s="109"/>
      <c r="F97" s="109"/>
      <c r="G97" s="109"/>
      <c r="H97" s="109"/>
      <c r="I97" s="109"/>
      <c r="J97" s="110">
        <f>J126</f>
        <v>0</v>
      </c>
      <c r="L97" s="107"/>
    </row>
    <row r="98" spans="2:12" s="8" customFormat="1" ht="24.95" customHeight="1">
      <c r="B98" s="107"/>
      <c r="D98" s="108" t="s">
        <v>2309</v>
      </c>
      <c r="E98" s="109"/>
      <c r="F98" s="109"/>
      <c r="G98" s="109"/>
      <c r="H98" s="109"/>
      <c r="I98" s="109"/>
      <c r="J98" s="110">
        <f>J137</f>
        <v>0</v>
      </c>
      <c r="L98" s="107"/>
    </row>
    <row r="99" spans="2:12" s="8" customFormat="1" ht="24.95" customHeight="1">
      <c r="B99" s="107"/>
      <c r="D99" s="108" t="s">
        <v>2310</v>
      </c>
      <c r="E99" s="109"/>
      <c r="F99" s="109"/>
      <c r="G99" s="109"/>
      <c r="H99" s="109"/>
      <c r="I99" s="109"/>
      <c r="J99" s="110">
        <f>J156</f>
        <v>0</v>
      </c>
      <c r="L99" s="107"/>
    </row>
    <row r="100" spans="2:12" s="8" customFormat="1" ht="24.95" customHeight="1">
      <c r="B100" s="107"/>
      <c r="D100" s="108" t="s">
        <v>2311</v>
      </c>
      <c r="E100" s="109"/>
      <c r="F100" s="109"/>
      <c r="G100" s="109"/>
      <c r="H100" s="109"/>
      <c r="I100" s="109"/>
      <c r="J100" s="110">
        <f>J167</f>
        <v>0</v>
      </c>
      <c r="L100" s="107"/>
    </row>
    <row r="101" spans="2:12" s="8" customFormat="1" ht="24.95" customHeight="1">
      <c r="B101" s="107"/>
      <c r="D101" s="108" t="s">
        <v>2312</v>
      </c>
      <c r="E101" s="109"/>
      <c r="F101" s="109"/>
      <c r="G101" s="109"/>
      <c r="H101" s="109"/>
      <c r="I101" s="109"/>
      <c r="J101" s="110">
        <f>J184</f>
        <v>0</v>
      </c>
      <c r="L101" s="107"/>
    </row>
    <row r="102" spans="2:12" s="8" customFormat="1" ht="24.95" customHeight="1">
      <c r="B102" s="107"/>
      <c r="D102" s="108" t="s">
        <v>2313</v>
      </c>
      <c r="E102" s="109"/>
      <c r="F102" s="109"/>
      <c r="G102" s="109"/>
      <c r="H102" s="109"/>
      <c r="I102" s="109"/>
      <c r="J102" s="110">
        <f>J210</f>
        <v>0</v>
      </c>
      <c r="L102" s="107"/>
    </row>
    <row r="103" spans="2:12" s="8" customFormat="1" ht="24.95" customHeight="1">
      <c r="B103" s="107"/>
      <c r="D103" s="108" t="s">
        <v>2314</v>
      </c>
      <c r="E103" s="109"/>
      <c r="F103" s="109"/>
      <c r="G103" s="109"/>
      <c r="H103" s="109"/>
      <c r="I103" s="109"/>
      <c r="J103" s="110">
        <f>J233</f>
        <v>0</v>
      </c>
      <c r="L103" s="107"/>
    </row>
    <row r="104" spans="2:12" s="8" customFormat="1" ht="24.95" customHeight="1">
      <c r="B104" s="107"/>
      <c r="D104" s="108" t="s">
        <v>2315</v>
      </c>
      <c r="E104" s="109"/>
      <c r="F104" s="109"/>
      <c r="G104" s="109"/>
      <c r="H104" s="109"/>
      <c r="I104" s="109"/>
      <c r="J104" s="110">
        <f>J236</f>
        <v>0</v>
      </c>
      <c r="L104" s="107"/>
    </row>
    <row r="105" spans="2:12" s="8" customFormat="1" ht="24.95" customHeight="1">
      <c r="B105" s="107"/>
      <c r="D105" s="108" t="s">
        <v>2316</v>
      </c>
      <c r="E105" s="109"/>
      <c r="F105" s="109"/>
      <c r="G105" s="109"/>
      <c r="H105" s="109"/>
      <c r="I105" s="109"/>
      <c r="J105" s="110">
        <f>J240</f>
        <v>0</v>
      </c>
      <c r="L105" s="107"/>
    </row>
    <row r="106" spans="2:12" s="1" customFormat="1" ht="21.75" customHeight="1">
      <c r="B106" s="31"/>
      <c r="L106" s="31"/>
    </row>
    <row r="107" spans="2:12" s="1" customFormat="1" ht="6.95" customHeight="1"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31"/>
    </row>
    <row r="111" spans="2:12" s="1" customFormat="1" ht="6.95" customHeight="1">
      <c r="B111" s="45"/>
      <c r="C111" s="46"/>
      <c r="D111" s="46"/>
      <c r="E111" s="46"/>
      <c r="F111" s="46"/>
      <c r="G111" s="46"/>
      <c r="H111" s="46"/>
      <c r="I111" s="46"/>
      <c r="J111" s="46"/>
      <c r="K111" s="46"/>
      <c r="L111" s="31"/>
    </row>
    <row r="112" spans="2:12" s="1" customFormat="1" ht="24.95" customHeight="1">
      <c r="B112" s="31"/>
      <c r="C112" s="20" t="s">
        <v>149</v>
      </c>
      <c r="L112" s="31"/>
    </row>
    <row r="113" spans="2:65" s="1" customFormat="1" ht="6.95" customHeight="1">
      <c r="B113" s="31"/>
      <c r="L113" s="31"/>
    </row>
    <row r="114" spans="2:65" s="1" customFormat="1" ht="12" customHeight="1">
      <c r="B114" s="31"/>
      <c r="C114" s="26" t="s">
        <v>16</v>
      </c>
      <c r="L114" s="31"/>
    </row>
    <row r="115" spans="2:65" s="1" customFormat="1" ht="16.5" customHeight="1">
      <c r="B115" s="31"/>
      <c r="E115" s="231" t="str">
        <f>E7</f>
        <v>Novostavba pavilonu sociální služby</v>
      </c>
      <c r="F115" s="232"/>
      <c r="G115" s="232"/>
      <c r="H115" s="232"/>
      <c r="L115" s="31"/>
    </row>
    <row r="116" spans="2:65" s="1" customFormat="1" ht="12" customHeight="1">
      <c r="B116" s="31"/>
      <c r="C116" s="26" t="s">
        <v>132</v>
      </c>
      <c r="L116" s="31"/>
    </row>
    <row r="117" spans="2:65" s="1" customFormat="1" ht="16.5" customHeight="1">
      <c r="B117" s="31"/>
      <c r="E117" s="224" t="str">
        <f>E9</f>
        <v>07 - Silnoproud</v>
      </c>
      <c r="F117" s="230"/>
      <c r="G117" s="230"/>
      <c r="H117" s="230"/>
      <c r="L117" s="31"/>
    </row>
    <row r="118" spans="2:65" s="1" customFormat="1" ht="6.95" customHeight="1">
      <c r="B118" s="31"/>
      <c r="L118" s="31"/>
    </row>
    <row r="119" spans="2:65" s="1" customFormat="1" ht="12" customHeight="1">
      <c r="B119" s="31"/>
      <c r="C119" s="26" t="s">
        <v>20</v>
      </c>
      <c r="F119" s="24" t="str">
        <f>F12</f>
        <v xml:space="preserve"> </v>
      </c>
      <c r="I119" s="26" t="s">
        <v>22</v>
      </c>
      <c r="J119" s="51" t="str">
        <f>IF(J12="","",J12)</f>
        <v>29. 1. 2025</v>
      </c>
      <c r="L119" s="31"/>
    </row>
    <row r="120" spans="2:65" s="1" customFormat="1" ht="6.95" customHeight="1">
      <c r="B120" s="31"/>
      <c r="L120" s="31"/>
    </row>
    <row r="121" spans="2:65" s="1" customFormat="1" ht="15.2" customHeight="1">
      <c r="B121" s="31"/>
      <c r="C121" s="26" t="s">
        <v>24</v>
      </c>
      <c r="F121" s="24" t="str">
        <f>E15</f>
        <v>Centrum Rožmitál pod Tremšínem</v>
      </c>
      <c r="I121" s="26" t="s">
        <v>30</v>
      </c>
      <c r="J121" s="29" t="str">
        <f>E21</f>
        <v>IPOKa s.r.o.</v>
      </c>
      <c r="L121" s="31"/>
    </row>
    <row r="122" spans="2:65" s="1" customFormat="1" ht="25.7" customHeight="1">
      <c r="B122" s="31"/>
      <c r="C122" s="26" t="s">
        <v>28</v>
      </c>
      <c r="F122" s="24" t="str">
        <f>IF(E18="","",E18)</f>
        <v>Vyplň údaj</v>
      </c>
      <c r="I122" s="26" t="s">
        <v>33</v>
      </c>
      <c r="J122" s="29" t="str">
        <f>E24</f>
        <v>František Klus (asř + kompletace)</v>
      </c>
      <c r="L122" s="31"/>
    </row>
    <row r="123" spans="2:65" s="1" customFormat="1" ht="10.35" customHeight="1">
      <c r="B123" s="31"/>
      <c r="L123" s="31"/>
    </row>
    <row r="124" spans="2:65" s="10" customFormat="1" ht="29.25" customHeight="1">
      <c r="B124" s="115"/>
      <c r="C124" s="116" t="s">
        <v>150</v>
      </c>
      <c r="D124" s="117" t="s">
        <v>61</v>
      </c>
      <c r="E124" s="117" t="s">
        <v>57</v>
      </c>
      <c r="F124" s="117" t="s">
        <v>58</v>
      </c>
      <c r="G124" s="117" t="s">
        <v>151</v>
      </c>
      <c r="H124" s="117" t="s">
        <v>152</v>
      </c>
      <c r="I124" s="117" t="s">
        <v>153</v>
      </c>
      <c r="J124" s="117" t="s">
        <v>136</v>
      </c>
      <c r="K124" s="118" t="s">
        <v>154</v>
      </c>
      <c r="L124" s="115"/>
      <c r="M124" s="58" t="s">
        <v>1</v>
      </c>
      <c r="N124" s="59" t="s">
        <v>40</v>
      </c>
      <c r="O124" s="59" t="s">
        <v>155</v>
      </c>
      <c r="P124" s="59" t="s">
        <v>156</v>
      </c>
      <c r="Q124" s="59" t="s">
        <v>157</v>
      </c>
      <c r="R124" s="59" t="s">
        <v>158</v>
      </c>
      <c r="S124" s="59" t="s">
        <v>159</v>
      </c>
      <c r="T124" s="60" t="s">
        <v>160</v>
      </c>
    </row>
    <row r="125" spans="2:65" s="1" customFormat="1" ht="22.9" customHeight="1">
      <c r="B125" s="31"/>
      <c r="C125" s="63" t="s">
        <v>161</v>
      </c>
      <c r="J125" s="119">
        <f>BK125</f>
        <v>0</v>
      </c>
      <c r="L125" s="31"/>
      <c r="M125" s="61"/>
      <c r="N125" s="52"/>
      <c r="O125" s="52"/>
      <c r="P125" s="120">
        <f>P126+P137+P156+P167+P184+P210+P233+P236+P240</f>
        <v>0</v>
      </c>
      <c r="Q125" s="52"/>
      <c r="R125" s="120">
        <f>R126+R137+R156+R167+R184+R210+R233+R236+R240</f>
        <v>0</v>
      </c>
      <c r="S125" s="52"/>
      <c r="T125" s="121">
        <f>T126+T137+T156+T167+T184+T210+T233+T236+T240</f>
        <v>0</v>
      </c>
      <c r="AT125" s="16" t="s">
        <v>75</v>
      </c>
      <c r="AU125" s="16" t="s">
        <v>138</v>
      </c>
      <c r="BK125" s="122">
        <f>BK126+BK137+BK156+BK167+BK184+BK210+BK233+BK236+BK240</f>
        <v>0</v>
      </c>
    </row>
    <row r="126" spans="2:65" s="11" customFormat="1" ht="25.9" customHeight="1">
      <c r="B126" s="123"/>
      <c r="D126" s="124" t="s">
        <v>75</v>
      </c>
      <c r="E126" s="125" t="s">
        <v>1497</v>
      </c>
      <c r="F126" s="125" t="s">
        <v>2317</v>
      </c>
      <c r="I126" s="126"/>
      <c r="J126" s="127">
        <f>BK126</f>
        <v>0</v>
      </c>
      <c r="L126" s="123"/>
      <c r="M126" s="128"/>
      <c r="P126" s="129">
        <f>SUM(P127:P136)</f>
        <v>0</v>
      </c>
      <c r="R126" s="129">
        <f>SUM(R127:R136)</f>
        <v>0</v>
      </c>
      <c r="T126" s="130">
        <f>SUM(T127:T136)</f>
        <v>0</v>
      </c>
      <c r="AR126" s="124" t="s">
        <v>84</v>
      </c>
      <c r="AT126" s="131" t="s">
        <v>75</v>
      </c>
      <c r="AU126" s="131" t="s">
        <v>76</v>
      </c>
      <c r="AY126" s="124" t="s">
        <v>164</v>
      </c>
      <c r="BK126" s="132">
        <f>SUM(BK127:BK136)</f>
        <v>0</v>
      </c>
    </row>
    <row r="127" spans="2:65" s="1" customFormat="1" ht="37.9" customHeight="1">
      <c r="B127" s="31"/>
      <c r="C127" s="135" t="s">
        <v>84</v>
      </c>
      <c r="D127" s="135" t="s">
        <v>167</v>
      </c>
      <c r="E127" s="136" t="s">
        <v>2318</v>
      </c>
      <c r="F127" s="137" t="s">
        <v>2319</v>
      </c>
      <c r="G127" s="138" t="s">
        <v>1894</v>
      </c>
      <c r="H127" s="139">
        <v>1</v>
      </c>
      <c r="I127" s="140"/>
      <c r="J127" s="141">
        <f t="shared" ref="J127:J136" si="0">ROUND(I127*H127,2)</f>
        <v>0</v>
      </c>
      <c r="K127" s="137" t="s">
        <v>2320</v>
      </c>
      <c r="L127" s="31"/>
      <c r="M127" s="142" t="s">
        <v>1</v>
      </c>
      <c r="N127" s="143" t="s">
        <v>42</v>
      </c>
      <c r="P127" s="144">
        <f t="shared" ref="P127:P136" si="1">O127*H127</f>
        <v>0</v>
      </c>
      <c r="Q127" s="144">
        <v>0</v>
      </c>
      <c r="R127" s="144">
        <f t="shared" ref="R127:R136" si="2">Q127*H127</f>
        <v>0</v>
      </c>
      <c r="S127" s="144">
        <v>0</v>
      </c>
      <c r="T127" s="145">
        <f t="shared" ref="T127:T136" si="3">S127*H127</f>
        <v>0</v>
      </c>
      <c r="AR127" s="146" t="s">
        <v>186</v>
      </c>
      <c r="AT127" s="146" t="s">
        <v>167</v>
      </c>
      <c r="AU127" s="146" t="s">
        <v>84</v>
      </c>
      <c r="AY127" s="16" t="s">
        <v>164</v>
      </c>
      <c r="BE127" s="147">
        <f t="shared" ref="BE127:BE136" si="4">IF(N127="základní",J127,0)</f>
        <v>0</v>
      </c>
      <c r="BF127" s="147">
        <f t="shared" ref="BF127:BF136" si="5">IF(N127="snížená",J127,0)</f>
        <v>0</v>
      </c>
      <c r="BG127" s="147">
        <f t="shared" ref="BG127:BG136" si="6">IF(N127="zákl. přenesená",J127,0)</f>
        <v>0</v>
      </c>
      <c r="BH127" s="147">
        <f t="shared" ref="BH127:BH136" si="7">IF(N127="sníž. přenesená",J127,0)</f>
        <v>0</v>
      </c>
      <c r="BI127" s="147">
        <f t="shared" ref="BI127:BI136" si="8">IF(N127="nulová",J127,0)</f>
        <v>0</v>
      </c>
      <c r="BJ127" s="16" t="s">
        <v>113</v>
      </c>
      <c r="BK127" s="147">
        <f t="shared" ref="BK127:BK136" si="9">ROUND(I127*H127,2)</f>
        <v>0</v>
      </c>
      <c r="BL127" s="16" t="s">
        <v>186</v>
      </c>
      <c r="BM127" s="146" t="s">
        <v>2321</v>
      </c>
    </row>
    <row r="128" spans="2:65" s="1" customFormat="1" ht="37.9" customHeight="1">
      <c r="B128" s="31"/>
      <c r="C128" s="135" t="s">
        <v>113</v>
      </c>
      <c r="D128" s="135" t="s">
        <v>167</v>
      </c>
      <c r="E128" s="136" t="s">
        <v>2322</v>
      </c>
      <c r="F128" s="137" t="s">
        <v>2323</v>
      </c>
      <c r="G128" s="138" t="s">
        <v>1894</v>
      </c>
      <c r="H128" s="139">
        <v>1</v>
      </c>
      <c r="I128" s="140"/>
      <c r="J128" s="141">
        <f t="shared" si="0"/>
        <v>0</v>
      </c>
      <c r="K128" s="137" t="s">
        <v>2320</v>
      </c>
      <c r="L128" s="31"/>
      <c r="M128" s="142" t="s">
        <v>1</v>
      </c>
      <c r="N128" s="143" t="s">
        <v>42</v>
      </c>
      <c r="P128" s="144">
        <f t="shared" si="1"/>
        <v>0</v>
      </c>
      <c r="Q128" s="144">
        <v>0</v>
      </c>
      <c r="R128" s="144">
        <f t="shared" si="2"/>
        <v>0</v>
      </c>
      <c r="S128" s="144">
        <v>0</v>
      </c>
      <c r="T128" s="145">
        <f t="shared" si="3"/>
        <v>0</v>
      </c>
      <c r="AR128" s="146" t="s">
        <v>186</v>
      </c>
      <c r="AT128" s="146" t="s">
        <v>167</v>
      </c>
      <c r="AU128" s="146" t="s">
        <v>84</v>
      </c>
      <c r="AY128" s="16" t="s">
        <v>164</v>
      </c>
      <c r="BE128" s="147">
        <f t="shared" si="4"/>
        <v>0</v>
      </c>
      <c r="BF128" s="147">
        <f t="shared" si="5"/>
        <v>0</v>
      </c>
      <c r="BG128" s="147">
        <f t="shared" si="6"/>
        <v>0</v>
      </c>
      <c r="BH128" s="147">
        <f t="shared" si="7"/>
        <v>0</v>
      </c>
      <c r="BI128" s="147">
        <f t="shared" si="8"/>
        <v>0</v>
      </c>
      <c r="BJ128" s="16" t="s">
        <v>113</v>
      </c>
      <c r="BK128" s="147">
        <f t="shared" si="9"/>
        <v>0</v>
      </c>
      <c r="BL128" s="16" t="s">
        <v>186</v>
      </c>
      <c r="BM128" s="146" t="s">
        <v>2324</v>
      </c>
    </row>
    <row r="129" spans="2:65" s="1" customFormat="1" ht="16.5" customHeight="1">
      <c r="B129" s="31"/>
      <c r="C129" s="135" t="s">
        <v>181</v>
      </c>
      <c r="D129" s="135" t="s">
        <v>167</v>
      </c>
      <c r="E129" s="136" t="s">
        <v>2325</v>
      </c>
      <c r="F129" s="137" t="s">
        <v>2326</v>
      </c>
      <c r="G129" s="138" t="s">
        <v>1894</v>
      </c>
      <c r="H129" s="139">
        <v>1</v>
      </c>
      <c r="I129" s="140"/>
      <c r="J129" s="141">
        <f t="shared" si="0"/>
        <v>0</v>
      </c>
      <c r="K129" s="137" t="s">
        <v>2320</v>
      </c>
      <c r="L129" s="31"/>
      <c r="M129" s="142" t="s">
        <v>1</v>
      </c>
      <c r="N129" s="143" t="s">
        <v>42</v>
      </c>
      <c r="P129" s="144">
        <f t="shared" si="1"/>
        <v>0</v>
      </c>
      <c r="Q129" s="144">
        <v>0</v>
      </c>
      <c r="R129" s="144">
        <f t="shared" si="2"/>
        <v>0</v>
      </c>
      <c r="S129" s="144">
        <v>0</v>
      </c>
      <c r="T129" s="145">
        <f t="shared" si="3"/>
        <v>0</v>
      </c>
      <c r="AR129" s="146" t="s">
        <v>186</v>
      </c>
      <c r="AT129" s="146" t="s">
        <v>167</v>
      </c>
      <c r="AU129" s="146" t="s">
        <v>84</v>
      </c>
      <c r="AY129" s="16" t="s">
        <v>164</v>
      </c>
      <c r="BE129" s="147">
        <f t="shared" si="4"/>
        <v>0</v>
      </c>
      <c r="BF129" s="147">
        <f t="shared" si="5"/>
        <v>0</v>
      </c>
      <c r="BG129" s="147">
        <f t="shared" si="6"/>
        <v>0</v>
      </c>
      <c r="BH129" s="147">
        <f t="shared" si="7"/>
        <v>0</v>
      </c>
      <c r="BI129" s="147">
        <f t="shared" si="8"/>
        <v>0</v>
      </c>
      <c r="BJ129" s="16" t="s">
        <v>113</v>
      </c>
      <c r="BK129" s="147">
        <f t="shared" si="9"/>
        <v>0</v>
      </c>
      <c r="BL129" s="16" t="s">
        <v>186</v>
      </c>
      <c r="BM129" s="146" t="s">
        <v>2327</v>
      </c>
    </row>
    <row r="130" spans="2:65" s="1" customFormat="1" ht="24.2" customHeight="1">
      <c r="B130" s="31"/>
      <c r="C130" s="135" t="s">
        <v>186</v>
      </c>
      <c r="D130" s="135" t="s">
        <v>167</v>
      </c>
      <c r="E130" s="136" t="s">
        <v>2328</v>
      </c>
      <c r="F130" s="137" t="s">
        <v>2329</v>
      </c>
      <c r="G130" s="138" t="s">
        <v>1894</v>
      </c>
      <c r="H130" s="139">
        <v>1</v>
      </c>
      <c r="I130" s="140"/>
      <c r="J130" s="141">
        <f t="shared" si="0"/>
        <v>0</v>
      </c>
      <c r="K130" s="137" t="s">
        <v>2320</v>
      </c>
      <c r="L130" s="31"/>
      <c r="M130" s="142" t="s">
        <v>1</v>
      </c>
      <c r="N130" s="143" t="s">
        <v>42</v>
      </c>
      <c r="P130" s="144">
        <f t="shared" si="1"/>
        <v>0</v>
      </c>
      <c r="Q130" s="144">
        <v>0</v>
      </c>
      <c r="R130" s="144">
        <f t="shared" si="2"/>
        <v>0</v>
      </c>
      <c r="S130" s="144">
        <v>0</v>
      </c>
      <c r="T130" s="145">
        <f t="shared" si="3"/>
        <v>0</v>
      </c>
      <c r="AR130" s="146" t="s">
        <v>186</v>
      </c>
      <c r="AT130" s="146" t="s">
        <v>167</v>
      </c>
      <c r="AU130" s="146" t="s">
        <v>84</v>
      </c>
      <c r="AY130" s="16" t="s">
        <v>164</v>
      </c>
      <c r="BE130" s="147">
        <f t="shared" si="4"/>
        <v>0</v>
      </c>
      <c r="BF130" s="147">
        <f t="shared" si="5"/>
        <v>0</v>
      </c>
      <c r="BG130" s="147">
        <f t="shared" si="6"/>
        <v>0</v>
      </c>
      <c r="BH130" s="147">
        <f t="shared" si="7"/>
        <v>0</v>
      </c>
      <c r="BI130" s="147">
        <f t="shared" si="8"/>
        <v>0</v>
      </c>
      <c r="BJ130" s="16" t="s">
        <v>113</v>
      </c>
      <c r="BK130" s="147">
        <f t="shared" si="9"/>
        <v>0</v>
      </c>
      <c r="BL130" s="16" t="s">
        <v>186</v>
      </c>
      <c r="BM130" s="146" t="s">
        <v>2330</v>
      </c>
    </row>
    <row r="131" spans="2:65" s="1" customFormat="1" ht="24.2" customHeight="1">
      <c r="B131" s="31"/>
      <c r="C131" s="135" t="s">
        <v>163</v>
      </c>
      <c r="D131" s="135" t="s">
        <v>167</v>
      </c>
      <c r="E131" s="136" t="s">
        <v>2331</v>
      </c>
      <c r="F131" s="137" t="s">
        <v>2332</v>
      </c>
      <c r="G131" s="138" t="s">
        <v>1894</v>
      </c>
      <c r="H131" s="139">
        <v>1</v>
      </c>
      <c r="I131" s="140"/>
      <c r="J131" s="141">
        <f t="shared" si="0"/>
        <v>0</v>
      </c>
      <c r="K131" s="137" t="s">
        <v>2320</v>
      </c>
      <c r="L131" s="31"/>
      <c r="M131" s="142" t="s">
        <v>1</v>
      </c>
      <c r="N131" s="143" t="s">
        <v>42</v>
      </c>
      <c r="P131" s="144">
        <f t="shared" si="1"/>
        <v>0</v>
      </c>
      <c r="Q131" s="144">
        <v>0</v>
      </c>
      <c r="R131" s="144">
        <f t="shared" si="2"/>
        <v>0</v>
      </c>
      <c r="S131" s="144">
        <v>0</v>
      </c>
      <c r="T131" s="145">
        <f t="shared" si="3"/>
        <v>0</v>
      </c>
      <c r="AR131" s="146" t="s">
        <v>186</v>
      </c>
      <c r="AT131" s="146" t="s">
        <v>167</v>
      </c>
      <c r="AU131" s="146" t="s">
        <v>84</v>
      </c>
      <c r="AY131" s="16" t="s">
        <v>164</v>
      </c>
      <c r="BE131" s="147">
        <f t="shared" si="4"/>
        <v>0</v>
      </c>
      <c r="BF131" s="147">
        <f t="shared" si="5"/>
        <v>0</v>
      </c>
      <c r="BG131" s="147">
        <f t="shared" si="6"/>
        <v>0</v>
      </c>
      <c r="BH131" s="147">
        <f t="shared" si="7"/>
        <v>0</v>
      </c>
      <c r="BI131" s="147">
        <f t="shared" si="8"/>
        <v>0</v>
      </c>
      <c r="BJ131" s="16" t="s">
        <v>113</v>
      </c>
      <c r="BK131" s="147">
        <f t="shared" si="9"/>
        <v>0</v>
      </c>
      <c r="BL131" s="16" t="s">
        <v>186</v>
      </c>
      <c r="BM131" s="146" t="s">
        <v>2333</v>
      </c>
    </row>
    <row r="132" spans="2:65" s="1" customFormat="1" ht="24.2" customHeight="1">
      <c r="B132" s="31"/>
      <c r="C132" s="135" t="s">
        <v>194</v>
      </c>
      <c r="D132" s="135" t="s">
        <v>167</v>
      </c>
      <c r="E132" s="136" t="s">
        <v>2334</v>
      </c>
      <c r="F132" s="137" t="s">
        <v>2335</v>
      </c>
      <c r="G132" s="138" t="s">
        <v>1894</v>
      </c>
      <c r="H132" s="139">
        <v>1</v>
      </c>
      <c r="I132" s="140"/>
      <c r="J132" s="141">
        <f t="shared" si="0"/>
        <v>0</v>
      </c>
      <c r="K132" s="137" t="s">
        <v>2320</v>
      </c>
      <c r="L132" s="31"/>
      <c r="M132" s="142" t="s">
        <v>1</v>
      </c>
      <c r="N132" s="143" t="s">
        <v>42</v>
      </c>
      <c r="P132" s="144">
        <f t="shared" si="1"/>
        <v>0</v>
      </c>
      <c r="Q132" s="144">
        <v>0</v>
      </c>
      <c r="R132" s="144">
        <f t="shared" si="2"/>
        <v>0</v>
      </c>
      <c r="S132" s="144">
        <v>0</v>
      </c>
      <c r="T132" s="145">
        <f t="shared" si="3"/>
        <v>0</v>
      </c>
      <c r="AR132" s="146" t="s">
        <v>186</v>
      </c>
      <c r="AT132" s="146" t="s">
        <v>167</v>
      </c>
      <c r="AU132" s="146" t="s">
        <v>84</v>
      </c>
      <c r="AY132" s="16" t="s">
        <v>164</v>
      </c>
      <c r="BE132" s="147">
        <f t="shared" si="4"/>
        <v>0</v>
      </c>
      <c r="BF132" s="147">
        <f t="shared" si="5"/>
        <v>0</v>
      </c>
      <c r="BG132" s="147">
        <f t="shared" si="6"/>
        <v>0</v>
      </c>
      <c r="BH132" s="147">
        <f t="shared" si="7"/>
        <v>0</v>
      </c>
      <c r="BI132" s="147">
        <f t="shared" si="8"/>
        <v>0</v>
      </c>
      <c r="BJ132" s="16" t="s">
        <v>113</v>
      </c>
      <c r="BK132" s="147">
        <f t="shared" si="9"/>
        <v>0</v>
      </c>
      <c r="BL132" s="16" t="s">
        <v>186</v>
      </c>
      <c r="BM132" s="146" t="s">
        <v>2336</v>
      </c>
    </row>
    <row r="133" spans="2:65" s="1" customFormat="1" ht="16.5" customHeight="1">
      <c r="B133" s="31"/>
      <c r="C133" s="135" t="s">
        <v>197</v>
      </c>
      <c r="D133" s="135" t="s">
        <v>167</v>
      </c>
      <c r="E133" s="136" t="s">
        <v>2337</v>
      </c>
      <c r="F133" s="137" t="s">
        <v>2338</v>
      </c>
      <c r="G133" s="138" t="s">
        <v>1894</v>
      </c>
      <c r="H133" s="139">
        <v>30</v>
      </c>
      <c r="I133" s="140"/>
      <c r="J133" s="141">
        <f t="shared" si="0"/>
        <v>0</v>
      </c>
      <c r="K133" s="137" t="s">
        <v>2320</v>
      </c>
      <c r="L133" s="31"/>
      <c r="M133" s="142" t="s">
        <v>1</v>
      </c>
      <c r="N133" s="143" t="s">
        <v>42</v>
      </c>
      <c r="P133" s="144">
        <f t="shared" si="1"/>
        <v>0</v>
      </c>
      <c r="Q133" s="144">
        <v>0</v>
      </c>
      <c r="R133" s="144">
        <f t="shared" si="2"/>
        <v>0</v>
      </c>
      <c r="S133" s="144">
        <v>0</v>
      </c>
      <c r="T133" s="145">
        <f t="shared" si="3"/>
        <v>0</v>
      </c>
      <c r="AR133" s="146" t="s">
        <v>186</v>
      </c>
      <c r="AT133" s="146" t="s">
        <v>167</v>
      </c>
      <c r="AU133" s="146" t="s">
        <v>84</v>
      </c>
      <c r="AY133" s="16" t="s">
        <v>164</v>
      </c>
      <c r="BE133" s="147">
        <f t="shared" si="4"/>
        <v>0</v>
      </c>
      <c r="BF133" s="147">
        <f t="shared" si="5"/>
        <v>0</v>
      </c>
      <c r="BG133" s="147">
        <f t="shared" si="6"/>
        <v>0</v>
      </c>
      <c r="BH133" s="147">
        <f t="shared" si="7"/>
        <v>0</v>
      </c>
      <c r="BI133" s="147">
        <f t="shared" si="8"/>
        <v>0</v>
      </c>
      <c r="BJ133" s="16" t="s">
        <v>113</v>
      </c>
      <c r="BK133" s="147">
        <f t="shared" si="9"/>
        <v>0</v>
      </c>
      <c r="BL133" s="16" t="s">
        <v>186</v>
      </c>
      <c r="BM133" s="146" t="s">
        <v>2339</v>
      </c>
    </row>
    <row r="134" spans="2:65" s="1" customFormat="1" ht="24.2" customHeight="1">
      <c r="B134" s="31"/>
      <c r="C134" s="135" t="s">
        <v>203</v>
      </c>
      <c r="D134" s="135" t="s">
        <v>167</v>
      </c>
      <c r="E134" s="136" t="s">
        <v>2340</v>
      </c>
      <c r="F134" s="137" t="s">
        <v>2341</v>
      </c>
      <c r="G134" s="138" t="s">
        <v>1894</v>
      </c>
      <c r="H134" s="139">
        <v>1</v>
      </c>
      <c r="I134" s="140"/>
      <c r="J134" s="141">
        <f t="shared" si="0"/>
        <v>0</v>
      </c>
      <c r="K134" s="137" t="s">
        <v>2320</v>
      </c>
      <c r="L134" s="31"/>
      <c r="M134" s="142" t="s">
        <v>1</v>
      </c>
      <c r="N134" s="143" t="s">
        <v>42</v>
      </c>
      <c r="P134" s="144">
        <f t="shared" si="1"/>
        <v>0</v>
      </c>
      <c r="Q134" s="144">
        <v>0</v>
      </c>
      <c r="R134" s="144">
        <f t="shared" si="2"/>
        <v>0</v>
      </c>
      <c r="S134" s="144">
        <v>0</v>
      </c>
      <c r="T134" s="145">
        <f t="shared" si="3"/>
        <v>0</v>
      </c>
      <c r="AR134" s="146" t="s">
        <v>186</v>
      </c>
      <c r="AT134" s="146" t="s">
        <v>167</v>
      </c>
      <c r="AU134" s="146" t="s">
        <v>84</v>
      </c>
      <c r="AY134" s="16" t="s">
        <v>164</v>
      </c>
      <c r="BE134" s="147">
        <f t="shared" si="4"/>
        <v>0</v>
      </c>
      <c r="BF134" s="147">
        <f t="shared" si="5"/>
        <v>0</v>
      </c>
      <c r="BG134" s="147">
        <f t="shared" si="6"/>
        <v>0</v>
      </c>
      <c r="BH134" s="147">
        <f t="shared" si="7"/>
        <v>0</v>
      </c>
      <c r="BI134" s="147">
        <f t="shared" si="8"/>
        <v>0</v>
      </c>
      <c r="BJ134" s="16" t="s">
        <v>113</v>
      </c>
      <c r="BK134" s="147">
        <f t="shared" si="9"/>
        <v>0</v>
      </c>
      <c r="BL134" s="16" t="s">
        <v>186</v>
      </c>
      <c r="BM134" s="146" t="s">
        <v>2342</v>
      </c>
    </row>
    <row r="135" spans="2:65" s="1" customFormat="1" ht="76.349999999999994" customHeight="1">
      <c r="B135" s="31"/>
      <c r="C135" s="135" t="s">
        <v>208</v>
      </c>
      <c r="D135" s="135" t="s">
        <v>167</v>
      </c>
      <c r="E135" s="136" t="s">
        <v>2343</v>
      </c>
      <c r="F135" s="137" t="s">
        <v>2344</v>
      </c>
      <c r="G135" s="138" t="s">
        <v>1894</v>
      </c>
      <c r="H135" s="139">
        <v>1</v>
      </c>
      <c r="I135" s="140"/>
      <c r="J135" s="141">
        <f t="shared" si="0"/>
        <v>0</v>
      </c>
      <c r="K135" s="137" t="s">
        <v>2320</v>
      </c>
      <c r="L135" s="31"/>
      <c r="M135" s="142" t="s">
        <v>1</v>
      </c>
      <c r="N135" s="143" t="s">
        <v>42</v>
      </c>
      <c r="P135" s="144">
        <f t="shared" si="1"/>
        <v>0</v>
      </c>
      <c r="Q135" s="144">
        <v>0</v>
      </c>
      <c r="R135" s="144">
        <f t="shared" si="2"/>
        <v>0</v>
      </c>
      <c r="S135" s="144">
        <v>0</v>
      </c>
      <c r="T135" s="145">
        <f t="shared" si="3"/>
        <v>0</v>
      </c>
      <c r="AR135" s="146" t="s">
        <v>186</v>
      </c>
      <c r="AT135" s="146" t="s">
        <v>167</v>
      </c>
      <c r="AU135" s="146" t="s">
        <v>84</v>
      </c>
      <c r="AY135" s="16" t="s">
        <v>164</v>
      </c>
      <c r="BE135" s="147">
        <f t="shared" si="4"/>
        <v>0</v>
      </c>
      <c r="BF135" s="147">
        <f t="shared" si="5"/>
        <v>0</v>
      </c>
      <c r="BG135" s="147">
        <f t="shared" si="6"/>
        <v>0</v>
      </c>
      <c r="BH135" s="147">
        <f t="shared" si="7"/>
        <v>0</v>
      </c>
      <c r="BI135" s="147">
        <f t="shared" si="8"/>
        <v>0</v>
      </c>
      <c r="BJ135" s="16" t="s">
        <v>113</v>
      </c>
      <c r="BK135" s="147">
        <f t="shared" si="9"/>
        <v>0</v>
      </c>
      <c r="BL135" s="16" t="s">
        <v>186</v>
      </c>
      <c r="BM135" s="146" t="s">
        <v>2345</v>
      </c>
    </row>
    <row r="136" spans="2:65" s="1" customFormat="1" ht="44.25" customHeight="1">
      <c r="B136" s="31"/>
      <c r="C136" s="135" t="s">
        <v>118</v>
      </c>
      <c r="D136" s="135" t="s">
        <v>167</v>
      </c>
      <c r="E136" s="136" t="s">
        <v>2346</v>
      </c>
      <c r="F136" s="137" t="s">
        <v>2347</v>
      </c>
      <c r="G136" s="138" t="s">
        <v>1894</v>
      </c>
      <c r="H136" s="139">
        <v>3</v>
      </c>
      <c r="I136" s="140"/>
      <c r="J136" s="141">
        <f t="shared" si="0"/>
        <v>0</v>
      </c>
      <c r="K136" s="137" t="s">
        <v>2320</v>
      </c>
      <c r="L136" s="31"/>
      <c r="M136" s="142" t="s">
        <v>1</v>
      </c>
      <c r="N136" s="143" t="s">
        <v>42</v>
      </c>
      <c r="P136" s="144">
        <f t="shared" si="1"/>
        <v>0</v>
      </c>
      <c r="Q136" s="144">
        <v>0</v>
      </c>
      <c r="R136" s="144">
        <f t="shared" si="2"/>
        <v>0</v>
      </c>
      <c r="S136" s="144">
        <v>0</v>
      </c>
      <c r="T136" s="145">
        <f t="shared" si="3"/>
        <v>0</v>
      </c>
      <c r="AR136" s="146" t="s">
        <v>186</v>
      </c>
      <c r="AT136" s="146" t="s">
        <v>167</v>
      </c>
      <c r="AU136" s="146" t="s">
        <v>84</v>
      </c>
      <c r="AY136" s="16" t="s">
        <v>164</v>
      </c>
      <c r="BE136" s="147">
        <f t="shared" si="4"/>
        <v>0</v>
      </c>
      <c r="BF136" s="147">
        <f t="shared" si="5"/>
        <v>0</v>
      </c>
      <c r="BG136" s="147">
        <f t="shared" si="6"/>
        <v>0</v>
      </c>
      <c r="BH136" s="147">
        <f t="shared" si="7"/>
        <v>0</v>
      </c>
      <c r="BI136" s="147">
        <f t="shared" si="8"/>
        <v>0</v>
      </c>
      <c r="BJ136" s="16" t="s">
        <v>113</v>
      </c>
      <c r="BK136" s="147">
        <f t="shared" si="9"/>
        <v>0</v>
      </c>
      <c r="BL136" s="16" t="s">
        <v>186</v>
      </c>
      <c r="BM136" s="146" t="s">
        <v>2348</v>
      </c>
    </row>
    <row r="137" spans="2:65" s="11" customFormat="1" ht="25.9" customHeight="1">
      <c r="B137" s="123"/>
      <c r="D137" s="124" t="s">
        <v>75</v>
      </c>
      <c r="E137" s="125" t="s">
        <v>2184</v>
      </c>
      <c r="F137" s="125" t="s">
        <v>2349</v>
      </c>
      <c r="I137" s="126"/>
      <c r="J137" s="127">
        <f>BK137</f>
        <v>0</v>
      </c>
      <c r="L137" s="123"/>
      <c r="M137" s="128"/>
      <c r="P137" s="129">
        <f>SUM(P138:P155)</f>
        <v>0</v>
      </c>
      <c r="R137" s="129">
        <f>SUM(R138:R155)</f>
        <v>0</v>
      </c>
      <c r="T137" s="130">
        <f>SUM(T138:T155)</f>
        <v>0</v>
      </c>
      <c r="AR137" s="124" t="s">
        <v>84</v>
      </c>
      <c r="AT137" s="131" t="s">
        <v>75</v>
      </c>
      <c r="AU137" s="131" t="s">
        <v>76</v>
      </c>
      <c r="AY137" s="124" t="s">
        <v>164</v>
      </c>
      <c r="BK137" s="132">
        <f>SUM(BK138:BK155)</f>
        <v>0</v>
      </c>
    </row>
    <row r="138" spans="2:65" s="1" customFormat="1" ht="24.2" customHeight="1">
      <c r="B138" s="31"/>
      <c r="C138" s="135" t="s">
        <v>121</v>
      </c>
      <c r="D138" s="135" t="s">
        <v>167</v>
      </c>
      <c r="E138" s="136" t="s">
        <v>2350</v>
      </c>
      <c r="F138" s="137" t="s">
        <v>2351</v>
      </c>
      <c r="G138" s="138" t="s">
        <v>1894</v>
      </c>
      <c r="H138" s="139">
        <v>46</v>
      </c>
      <c r="I138" s="140"/>
      <c r="J138" s="141">
        <f t="shared" ref="J138:J155" si="10">ROUND(I138*H138,2)</f>
        <v>0</v>
      </c>
      <c r="K138" s="137" t="s">
        <v>2320</v>
      </c>
      <c r="L138" s="31"/>
      <c r="M138" s="142" t="s">
        <v>1</v>
      </c>
      <c r="N138" s="143" t="s">
        <v>42</v>
      </c>
      <c r="P138" s="144">
        <f t="shared" ref="P138:P155" si="11">O138*H138</f>
        <v>0</v>
      </c>
      <c r="Q138" s="144">
        <v>0</v>
      </c>
      <c r="R138" s="144">
        <f t="shared" ref="R138:R155" si="12">Q138*H138</f>
        <v>0</v>
      </c>
      <c r="S138" s="144">
        <v>0</v>
      </c>
      <c r="T138" s="145">
        <f t="shared" ref="T138:T155" si="13">S138*H138</f>
        <v>0</v>
      </c>
      <c r="AR138" s="146" t="s">
        <v>186</v>
      </c>
      <c r="AT138" s="146" t="s">
        <v>167</v>
      </c>
      <c r="AU138" s="146" t="s">
        <v>84</v>
      </c>
      <c r="AY138" s="16" t="s">
        <v>164</v>
      </c>
      <c r="BE138" s="147">
        <f t="shared" ref="BE138:BE155" si="14">IF(N138="základní",J138,0)</f>
        <v>0</v>
      </c>
      <c r="BF138" s="147">
        <f t="shared" ref="BF138:BF155" si="15">IF(N138="snížená",J138,0)</f>
        <v>0</v>
      </c>
      <c r="BG138" s="147">
        <f t="shared" ref="BG138:BG155" si="16">IF(N138="zákl. přenesená",J138,0)</f>
        <v>0</v>
      </c>
      <c r="BH138" s="147">
        <f t="shared" ref="BH138:BH155" si="17">IF(N138="sníž. přenesená",J138,0)</f>
        <v>0</v>
      </c>
      <c r="BI138" s="147">
        <f t="shared" ref="BI138:BI155" si="18">IF(N138="nulová",J138,0)</f>
        <v>0</v>
      </c>
      <c r="BJ138" s="16" t="s">
        <v>113</v>
      </c>
      <c r="BK138" s="147">
        <f t="shared" ref="BK138:BK155" si="19">ROUND(I138*H138,2)</f>
        <v>0</v>
      </c>
      <c r="BL138" s="16" t="s">
        <v>186</v>
      </c>
      <c r="BM138" s="146" t="s">
        <v>2352</v>
      </c>
    </row>
    <row r="139" spans="2:65" s="1" customFormat="1" ht="24.2" customHeight="1">
      <c r="B139" s="31"/>
      <c r="C139" s="135" t="s">
        <v>8</v>
      </c>
      <c r="D139" s="135" t="s">
        <v>167</v>
      </c>
      <c r="E139" s="136" t="s">
        <v>2353</v>
      </c>
      <c r="F139" s="137" t="s">
        <v>2354</v>
      </c>
      <c r="G139" s="138" t="s">
        <v>1894</v>
      </c>
      <c r="H139" s="139">
        <v>48</v>
      </c>
      <c r="I139" s="140"/>
      <c r="J139" s="141">
        <f t="shared" si="10"/>
        <v>0</v>
      </c>
      <c r="K139" s="137" t="s">
        <v>2320</v>
      </c>
      <c r="L139" s="31"/>
      <c r="M139" s="142" t="s">
        <v>1</v>
      </c>
      <c r="N139" s="143" t="s">
        <v>42</v>
      </c>
      <c r="P139" s="144">
        <f t="shared" si="11"/>
        <v>0</v>
      </c>
      <c r="Q139" s="144">
        <v>0</v>
      </c>
      <c r="R139" s="144">
        <f t="shared" si="12"/>
        <v>0</v>
      </c>
      <c r="S139" s="144">
        <v>0</v>
      </c>
      <c r="T139" s="145">
        <f t="shared" si="13"/>
        <v>0</v>
      </c>
      <c r="AR139" s="146" t="s">
        <v>186</v>
      </c>
      <c r="AT139" s="146" t="s">
        <v>167</v>
      </c>
      <c r="AU139" s="146" t="s">
        <v>84</v>
      </c>
      <c r="AY139" s="16" t="s">
        <v>164</v>
      </c>
      <c r="BE139" s="147">
        <f t="shared" si="14"/>
        <v>0</v>
      </c>
      <c r="BF139" s="147">
        <f t="shared" si="15"/>
        <v>0</v>
      </c>
      <c r="BG139" s="147">
        <f t="shared" si="16"/>
        <v>0</v>
      </c>
      <c r="BH139" s="147">
        <f t="shared" si="17"/>
        <v>0</v>
      </c>
      <c r="BI139" s="147">
        <f t="shared" si="18"/>
        <v>0</v>
      </c>
      <c r="BJ139" s="16" t="s">
        <v>113</v>
      </c>
      <c r="BK139" s="147">
        <f t="shared" si="19"/>
        <v>0</v>
      </c>
      <c r="BL139" s="16" t="s">
        <v>186</v>
      </c>
      <c r="BM139" s="146" t="s">
        <v>2355</v>
      </c>
    </row>
    <row r="140" spans="2:65" s="1" customFormat="1" ht="24.2" customHeight="1">
      <c r="B140" s="31"/>
      <c r="C140" s="135" t="s">
        <v>126</v>
      </c>
      <c r="D140" s="135" t="s">
        <v>167</v>
      </c>
      <c r="E140" s="136" t="s">
        <v>2356</v>
      </c>
      <c r="F140" s="137" t="s">
        <v>2357</v>
      </c>
      <c r="G140" s="138" t="s">
        <v>1894</v>
      </c>
      <c r="H140" s="139">
        <v>31</v>
      </c>
      <c r="I140" s="140"/>
      <c r="J140" s="141">
        <f t="shared" si="10"/>
        <v>0</v>
      </c>
      <c r="K140" s="137" t="s">
        <v>2320</v>
      </c>
      <c r="L140" s="31"/>
      <c r="M140" s="142" t="s">
        <v>1</v>
      </c>
      <c r="N140" s="143" t="s">
        <v>42</v>
      </c>
      <c r="P140" s="144">
        <f t="shared" si="11"/>
        <v>0</v>
      </c>
      <c r="Q140" s="144">
        <v>0</v>
      </c>
      <c r="R140" s="144">
        <f t="shared" si="12"/>
        <v>0</v>
      </c>
      <c r="S140" s="144">
        <v>0</v>
      </c>
      <c r="T140" s="145">
        <f t="shared" si="13"/>
        <v>0</v>
      </c>
      <c r="AR140" s="146" t="s">
        <v>186</v>
      </c>
      <c r="AT140" s="146" t="s">
        <v>167</v>
      </c>
      <c r="AU140" s="146" t="s">
        <v>84</v>
      </c>
      <c r="AY140" s="16" t="s">
        <v>164</v>
      </c>
      <c r="BE140" s="147">
        <f t="shared" si="14"/>
        <v>0</v>
      </c>
      <c r="BF140" s="147">
        <f t="shared" si="15"/>
        <v>0</v>
      </c>
      <c r="BG140" s="147">
        <f t="shared" si="16"/>
        <v>0</v>
      </c>
      <c r="BH140" s="147">
        <f t="shared" si="17"/>
        <v>0</v>
      </c>
      <c r="BI140" s="147">
        <f t="shared" si="18"/>
        <v>0</v>
      </c>
      <c r="BJ140" s="16" t="s">
        <v>113</v>
      </c>
      <c r="BK140" s="147">
        <f t="shared" si="19"/>
        <v>0</v>
      </c>
      <c r="BL140" s="16" t="s">
        <v>186</v>
      </c>
      <c r="BM140" s="146" t="s">
        <v>2358</v>
      </c>
    </row>
    <row r="141" spans="2:65" s="1" customFormat="1" ht="24.2" customHeight="1">
      <c r="B141" s="31"/>
      <c r="C141" s="135" t="s">
        <v>128</v>
      </c>
      <c r="D141" s="135" t="s">
        <v>167</v>
      </c>
      <c r="E141" s="136" t="s">
        <v>2359</v>
      </c>
      <c r="F141" s="137" t="s">
        <v>2360</v>
      </c>
      <c r="G141" s="138" t="s">
        <v>1894</v>
      </c>
      <c r="H141" s="139">
        <v>62</v>
      </c>
      <c r="I141" s="140"/>
      <c r="J141" s="141">
        <f t="shared" si="10"/>
        <v>0</v>
      </c>
      <c r="K141" s="137" t="s">
        <v>2320</v>
      </c>
      <c r="L141" s="31"/>
      <c r="M141" s="142" t="s">
        <v>1</v>
      </c>
      <c r="N141" s="143" t="s">
        <v>42</v>
      </c>
      <c r="P141" s="144">
        <f t="shared" si="11"/>
        <v>0</v>
      </c>
      <c r="Q141" s="144">
        <v>0</v>
      </c>
      <c r="R141" s="144">
        <f t="shared" si="12"/>
        <v>0</v>
      </c>
      <c r="S141" s="144">
        <v>0</v>
      </c>
      <c r="T141" s="145">
        <f t="shared" si="13"/>
        <v>0</v>
      </c>
      <c r="AR141" s="146" t="s">
        <v>186</v>
      </c>
      <c r="AT141" s="146" t="s">
        <v>167</v>
      </c>
      <c r="AU141" s="146" t="s">
        <v>84</v>
      </c>
      <c r="AY141" s="16" t="s">
        <v>164</v>
      </c>
      <c r="BE141" s="147">
        <f t="shared" si="14"/>
        <v>0</v>
      </c>
      <c r="BF141" s="147">
        <f t="shared" si="15"/>
        <v>0</v>
      </c>
      <c r="BG141" s="147">
        <f t="shared" si="16"/>
        <v>0</v>
      </c>
      <c r="BH141" s="147">
        <f t="shared" si="17"/>
        <v>0</v>
      </c>
      <c r="BI141" s="147">
        <f t="shared" si="18"/>
        <v>0</v>
      </c>
      <c r="BJ141" s="16" t="s">
        <v>113</v>
      </c>
      <c r="BK141" s="147">
        <f t="shared" si="19"/>
        <v>0</v>
      </c>
      <c r="BL141" s="16" t="s">
        <v>186</v>
      </c>
      <c r="BM141" s="146" t="s">
        <v>2361</v>
      </c>
    </row>
    <row r="142" spans="2:65" s="1" customFormat="1" ht="24.2" customHeight="1">
      <c r="B142" s="31"/>
      <c r="C142" s="135" t="s">
        <v>336</v>
      </c>
      <c r="D142" s="135" t="s">
        <v>167</v>
      </c>
      <c r="E142" s="136" t="s">
        <v>2362</v>
      </c>
      <c r="F142" s="137" t="s">
        <v>2363</v>
      </c>
      <c r="G142" s="138" t="s">
        <v>1894</v>
      </c>
      <c r="H142" s="139">
        <v>64</v>
      </c>
      <c r="I142" s="140"/>
      <c r="J142" s="141">
        <f t="shared" si="10"/>
        <v>0</v>
      </c>
      <c r="K142" s="137" t="s">
        <v>2320</v>
      </c>
      <c r="L142" s="31"/>
      <c r="M142" s="142" t="s">
        <v>1</v>
      </c>
      <c r="N142" s="143" t="s">
        <v>42</v>
      </c>
      <c r="P142" s="144">
        <f t="shared" si="11"/>
        <v>0</v>
      </c>
      <c r="Q142" s="144">
        <v>0</v>
      </c>
      <c r="R142" s="144">
        <f t="shared" si="12"/>
        <v>0</v>
      </c>
      <c r="S142" s="144">
        <v>0</v>
      </c>
      <c r="T142" s="145">
        <f t="shared" si="13"/>
        <v>0</v>
      </c>
      <c r="AR142" s="146" t="s">
        <v>186</v>
      </c>
      <c r="AT142" s="146" t="s">
        <v>167</v>
      </c>
      <c r="AU142" s="146" t="s">
        <v>84</v>
      </c>
      <c r="AY142" s="16" t="s">
        <v>164</v>
      </c>
      <c r="BE142" s="147">
        <f t="shared" si="14"/>
        <v>0</v>
      </c>
      <c r="BF142" s="147">
        <f t="shared" si="15"/>
        <v>0</v>
      </c>
      <c r="BG142" s="147">
        <f t="shared" si="16"/>
        <v>0</v>
      </c>
      <c r="BH142" s="147">
        <f t="shared" si="17"/>
        <v>0</v>
      </c>
      <c r="BI142" s="147">
        <f t="shared" si="18"/>
        <v>0</v>
      </c>
      <c r="BJ142" s="16" t="s">
        <v>113</v>
      </c>
      <c r="BK142" s="147">
        <f t="shared" si="19"/>
        <v>0</v>
      </c>
      <c r="BL142" s="16" t="s">
        <v>186</v>
      </c>
      <c r="BM142" s="146" t="s">
        <v>2364</v>
      </c>
    </row>
    <row r="143" spans="2:65" s="1" customFormat="1" ht="24.2" customHeight="1">
      <c r="B143" s="31"/>
      <c r="C143" s="135" t="s">
        <v>340</v>
      </c>
      <c r="D143" s="135" t="s">
        <v>167</v>
      </c>
      <c r="E143" s="136" t="s">
        <v>2365</v>
      </c>
      <c r="F143" s="137" t="s">
        <v>2366</v>
      </c>
      <c r="G143" s="138" t="s">
        <v>1894</v>
      </c>
      <c r="H143" s="139">
        <v>505</v>
      </c>
      <c r="I143" s="140"/>
      <c r="J143" s="141">
        <f t="shared" si="10"/>
        <v>0</v>
      </c>
      <c r="K143" s="137" t="s">
        <v>2320</v>
      </c>
      <c r="L143" s="31"/>
      <c r="M143" s="142" t="s">
        <v>1</v>
      </c>
      <c r="N143" s="143" t="s">
        <v>42</v>
      </c>
      <c r="P143" s="144">
        <f t="shared" si="11"/>
        <v>0</v>
      </c>
      <c r="Q143" s="144">
        <v>0</v>
      </c>
      <c r="R143" s="144">
        <f t="shared" si="12"/>
        <v>0</v>
      </c>
      <c r="S143" s="144">
        <v>0</v>
      </c>
      <c r="T143" s="145">
        <f t="shared" si="13"/>
        <v>0</v>
      </c>
      <c r="AR143" s="146" t="s">
        <v>186</v>
      </c>
      <c r="AT143" s="146" t="s">
        <v>167</v>
      </c>
      <c r="AU143" s="146" t="s">
        <v>84</v>
      </c>
      <c r="AY143" s="16" t="s">
        <v>164</v>
      </c>
      <c r="BE143" s="147">
        <f t="shared" si="14"/>
        <v>0</v>
      </c>
      <c r="BF143" s="147">
        <f t="shared" si="15"/>
        <v>0</v>
      </c>
      <c r="BG143" s="147">
        <f t="shared" si="16"/>
        <v>0</v>
      </c>
      <c r="BH143" s="147">
        <f t="shared" si="17"/>
        <v>0</v>
      </c>
      <c r="BI143" s="147">
        <f t="shared" si="18"/>
        <v>0</v>
      </c>
      <c r="BJ143" s="16" t="s">
        <v>113</v>
      </c>
      <c r="BK143" s="147">
        <f t="shared" si="19"/>
        <v>0</v>
      </c>
      <c r="BL143" s="16" t="s">
        <v>186</v>
      </c>
      <c r="BM143" s="146" t="s">
        <v>2367</v>
      </c>
    </row>
    <row r="144" spans="2:65" s="1" customFormat="1" ht="37.9" customHeight="1">
      <c r="B144" s="31"/>
      <c r="C144" s="135" t="s">
        <v>345</v>
      </c>
      <c r="D144" s="135" t="s">
        <v>167</v>
      </c>
      <c r="E144" s="136" t="s">
        <v>2368</v>
      </c>
      <c r="F144" s="137" t="s">
        <v>2369</v>
      </c>
      <c r="G144" s="138" t="s">
        <v>1894</v>
      </c>
      <c r="H144" s="139">
        <v>31</v>
      </c>
      <c r="I144" s="140"/>
      <c r="J144" s="141">
        <f t="shared" si="10"/>
        <v>0</v>
      </c>
      <c r="K144" s="137" t="s">
        <v>2320</v>
      </c>
      <c r="L144" s="31"/>
      <c r="M144" s="142" t="s">
        <v>1</v>
      </c>
      <c r="N144" s="143" t="s">
        <v>42</v>
      </c>
      <c r="P144" s="144">
        <f t="shared" si="11"/>
        <v>0</v>
      </c>
      <c r="Q144" s="144">
        <v>0</v>
      </c>
      <c r="R144" s="144">
        <f t="shared" si="12"/>
        <v>0</v>
      </c>
      <c r="S144" s="144">
        <v>0</v>
      </c>
      <c r="T144" s="145">
        <f t="shared" si="13"/>
        <v>0</v>
      </c>
      <c r="AR144" s="146" t="s">
        <v>186</v>
      </c>
      <c r="AT144" s="146" t="s">
        <v>167</v>
      </c>
      <c r="AU144" s="146" t="s">
        <v>84</v>
      </c>
      <c r="AY144" s="16" t="s">
        <v>164</v>
      </c>
      <c r="BE144" s="147">
        <f t="shared" si="14"/>
        <v>0</v>
      </c>
      <c r="BF144" s="147">
        <f t="shared" si="15"/>
        <v>0</v>
      </c>
      <c r="BG144" s="147">
        <f t="shared" si="16"/>
        <v>0</v>
      </c>
      <c r="BH144" s="147">
        <f t="shared" si="17"/>
        <v>0</v>
      </c>
      <c r="BI144" s="147">
        <f t="shared" si="18"/>
        <v>0</v>
      </c>
      <c r="BJ144" s="16" t="s">
        <v>113</v>
      </c>
      <c r="BK144" s="147">
        <f t="shared" si="19"/>
        <v>0</v>
      </c>
      <c r="BL144" s="16" t="s">
        <v>186</v>
      </c>
      <c r="BM144" s="146" t="s">
        <v>2370</v>
      </c>
    </row>
    <row r="145" spans="2:65" s="1" customFormat="1" ht="24.2" customHeight="1">
      <c r="B145" s="31"/>
      <c r="C145" s="135" t="s">
        <v>262</v>
      </c>
      <c r="D145" s="135" t="s">
        <v>167</v>
      </c>
      <c r="E145" s="136" t="s">
        <v>2371</v>
      </c>
      <c r="F145" s="137" t="s">
        <v>2372</v>
      </c>
      <c r="G145" s="138" t="s">
        <v>1894</v>
      </c>
      <c r="H145" s="139">
        <v>790</v>
      </c>
      <c r="I145" s="140"/>
      <c r="J145" s="141">
        <f t="shared" si="10"/>
        <v>0</v>
      </c>
      <c r="K145" s="137" t="s">
        <v>2320</v>
      </c>
      <c r="L145" s="31"/>
      <c r="M145" s="142" t="s">
        <v>1</v>
      </c>
      <c r="N145" s="143" t="s">
        <v>42</v>
      </c>
      <c r="P145" s="144">
        <f t="shared" si="11"/>
        <v>0</v>
      </c>
      <c r="Q145" s="144">
        <v>0</v>
      </c>
      <c r="R145" s="144">
        <f t="shared" si="12"/>
        <v>0</v>
      </c>
      <c r="S145" s="144">
        <v>0</v>
      </c>
      <c r="T145" s="145">
        <f t="shared" si="13"/>
        <v>0</v>
      </c>
      <c r="AR145" s="146" t="s">
        <v>186</v>
      </c>
      <c r="AT145" s="146" t="s">
        <v>167</v>
      </c>
      <c r="AU145" s="146" t="s">
        <v>84</v>
      </c>
      <c r="AY145" s="16" t="s">
        <v>164</v>
      </c>
      <c r="BE145" s="147">
        <f t="shared" si="14"/>
        <v>0</v>
      </c>
      <c r="BF145" s="147">
        <f t="shared" si="15"/>
        <v>0</v>
      </c>
      <c r="BG145" s="147">
        <f t="shared" si="16"/>
        <v>0</v>
      </c>
      <c r="BH145" s="147">
        <f t="shared" si="17"/>
        <v>0</v>
      </c>
      <c r="BI145" s="147">
        <f t="shared" si="18"/>
        <v>0</v>
      </c>
      <c r="BJ145" s="16" t="s">
        <v>113</v>
      </c>
      <c r="BK145" s="147">
        <f t="shared" si="19"/>
        <v>0</v>
      </c>
      <c r="BL145" s="16" t="s">
        <v>186</v>
      </c>
      <c r="BM145" s="146" t="s">
        <v>2373</v>
      </c>
    </row>
    <row r="146" spans="2:65" s="1" customFormat="1" ht="24.2" customHeight="1">
      <c r="B146" s="31"/>
      <c r="C146" s="135" t="s">
        <v>359</v>
      </c>
      <c r="D146" s="135" t="s">
        <v>167</v>
      </c>
      <c r="E146" s="136" t="s">
        <v>2374</v>
      </c>
      <c r="F146" s="137" t="s">
        <v>2375</v>
      </c>
      <c r="G146" s="138" t="s">
        <v>1894</v>
      </c>
      <c r="H146" s="139">
        <v>100</v>
      </c>
      <c r="I146" s="140"/>
      <c r="J146" s="141">
        <f t="shared" si="10"/>
        <v>0</v>
      </c>
      <c r="K146" s="137" t="s">
        <v>2320</v>
      </c>
      <c r="L146" s="31"/>
      <c r="M146" s="142" t="s">
        <v>1</v>
      </c>
      <c r="N146" s="143" t="s">
        <v>42</v>
      </c>
      <c r="P146" s="144">
        <f t="shared" si="11"/>
        <v>0</v>
      </c>
      <c r="Q146" s="144">
        <v>0</v>
      </c>
      <c r="R146" s="144">
        <f t="shared" si="12"/>
        <v>0</v>
      </c>
      <c r="S146" s="144">
        <v>0</v>
      </c>
      <c r="T146" s="145">
        <f t="shared" si="13"/>
        <v>0</v>
      </c>
      <c r="AR146" s="146" t="s">
        <v>186</v>
      </c>
      <c r="AT146" s="146" t="s">
        <v>167</v>
      </c>
      <c r="AU146" s="146" t="s">
        <v>84</v>
      </c>
      <c r="AY146" s="16" t="s">
        <v>164</v>
      </c>
      <c r="BE146" s="147">
        <f t="shared" si="14"/>
        <v>0</v>
      </c>
      <c r="BF146" s="147">
        <f t="shared" si="15"/>
        <v>0</v>
      </c>
      <c r="BG146" s="147">
        <f t="shared" si="16"/>
        <v>0</v>
      </c>
      <c r="BH146" s="147">
        <f t="shared" si="17"/>
        <v>0</v>
      </c>
      <c r="BI146" s="147">
        <f t="shared" si="18"/>
        <v>0</v>
      </c>
      <c r="BJ146" s="16" t="s">
        <v>113</v>
      </c>
      <c r="BK146" s="147">
        <f t="shared" si="19"/>
        <v>0</v>
      </c>
      <c r="BL146" s="16" t="s">
        <v>186</v>
      </c>
      <c r="BM146" s="146" t="s">
        <v>2376</v>
      </c>
    </row>
    <row r="147" spans="2:65" s="1" customFormat="1" ht="37.9" customHeight="1">
      <c r="B147" s="31"/>
      <c r="C147" s="135" t="s">
        <v>368</v>
      </c>
      <c r="D147" s="135" t="s">
        <v>167</v>
      </c>
      <c r="E147" s="136" t="s">
        <v>2377</v>
      </c>
      <c r="F147" s="137" t="s">
        <v>2378</v>
      </c>
      <c r="G147" s="138" t="s">
        <v>1894</v>
      </c>
      <c r="H147" s="139">
        <v>1</v>
      </c>
      <c r="I147" s="140"/>
      <c r="J147" s="141">
        <f t="shared" si="10"/>
        <v>0</v>
      </c>
      <c r="K147" s="137" t="s">
        <v>2320</v>
      </c>
      <c r="L147" s="31"/>
      <c r="M147" s="142" t="s">
        <v>1</v>
      </c>
      <c r="N147" s="143" t="s">
        <v>42</v>
      </c>
      <c r="P147" s="144">
        <f t="shared" si="11"/>
        <v>0</v>
      </c>
      <c r="Q147" s="144">
        <v>0</v>
      </c>
      <c r="R147" s="144">
        <f t="shared" si="12"/>
        <v>0</v>
      </c>
      <c r="S147" s="144">
        <v>0</v>
      </c>
      <c r="T147" s="145">
        <f t="shared" si="13"/>
        <v>0</v>
      </c>
      <c r="AR147" s="146" t="s">
        <v>186</v>
      </c>
      <c r="AT147" s="146" t="s">
        <v>167</v>
      </c>
      <c r="AU147" s="146" t="s">
        <v>84</v>
      </c>
      <c r="AY147" s="16" t="s">
        <v>164</v>
      </c>
      <c r="BE147" s="147">
        <f t="shared" si="14"/>
        <v>0</v>
      </c>
      <c r="BF147" s="147">
        <f t="shared" si="15"/>
        <v>0</v>
      </c>
      <c r="BG147" s="147">
        <f t="shared" si="16"/>
        <v>0</v>
      </c>
      <c r="BH147" s="147">
        <f t="shared" si="17"/>
        <v>0</v>
      </c>
      <c r="BI147" s="147">
        <f t="shared" si="18"/>
        <v>0</v>
      </c>
      <c r="BJ147" s="16" t="s">
        <v>113</v>
      </c>
      <c r="BK147" s="147">
        <f t="shared" si="19"/>
        <v>0</v>
      </c>
      <c r="BL147" s="16" t="s">
        <v>186</v>
      </c>
      <c r="BM147" s="146" t="s">
        <v>2379</v>
      </c>
    </row>
    <row r="148" spans="2:65" s="1" customFormat="1" ht="37.9" customHeight="1">
      <c r="B148" s="31"/>
      <c r="C148" s="135" t="s">
        <v>7</v>
      </c>
      <c r="D148" s="135" t="s">
        <v>167</v>
      </c>
      <c r="E148" s="136" t="s">
        <v>2380</v>
      </c>
      <c r="F148" s="137" t="s">
        <v>2381</v>
      </c>
      <c r="G148" s="138" t="s">
        <v>1894</v>
      </c>
      <c r="H148" s="139">
        <v>1</v>
      </c>
      <c r="I148" s="140"/>
      <c r="J148" s="141">
        <f t="shared" si="10"/>
        <v>0</v>
      </c>
      <c r="K148" s="137" t="s">
        <v>2320</v>
      </c>
      <c r="L148" s="31"/>
      <c r="M148" s="142" t="s">
        <v>1</v>
      </c>
      <c r="N148" s="143" t="s">
        <v>42</v>
      </c>
      <c r="P148" s="144">
        <f t="shared" si="11"/>
        <v>0</v>
      </c>
      <c r="Q148" s="144">
        <v>0</v>
      </c>
      <c r="R148" s="144">
        <f t="shared" si="12"/>
        <v>0</v>
      </c>
      <c r="S148" s="144">
        <v>0</v>
      </c>
      <c r="T148" s="145">
        <f t="shared" si="13"/>
        <v>0</v>
      </c>
      <c r="AR148" s="146" t="s">
        <v>186</v>
      </c>
      <c r="AT148" s="146" t="s">
        <v>167</v>
      </c>
      <c r="AU148" s="146" t="s">
        <v>84</v>
      </c>
      <c r="AY148" s="16" t="s">
        <v>164</v>
      </c>
      <c r="BE148" s="147">
        <f t="shared" si="14"/>
        <v>0</v>
      </c>
      <c r="BF148" s="147">
        <f t="shared" si="15"/>
        <v>0</v>
      </c>
      <c r="BG148" s="147">
        <f t="shared" si="16"/>
        <v>0</v>
      </c>
      <c r="BH148" s="147">
        <f t="shared" si="17"/>
        <v>0</v>
      </c>
      <c r="BI148" s="147">
        <f t="shared" si="18"/>
        <v>0</v>
      </c>
      <c r="BJ148" s="16" t="s">
        <v>113</v>
      </c>
      <c r="BK148" s="147">
        <f t="shared" si="19"/>
        <v>0</v>
      </c>
      <c r="BL148" s="16" t="s">
        <v>186</v>
      </c>
      <c r="BM148" s="146" t="s">
        <v>2382</v>
      </c>
    </row>
    <row r="149" spans="2:65" s="1" customFormat="1" ht="21.75" customHeight="1">
      <c r="B149" s="31"/>
      <c r="C149" s="135" t="s">
        <v>381</v>
      </c>
      <c r="D149" s="135" t="s">
        <v>167</v>
      </c>
      <c r="E149" s="136" t="s">
        <v>2383</v>
      </c>
      <c r="F149" s="137" t="s">
        <v>2384</v>
      </c>
      <c r="G149" s="138" t="s">
        <v>2385</v>
      </c>
      <c r="H149" s="139">
        <v>2</v>
      </c>
      <c r="I149" s="140"/>
      <c r="J149" s="141">
        <f t="shared" si="10"/>
        <v>0</v>
      </c>
      <c r="K149" s="137" t="s">
        <v>2320</v>
      </c>
      <c r="L149" s="31"/>
      <c r="M149" s="142" t="s">
        <v>1</v>
      </c>
      <c r="N149" s="143" t="s">
        <v>42</v>
      </c>
      <c r="P149" s="144">
        <f t="shared" si="11"/>
        <v>0</v>
      </c>
      <c r="Q149" s="144">
        <v>0</v>
      </c>
      <c r="R149" s="144">
        <f t="shared" si="12"/>
        <v>0</v>
      </c>
      <c r="S149" s="144">
        <v>0</v>
      </c>
      <c r="T149" s="145">
        <f t="shared" si="13"/>
        <v>0</v>
      </c>
      <c r="AR149" s="146" t="s">
        <v>186</v>
      </c>
      <c r="AT149" s="146" t="s">
        <v>167</v>
      </c>
      <c r="AU149" s="146" t="s">
        <v>84</v>
      </c>
      <c r="AY149" s="16" t="s">
        <v>164</v>
      </c>
      <c r="BE149" s="147">
        <f t="shared" si="14"/>
        <v>0</v>
      </c>
      <c r="BF149" s="147">
        <f t="shared" si="15"/>
        <v>0</v>
      </c>
      <c r="BG149" s="147">
        <f t="shared" si="16"/>
        <v>0</v>
      </c>
      <c r="BH149" s="147">
        <f t="shared" si="17"/>
        <v>0</v>
      </c>
      <c r="BI149" s="147">
        <f t="shared" si="18"/>
        <v>0</v>
      </c>
      <c r="BJ149" s="16" t="s">
        <v>113</v>
      </c>
      <c r="BK149" s="147">
        <f t="shared" si="19"/>
        <v>0</v>
      </c>
      <c r="BL149" s="16" t="s">
        <v>186</v>
      </c>
      <c r="BM149" s="146" t="s">
        <v>2386</v>
      </c>
    </row>
    <row r="150" spans="2:65" s="1" customFormat="1" ht="21.75" customHeight="1">
      <c r="B150" s="31"/>
      <c r="C150" s="135" t="s">
        <v>385</v>
      </c>
      <c r="D150" s="135" t="s">
        <v>167</v>
      </c>
      <c r="E150" s="136" t="s">
        <v>2387</v>
      </c>
      <c r="F150" s="137" t="s">
        <v>2388</v>
      </c>
      <c r="G150" s="138" t="s">
        <v>2385</v>
      </c>
      <c r="H150" s="139">
        <v>2</v>
      </c>
      <c r="I150" s="140"/>
      <c r="J150" s="141">
        <f t="shared" si="10"/>
        <v>0</v>
      </c>
      <c r="K150" s="137" t="s">
        <v>2320</v>
      </c>
      <c r="L150" s="31"/>
      <c r="M150" s="142" t="s">
        <v>1</v>
      </c>
      <c r="N150" s="143" t="s">
        <v>42</v>
      </c>
      <c r="P150" s="144">
        <f t="shared" si="11"/>
        <v>0</v>
      </c>
      <c r="Q150" s="144">
        <v>0</v>
      </c>
      <c r="R150" s="144">
        <f t="shared" si="12"/>
        <v>0</v>
      </c>
      <c r="S150" s="144">
        <v>0</v>
      </c>
      <c r="T150" s="145">
        <f t="shared" si="13"/>
        <v>0</v>
      </c>
      <c r="AR150" s="146" t="s">
        <v>186</v>
      </c>
      <c r="AT150" s="146" t="s">
        <v>167</v>
      </c>
      <c r="AU150" s="146" t="s">
        <v>84</v>
      </c>
      <c r="AY150" s="16" t="s">
        <v>164</v>
      </c>
      <c r="BE150" s="147">
        <f t="shared" si="14"/>
        <v>0</v>
      </c>
      <c r="BF150" s="147">
        <f t="shared" si="15"/>
        <v>0</v>
      </c>
      <c r="BG150" s="147">
        <f t="shared" si="16"/>
        <v>0</v>
      </c>
      <c r="BH150" s="147">
        <f t="shared" si="17"/>
        <v>0</v>
      </c>
      <c r="BI150" s="147">
        <f t="shared" si="18"/>
        <v>0</v>
      </c>
      <c r="BJ150" s="16" t="s">
        <v>113</v>
      </c>
      <c r="BK150" s="147">
        <f t="shared" si="19"/>
        <v>0</v>
      </c>
      <c r="BL150" s="16" t="s">
        <v>186</v>
      </c>
      <c r="BM150" s="146" t="s">
        <v>2389</v>
      </c>
    </row>
    <row r="151" spans="2:65" s="1" customFormat="1" ht="21.75" customHeight="1">
      <c r="B151" s="31"/>
      <c r="C151" s="135" t="s">
        <v>396</v>
      </c>
      <c r="D151" s="135" t="s">
        <v>167</v>
      </c>
      <c r="E151" s="136" t="s">
        <v>2390</v>
      </c>
      <c r="F151" s="137" t="s">
        <v>2391</v>
      </c>
      <c r="G151" s="138" t="s">
        <v>2385</v>
      </c>
      <c r="H151" s="139">
        <v>2</v>
      </c>
      <c r="I151" s="140"/>
      <c r="J151" s="141">
        <f t="shared" si="10"/>
        <v>0</v>
      </c>
      <c r="K151" s="137" t="s">
        <v>2320</v>
      </c>
      <c r="L151" s="31"/>
      <c r="M151" s="142" t="s">
        <v>1</v>
      </c>
      <c r="N151" s="143" t="s">
        <v>42</v>
      </c>
      <c r="P151" s="144">
        <f t="shared" si="11"/>
        <v>0</v>
      </c>
      <c r="Q151" s="144">
        <v>0</v>
      </c>
      <c r="R151" s="144">
        <f t="shared" si="12"/>
        <v>0</v>
      </c>
      <c r="S151" s="144">
        <v>0</v>
      </c>
      <c r="T151" s="145">
        <f t="shared" si="13"/>
        <v>0</v>
      </c>
      <c r="AR151" s="146" t="s">
        <v>186</v>
      </c>
      <c r="AT151" s="146" t="s">
        <v>167</v>
      </c>
      <c r="AU151" s="146" t="s">
        <v>84</v>
      </c>
      <c r="AY151" s="16" t="s">
        <v>164</v>
      </c>
      <c r="BE151" s="147">
        <f t="shared" si="14"/>
        <v>0</v>
      </c>
      <c r="BF151" s="147">
        <f t="shared" si="15"/>
        <v>0</v>
      </c>
      <c r="BG151" s="147">
        <f t="shared" si="16"/>
        <v>0</v>
      </c>
      <c r="BH151" s="147">
        <f t="shared" si="17"/>
        <v>0</v>
      </c>
      <c r="BI151" s="147">
        <f t="shared" si="18"/>
        <v>0</v>
      </c>
      <c r="BJ151" s="16" t="s">
        <v>113</v>
      </c>
      <c r="BK151" s="147">
        <f t="shared" si="19"/>
        <v>0</v>
      </c>
      <c r="BL151" s="16" t="s">
        <v>186</v>
      </c>
      <c r="BM151" s="146" t="s">
        <v>2392</v>
      </c>
    </row>
    <row r="152" spans="2:65" s="1" customFormat="1" ht="21.75" customHeight="1">
      <c r="B152" s="31"/>
      <c r="C152" s="135" t="s">
        <v>405</v>
      </c>
      <c r="D152" s="135" t="s">
        <v>167</v>
      </c>
      <c r="E152" s="136" t="s">
        <v>2393</v>
      </c>
      <c r="F152" s="137" t="s">
        <v>2394</v>
      </c>
      <c r="G152" s="138" t="s">
        <v>2385</v>
      </c>
      <c r="H152" s="139">
        <v>2</v>
      </c>
      <c r="I152" s="140"/>
      <c r="J152" s="141">
        <f t="shared" si="10"/>
        <v>0</v>
      </c>
      <c r="K152" s="137" t="s">
        <v>2320</v>
      </c>
      <c r="L152" s="31"/>
      <c r="M152" s="142" t="s">
        <v>1</v>
      </c>
      <c r="N152" s="143" t="s">
        <v>42</v>
      </c>
      <c r="P152" s="144">
        <f t="shared" si="11"/>
        <v>0</v>
      </c>
      <c r="Q152" s="144">
        <v>0</v>
      </c>
      <c r="R152" s="144">
        <f t="shared" si="12"/>
        <v>0</v>
      </c>
      <c r="S152" s="144">
        <v>0</v>
      </c>
      <c r="T152" s="145">
        <f t="shared" si="13"/>
        <v>0</v>
      </c>
      <c r="AR152" s="146" t="s">
        <v>186</v>
      </c>
      <c r="AT152" s="146" t="s">
        <v>167</v>
      </c>
      <c r="AU152" s="146" t="s">
        <v>84</v>
      </c>
      <c r="AY152" s="16" t="s">
        <v>164</v>
      </c>
      <c r="BE152" s="147">
        <f t="shared" si="14"/>
        <v>0</v>
      </c>
      <c r="BF152" s="147">
        <f t="shared" si="15"/>
        <v>0</v>
      </c>
      <c r="BG152" s="147">
        <f t="shared" si="16"/>
        <v>0</v>
      </c>
      <c r="BH152" s="147">
        <f t="shared" si="17"/>
        <v>0</v>
      </c>
      <c r="BI152" s="147">
        <f t="shared" si="18"/>
        <v>0</v>
      </c>
      <c r="BJ152" s="16" t="s">
        <v>113</v>
      </c>
      <c r="BK152" s="147">
        <f t="shared" si="19"/>
        <v>0</v>
      </c>
      <c r="BL152" s="16" t="s">
        <v>186</v>
      </c>
      <c r="BM152" s="146" t="s">
        <v>2395</v>
      </c>
    </row>
    <row r="153" spans="2:65" s="1" customFormat="1" ht="33" customHeight="1">
      <c r="B153" s="31"/>
      <c r="C153" s="135" t="s">
        <v>409</v>
      </c>
      <c r="D153" s="135" t="s">
        <v>167</v>
      </c>
      <c r="E153" s="136" t="s">
        <v>2396</v>
      </c>
      <c r="F153" s="137" t="s">
        <v>2397</v>
      </c>
      <c r="G153" s="138" t="s">
        <v>1894</v>
      </c>
      <c r="H153" s="139">
        <v>36</v>
      </c>
      <c r="I153" s="140"/>
      <c r="J153" s="141">
        <f t="shared" si="10"/>
        <v>0</v>
      </c>
      <c r="K153" s="137" t="s">
        <v>2320</v>
      </c>
      <c r="L153" s="31"/>
      <c r="M153" s="142" t="s">
        <v>1</v>
      </c>
      <c r="N153" s="143" t="s">
        <v>42</v>
      </c>
      <c r="P153" s="144">
        <f t="shared" si="11"/>
        <v>0</v>
      </c>
      <c r="Q153" s="144">
        <v>0</v>
      </c>
      <c r="R153" s="144">
        <f t="shared" si="12"/>
        <v>0</v>
      </c>
      <c r="S153" s="144">
        <v>0</v>
      </c>
      <c r="T153" s="145">
        <f t="shared" si="13"/>
        <v>0</v>
      </c>
      <c r="AR153" s="146" t="s">
        <v>186</v>
      </c>
      <c r="AT153" s="146" t="s">
        <v>167</v>
      </c>
      <c r="AU153" s="146" t="s">
        <v>84</v>
      </c>
      <c r="AY153" s="16" t="s">
        <v>164</v>
      </c>
      <c r="BE153" s="147">
        <f t="shared" si="14"/>
        <v>0</v>
      </c>
      <c r="BF153" s="147">
        <f t="shared" si="15"/>
        <v>0</v>
      </c>
      <c r="BG153" s="147">
        <f t="shared" si="16"/>
        <v>0</v>
      </c>
      <c r="BH153" s="147">
        <f t="shared" si="17"/>
        <v>0</v>
      </c>
      <c r="BI153" s="147">
        <f t="shared" si="18"/>
        <v>0</v>
      </c>
      <c r="BJ153" s="16" t="s">
        <v>113</v>
      </c>
      <c r="BK153" s="147">
        <f t="shared" si="19"/>
        <v>0</v>
      </c>
      <c r="BL153" s="16" t="s">
        <v>186</v>
      </c>
      <c r="BM153" s="146" t="s">
        <v>2398</v>
      </c>
    </row>
    <row r="154" spans="2:65" s="1" customFormat="1" ht="16.5" customHeight="1">
      <c r="B154" s="31"/>
      <c r="C154" s="135" t="s">
        <v>418</v>
      </c>
      <c r="D154" s="135" t="s">
        <v>167</v>
      </c>
      <c r="E154" s="136" t="s">
        <v>2399</v>
      </c>
      <c r="F154" s="137" t="s">
        <v>2400</v>
      </c>
      <c r="G154" s="138" t="s">
        <v>1894</v>
      </c>
      <c r="H154" s="139">
        <v>120</v>
      </c>
      <c r="I154" s="140"/>
      <c r="J154" s="141">
        <f t="shared" si="10"/>
        <v>0</v>
      </c>
      <c r="K154" s="137" t="s">
        <v>2320</v>
      </c>
      <c r="L154" s="31"/>
      <c r="M154" s="142" t="s">
        <v>1</v>
      </c>
      <c r="N154" s="143" t="s">
        <v>42</v>
      </c>
      <c r="P154" s="144">
        <f t="shared" si="11"/>
        <v>0</v>
      </c>
      <c r="Q154" s="144">
        <v>0</v>
      </c>
      <c r="R154" s="144">
        <f t="shared" si="12"/>
        <v>0</v>
      </c>
      <c r="S154" s="144">
        <v>0</v>
      </c>
      <c r="T154" s="145">
        <f t="shared" si="13"/>
        <v>0</v>
      </c>
      <c r="AR154" s="146" t="s">
        <v>186</v>
      </c>
      <c r="AT154" s="146" t="s">
        <v>167</v>
      </c>
      <c r="AU154" s="146" t="s">
        <v>84</v>
      </c>
      <c r="AY154" s="16" t="s">
        <v>164</v>
      </c>
      <c r="BE154" s="147">
        <f t="shared" si="14"/>
        <v>0</v>
      </c>
      <c r="BF154" s="147">
        <f t="shared" si="15"/>
        <v>0</v>
      </c>
      <c r="BG154" s="147">
        <f t="shared" si="16"/>
        <v>0</v>
      </c>
      <c r="BH154" s="147">
        <f t="shared" si="17"/>
        <v>0</v>
      </c>
      <c r="BI154" s="147">
        <f t="shared" si="18"/>
        <v>0</v>
      </c>
      <c r="BJ154" s="16" t="s">
        <v>113</v>
      </c>
      <c r="BK154" s="147">
        <f t="shared" si="19"/>
        <v>0</v>
      </c>
      <c r="BL154" s="16" t="s">
        <v>186</v>
      </c>
      <c r="BM154" s="146" t="s">
        <v>2401</v>
      </c>
    </row>
    <row r="155" spans="2:65" s="1" customFormat="1" ht="21.75" customHeight="1">
      <c r="B155" s="31"/>
      <c r="C155" s="135" t="s">
        <v>423</v>
      </c>
      <c r="D155" s="135" t="s">
        <v>167</v>
      </c>
      <c r="E155" s="136" t="s">
        <v>2402</v>
      </c>
      <c r="F155" s="137" t="s">
        <v>2403</v>
      </c>
      <c r="G155" s="138" t="s">
        <v>1894</v>
      </c>
      <c r="H155" s="139">
        <v>1</v>
      </c>
      <c r="I155" s="140"/>
      <c r="J155" s="141">
        <f t="shared" si="10"/>
        <v>0</v>
      </c>
      <c r="K155" s="137" t="s">
        <v>2320</v>
      </c>
      <c r="L155" s="31"/>
      <c r="M155" s="142" t="s">
        <v>1</v>
      </c>
      <c r="N155" s="143" t="s">
        <v>42</v>
      </c>
      <c r="P155" s="144">
        <f t="shared" si="11"/>
        <v>0</v>
      </c>
      <c r="Q155" s="144">
        <v>0</v>
      </c>
      <c r="R155" s="144">
        <f t="shared" si="12"/>
        <v>0</v>
      </c>
      <c r="S155" s="144">
        <v>0</v>
      </c>
      <c r="T155" s="145">
        <f t="shared" si="13"/>
        <v>0</v>
      </c>
      <c r="AR155" s="146" t="s">
        <v>186</v>
      </c>
      <c r="AT155" s="146" t="s">
        <v>167</v>
      </c>
      <c r="AU155" s="146" t="s">
        <v>84</v>
      </c>
      <c r="AY155" s="16" t="s">
        <v>164</v>
      </c>
      <c r="BE155" s="147">
        <f t="shared" si="14"/>
        <v>0</v>
      </c>
      <c r="BF155" s="147">
        <f t="shared" si="15"/>
        <v>0</v>
      </c>
      <c r="BG155" s="147">
        <f t="shared" si="16"/>
        <v>0</v>
      </c>
      <c r="BH155" s="147">
        <f t="shared" si="17"/>
        <v>0</v>
      </c>
      <c r="BI155" s="147">
        <f t="shared" si="18"/>
        <v>0</v>
      </c>
      <c r="BJ155" s="16" t="s">
        <v>113</v>
      </c>
      <c r="BK155" s="147">
        <f t="shared" si="19"/>
        <v>0</v>
      </c>
      <c r="BL155" s="16" t="s">
        <v>186</v>
      </c>
      <c r="BM155" s="146" t="s">
        <v>2404</v>
      </c>
    </row>
    <row r="156" spans="2:65" s="11" customFormat="1" ht="25.9" customHeight="1">
      <c r="B156" s="123"/>
      <c r="D156" s="124" t="s">
        <v>75</v>
      </c>
      <c r="E156" s="125" t="s">
        <v>2215</v>
      </c>
      <c r="F156" s="125" t="s">
        <v>2405</v>
      </c>
      <c r="I156" s="126"/>
      <c r="J156" s="127">
        <f>BK156</f>
        <v>0</v>
      </c>
      <c r="L156" s="123"/>
      <c r="M156" s="128"/>
      <c r="P156" s="129">
        <f>SUM(P157:P166)</f>
        <v>0</v>
      </c>
      <c r="R156" s="129">
        <f>SUM(R157:R166)</f>
        <v>0</v>
      </c>
      <c r="T156" s="130">
        <f>SUM(T157:T166)</f>
        <v>0</v>
      </c>
      <c r="AR156" s="124" t="s">
        <v>84</v>
      </c>
      <c r="AT156" s="131" t="s">
        <v>75</v>
      </c>
      <c r="AU156" s="131" t="s">
        <v>76</v>
      </c>
      <c r="AY156" s="124" t="s">
        <v>164</v>
      </c>
      <c r="BK156" s="132">
        <f>SUM(BK157:BK166)</f>
        <v>0</v>
      </c>
    </row>
    <row r="157" spans="2:65" s="1" customFormat="1" ht="44.25" customHeight="1">
      <c r="B157" s="31"/>
      <c r="C157" s="135" t="s">
        <v>434</v>
      </c>
      <c r="D157" s="135" t="s">
        <v>167</v>
      </c>
      <c r="E157" s="136" t="s">
        <v>2406</v>
      </c>
      <c r="F157" s="137" t="s">
        <v>2407</v>
      </c>
      <c r="G157" s="138" t="s">
        <v>1894</v>
      </c>
      <c r="H157" s="139">
        <v>60</v>
      </c>
      <c r="I157" s="140"/>
      <c r="J157" s="141">
        <f t="shared" ref="J157:J166" si="20">ROUND(I157*H157,2)</f>
        <v>0</v>
      </c>
      <c r="K157" s="137" t="s">
        <v>2320</v>
      </c>
      <c r="L157" s="31"/>
      <c r="M157" s="142" t="s">
        <v>1</v>
      </c>
      <c r="N157" s="143" t="s">
        <v>42</v>
      </c>
      <c r="P157" s="144">
        <f t="shared" ref="P157:P166" si="21">O157*H157</f>
        <v>0</v>
      </c>
      <c r="Q157" s="144">
        <v>0</v>
      </c>
      <c r="R157" s="144">
        <f t="shared" ref="R157:R166" si="22">Q157*H157</f>
        <v>0</v>
      </c>
      <c r="S157" s="144">
        <v>0</v>
      </c>
      <c r="T157" s="145">
        <f t="shared" ref="T157:T166" si="23">S157*H157</f>
        <v>0</v>
      </c>
      <c r="AR157" s="146" t="s">
        <v>186</v>
      </c>
      <c r="AT157" s="146" t="s">
        <v>167</v>
      </c>
      <c r="AU157" s="146" t="s">
        <v>84</v>
      </c>
      <c r="AY157" s="16" t="s">
        <v>164</v>
      </c>
      <c r="BE157" s="147">
        <f t="shared" ref="BE157:BE166" si="24">IF(N157="základní",J157,0)</f>
        <v>0</v>
      </c>
      <c r="BF157" s="147">
        <f t="shared" ref="BF157:BF166" si="25">IF(N157="snížená",J157,0)</f>
        <v>0</v>
      </c>
      <c r="BG157" s="147">
        <f t="shared" ref="BG157:BG166" si="26">IF(N157="zákl. přenesená",J157,0)</f>
        <v>0</v>
      </c>
      <c r="BH157" s="147">
        <f t="shared" ref="BH157:BH166" si="27">IF(N157="sníž. přenesená",J157,0)</f>
        <v>0</v>
      </c>
      <c r="BI157" s="147">
        <f t="shared" ref="BI157:BI166" si="28">IF(N157="nulová",J157,0)</f>
        <v>0</v>
      </c>
      <c r="BJ157" s="16" t="s">
        <v>113</v>
      </c>
      <c r="BK157" s="147">
        <f t="shared" ref="BK157:BK166" si="29">ROUND(I157*H157,2)</f>
        <v>0</v>
      </c>
      <c r="BL157" s="16" t="s">
        <v>186</v>
      </c>
      <c r="BM157" s="146" t="s">
        <v>2408</v>
      </c>
    </row>
    <row r="158" spans="2:65" s="1" customFormat="1" ht="37.9" customHeight="1">
      <c r="B158" s="31"/>
      <c r="C158" s="135" t="s">
        <v>439</v>
      </c>
      <c r="D158" s="135" t="s">
        <v>167</v>
      </c>
      <c r="E158" s="136" t="s">
        <v>2409</v>
      </c>
      <c r="F158" s="137" t="s">
        <v>2410</v>
      </c>
      <c r="G158" s="138" t="s">
        <v>1894</v>
      </c>
      <c r="H158" s="139">
        <v>4</v>
      </c>
      <c r="I158" s="140"/>
      <c r="J158" s="141">
        <f t="shared" si="20"/>
        <v>0</v>
      </c>
      <c r="K158" s="137" t="s">
        <v>2320</v>
      </c>
      <c r="L158" s="31"/>
      <c r="M158" s="142" t="s">
        <v>1</v>
      </c>
      <c r="N158" s="143" t="s">
        <v>42</v>
      </c>
      <c r="P158" s="144">
        <f t="shared" si="21"/>
        <v>0</v>
      </c>
      <c r="Q158" s="144">
        <v>0</v>
      </c>
      <c r="R158" s="144">
        <f t="shared" si="22"/>
        <v>0</v>
      </c>
      <c r="S158" s="144">
        <v>0</v>
      </c>
      <c r="T158" s="145">
        <f t="shared" si="23"/>
        <v>0</v>
      </c>
      <c r="AR158" s="146" t="s">
        <v>186</v>
      </c>
      <c r="AT158" s="146" t="s">
        <v>167</v>
      </c>
      <c r="AU158" s="146" t="s">
        <v>84</v>
      </c>
      <c r="AY158" s="16" t="s">
        <v>164</v>
      </c>
      <c r="BE158" s="147">
        <f t="shared" si="24"/>
        <v>0</v>
      </c>
      <c r="BF158" s="147">
        <f t="shared" si="25"/>
        <v>0</v>
      </c>
      <c r="BG158" s="147">
        <f t="shared" si="26"/>
        <v>0</v>
      </c>
      <c r="BH158" s="147">
        <f t="shared" si="27"/>
        <v>0</v>
      </c>
      <c r="BI158" s="147">
        <f t="shared" si="28"/>
        <v>0</v>
      </c>
      <c r="BJ158" s="16" t="s">
        <v>113</v>
      </c>
      <c r="BK158" s="147">
        <f t="shared" si="29"/>
        <v>0</v>
      </c>
      <c r="BL158" s="16" t="s">
        <v>186</v>
      </c>
      <c r="BM158" s="146" t="s">
        <v>2411</v>
      </c>
    </row>
    <row r="159" spans="2:65" s="1" customFormat="1" ht="33" customHeight="1">
      <c r="B159" s="31"/>
      <c r="C159" s="135" t="s">
        <v>449</v>
      </c>
      <c r="D159" s="135" t="s">
        <v>167</v>
      </c>
      <c r="E159" s="136" t="s">
        <v>2412</v>
      </c>
      <c r="F159" s="137" t="s">
        <v>2413</v>
      </c>
      <c r="G159" s="138" t="s">
        <v>1894</v>
      </c>
      <c r="H159" s="139">
        <v>118</v>
      </c>
      <c r="I159" s="140"/>
      <c r="J159" s="141">
        <f t="shared" si="20"/>
        <v>0</v>
      </c>
      <c r="K159" s="137" t="s">
        <v>2320</v>
      </c>
      <c r="L159" s="31"/>
      <c r="M159" s="142" t="s">
        <v>1</v>
      </c>
      <c r="N159" s="143" t="s">
        <v>42</v>
      </c>
      <c r="P159" s="144">
        <f t="shared" si="21"/>
        <v>0</v>
      </c>
      <c r="Q159" s="144">
        <v>0</v>
      </c>
      <c r="R159" s="144">
        <f t="shared" si="22"/>
        <v>0</v>
      </c>
      <c r="S159" s="144">
        <v>0</v>
      </c>
      <c r="T159" s="145">
        <f t="shared" si="23"/>
        <v>0</v>
      </c>
      <c r="AR159" s="146" t="s">
        <v>186</v>
      </c>
      <c r="AT159" s="146" t="s">
        <v>167</v>
      </c>
      <c r="AU159" s="146" t="s">
        <v>84</v>
      </c>
      <c r="AY159" s="16" t="s">
        <v>164</v>
      </c>
      <c r="BE159" s="147">
        <f t="shared" si="24"/>
        <v>0</v>
      </c>
      <c r="BF159" s="147">
        <f t="shared" si="25"/>
        <v>0</v>
      </c>
      <c r="BG159" s="147">
        <f t="shared" si="26"/>
        <v>0</v>
      </c>
      <c r="BH159" s="147">
        <f t="shared" si="27"/>
        <v>0</v>
      </c>
      <c r="BI159" s="147">
        <f t="shared" si="28"/>
        <v>0</v>
      </c>
      <c r="BJ159" s="16" t="s">
        <v>113</v>
      </c>
      <c r="BK159" s="147">
        <f t="shared" si="29"/>
        <v>0</v>
      </c>
      <c r="BL159" s="16" t="s">
        <v>186</v>
      </c>
      <c r="BM159" s="146" t="s">
        <v>2414</v>
      </c>
    </row>
    <row r="160" spans="2:65" s="1" customFormat="1" ht="37.9" customHeight="1">
      <c r="B160" s="31"/>
      <c r="C160" s="135" t="s">
        <v>470</v>
      </c>
      <c r="D160" s="135" t="s">
        <v>167</v>
      </c>
      <c r="E160" s="136" t="s">
        <v>2415</v>
      </c>
      <c r="F160" s="137" t="s">
        <v>2416</v>
      </c>
      <c r="G160" s="138" t="s">
        <v>1894</v>
      </c>
      <c r="H160" s="139">
        <v>15</v>
      </c>
      <c r="I160" s="140"/>
      <c r="J160" s="141">
        <f t="shared" si="20"/>
        <v>0</v>
      </c>
      <c r="K160" s="137" t="s">
        <v>2320</v>
      </c>
      <c r="L160" s="31"/>
      <c r="M160" s="142" t="s">
        <v>1</v>
      </c>
      <c r="N160" s="143" t="s">
        <v>42</v>
      </c>
      <c r="P160" s="144">
        <f t="shared" si="21"/>
        <v>0</v>
      </c>
      <c r="Q160" s="144">
        <v>0</v>
      </c>
      <c r="R160" s="144">
        <f t="shared" si="22"/>
        <v>0</v>
      </c>
      <c r="S160" s="144">
        <v>0</v>
      </c>
      <c r="T160" s="145">
        <f t="shared" si="23"/>
        <v>0</v>
      </c>
      <c r="AR160" s="146" t="s">
        <v>186</v>
      </c>
      <c r="AT160" s="146" t="s">
        <v>167</v>
      </c>
      <c r="AU160" s="146" t="s">
        <v>84</v>
      </c>
      <c r="AY160" s="16" t="s">
        <v>164</v>
      </c>
      <c r="BE160" s="147">
        <f t="shared" si="24"/>
        <v>0</v>
      </c>
      <c r="BF160" s="147">
        <f t="shared" si="25"/>
        <v>0</v>
      </c>
      <c r="BG160" s="147">
        <f t="shared" si="26"/>
        <v>0</v>
      </c>
      <c r="BH160" s="147">
        <f t="shared" si="27"/>
        <v>0</v>
      </c>
      <c r="BI160" s="147">
        <f t="shared" si="28"/>
        <v>0</v>
      </c>
      <c r="BJ160" s="16" t="s">
        <v>113</v>
      </c>
      <c r="BK160" s="147">
        <f t="shared" si="29"/>
        <v>0</v>
      </c>
      <c r="BL160" s="16" t="s">
        <v>186</v>
      </c>
      <c r="BM160" s="146" t="s">
        <v>2417</v>
      </c>
    </row>
    <row r="161" spans="2:65" s="1" customFormat="1" ht="49.15" customHeight="1">
      <c r="B161" s="31"/>
      <c r="C161" s="135" t="s">
        <v>477</v>
      </c>
      <c r="D161" s="135" t="s">
        <v>167</v>
      </c>
      <c r="E161" s="136" t="s">
        <v>2418</v>
      </c>
      <c r="F161" s="137" t="s">
        <v>2419</v>
      </c>
      <c r="G161" s="138" t="s">
        <v>1894</v>
      </c>
      <c r="H161" s="139">
        <v>30</v>
      </c>
      <c r="I161" s="140"/>
      <c r="J161" s="141">
        <f t="shared" si="20"/>
        <v>0</v>
      </c>
      <c r="K161" s="137" t="s">
        <v>2320</v>
      </c>
      <c r="L161" s="31"/>
      <c r="M161" s="142" t="s">
        <v>1</v>
      </c>
      <c r="N161" s="143" t="s">
        <v>42</v>
      </c>
      <c r="P161" s="144">
        <f t="shared" si="21"/>
        <v>0</v>
      </c>
      <c r="Q161" s="144">
        <v>0</v>
      </c>
      <c r="R161" s="144">
        <f t="shared" si="22"/>
        <v>0</v>
      </c>
      <c r="S161" s="144">
        <v>0</v>
      </c>
      <c r="T161" s="145">
        <f t="shared" si="23"/>
        <v>0</v>
      </c>
      <c r="AR161" s="146" t="s">
        <v>186</v>
      </c>
      <c r="AT161" s="146" t="s">
        <v>167</v>
      </c>
      <c r="AU161" s="146" t="s">
        <v>84</v>
      </c>
      <c r="AY161" s="16" t="s">
        <v>164</v>
      </c>
      <c r="BE161" s="147">
        <f t="shared" si="24"/>
        <v>0</v>
      </c>
      <c r="BF161" s="147">
        <f t="shared" si="25"/>
        <v>0</v>
      </c>
      <c r="BG161" s="147">
        <f t="shared" si="26"/>
        <v>0</v>
      </c>
      <c r="BH161" s="147">
        <f t="shared" si="27"/>
        <v>0</v>
      </c>
      <c r="BI161" s="147">
        <f t="shared" si="28"/>
        <v>0</v>
      </c>
      <c r="BJ161" s="16" t="s">
        <v>113</v>
      </c>
      <c r="BK161" s="147">
        <f t="shared" si="29"/>
        <v>0</v>
      </c>
      <c r="BL161" s="16" t="s">
        <v>186</v>
      </c>
      <c r="BM161" s="146" t="s">
        <v>2420</v>
      </c>
    </row>
    <row r="162" spans="2:65" s="1" customFormat="1" ht="49.15" customHeight="1">
      <c r="B162" s="31"/>
      <c r="C162" s="135" t="s">
        <v>504</v>
      </c>
      <c r="D162" s="135" t="s">
        <v>167</v>
      </c>
      <c r="E162" s="136" t="s">
        <v>2421</v>
      </c>
      <c r="F162" s="137" t="s">
        <v>2422</v>
      </c>
      <c r="G162" s="138" t="s">
        <v>1894</v>
      </c>
      <c r="H162" s="139">
        <v>30</v>
      </c>
      <c r="I162" s="140"/>
      <c r="J162" s="141">
        <f t="shared" si="20"/>
        <v>0</v>
      </c>
      <c r="K162" s="137" t="s">
        <v>2320</v>
      </c>
      <c r="L162" s="31"/>
      <c r="M162" s="142" t="s">
        <v>1</v>
      </c>
      <c r="N162" s="143" t="s">
        <v>42</v>
      </c>
      <c r="P162" s="144">
        <f t="shared" si="21"/>
        <v>0</v>
      </c>
      <c r="Q162" s="144">
        <v>0</v>
      </c>
      <c r="R162" s="144">
        <f t="shared" si="22"/>
        <v>0</v>
      </c>
      <c r="S162" s="144">
        <v>0</v>
      </c>
      <c r="T162" s="145">
        <f t="shared" si="23"/>
        <v>0</v>
      </c>
      <c r="AR162" s="146" t="s">
        <v>186</v>
      </c>
      <c r="AT162" s="146" t="s">
        <v>167</v>
      </c>
      <c r="AU162" s="146" t="s">
        <v>84</v>
      </c>
      <c r="AY162" s="16" t="s">
        <v>164</v>
      </c>
      <c r="BE162" s="147">
        <f t="shared" si="24"/>
        <v>0</v>
      </c>
      <c r="BF162" s="147">
        <f t="shared" si="25"/>
        <v>0</v>
      </c>
      <c r="BG162" s="147">
        <f t="shared" si="26"/>
        <v>0</v>
      </c>
      <c r="BH162" s="147">
        <f t="shared" si="27"/>
        <v>0</v>
      </c>
      <c r="BI162" s="147">
        <f t="shared" si="28"/>
        <v>0</v>
      </c>
      <c r="BJ162" s="16" t="s">
        <v>113</v>
      </c>
      <c r="BK162" s="147">
        <f t="shared" si="29"/>
        <v>0</v>
      </c>
      <c r="BL162" s="16" t="s">
        <v>186</v>
      </c>
      <c r="BM162" s="146" t="s">
        <v>2423</v>
      </c>
    </row>
    <row r="163" spans="2:65" s="1" customFormat="1" ht="33" customHeight="1">
      <c r="B163" s="31"/>
      <c r="C163" s="135" t="s">
        <v>514</v>
      </c>
      <c r="D163" s="135" t="s">
        <v>167</v>
      </c>
      <c r="E163" s="136" t="s">
        <v>2424</v>
      </c>
      <c r="F163" s="137" t="s">
        <v>2425</v>
      </c>
      <c r="G163" s="138" t="s">
        <v>1894</v>
      </c>
      <c r="H163" s="139">
        <v>5</v>
      </c>
      <c r="I163" s="140"/>
      <c r="J163" s="141">
        <f t="shared" si="20"/>
        <v>0</v>
      </c>
      <c r="K163" s="137" t="s">
        <v>2320</v>
      </c>
      <c r="L163" s="31"/>
      <c r="M163" s="142" t="s">
        <v>1</v>
      </c>
      <c r="N163" s="143" t="s">
        <v>42</v>
      </c>
      <c r="P163" s="144">
        <f t="shared" si="21"/>
        <v>0</v>
      </c>
      <c r="Q163" s="144">
        <v>0</v>
      </c>
      <c r="R163" s="144">
        <f t="shared" si="22"/>
        <v>0</v>
      </c>
      <c r="S163" s="144">
        <v>0</v>
      </c>
      <c r="T163" s="145">
        <f t="shared" si="23"/>
        <v>0</v>
      </c>
      <c r="AR163" s="146" t="s">
        <v>186</v>
      </c>
      <c r="AT163" s="146" t="s">
        <v>167</v>
      </c>
      <c r="AU163" s="146" t="s">
        <v>84</v>
      </c>
      <c r="AY163" s="16" t="s">
        <v>164</v>
      </c>
      <c r="BE163" s="147">
        <f t="shared" si="24"/>
        <v>0</v>
      </c>
      <c r="BF163" s="147">
        <f t="shared" si="25"/>
        <v>0</v>
      </c>
      <c r="BG163" s="147">
        <f t="shared" si="26"/>
        <v>0</v>
      </c>
      <c r="BH163" s="147">
        <f t="shared" si="27"/>
        <v>0</v>
      </c>
      <c r="BI163" s="147">
        <f t="shared" si="28"/>
        <v>0</v>
      </c>
      <c r="BJ163" s="16" t="s">
        <v>113</v>
      </c>
      <c r="BK163" s="147">
        <f t="shared" si="29"/>
        <v>0</v>
      </c>
      <c r="BL163" s="16" t="s">
        <v>186</v>
      </c>
      <c r="BM163" s="146" t="s">
        <v>2426</v>
      </c>
    </row>
    <row r="164" spans="2:65" s="1" customFormat="1" ht="24.2" customHeight="1">
      <c r="B164" s="31"/>
      <c r="C164" s="135" t="s">
        <v>521</v>
      </c>
      <c r="D164" s="135" t="s">
        <v>167</v>
      </c>
      <c r="E164" s="136" t="s">
        <v>2427</v>
      </c>
      <c r="F164" s="137" t="s">
        <v>2428</v>
      </c>
      <c r="G164" s="138" t="s">
        <v>1894</v>
      </c>
      <c r="H164" s="139">
        <v>30</v>
      </c>
      <c r="I164" s="140"/>
      <c r="J164" s="141">
        <f t="shared" si="20"/>
        <v>0</v>
      </c>
      <c r="K164" s="137" t="s">
        <v>2320</v>
      </c>
      <c r="L164" s="31"/>
      <c r="M164" s="142" t="s">
        <v>1</v>
      </c>
      <c r="N164" s="143" t="s">
        <v>42</v>
      </c>
      <c r="P164" s="144">
        <f t="shared" si="21"/>
        <v>0</v>
      </c>
      <c r="Q164" s="144">
        <v>0</v>
      </c>
      <c r="R164" s="144">
        <f t="shared" si="22"/>
        <v>0</v>
      </c>
      <c r="S164" s="144">
        <v>0</v>
      </c>
      <c r="T164" s="145">
        <f t="shared" si="23"/>
        <v>0</v>
      </c>
      <c r="AR164" s="146" t="s">
        <v>186</v>
      </c>
      <c r="AT164" s="146" t="s">
        <v>167</v>
      </c>
      <c r="AU164" s="146" t="s">
        <v>84</v>
      </c>
      <c r="AY164" s="16" t="s">
        <v>164</v>
      </c>
      <c r="BE164" s="147">
        <f t="shared" si="24"/>
        <v>0</v>
      </c>
      <c r="BF164" s="147">
        <f t="shared" si="25"/>
        <v>0</v>
      </c>
      <c r="BG164" s="147">
        <f t="shared" si="26"/>
        <v>0</v>
      </c>
      <c r="BH164" s="147">
        <f t="shared" si="27"/>
        <v>0</v>
      </c>
      <c r="BI164" s="147">
        <f t="shared" si="28"/>
        <v>0</v>
      </c>
      <c r="BJ164" s="16" t="s">
        <v>113</v>
      </c>
      <c r="BK164" s="147">
        <f t="shared" si="29"/>
        <v>0</v>
      </c>
      <c r="BL164" s="16" t="s">
        <v>186</v>
      </c>
      <c r="BM164" s="146" t="s">
        <v>2429</v>
      </c>
    </row>
    <row r="165" spans="2:65" s="1" customFormat="1" ht="49.15" customHeight="1">
      <c r="B165" s="31"/>
      <c r="C165" s="135" t="s">
        <v>526</v>
      </c>
      <c r="D165" s="135" t="s">
        <v>167</v>
      </c>
      <c r="E165" s="136" t="s">
        <v>2430</v>
      </c>
      <c r="F165" s="137" t="s">
        <v>2431</v>
      </c>
      <c r="G165" s="138" t="s">
        <v>1894</v>
      </c>
      <c r="H165" s="139">
        <v>71</v>
      </c>
      <c r="I165" s="140"/>
      <c r="J165" s="141">
        <f t="shared" si="20"/>
        <v>0</v>
      </c>
      <c r="K165" s="137" t="s">
        <v>2320</v>
      </c>
      <c r="L165" s="31"/>
      <c r="M165" s="142" t="s">
        <v>1</v>
      </c>
      <c r="N165" s="143" t="s">
        <v>42</v>
      </c>
      <c r="P165" s="144">
        <f t="shared" si="21"/>
        <v>0</v>
      </c>
      <c r="Q165" s="144">
        <v>0</v>
      </c>
      <c r="R165" s="144">
        <f t="shared" si="22"/>
        <v>0</v>
      </c>
      <c r="S165" s="144">
        <v>0</v>
      </c>
      <c r="T165" s="145">
        <f t="shared" si="23"/>
        <v>0</v>
      </c>
      <c r="AR165" s="146" t="s">
        <v>186</v>
      </c>
      <c r="AT165" s="146" t="s">
        <v>167</v>
      </c>
      <c r="AU165" s="146" t="s">
        <v>84</v>
      </c>
      <c r="AY165" s="16" t="s">
        <v>164</v>
      </c>
      <c r="BE165" s="147">
        <f t="shared" si="24"/>
        <v>0</v>
      </c>
      <c r="BF165" s="147">
        <f t="shared" si="25"/>
        <v>0</v>
      </c>
      <c r="BG165" s="147">
        <f t="shared" si="26"/>
        <v>0</v>
      </c>
      <c r="BH165" s="147">
        <f t="shared" si="27"/>
        <v>0</v>
      </c>
      <c r="BI165" s="147">
        <f t="shared" si="28"/>
        <v>0</v>
      </c>
      <c r="BJ165" s="16" t="s">
        <v>113</v>
      </c>
      <c r="BK165" s="147">
        <f t="shared" si="29"/>
        <v>0</v>
      </c>
      <c r="BL165" s="16" t="s">
        <v>186</v>
      </c>
      <c r="BM165" s="146" t="s">
        <v>2432</v>
      </c>
    </row>
    <row r="166" spans="2:65" s="1" customFormat="1" ht="49.15" customHeight="1">
      <c r="B166" s="31"/>
      <c r="C166" s="135" t="s">
        <v>536</v>
      </c>
      <c r="D166" s="135" t="s">
        <v>167</v>
      </c>
      <c r="E166" s="136" t="s">
        <v>2433</v>
      </c>
      <c r="F166" s="137" t="s">
        <v>2434</v>
      </c>
      <c r="G166" s="138" t="s">
        <v>1894</v>
      </c>
      <c r="H166" s="139">
        <v>18</v>
      </c>
      <c r="I166" s="140"/>
      <c r="J166" s="141">
        <f t="shared" si="20"/>
        <v>0</v>
      </c>
      <c r="K166" s="137" t="s">
        <v>2320</v>
      </c>
      <c r="L166" s="31"/>
      <c r="M166" s="142" t="s">
        <v>1</v>
      </c>
      <c r="N166" s="143" t="s">
        <v>42</v>
      </c>
      <c r="P166" s="144">
        <f t="shared" si="21"/>
        <v>0</v>
      </c>
      <c r="Q166" s="144">
        <v>0</v>
      </c>
      <c r="R166" s="144">
        <f t="shared" si="22"/>
        <v>0</v>
      </c>
      <c r="S166" s="144">
        <v>0</v>
      </c>
      <c r="T166" s="145">
        <f t="shared" si="23"/>
        <v>0</v>
      </c>
      <c r="AR166" s="146" t="s">
        <v>186</v>
      </c>
      <c r="AT166" s="146" t="s">
        <v>167</v>
      </c>
      <c r="AU166" s="146" t="s">
        <v>84</v>
      </c>
      <c r="AY166" s="16" t="s">
        <v>164</v>
      </c>
      <c r="BE166" s="147">
        <f t="shared" si="24"/>
        <v>0</v>
      </c>
      <c r="BF166" s="147">
        <f t="shared" si="25"/>
        <v>0</v>
      </c>
      <c r="BG166" s="147">
        <f t="shared" si="26"/>
        <v>0</v>
      </c>
      <c r="BH166" s="147">
        <f t="shared" si="27"/>
        <v>0</v>
      </c>
      <c r="BI166" s="147">
        <f t="shared" si="28"/>
        <v>0</v>
      </c>
      <c r="BJ166" s="16" t="s">
        <v>113</v>
      </c>
      <c r="BK166" s="147">
        <f t="shared" si="29"/>
        <v>0</v>
      </c>
      <c r="BL166" s="16" t="s">
        <v>186</v>
      </c>
      <c r="BM166" s="146" t="s">
        <v>2435</v>
      </c>
    </row>
    <row r="167" spans="2:65" s="11" customFormat="1" ht="25.9" customHeight="1">
      <c r="B167" s="123"/>
      <c r="D167" s="124" t="s">
        <v>75</v>
      </c>
      <c r="E167" s="125" t="s">
        <v>2229</v>
      </c>
      <c r="F167" s="125" t="s">
        <v>2436</v>
      </c>
      <c r="I167" s="126"/>
      <c r="J167" s="127">
        <f>BK167</f>
        <v>0</v>
      </c>
      <c r="L167" s="123"/>
      <c r="M167" s="128"/>
      <c r="P167" s="129">
        <f>SUM(P168:P183)</f>
        <v>0</v>
      </c>
      <c r="R167" s="129">
        <f>SUM(R168:R183)</f>
        <v>0</v>
      </c>
      <c r="T167" s="130">
        <f>SUM(T168:T183)</f>
        <v>0</v>
      </c>
      <c r="AR167" s="124" t="s">
        <v>84</v>
      </c>
      <c r="AT167" s="131" t="s">
        <v>75</v>
      </c>
      <c r="AU167" s="131" t="s">
        <v>76</v>
      </c>
      <c r="AY167" s="124" t="s">
        <v>164</v>
      </c>
      <c r="BK167" s="132">
        <f>SUM(BK168:BK183)</f>
        <v>0</v>
      </c>
    </row>
    <row r="168" spans="2:65" s="1" customFormat="1" ht="33" customHeight="1">
      <c r="B168" s="31"/>
      <c r="C168" s="135" t="s">
        <v>541</v>
      </c>
      <c r="D168" s="135" t="s">
        <v>167</v>
      </c>
      <c r="E168" s="136" t="s">
        <v>2437</v>
      </c>
      <c r="F168" s="137" t="s">
        <v>2438</v>
      </c>
      <c r="G168" s="138" t="s">
        <v>442</v>
      </c>
      <c r="H168" s="139">
        <v>150</v>
      </c>
      <c r="I168" s="140"/>
      <c r="J168" s="141">
        <f t="shared" ref="J168:J183" si="30">ROUND(I168*H168,2)</f>
        <v>0</v>
      </c>
      <c r="K168" s="137" t="s">
        <v>2320</v>
      </c>
      <c r="L168" s="31"/>
      <c r="M168" s="142" t="s">
        <v>1</v>
      </c>
      <c r="N168" s="143" t="s">
        <v>42</v>
      </c>
      <c r="P168" s="144">
        <f t="shared" ref="P168:P183" si="31">O168*H168</f>
        <v>0</v>
      </c>
      <c r="Q168" s="144">
        <v>0</v>
      </c>
      <c r="R168" s="144">
        <f t="shared" ref="R168:R183" si="32">Q168*H168</f>
        <v>0</v>
      </c>
      <c r="S168" s="144">
        <v>0</v>
      </c>
      <c r="T168" s="145">
        <f t="shared" ref="T168:T183" si="33">S168*H168</f>
        <v>0</v>
      </c>
      <c r="AR168" s="146" t="s">
        <v>186</v>
      </c>
      <c r="AT168" s="146" t="s">
        <v>167</v>
      </c>
      <c r="AU168" s="146" t="s">
        <v>84</v>
      </c>
      <c r="AY168" s="16" t="s">
        <v>164</v>
      </c>
      <c r="BE168" s="147">
        <f t="shared" ref="BE168:BE183" si="34">IF(N168="základní",J168,0)</f>
        <v>0</v>
      </c>
      <c r="BF168" s="147">
        <f t="shared" ref="BF168:BF183" si="35">IF(N168="snížená",J168,0)</f>
        <v>0</v>
      </c>
      <c r="BG168" s="147">
        <f t="shared" ref="BG168:BG183" si="36">IF(N168="zákl. přenesená",J168,0)</f>
        <v>0</v>
      </c>
      <c r="BH168" s="147">
        <f t="shared" ref="BH168:BH183" si="37">IF(N168="sníž. přenesená",J168,0)</f>
        <v>0</v>
      </c>
      <c r="BI168" s="147">
        <f t="shared" ref="BI168:BI183" si="38">IF(N168="nulová",J168,0)</f>
        <v>0</v>
      </c>
      <c r="BJ168" s="16" t="s">
        <v>113</v>
      </c>
      <c r="BK168" s="147">
        <f t="shared" ref="BK168:BK183" si="39">ROUND(I168*H168,2)</f>
        <v>0</v>
      </c>
      <c r="BL168" s="16" t="s">
        <v>186</v>
      </c>
      <c r="BM168" s="146" t="s">
        <v>2439</v>
      </c>
    </row>
    <row r="169" spans="2:65" s="1" customFormat="1" ht="33" customHeight="1">
      <c r="B169" s="31"/>
      <c r="C169" s="135" t="s">
        <v>552</v>
      </c>
      <c r="D169" s="135" t="s">
        <v>167</v>
      </c>
      <c r="E169" s="136" t="s">
        <v>2440</v>
      </c>
      <c r="F169" s="137" t="s">
        <v>2441</v>
      </c>
      <c r="G169" s="138" t="s">
        <v>442</v>
      </c>
      <c r="H169" s="139">
        <v>50</v>
      </c>
      <c r="I169" s="140"/>
      <c r="J169" s="141">
        <f t="shared" si="30"/>
        <v>0</v>
      </c>
      <c r="K169" s="137" t="s">
        <v>2320</v>
      </c>
      <c r="L169" s="31"/>
      <c r="M169" s="142" t="s">
        <v>1</v>
      </c>
      <c r="N169" s="143" t="s">
        <v>42</v>
      </c>
      <c r="P169" s="144">
        <f t="shared" si="31"/>
        <v>0</v>
      </c>
      <c r="Q169" s="144">
        <v>0</v>
      </c>
      <c r="R169" s="144">
        <f t="shared" si="32"/>
        <v>0</v>
      </c>
      <c r="S169" s="144">
        <v>0</v>
      </c>
      <c r="T169" s="145">
        <f t="shared" si="33"/>
        <v>0</v>
      </c>
      <c r="AR169" s="146" t="s">
        <v>186</v>
      </c>
      <c r="AT169" s="146" t="s">
        <v>167</v>
      </c>
      <c r="AU169" s="146" t="s">
        <v>84</v>
      </c>
      <c r="AY169" s="16" t="s">
        <v>164</v>
      </c>
      <c r="BE169" s="147">
        <f t="shared" si="34"/>
        <v>0</v>
      </c>
      <c r="BF169" s="147">
        <f t="shared" si="35"/>
        <v>0</v>
      </c>
      <c r="BG169" s="147">
        <f t="shared" si="36"/>
        <v>0</v>
      </c>
      <c r="BH169" s="147">
        <f t="shared" si="37"/>
        <v>0</v>
      </c>
      <c r="BI169" s="147">
        <f t="shared" si="38"/>
        <v>0</v>
      </c>
      <c r="BJ169" s="16" t="s">
        <v>113</v>
      </c>
      <c r="BK169" s="147">
        <f t="shared" si="39"/>
        <v>0</v>
      </c>
      <c r="BL169" s="16" t="s">
        <v>186</v>
      </c>
      <c r="BM169" s="146" t="s">
        <v>2442</v>
      </c>
    </row>
    <row r="170" spans="2:65" s="1" customFormat="1" ht="24.2" customHeight="1">
      <c r="B170" s="31"/>
      <c r="C170" s="135" t="s">
        <v>558</v>
      </c>
      <c r="D170" s="135" t="s">
        <v>167</v>
      </c>
      <c r="E170" s="136" t="s">
        <v>2443</v>
      </c>
      <c r="F170" s="137" t="s">
        <v>2444</v>
      </c>
      <c r="G170" s="138" t="s">
        <v>442</v>
      </c>
      <c r="H170" s="139">
        <v>100</v>
      </c>
      <c r="I170" s="140"/>
      <c r="J170" s="141">
        <f t="shared" si="30"/>
        <v>0</v>
      </c>
      <c r="K170" s="137" t="s">
        <v>2320</v>
      </c>
      <c r="L170" s="31"/>
      <c r="M170" s="142" t="s">
        <v>1</v>
      </c>
      <c r="N170" s="143" t="s">
        <v>42</v>
      </c>
      <c r="P170" s="144">
        <f t="shared" si="31"/>
        <v>0</v>
      </c>
      <c r="Q170" s="144">
        <v>0</v>
      </c>
      <c r="R170" s="144">
        <f t="shared" si="32"/>
        <v>0</v>
      </c>
      <c r="S170" s="144">
        <v>0</v>
      </c>
      <c r="T170" s="145">
        <f t="shared" si="33"/>
        <v>0</v>
      </c>
      <c r="AR170" s="146" t="s">
        <v>186</v>
      </c>
      <c r="AT170" s="146" t="s">
        <v>167</v>
      </c>
      <c r="AU170" s="146" t="s">
        <v>84</v>
      </c>
      <c r="AY170" s="16" t="s">
        <v>164</v>
      </c>
      <c r="BE170" s="147">
        <f t="shared" si="34"/>
        <v>0</v>
      </c>
      <c r="BF170" s="147">
        <f t="shared" si="35"/>
        <v>0</v>
      </c>
      <c r="BG170" s="147">
        <f t="shared" si="36"/>
        <v>0</v>
      </c>
      <c r="BH170" s="147">
        <f t="shared" si="37"/>
        <v>0</v>
      </c>
      <c r="BI170" s="147">
        <f t="shared" si="38"/>
        <v>0</v>
      </c>
      <c r="BJ170" s="16" t="s">
        <v>113</v>
      </c>
      <c r="BK170" s="147">
        <f t="shared" si="39"/>
        <v>0</v>
      </c>
      <c r="BL170" s="16" t="s">
        <v>186</v>
      </c>
      <c r="BM170" s="146" t="s">
        <v>2445</v>
      </c>
    </row>
    <row r="171" spans="2:65" s="1" customFormat="1" ht="24.2" customHeight="1">
      <c r="B171" s="31"/>
      <c r="C171" s="135" t="s">
        <v>563</v>
      </c>
      <c r="D171" s="135" t="s">
        <v>167</v>
      </c>
      <c r="E171" s="136" t="s">
        <v>2446</v>
      </c>
      <c r="F171" s="137" t="s">
        <v>2447</v>
      </c>
      <c r="G171" s="138" t="s">
        <v>442</v>
      </c>
      <c r="H171" s="139">
        <v>100</v>
      </c>
      <c r="I171" s="140"/>
      <c r="J171" s="141">
        <f t="shared" si="30"/>
        <v>0</v>
      </c>
      <c r="K171" s="137" t="s">
        <v>2320</v>
      </c>
      <c r="L171" s="31"/>
      <c r="M171" s="142" t="s">
        <v>1</v>
      </c>
      <c r="N171" s="143" t="s">
        <v>42</v>
      </c>
      <c r="P171" s="144">
        <f t="shared" si="31"/>
        <v>0</v>
      </c>
      <c r="Q171" s="144">
        <v>0</v>
      </c>
      <c r="R171" s="144">
        <f t="shared" si="32"/>
        <v>0</v>
      </c>
      <c r="S171" s="144">
        <v>0</v>
      </c>
      <c r="T171" s="145">
        <f t="shared" si="33"/>
        <v>0</v>
      </c>
      <c r="AR171" s="146" t="s">
        <v>186</v>
      </c>
      <c r="AT171" s="146" t="s">
        <v>167</v>
      </c>
      <c r="AU171" s="146" t="s">
        <v>84</v>
      </c>
      <c r="AY171" s="16" t="s">
        <v>164</v>
      </c>
      <c r="BE171" s="147">
        <f t="shared" si="34"/>
        <v>0</v>
      </c>
      <c r="BF171" s="147">
        <f t="shared" si="35"/>
        <v>0</v>
      </c>
      <c r="BG171" s="147">
        <f t="shared" si="36"/>
        <v>0</v>
      </c>
      <c r="BH171" s="147">
        <f t="shared" si="37"/>
        <v>0</v>
      </c>
      <c r="BI171" s="147">
        <f t="shared" si="38"/>
        <v>0</v>
      </c>
      <c r="BJ171" s="16" t="s">
        <v>113</v>
      </c>
      <c r="BK171" s="147">
        <f t="shared" si="39"/>
        <v>0</v>
      </c>
      <c r="BL171" s="16" t="s">
        <v>186</v>
      </c>
      <c r="BM171" s="146" t="s">
        <v>2448</v>
      </c>
    </row>
    <row r="172" spans="2:65" s="1" customFormat="1" ht="24.2" customHeight="1">
      <c r="B172" s="31"/>
      <c r="C172" s="135" t="s">
        <v>569</v>
      </c>
      <c r="D172" s="135" t="s">
        <v>167</v>
      </c>
      <c r="E172" s="136" t="s">
        <v>2449</v>
      </c>
      <c r="F172" s="137" t="s">
        <v>2450</v>
      </c>
      <c r="G172" s="138" t="s">
        <v>442</v>
      </c>
      <c r="H172" s="139">
        <v>200</v>
      </c>
      <c r="I172" s="140"/>
      <c r="J172" s="141">
        <f t="shared" si="30"/>
        <v>0</v>
      </c>
      <c r="K172" s="137" t="s">
        <v>2320</v>
      </c>
      <c r="L172" s="31"/>
      <c r="M172" s="142" t="s">
        <v>1</v>
      </c>
      <c r="N172" s="143" t="s">
        <v>42</v>
      </c>
      <c r="P172" s="144">
        <f t="shared" si="31"/>
        <v>0</v>
      </c>
      <c r="Q172" s="144">
        <v>0</v>
      </c>
      <c r="R172" s="144">
        <f t="shared" si="32"/>
        <v>0</v>
      </c>
      <c r="S172" s="144">
        <v>0</v>
      </c>
      <c r="T172" s="145">
        <f t="shared" si="33"/>
        <v>0</v>
      </c>
      <c r="AR172" s="146" t="s">
        <v>186</v>
      </c>
      <c r="AT172" s="146" t="s">
        <v>167</v>
      </c>
      <c r="AU172" s="146" t="s">
        <v>84</v>
      </c>
      <c r="AY172" s="16" t="s">
        <v>164</v>
      </c>
      <c r="BE172" s="147">
        <f t="shared" si="34"/>
        <v>0</v>
      </c>
      <c r="BF172" s="147">
        <f t="shared" si="35"/>
        <v>0</v>
      </c>
      <c r="BG172" s="147">
        <f t="shared" si="36"/>
        <v>0</v>
      </c>
      <c r="BH172" s="147">
        <f t="shared" si="37"/>
        <v>0</v>
      </c>
      <c r="BI172" s="147">
        <f t="shared" si="38"/>
        <v>0</v>
      </c>
      <c r="BJ172" s="16" t="s">
        <v>113</v>
      </c>
      <c r="BK172" s="147">
        <f t="shared" si="39"/>
        <v>0</v>
      </c>
      <c r="BL172" s="16" t="s">
        <v>186</v>
      </c>
      <c r="BM172" s="146" t="s">
        <v>2451</v>
      </c>
    </row>
    <row r="173" spans="2:65" s="1" customFormat="1" ht="24.2" customHeight="1">
      <c r="B173" s="31"/>
      <c r="C173" s="135" t="s">
        <v>574</v>
      </c>
      <c r="D173" s="135" t="s">
        <v>167</v>
      </c>
      <c r="E173" s="136" t="s">
        <v>2452</v>
      </c>
      <c r="F173" s="137" t="s">
        <v>2453</v>
      </c>
      <c r="G173" s="138" t="s">
        <v>442</v>
      </c>
      <c r="H173" s="139">
        <v>100</v>
      </c>
      <c r="I173" s="140"/>
      <c r="J173" s="141">
        <f t="shared" si="30"/>
        <v>0</v>
      </c>
      <c r="K173" s="137" t="s">
        <v>2320</v>
      </c>
      <c r="L173" s="31"/>
      <c r="M173" s="142" t="s">
        <v>1</v>
      </c>
      <c r="N173" s="143" t="s">
        <v>42</v>
      </c>
      <c r="P173" s="144">
        <f t="shared" si="31"/>
        <v>0</v>
      </c>
      <c r="Q173" s="144">
        <v>0</v>
      </c>
      <c r="R173" s="144">
        <f t="shared" si="32"/>
        <v>0</v>
      </c>
      <c r="S173" s="144">
        <v>0</v>
      </c>
      <c r="T173" s="145">
        <f t="shared" si="33"/>
        <v>0</v>
      </c>
      <c r="AR173" s="146" t="s">
        <v>186</v>
      </c>
      <c r="AT173" s="146" t="s">
        <v>167</v>
      </c>
      <c r="AU173" s="146" t="s">
        <v>84</v>
      </c>
      <c r="AY173" s="16" t="s">
        <v>164</v>
      </c>
      <c r="BE173" s="147">
        <f t="shared" si="34"/>
        <v>0</v>
      </c>
      <c r="BF173" s="147">
        <f t="shared" si="35"/>
        <v>0</v>
      </c>
      <c r="BG173" s="147">
        <f t="shared" si="36"/>
        <v>0</v>
      </c>
      <c r="BH173" s="147">
        <f t="shared" si="37"/>
        <v>0</v>
      </c>
      <c r="BI173" s="147">
        <f t="shared" si="38"/>
        <v>0</v>
      </c>
      <c r="BJ173" s="16" t="s">
        <v>113</v>
      </c>
      <c r="BK173" s="147">
        <f t="shared" si="39"/>
        <v>0</v>
      </c>
      <c r="BL173" s="16" t="s">
        <v>186</v>
      </c>
      <c r="BM173" s="146" t="s">
        <v>2454</v>
      </c>
    </row>
    <row r="174" spans="2:65" s="1" customFormat="1" ht="24.2" customHeight="1">
      <c r="B174" s="31"/>
      <c r="C174" s="135" t="s">
        <v>578</v>
      </c>
      <c r="D174" s="135" t="s">
        <v>167</v>
      </c>
      <c r="E174" s="136" t="s">
        <v>2455</v>
      </c>
      <c r="F174" s="137" t="s">
        <v>2456</v>
      </c>
      <c r="G174" s="138" t="s">
        <v>442</v>
      </c>
      <c r="H174" s="139">
        <v>100</v>
      </c>
      <c r="I174" s="140"/>
      <c r="J174" s="141">
        <f t="shared" si="30"/>
        <v>0</v>
      </c>
      <c r="K174" s="137" t="s">
        <v>2320</v>
      </c>
      <c r="L174" s="31"/>
      <c r="M174" s="142" t="s">
        <v>1</v>
      </c>
      <c r="N174" s="143" t="s">
        <v>42</v>
      </c>
      <c r="P174" s="144">
        <f t="shared" si="31"/>
        <v>0</v>
      </c>
      <c r="Q174" s="144">
        <v>0</v>
      </c>
      <c r="R174" s="144">
        <f t="shared" si="32"/>
        <v>0</v>
      </c>
      <c r="S174" s="144">
        <v>0</v>
      </c>
      <c r="T174" s="145">
        <f t="shared" si="33"/>
        <v>0</v>
      </c>
      <c r="AR174" s="146" t="s">
        <v>186</v>
      </c>
      <c r="AT174" s="146" t="s">
        <v>167</v>
      </c>
      <c r="AU174" s="146" t="s">
        <v>84</v>
      </c>
      <c r="AY174" s="16" t="s">
        <v>164</v>
      </c>
      <c r="BE174" s="147">
        <f t="shared" si="34"/>
        <v>0</v>
      </c>
      <c r="BF174" s="147">
        <f t="shared" si="35"/>
        <v>0</v>
      </c>
      <c r="BG174" s="147">
        <f t="shared" si="36"/>
        <v>0</v>
      </c>
      <c r="BH174" s="147">
        <f t="shared" si="37"/>
        <v>0</v>
      </c>
      <c r="BI174" s="147">
        <f t="shared" si="38"/>
        <v>0</v>
      </c>
      <c r="BJ174" s="16" t="s">
        <v>113</v>
      </c>
      <c r="BK174" s="147">
        <f t="shared" si="39"/>
        <v>0</v>
      </c>
      <c r="BL174" s="16" t="s">
        <v>186</v>
      </c>
      <c r="BM174" s="146" t="s">
        <v>2457</v>
      </c>
    </row>
    <row r="175" spans="2:65" s="1" customFormat="1" ht="24.2" customHeight="1">
      <c r="B175" s="31"/>
      <c r="C175" s="135" t="s">
        <v>587</v>
      </c>
      <c r="D175" s="135" t="s">
        <v>167</v>
      </c>
      <c r="E175" s="136" t="s">
        <v>2458</v>
      </c>
      <c r="F175" s="137" t="s">
        <v>2459</v>
      </c>
      <c r="G175" s="138" t="s">
        <v>442</v>
      </c>
      <c r="H175" s="139">
        <v>100</v>
      </c>
      <c r="I175" s="140"/>
      <c r="J175" s="141">
        <f t="shared" si="30"/>
        <v>0</v>
      </c>
      <c r="K175" s="137" t="s">
        <v>2320</v>
      </c>
      <c r="L175" s="31"/>
      <c r="M175" s="142" t="s">
        <v>1</v>
      </c>
      <c r="N175" s="143" t="s">
        <v>42</v>
      </c>
      <c r="P175" s="144">
        <f t="shared" si="31"/>
        <v>0</v>
      </c>
      <c r="Q175" s="144">
        <v>0</v>
      </c>
      <c r="R175" s="144">
        <f t="shared" si="32"/>
        <v>0</v>
      </c>
      <c r="S175" s="144">
        <v>0</v>
      </c>
      <c r="T175" s="145">
        <f t="shared" si="33"/>
        <v>0</v>
      </c>
      <c r="AR175" s="146" t="s">
        <v>186</v>
      </c>
      <c r="AT175" s="146" t="s">
        <v>167</v>
      </c>
      <c r="AU175" s="146" t="s">
        <v>84</v>
      </c>
      <c r="AY175" s="16" t="s">
        <v>164</v>
      </c>
      <c r="BE175" s="147">
        <f t="shared" si="34"/>
        <v>0</v>
      </c>
      <c r="BF175" s="147">
        <f t="shared" si="35"/>
        <v>0</v>
      </c>
      <c r="BG175" s="147">
        <f t="shared" si="36"/>
        <v>0</v>
      </c>
      <c r="BH175" s="147">
        <f t="shared" si="37"/>
        <v>0</v>
      </c>
      <c r="BI175" s="147">
        <f t="shared" si="38"/>
        <v>0</v>
      </c>
      <c r="BJ175" s="16" t="s">
        <v>113</v>
      </c>
      <c r="BK175" s="147">
        <f t="shared" si="39"/>
        <v>0</v>
      </c>
      <c r="BL175" s="16" t="s">
        <v>186</v>
      </c>
      <c r="BM175" s="146" t="s">
        <v>2460</v>
      </c>
    </row>
    <row r="176" spans="2:65" s="1" customFormat="1" ht="16.5" customHeight="1">
      <c r="B176" s="31"/>
      <c r="C176" s="135" t="s">
        <v>591</v>
      </c>
      <c r="D176" s="135" t="s">
        <v>167</v>
      </c>
      <c r="E176" s="136" t="s">
        <v>2461</v>
      </c>
      <c r="F176" s="137" t="s">
        <v>2462</v>
      </c>
      <c r="G176" s="138" t="s">
        <v>1894</v>
      </c>
      <c r="H176" s="139">
        <v>100</v>
      </c>
      <c r="I176" s="140"/>
      <c r="J176" s="141">
        <f t="shared" si="30"/>
        <v>0</v>
      </c>
      <c r="K176" s="137" t="s">
        <v>2320</v>
      </c>
      <c r="L176" s="31"/>
      <c r="M176" s="142" t="s">
        <v>1</v>
      </c>
      <c r="N176" s="143" t="s">
        <v>42</v>
      </c>
      <c r="P176" s="144">
        <f t="shared" si="31"/>
        <v>0</v>
      </c>
      <c r="Q176" s="144">
        <v>0</v>
      </c>
      <c r="R176" s="144">
        <f t="shared" si="32"/>
        <v>0</v>
      </c>
      <c r="S176" s="144">
        <v>0</v>
      </c>
      <c r="T176" s="145">
        <f t="shared" si="33"/>
        <v>0</v>
      </c>
      <c r="AR176" s="146" t="s">
        <v>186</v>
      </c>
      <c r="AT176" s="146" t="s">
        <v>167</v>
      </c>
      <c r="AU176" s="146" t="s">
        <v>84</v>
      </c>
      <c r="AY176" s="16" t="s">
        <v>164</v>
      </c>
      <c r="BE176" s="147">
        <f t="shared" si="34"/>
        <v>0</v>
      </c>
      <c r="BF176" s="147">
        <f t="shared" si="35"/>
        <v>0</v>
      </c>
      <c r="BG176" s="147">
        <f t="shared" si="36"/>
        <v>0</v>
      </c>
      <c r="BH176" s="147">
        <f t="shared" si="37"/>
        <v>0</v>
      </c>
      <c r="BI176" s="147">
        <f t="shared" si="38"/>
        <v>0</v>
      </c>
      <c r="BJ176" s="16" t="s">
        <v>113</v>
      </c>
      <c r="BK176" s="147">
        <f t="shared" si="39"/>
        <v>0</v>
      </c>
      <c r="BL176" s="16" t="s">
        <v>186</v>
      </c>
      <c r="BM176" s="146" t="s">
        <v>2463</v>
      </c>
    </row>
    <row r="177" spans="2:65" s="1" customFormat="1" ht="33" customHeight="1">
      <c r="B177" s="31"/>
      <c r="C177" s="135" t="s">
        <v>598</v>
      </c>
      <c r="D177" s="135" t="s">
        <v>167</v>
      </c>
      <c r="E177" s="136" t="s">
        <v>2464</v>
      </c>
      <c r="F177" s="137" t="s">
        <v>2465</v>
      </c>
      <c r="G177" s="138" t="s">
        <v>1894</v>
      </c>
      <c r="H177" s="139">
        <v>250</v>
      </c>
      <c r="I177" s="140"/>
      <c r="J177" s="141">
        <f t="shared" si="30"/>
        <v>0</v>
      </c>
      <c r="K177" s="137" t="s">
        <v>2320</v>
      </c>
      <c r="L177" s="31"/>
      <c r="M177" s="142" t="s">
        <v>1</v>
      </c>
      <c r="N177" s="143" t="s">
        <v>42</v>
      </c>
      <c r="P177" s="144">
        <f t="shared" si="31"/>
        <v>0</v>
      </c>
      <c r="Q177" s="144">
        <v>0</v>
      </c>
      <c r="R177" s="144">
        <f t="shared" si="32"/>
        <v>0</v>
      </c>
      <c r="S177" s="144">
        <v>0</v>
      </c>
      <c r="T177" s="145">
        <f t="shared" si="33"/>
        <v>0</v>
      </c>
      <c r="AR177" s="146" t="s">
        <v>186</v>
      </c>
      <c r="AT177" s="146" t="s">
        <v>167</v>
      </c>
      <c r="AU177" s="146" t="s">
        <v>84</v>
      </c>
      <c r="AY177" s="16" t="s">
        <v>164</v>
      </c>
      <c r="BE177" s="147">
        <f t="shared" si="34"/>
        <v>0</v>
      </c>
      <c r="BF177" s="147">
        <f t="shared" si="35"/>
        <v>0</v>
      </c>
      <c r="BG177" s="147">
        <f t="shared" si="36"/>
        <v>0</v>
      </c>
      <c r="BH177" s="147">
        <f t="shared" si="37"/>
        <v>0</v>
      </c>
      <c r="BI177" s="147">
        <f t="shared" si="38"/>
        <v>0</v>
      </c>
      <c r="BJ177" s="16" t="s">
        <v>113</v>
      </c>
      <c r="BK177" s="147">
        <f t="shared" si="39"/>
        <v>0</v>
      </c>
      <c r="BL177" s="16" t="s">
        <v>186</v>
      </c>
      <c r="BM177" s="146" t="s">
        <v>2466</v>
      </c>
    </row>
    <row r="178" spans="2:65" s="1" customFormat="1" ht="16.5" customHeight="1">
      <c r="B178" s="31"/>
      <c r="C178" s="135" t="s">
        <v>602</v>
      </c>
      <c r="D178" s="135" t="s">
        <v>167</v>
      </c>
      <c r="E178" s="136" t="s">
        <v>2467</v>
      </c>
      <c r="F178" s="137" t="s">
        <v>2468</v>
      </c>
      <c r="G178" s="138" t="s">
        <v>442</v>
      </c>
      <c r="H178" s="139">
        <v>650</v>
      </c>
      <c r="I178" s="140"/>
      <c r="J178" s="141">
        <f t="shared" si="30"/>
        <v>0</v>
      </c>
      <c r="K178" s="137" t="s">
        <v>2320</v>
      </c>
      <c r="L178" s="31"/>
      <c r="M178" s="142" t="s">
        <v>1</v>
      </c>
      <c r="N178" s="143" t="s">
        <v>42</v>
      </c>
      <c r="P178" s="144">
        <f t="shared" si="31"/>
        <v>0</v>
      </c>
      <c r="Q178" s="144">
        <v>0</v>
      </c>
      <c r="R178" s="144">
        <f t="shared" si="32"/>
        <v>0</v>
      </c>
      <c r="S178" s="144">
        <v>0</v>
      </c>
      <c r="T178" s="145">
        <f t="shared" si="33"/>
        <v>0</v>
      </c>
      <c r="AR178" s="146" t="s">
        <v>186</v>
      </c>
      <c r="AT178" s="146" t="s">
        <v>167</v>
      </c>
      <c r="AU178" s="146" t="s">
        <v>84</v>
      </c>
      <c r="AY178" s="16" t="s">
        <v>164</v>
      </c>
      <c r="BE178" s="147">
        <f t="shared" si="34"/>
        <v>0</v>
      </c>
      <c r="BF178" s="147">
        <f t="shared" si="35"/>
        <v>0</v>
      </c>
      <c r="BG178" s="147">
        <f t="shared" si="36"/>
        <v>0</v>
      </c>
      <c r="BH178" s="147">
        <f t="shared" si="37"/>
        <v>0</v>
      </c>
      <c r="BI178" s="147">
        <f t="shared" si="38"/>
        <v>0</v>
      </c>
      <c r="BJ178" s="16" t="s">
        <v>113</v>
      </c>
      <c r="BK178" s="147">
        <f t="shared" si="39"/>
        <v>0</v>
      </c>
      <c r="BL178" s="16" t="s">
        <v>186</v>
      </c>
      <c r="BM178" s="146" t="s">
        <v>2469</v>
      </c>
    </row>
    <row r="179" spans="2:65" s="1" customFormat="1" ht="16.5" customHeight="1">
      <c r="B179" s="31"/>
      <c r="C179" s="135" t="s">
        <v>611</v>
      </c>
      <c r="D179" s="135" t="s">
        <v>167</v>
      </c>
      <c r="E179" s="136" t="s">
        <v>2470</v>
      </c>
      <c r="F179" s="137" t="s">
        <v>2471</v>
      </c>
      <c r="G179" s="138" t="s">
        <v>1894</v>
      </c>
      <c r="H179" s="139">
        <v>890</v>
      </c>
      <c r="I179" s="140"/>
      <c r="J179" s="141">
        <f t="shared" si="30"/>
        <v>0</v>
      </c>
      <c r="K179" s="137" t="s">
        <v>2320</v>
      </c>
      <c r="L179" s="31"/>
      <c r="M179" s="142" t="s">
        <v>1</v>
      </c>
      <c r="N179" s="143" t="s">
        <v>42</v>
      </c>
      <c r="P179" s="144">
        <f t="shared" si="31"/>
        <v>0</v>
      </c>
      <c r="Q179" s="144">
        <v>0</v>
      </c>
      <c r="R179" s="144">
        <f t="shared" si="32"/>
        <v>0</v>
      </c>
      <c r="S179" s="144">
        <v>0</v>
      </c>
      <c r="T179" s="145">
        <f t="shared" si="33"/>
        <v>0</v>
      </c>
      <c r="AR179" s="146" t="s">
        <v>186</v>
      </c>
      <c r="AT179" s="146" t="s">
        <v>167</v>
      </c>
      <c r="AU179" s="146" t="s">
        <v>84</v>
      </c>
      <c r="AY179" s="16" t="s">
        <v>164</v>
      </c>
      <c r="BE179" s="147">
        <f t="shared" si="34"/>
        <v>0</v>
      </c>
      <c r="BF179" s="147">
        <f t="shared" si="35"/>
        <v>0</v>
      </c>
      <c r="BG179" s="147">
        <f t="shared" si="36"/>
        <v>0</v>
      </c>
      <c r="BH179" s="147">
        <f t="shared" si="37"/>
        <v>0</v>
      </c>
      <c r="BI179" s="147">
        <f t="shared" si="38"/>
        <v>0</v>
      </c>
      <c r="BJ179" s="16" t="s">
        <v>113</v>
      </c>
      <c r="BK179" s="147">
        <f t="shared" si="39"/>
        <v>0</v>
      </c>
      <c r="BL179" s="16" t="s">
        <v>186</v>
      </c>
      <c r="BM179" s="146" t="s">
        <v>2472</v>
      </c>
    </row>
    <row r="180" spans="2:65" s="1" customFormat="1" ht="16.5" customHeight="1">
      <c r="B180" s="31"/>
      <c r="C180" s="135" t="s">
        <v>616</v>
      </c>
      <c r="D180" s="135" t="s">
        <v>167</v>
      </c>
      <c r="E180" s="136" t="s">
        <v>2473</v>
      </c>
      <c r="F180" s="137" t="s">
        <v>2474</v>
      </c>
      <c r="G180" s="138" t="s">
        <v>1909</v>
      </c>
      <c r="H180" s="139">
        <v>1</v>
      </c>
      <c r="I180" s="140"/>
      <c r="J180" s="141">
        <f t="shared" si="30"/>
        <v>0</v>
      </c>
      <c r="K180" s="137" t="s">
        <v>2320</v>
      </c>
      <c r="L180" s="31"/>
      <c r="M180" s="142" t="s">
        <v>1</v>
      </c>
      <c r="N180" s="143" t="s">
        <v>42</v>
      </c>
      <c r="P180" s="144">
        <f t="shared" si="31"/>
        <v>0</v>
      </c>
      <c r="Q180" s="144">
        <v>0</v>
      </c>
      <c r="R180" s="144">
        <f t="shared" si="32"/>
        <v>0</v>
      </c>
      <c r="S180" s="144">
        <v>0</v>
      </c>
      <c r="T180" s="145">
        <f t="shared" si="33"/>
        <v>0</v>
      </c>
      <c r="AR180" s="146" t="s">
        <v>186</v>
      </c>
      <c r="AT180" s="146" t="s">
        <v>167</v>
      </c>
      <c r="AU180" s="146" t="s">
        <v>84</v>
      </c>
      <c r="AY180" s="16" t="s">
        <v>164</v>
      </c>
      <c r="BE180" s="147">
        <f t="shared" si="34"/>
        <v>0</v>
      </c>
      <c r="BF180" s="147">
        <f t="shared" si="35"/>
        <v>0</v>
      </c>
      <c r="BG180" s="147">
        <f t="shared" si="36"/>
        <v>0</v>
      </c>
      <c r="BH180" s="147">
        <f t="shared" si="37"/>
        <v>0</v>
      </c>
      <c r="BI180" s="147">
        <f t="shared" si="38"/>
        <v>0</v>
      </c>
      <c r="BJ180" s="16" t="s">
        <v>113</v>
      </c>
      <c r="BK180" s="147">
        <f t="shared" si="39"/>
        <v>0</v>
      </c>
      <c r="BL180" s="16" t="s">
        <v>186</v>
      </c>
      <c r="BM180" s="146" t="s">
        <v>2475</v>
      </c>
    </row>
    <row r="181" spans="2:65" s="1" customFormat="1" ht="16.5" customHeight="1">
      <c r="B181" s="31"/>
      <c r="C181" s="135" t="s">
        <v>621</v>
      </c>
      <c r="D181" s="135" t="s">
        <v>167</v>
      </c>
      <c r="E181" s="136" t="s">
        <v>2476</v>
      </c>
      <c r="F181" s="137" t="s">
        <v>2477</v>
      </c>
      <c r="G181" s="138" t="s">
        <v>2385</v>
      </c>
      <c r="H181" s="139">
        <v>5</v>
      </c>
      <c r="I181" s="140"/>
      <c r="J181" s="141">
        <f t="shared" si="30"/>
        <v>0</v>
      </c>
      <c r="K181" s="137" t="s">
        <v>2320</v>
      </c>
      <c r="L181" s="31"/>
      <c r="M181" s="142" t="s">
        <v>1</v>
      </c>
      <c r="N181" s="143" t="s">
        <v>42</v>
      </c>
      <c r="P181" s="144">
        <f t="shared" si="31"/>
        <v>0</v>
      </c>
      <c r="Q181" s="144">
        <v>0</v>
      </c>
      <c r="R181" s="144">
        <f t="shared" si="32"/>
        <v>0</v>
      </c>
      <c r="S181" s="144">
        <v>0</v>
      </c>
      <c r="T181" s="145">
        <f t="shared" si="33"/>
        <v>0</v>
      </c>
      <c r="AR181" s="146" t="s">
        <v>186</v>
      </c>
      <c r="AT181" s="146" t="s">
        <v>167</v>
      </c>
      <c r="AU181" s="146" t="s">
        <v>84</v>
      </c>
      <c r="AY181" s="16" t="s">
        <v>164</v>
      </c>
      <c r="BE181" s="147">
        <f t="shared" si="34"/>
        <v>0</v>
      </c>
      <c r="BF181" s="147">
        <f t="shared" si="35"/>
        <v>0</v>
      </c>
      <c r="BG181" s="147">
        <f t="shared" si="36"/>
        <v>0</v>
      </c>
      <c r="BH181" s="147">
        <f t="shared" si="37"/>
        <v>0</v>
      </c>
      <c r="BI181" s="147">
        <f t="shared" si="38"/>
        <v>0</v>
      </c>
      <c r="BJ181" s="16" t="s">
        <v>113</v>
      </c>
      <c r="BK181" s="147">
        <f t="shared" si="39"/>
        <v>0</v>
      </c>
      <c r="BL181" s="16" t="s">
        <v>186</v>
      </c>
      <c r="BM181" s="146" t="s">
        <v>2478</v>
      </c>
    </row>
    <row r="182" spans="2:65" s="1" customFormat="1" ht="16.5" customHeight="1">
      <c r="B182" s="31"/>
      <c r="C182" s="135" t="s">
        <v>625</v>
      </c>
      <c r="D182" s="135" t="s">
        <v>167</v>
      </c>
      <c r="E182" s="136" t="s">
        <v>2479</v>
      </c>
      <c r="F182" s="137" t="s">
        <v>2480</v>
      </c>
      <c r="G182" s="138" t="s">
        <v>1909</v>
      </c>
      <c r="H182" s="139">
        <v>1</v>
      </c>
      <c r="I182" s="140"/>
      <c r="J182" s="141">
        <f t="shared" si="30"/>
        <v>0</v>
      </c>
      <c r="K182" s="137" t="s">
        <v>2320</v>
      </c>
      <c r="L182" s="31"/>
      <c r="M182" s="142" t="s">
        <v>1</v>
      </c>
      <c r="N182" s="143" t="s">
        <v>42</v>
      </c>
      <c r="P182" s="144">
        <f t="shared" si="31"/>
        <v>0</v>
      </c>
      <c r="Q182" s="144">
        <v>0</v>
      </c>
      <c r="R182" s="144">
        <f t="shared" si="32"/>
        <v>0</v>
      </c>
      <c r="S182" s="144">
        <v>0</v>
      </c>
      <c r="T182" s="145">
        <f t="shared" si="33"/>
        <v>0</v>
      </c>
      <c r="AR182" s="146" t="s">
        <v>186</v>
      </c>
      <c r="AT182" s="146" t="s">
        <v>167</v>
      </c>
      <c r="AU182" s="146" t="s">
        <v>84</v>
      </c>
      <c r="AY182" s="16" t="s">
        <v>164</v>
      </c>
      <c r="BE182" s="147">
        <f t="shared" si="34"/>
        <v>0</v>
      </c>
      <c r="BF182" s="147">
        <f t="shared" si="35"/>
        <v>0</v>
      </c>
      <c r="BG182" s="147">
        <f t="shared" si="36"/>
        <v>0</v>
      </c>
      <c r="BH182" s="147">
        <f t="shared" si="37"/>
        <v>0</v>
      </c>
      <c r="BI182" s="147">
        <f t="shared" si="38"/>
        <v>0</v>
      </c>
      <c r="BJ182" s="16" t="s">
        <v>113</v>
      </c>
      <c r="BK182" s="147">
        <f t="shared" si="39"/>
        <v>0</v>
      </c>
      <c r="BL182" s="16" t="s">
        <v>186</v>
      </c>
      <c r="BM182" s="146" t="s">
        <v>2481</v>
      </c>
    </row>
    <row r="183" spans="2:65" s="1" customFormat="1" ht="24.2" customHeight="1">
      <c r="B183" s="31"/>
      <c r="C183" s="135" t="s">
        <v>629</v>
      </c>
      <c r="D183" s="135" t="s">
        <v>167</v>
      </c>
      <c r="E183" s="136" t="s">
        <v>2482</v>
      </c>
      <c r="F183" s="137" t="s">
        <v>2483</v>
      </c>
      <c r="G183" s="138" t="s">
        <v>1894</v>
      </c>
      <c r="H183" s="139">
        <v>1</v>
      </c>
      <c r="I183" s="140"/>
      <c r="J183" s="141">
        <f t="shared" si="30"/>
        <v>0</v>
      </c>
      <c r="K183" s="137" t="s">
        <v>2320</v>
      </c>
      <c r="L183" s="31"/>
      <c r="M183" s="142" t="s">
        <v>1</v>
      </c>
      <c r="N183" s="143" t="s">
        <v>42</v>
      </c>
      <c r="P183" s="144">
        <f t="shared" si="31"/>
        <v>0</v>
      </c>
      <c r="Q183" s="144">
        <v>0</v>
      </c>
      <c r="R183" s="144">
        <f t="shared" si="32"/>
        <v>0</v>
      </c>
      <c r="S183" s="144">
        <v>0</v>
      </c>
      <c r="T183" s="145">
        <f t="shared" si="33"/>
        <v>0</v>
      </c>
      <c r="AR183" s="146" t="s">
        <v>186</v>
      </c>
      <c r="AT183" s="146" t="s">
        <v>167</v>
      </c>
      <c r="AU183" s="146" t="s">
        <v>84</v>
      </c>
      <c r="AY183" s="16" t="s">
        <v>164</v>
      </c>
      <c r="BE183" s="147">
        <f t="shared" si="34"/>
        <v>0</v>
      </c>
      <c r="BF183" s="147">
        <f t="shared" si="35"/>
        <v>0</v>
      </c>
      <c r="BG183" s="147">
        <f t="shared" si="36"/>
        <v>0</v>
      </c>
      <c r="BH183" s="147">
        <f t="shared" si="37"/>
        <v>0</v>
      </c>
      <c r="BI183" s="147">
        <f t="shared" si="38"/>
        <v>0</v>
      </c>
      <c r="BJ183" s="16" t="s">
        <v>113</v>
      </c>
      <c r="BK183" s="147">
        <f t="shared" si="39"/>
        <v>0</v>
      </c>
      <c r="BL183" s="16" t="s">
        <v>186</v>
      </c>
      <c r="BM183" s="146" t="s">
        <v>2484</v>
      </c>
    </row>
    <row r="184" spans="2:65" s="11" customFormat="1" ht="25.9" customHeight="1">
      <c r="B184" s="123"/>
      <c r="D184" s="124" t="s">
        <v>75</v>
      </c>
      <c r="E184" s="125" t="s">
        <v>2485</v>
      </c>
      <c r="F184" s="125" t="s">
        <v>2486</v>
      </c>
      <c r="I184" s="126"/>
      <c r="J184" s="127">
        <f>BK184</f>
        <v>0</v>
      </c>
      <c r="L184" s="123"/>
      <c r="M184" s="128"/>
      <c r="P184" s="129">
        <f>SUM(P185:P209)</f>
        <v>0</v>
      </c>
      <c r="R184" s="129">
        <f>SUM(R185:R209)</f>
        <v>0</v>
      </c>
      <c r="T184" s="130">
        <f>SUM(T185:T209)</f>
        <v>0</v>
      </c>
      <c r="AR184" s="124" t="s">
        <v>84</v>
      </c>
      <c r="AT184" s="131" t="s">
        <v>75</v>
      </c>
      <c r="AU184" s="131" t="s">
        <v>76</v>
      </c>
      <c r="AY184" s="124" t="s">
        <v>164</v>
      </c>
      <c r="BK184" s="132">
        <f>SUM(BK185:BK209)</f>
        <v>0</v>
      </c>
    </row>
    <row r="185" spans="2:65" s="1" customFormat="1" ht="33" customHeight="1">
      <c r="B185" s="31"/>
      <c r="C185" s="135" t="s">
        <v>633</v>
      </c>
      <c r="D185" s="135" t="s">
        <v>167</v>
      </c>
      <c r="E185" s="136" t="s">
        <v>2487</v>
      </c>
      <c r="F185" s="137" t="s">
        <v>2488</v>
      </c>
      <c r="G185" s="138" t="s">
        <v>442</v>
      </c>
      <c r="H185" s="139">
        <v>100</v>
      </c>
      <c r="I185" s="140"/>
      <c r="J185" s="141">
        <f t="shared" ref="J185:J209" si="40">ROUND(I185*H185,2)</f>
        <v>0</v>
      </c>
      <c r="K185" s="137" t="s">
        <v>2320</v>
      </c>
      <c r="L185" s="31"/>
      <c r="M185" s="142" t="s">
        <v>1</v>
      </c>
      <c r="N185" s="143" t="s">
        <v>42</v>
      </c>
      <c r="P185" s="144">
        <f t="shared" ref="P185:P209" si="41">O185*H185</f>
        <v>0</v>
      </c>
      <c r="Q185" s="144">
        <v>0</v>
      </c>
      <c r="R185" s="144">
        <f t="shared" ref="R185:R209" si="42">Q185*H185</f>
        <v>0</v>
      </c>
      <c r="S185" s="144">
        <v>0</v>
      </c>
      <c r="T185" s="145">
        <f t="shared" ref="T185:T209" si="43">S185*H185</f>
        <v>0</v>
      </c>
      <c r="AR185" s="146" t="s">
        <v>186</v>
      </c>
      <c r="AT185" s="146" t="s">
        <v>167</v>
      </c>
      <c r="AU185" s="146" t="s">
        <v>84</v>
      </c>
      <c r="AY185" s="16" t="s">
        <v>164</v>
      </c>
      <c r="BE185" s="147">
        <f t="shared" ref="BE185:BE209" si="44">IF(N185="základní",J185,0)</f>
        <v>0</v>
      </c>
      <c r="BF185" s="147">
        <f t="shared" ref="BF185:BF209" si="45">IF(N185="snížená",J185,0)</f>
        <v>0</v>
      </c>
      <c r="BG185" s="147">
        <f t="shared" ref="BG185:BG209" si="46">IF(N185="zákl. přenesená",J185,0)</f>
        <v>0</v>
      </c>
      <c r="BH185" s="147">
        <f t="shared" ref="BH185:BH209" si="47">IF(N185="sníž. přenesená",J185,0)</f>
        <v>0</v>
      </c>
      <c r="BI185" s="147">
        <f t="shared" ref="BI185:BI209" si="48">IF(N185="nulová",J185,0)</f>
        <v>0</v>
      </c>
      <c r="BJ185" s="16" t="s">
        <v>113</v>
      </c>
      <c r="BK185" s="147">
        <f t="shared" ref="BK185:BK209" si="49">ROUND(I185*H185,2)</f>
        <v>0</v>
      </c>
      <c r="BL185" s="16" t="s">
        <v>186</v>
      </c>
      <c r="BM185" s="146" t="s">
        <v>2489</v>
      </c>
    </row>
    <row r="186" spans="2:65" s="1" customFormat="1" ht="33" customHeight="1">
      <c r="B186" s="31"/>
      <c r="C186" s="135" t="s">
        <v>639</v>
      </c>
      <c r="D186" s="135" t="s">
        <v>167</v>
      </c>
      <c r="E186" s="136" t="s">
        <v>2490</v>
      </c>
      <c r="F186" s="137" t="s">
        <v>2491</v>
      </c>
      <c r="G186" s="138" t="s">
        <v>442</v>
      </c>
      <c r="H186" s="139">
        <v>100</v>
      </c>
      <c r="I186" s="140"/>
      <c r="J186" s="141">
        <f t="shared" si="40"/>
        <v>0</v>
      </c>
      <c r="K186" s="137" t="s">
        <v>2320</v>
      </c>
      <c r="L186" s="31"/>
      <c r="M186" s="142" t="s">
        <v>1</v>
      </c>
      <c r="N186" s="143" t="s">
        <v>42</v>
      </c>
      <c r="P186" s="144">
        <f t="shared" si="41"/>
        <v>0</v>
      </c>
      <c r="Q186" s="144">
        <v>0</v>
      </c>
      <c r="R186" s="144">
        <f t="shared" si="42"/>
        <v>0</v>
      </c>
      <c r="S186" s="144">
        <v>0</v>
      </c>
      <c r="T186" s="145">
        <f t="shared" si="43"/>
        <v>0</v>
      </c>
      <c r="AR186" s="146" t="s">
        <v>186</v>
      </c>
      <c r="AT186" s="146" t="s">
        <v>167</v>
      </c>
      <c r="AU186" s="146" t="s">
        <v>84</v>
      </c>
      <c r="AY186" s="16" t="s">
        <v>164</v>
      </c>
      <c r="BE186" s="147">
        <f t="shared" si="44"/>
        <v>0</v>
      </c>
      <c r="BF186" s="147">
        <f t="shared" si="45"/>
        <v>0</v>
      </c>
      <c r="BG186" s="147">
        <f t="shared" si="46"/>
        <v>0</v>
      </c>
      <c r="BH186" s="147">
        <f t="shared" si="47"/>
        <v>0</v>
      </c>
      <c r="BI186" s="147">
        <f t="shared" si="48"/>
        <v>0</v>
      </c>
      <c r="BJ186" s="16" t="s">
        <v>113</v>
      </c>
      <c r="BK186" s="147">
        <f t="shared" si="49"/>
        <v>0</v>
      </c>
      <c r="BL186" s="16" t="s">
        <v>186</v>
      </c>
      <c r="BM186" s="146" t="s">
        <v>2492</v>
      </c>
    </row>
    <row r="187" spans="2:65" s="1" customFormat="1" ht="33" customHeight="1">
      <c r="B187" s="31"/>
      <c r="C187" s="135" t="s">
        <v>643</v>
      </c>
      <c r="D187" s="135" t="s">
        <v>167</v>
      </c>
      <c r="E187" s="136" t="s">
        <v>2493</v>
      </c>
      <c r="F187" s="137" t="s">
        <v>2494</v>
      </c>
      <c r="G187" s="138" t="s">
        <v>442</v>
      </c>
      <c r="H187" s="139">
        <v>100</v>
      </c>
      <c r="I187" s="140"/>
      <c r="J187" s="141">
        <f t="shared" si="40"/>
        <v>0</v>
      </c>
      <c r="K187" s="137" t="s">
        <v>2320</v>
      </c>
      <c r="L187" s="31"/>
      <c r="M187" s="142" t="s">
        <v>1</v>
      </c>
      <c r="N187" s="143" t="s">
        <v>42</v>
      </c>
      <c r="P187" s="144">
        <f t="shared" si="41"/>
        <v>0</v>
      </c>
      <c r="Q187" s="144">
        <v>0</v>
      </c>
      <c r="R187" s="144">
        <f t="shared" si="42"/>
        <v>0</v>
      </c>
      <c r="S187" s="144">
        <v>0</v>
      </c>
      <c r="T187" s="145">
        <f t="shared" si="43"/>
        <v>0</v>
      </c>
      <c r="AR187" s="146" t="s">
        <v>186</v>
      </c>
      <c r="AT187" s="146" t="s">
        <v>167</v>
      </c>
      <c r="AU187" s="146" t="s">
        <v>84</v>
      </c>
      <c r="AY187" s="16" t="s">
        <v>164</v>
      </c>
      <c r="BE187" s="147">
        <f t="shared" si="44"/>
        <v>0</v>
      </c>
      <c r="BF187" s="147">
        <f t="shared" si="45"/>
        <v>0</v>
      </c>
      <c r="BG187" s="147">
        <f t="shared" si="46"/>
        <v>0</v>
      </c>
      <c r="BH187" s="147">
        <f t="shared" si="47"/>
        <v>0</v>
      </c>
      <c r="BI187" s="147">
        <f t="shared" si="48"/>
        <v>0</v>
      </c>
      <c r="BJ187" s="16" t="s">
        <v>113</v>
      </c>
      <c r="BK187" s="147">
        <f t="shared" si="49"/>
        <v>0</v>
      </c>
      <c r="BL187" s="16" t="s">
        <v>186</v>
      </c>
      <c r="BM187" s="146" t="s">
        <v>2495</v>
      </c>
    </row>
    <row r="188" spans="2:65" s="1" customFormat="1" ht="24.2" customHeight="1">
      <c r="B188" s="31"/>
      <c r="C188" s="135" t="s">
        <v>647</v>
      </c>
      <c r="D188" s="135" t="s">
        <v>167</v>
      </c>
      <c r="E188" s="136" t="s">
        <v>2496</v>
      </c>
      <c r="F188" s="137" t="s">
        <v>2497</v>
      </c>
      <c r="G188" s="138" t="s">
        <v>442</v>
      </c>
      <c r="H188" s="139">
        <v>20</v>
      </c>
      <c r="I188" s="140"/>
      <c r="J188" s="141">
        <f t="shared" si="40"/>
        <v>0</v>
      </c>
      <c r="K188" s="137" t="s">
        <v>2320</v>
      </c>
      <c r="L188" s="31"/>
      <c r="M188" s="142" t="s">
        <v>1</v>
      </c>
      <c r="N188" s="143" t="s">
        <v>42</v>
      </c>
      <c r="P188" s="144">
        <f t="shared" si="41"/>
        <v>0</v>
      </c>
      <c r="Q188" s="144">
        <v>0</v>
      </c>
      <c r="R188" s="144">
        <f t="shared" si="42"/>
        <v>0</v>
      </c>
      <c r="S188" s="144">
        <v>0</v>
      </c>
      <c r="T188" s="145">
        <f t="shared" si="43"/>
        <v>0</v>
      </c>
      <c r="AR188" s="146" t="s">
        <v>186</v>
      </c>
      <c r="AT188" s="146" t="s">
        <v>167</v>
      </c>
      <c r="AU188" s="146" t="s">
        <v>84</v>
      </c>
      <c r="AY188" s="16" t="s">
        <v>164</v>
      </c>
      <c r="BE188" s="147">
        <f t="shared" si="44"/>
        <v>0</v>
      </c>
      <c r="BF188" s="147">
        <f t="shared" si="45"/>
        <v>0</v>
      </c>
      <c r="BG188" s="147">
        <f t="shared" si="46"/>
        <v>0</v>
      </c>
      <c r="BH188" s="147">
        <f t="shared" si="47"/>
        <v>0</v>
      </c>
      <c r="BI188" s="147">
        <f t="shared" si="48"/>
        <v>0</v>
      </c>
      <c r="BJ188" s="16" t="s">
        <v>113</v>
      </c>
      <c r="BK188" s="147">
        <f t="shared" si="49"/>
        <v>0</v>
      </c>
      <c r="BL188" s="16" t="s">
        <v>186</v>
      </c>
      <c r="BM188" s="146" t="s">
        <v>2498</v>
      </c>
    </row>
    <row r="189" spans="2:65" s="1" customFormat="1" ht="24.2" customHeight="1">
      <c r="B189" s="31"/>
      <c r="C189" s="135" t="s">
        <v>652</v>
      </c>
      <c r="D189" s="135" t="s">
        <v>167</v>
      </c>
      <c r="E189" s="136" t="s">
        <v>2499</v>
      </c>
      <c r="F189" s="137" t="s">
        <v>2500</v>
      </c>
      <c r="G189" s="138" t="s">
        <v>442</v>
      </c>
      <c r="H189" s="139">
        <v>100</v>
      </c>
      <c r="I189" s="140"/>
      <c r="J189" s="141">
        <f t="shared" si="40"/>
        <v>0</v>
      </c>
      <c r="K189" s="137" t="s">
        <v>2320</v>
      </c>
      <c r="L189" s="31"/>
      <c r="M189" s="142" t="s">
        <v>1</v>
      </c>
      <c r="N189" s="143" t="s">
        <v>42</v>
      </c>
      <c r="P189" s="144">
        <f t="shared" si="41"/>
        <v>0</v>
      </c>
      <c r="Q189" s="144">
        <v>0</v>
      </c>
      <c r="R189" s="144">
        <f t="shared" si="42"/>
        <v>0</v>
      </c>
      <c r="S189" s="144">
        <v>0</v>
      </c>
      <c r="T189" s="145">
        <f t="shared" si="43"/>
        <v>0</v>
      </c>
      <c r="AR189" s="146" t="s">
        <v>186</v>
      </c>
      <c r="AT189" s="146" t="s">
        <v>167</v>
      </c>
      <c r="AU189" s="146" t="s">
        <v>84</v>
      </c>
      <c r="AY189" s="16" t="s">
        <v>164</v>
      </c>
      <c r="BE189" s="147">
        <f t="shared" si="44"/>
        <v>0</v>
      </c>
      <c r="BF189" s="147">
        <f t="shared" si="45"/>
        <v>0</v>
      </c>
      <c r="BG189" s="147">
        <f t="shared" si="46"/>
        <v>0</v>
      </c>
      <c r="BH189" s="147">
        <f t="shared" si="47"/>
        <v>0</v>
      </c>
      <c r="BI189" s="147">
        <f t="shared" si="48"/>
        <v>0</v>
      </c>
      <c r="BJ189" s="16" t="s">
        <v>113</v>
      </c>
      <c r="BK189" s="147">
        <f t="shared" si="49"/>
        <v>0</v>
      </c>
      <c r="BL189" s="16" t="s">
        <v>186</v>
      </c>
      <c r="BM189" s="146" t="s">
        <v>2501</v>
      </c>
    </row>
    <row r="190" spans="2:65" s="1" customFormat="1" ht="24.2" customHeight="1">
      <c r="B190" s="31"/>
      <c r="C190" s="135" t="s">
        <v>656</v>
      </c>
      <c r="D190" s="135" t="s">
        <v>167</v>
      </c>
      <c r="E190" s="136" t="s">
        <v>2502</v>
      </c>
      <c r="F190" s="137" t="s">
        <v>2503</v>
      </c>
      <c r="G190" s="138" t="s">
        <v>442</v>
      </c>
      <c r="H190" s="139">
        <v>100</v>
      </c>
      <c r="I190" s="140"/>
      <c r="J190" s="141">
        <f t="shared" si="40"/>
        <v>0</v>
      </c>
      <c r="K190" s="137" t="s">
        <v>2320</v>
      </c>
      <c r="L190" s="31"/>
      <c r="M190" s="142" t="s">
        <v>1</v>
      </c>
      <c r="N190" s="143" t="s">
        <v>42</v>
      </c>
      <c r="P190" s="144">
        <f t="shared" si="41"/>
        <v>0</v>
      </c>
      <c r="Q190" s="144">
        <v>0</v>
      </c>
      <c r="R190" s="144">
        <f t="shared" si="42"/>
        <v>0</v>
      </c>
      <c r="S190" s="144">
        <v>0</v>
      </c>
      <c r="T190" s="145">
        <f t="shared" si="43"/>
        <v>0</v>
      </c>
      <c r="AR190" s="146" t="s">
        <v>186</v>
      </c>
      <c r="AT190" s="146" t="s">
        <v>167</v>
      </c>
      <c r="AU190" s="146" t="s">
        <v>84</v>
      </c>
      <c r="AY190" s="16" t="s">
        <v>164</v>
      </c>
      <c r="BE190" s="147">
        <f t="shared" si="44"/>
        <v>0</v>
      </c>
      <c r="BF190" s="147">
        <f t="shared" si="45"/>
        <v>0</v>
      </c>
      <c r="BG190" s="147">
        <f t="shared" si="46"/>
        <v>0</v>
      </c>
      <c r="BH190" s="147">
        <f t="shared" si="47"/>
        <v>0</v>
      </c>
      <c r="BI190" s="147">
        <f t="shared" si="48"/>
        <v>0</v>
      </c>
      <c r="BJ190" s="16" t="s">
        <v>113</v>
      </c>
      <c r="BK190" s="147">
        <f t="shared" si="49"/>
        <v>0</v>
      </c>
      <c r="BL190" s="16" t="s">
        <v>186</v>
      </c>
      <c r="BM190" s="146" t="s">
        <v>2504</v>
      </c>
    </row>
    <row r="191" spans="2:65" s="1" customFormat="1" ht="24.2" customHeight="1">
      <c r="B191" s="31"/>
      <c r="C191" s="135" t="s">
        <v>661</v>
      </c>
      <c r="D191" s="135" t="s">
        <v>167</v>
      </c>
      <c r="E191" s="136" t="s">
        <v>2505</v>
      </c>
      <c r="F191" s="137" t="s">
        <v>2506</v>
      </c>
      <c r="G191" s="138" t="s">
        <v>442</v>
      </c>
      <c r="H191" s="139">
        <v>100</v>
      </c>
      <c r="I191" s="140"/>
      <c r="J191" s="141">
        <f t="shared" si="40"/>
        <v>0</v>
      </c>
      <c r="K191" s="137" t="s">
        <v>2320</v>
      </c>
      <c r="L191" s="31"/>
      <c r="M191" s="142" t="s">
        <v>1</v>
      </c>
      <c r="N191" s="143" t="s">
        <v>42</v>
      </c>
      <c r="P191" s="144">
        <f t="shared" si="41"/>
        <v>0</v>
      </c>
      <c r="Q191" s="144">
        <v>0</v>
      </c>
      <c r="R191" s="144">
        <f t="shared" si="42"/>
        <v>0</v>
      </c>
      <c r="S191" s="144">
        <v>0</v>
      </c>
      <c r="T191" s="145">
        <f t="shared" si="43"/>
        <v>0</v>
      </c>
      <c r="AR191" s="146" t="s">
        <v>186</v>
      </c>
      <c r="AT191" s="146" t="s">
        <v>167</v>
      </c>
      <c r="AU191" s="146" t="s">
        <v>84</v>
      </c>
      <c r="AY191" s="16" t="s">
        <v>164</v>
      </c>
      <c r="BE191" s="147">
        <f t="shared" si="44"/>
        <v>0</v>
      </c>
      <c r="BF191" s="147">
        <f t="shared" si="45"/>
        <v>0</v>
      </c>
      <c r="BG191" s="147">
        <f t="shared" si="46"/>
        <v>0</v>
      </c>
      <c r="BH191" s="147">
        <f t="shared" si="47"/>
        <v>0</v>
      </c>
      <c r="BI191" s="147">
        <f t="shared" si="48"/>
        <v>0</v>
      </c>
      <c r="BJ191" s="16" t="s">
        <v>113</v>
      </c>
      <c r="BK191" s="147">
        <f t="shared" si="49"/>
        <v>0</v>
      </c>
      <c r="BL191" s="16" t="s">
        <v>186</v>
      </c>
      <c r="BM191" s="146" t="s">
        <v>2507</v>
      </c>
    </row>
    <row r="192" spans="2:65" s="1" customFormat="1" ht="24.2" customHeight="1">
      <c r="B192" s="31"/>
      <c r="C192" s="135" t="s">
        <v>665</v>
      </c>
      <c r="D192" s="135" t="s">
        <v>167</v>
      </c>
      <c r="E192" s="136" t="s">
        <v>2508</v>
      </c>
      <c r="F192" s="137" t="s">
        <v>2509</v>
      </c>
      <c r="G192" s="138" t="s">
        <v>442</v>
      </c>
      <c r="H192" s="139">
        <v>250</v>
      </c>
      <c r="I192" s="140"/>
      <c r="J192" s="141">
        <f t="shared" si="40"/>
        <v>0</v>
      </c>
      <c r="K192" s="137" t="s">
        <v>2320</v>
      </c>
      <c r="L192" s="31"/>
      <c r="M192" s="142" t="s">
        <v>1</v>
      </c>
      <c r="N192" s="143" t="s">
        <v>42</v>
      </c>
      <c r="P192" s="144">
        <f t="shared" si="41"/>
        <v>0</v>
      </c>
      <c r="Q192" s="144">
        <v>0</v>
      </c>
      <c r="R192" s="144">
        <f t="shared" si="42"/>
        <v>0</v>
      </c>
      <c r="S192" s="144">
        <v>0</v>
      </c>
      <c r="T192" s="145">
        <f t="shared" si="43"/>
        <v>0</v>
      </c>
      <c r="AR192" s="146" t="s">
        <v>186</v>
      </c>
      <c r="AT192" s="146" t="s">
        <v>167</v>
      </c>
      <c r="AU192" s="146" t="s">
        <v>84</v>
      </c>
      <c r="AY192" s="16" t="s">
        <v>164</v>
      </c>
      <c r="BE192" s="147">
        <f t="shared" si="44"/>
        <v>0</v>
      </c>
      <c r="BF192" s="147">
        <f t="shared" si="45"/>
        <v>0</v>
      </c>
      <c r="BG192" s="147">
        <f t="shared" si="46"/>
        <v>0</v>
      </c>
      <c r="BH192" s="147">
        <f t="shared" si="47"/>
        <v>0</v>
      </c>
      <c r="BI192" s="147">
        <f t="shared" si="48"/>
        <v>0</v>
      </c>
      <c r="BJ192" s="16" t="s">
        <v>113</v>
      </c>
      <c r="BK192" s="147">
        <f t="shared" si="49"/>
        <v>0</v>
      </c>
      <c r="BL192" s="16" t="s">
        <v>186</v>
      </c>
      <c r="BM192" s="146" t="s">
        <v>2510</v>
      </c>
    </row>
    <row r="193" spans="2:65" s="1" customFormat="1" ht="33" customHeight="1">
      <c r="B193" s="31"/>
      <c r="C193" s="135" t="s">
        <v>670</v>
      </c>
      <c r="D193" s="135" t="s">
        <v>167</v>
      </c>
      <c r="E193" s="136" t="s">
        <v>2511</v>
      </c>
      <c r="F193" s="137" t="s">
        <v>2512</v>
      </c>
      <c r="G193" s="138" t="s">
        <v>442</v>
      </c>
      <c r="H193" s="139">
        <v>1300</v>
      </c>
      <c r="I193" s="140"/>
      <c r="J193" s="141">
        <f t="shared" si="40"/>
        <v>0</v>
      </c>
      <c r="K193" s="137" t="s">
        <v>2320</v>
      </c>
      <c r="L193" s="31"/>
      <c r="M193" s="142" t="s">
        <v>1</v>
      </c>
      <c r="N193" s="143" t="s">
        <v>42</v>
      </c>
      <c r="P193" s="144">
        <f t="shared" si="41"/>
        <v>0</v>
      </c>
      <c r="Q193" s="144">
        <v>0</v>
      </c>
      <c r="R193" s="144">
        <f t="shared" si="42"/>
        <v>0</v>
      </c>
      <c r="S193" s="144">
        <v>0</v>
      </c>
      <c r="T193" s="145">
        <f t="shared" si="43"/>
        <v>0</v>
      </c>
      <c r="AR193" s="146" t="s">
        <v>186</v>
      </c>
      <c r="AT193" s="146" t="s">
        <v>167</v>
      </c>
      <c r="AU193" s="146" t="s">
        <v>84</v>
      </c>
      <c r="AY193" s="16" t="s">
        <v>164</v>
      </c>
      <c r="BE193" s="147">
        <f t="shared" si="44"/>
        <v>0</v>
      </c>
      <c r="BF193" s="147">
        <f t="shared" si="45"/>
        <v>0</v>
      </c>
      <c r="BG193" s="147">
        <f t="shared" si="46"/>
        <v>0</v>
      </c>
      <c r="BH193" s="147">
        <f t="shared" si="47"/>
        <v>0</v>
      </c>
      <c r="BI193" s="147">
        <f t="shared" si="48"/>
        <v>0</v>
      </c>
      <c r="BJ193" s="16" t="s">
        <v>113</v>
      </c>
      <c r="BK193" s="147">
        <f t="shared" si="49"/>
        <v>0</v>
      </c>
      <c r="BL193" s="16" t="s">
        <v>186</v>
      </c>
      <c r="BM193" s="146" t="s">
        <v>2513</v>
      </c>
    </row>
    <row r="194" spans="2:65" s="1" customFormat="1" ht="33" customHeight="1">
      <c r="B194" s="31"/>
      <c r="C194" s="135" t="s">
        <v>676</v>
      </c>
      <c r="D194" s="135" t="s">
        <v>167</v>
      </c>
      <c r="E194" s="136" t="s">
        <v>2514</v>
      </c>
      <c r="F194" s="137" t="s">
        <v>2515</v>
      </c>
      <c r="G194" s="138" t="s">
        <v>442</v>
      </c>
      <c r="H194" s="139">
        <v>70</v>
      </c>
      <c r="I194" s="140"/>
      <c r="J194" s="141">
        <f t="shared" si="40"/>
        <v>0</v>
      </c>
      <c r="K194" s="137" t="s">
        <v>2320</v>
      </c>
      <c r="L194" s="31"/>
      <c r="M194" s="142" t="s">
        <v>1</v>
      </c>
      <c r="N194" s="143" t="s">
        <v>42</v>
      </c>
      <c r="P194" s="144">
        <f t="shared" si="41"/>
        <v>0</v>
      </c>
      <c r="Q194" s="144">
        <v>0</v>
      </c>
      <c r="R194" s="144">
        <f t="shared" si="42"/>
        <v>0</v>
      </c>
      <c r="S194" s="144">
        <v>0</v>
      </c>
      <c r="T194" s="145">
        <f t="shared" si="43"/>
        <v>0</v>
      </c>
      <c r="AR194" s="146" t="s">
        <v>186</v>
      </c>
      <c r="AT194" s="146" t="s">
        <v>167</v>
      </c>
      <c r="AU194" s="146" t="s">
        <v>84</v>
      </c>
      <c r="AY194" s="16" t="s">
        <v>164</v>
      </c>
      <c r="BE194" s="147">
        <f t="shared" si="44"/>
        <v>0</v>
      </c>
      <c r="BF194" s="147">
        <f t="shared" si="45"/>
        <v>0</v>
      </c>
      <c r="BG194" s="147">
        <f t="shared" si="46"/>
        <v>0</v>
      </c>
      <c r="BH194" s="147">
        <f t="shared" si="47"/>
        <v>0</v>
      </c>
      <c r="BI194" s="147">
        <f t="shared" si="48"/>
        <v>0</v>
      </c>
      <c r="BJ194" s="16" t="s">
        <v>113</v>
      </c>
      <c r="BK194" s="147">
        <f t="shared" si="49"/>
        <v>0</v>
      </c>
      <c r="BL194" s="16" t="s">
        <v>186</v>
      </c>
      <c r="BM194" s="146" t="s">
        <v>2516</v>
      </c>
    </row>
    <row r="195" spans="2:65" s="1" customFormat="1" ht="33" customHeight="1">
      <c r="B195" s="31"/>
      <c r="C195" s="135" t="s">
        <v>690</v>
      </c>
      <c r="D195" s="135" t="s">
        <v>167</v>
      </c>
      <c r="E195" s="136" t="s">
        <v>2517</v>
      </c>
      <c r="F195" s="137" t="s">
        <v>2518</v>
      </c>
      <c r="G195" s="138" t="s">
        <v>442</v>
      </c>
      <c r="H195" s="139">
        <v>450</v>
      </c>
      <c r="I195" s="140"/>
      <c r="J195" s="141">
        <f t="shared" si="40"/>
        <v>0</v>
      </c>
      <c r="K195" s="137" t="s">
        <v>2320</v>
      </c>
      <c r="L195" s="31"/>
      <c r="M195" s="142" t="s">
        <v>1</v>
      </c>
      <c r="N195" s="143" t="s">
        <v>42</v>
      </c>
      <c r="P195" s="144">
        <f t="shared" si="41"/>
        <v>0</v>
      </c>
      <c r="Q195" s="144">
        <v>0</v>
      </c>
      <c r="R195" s="144">
        <f t="shared" si="42"/>
        <v>0</v>
      </c>
      <c r="S195" s="144">
        <v>0</v>
      </c>
      <c r="T195" s="145">
        <f t="shared" si="43"/>
        <v>0</v>
      </c>
      <c r="AR195" s="146" t="s">
        <v>186</v>
      </c>
      <c r="AT195" s="146" t="s">
        <v>167</v>
      </c>
      <c r="AU195" s="146" t="s">
        <v>84</v>
      </c>
      <c r="AY195" s="16" t="s">
        <v>164</v>
      </c>
      <c r="BE195" s="147">
        <f t="shared" si="44"/>
        <v>0</v>
      </c>
      <c r="BF195" s="147">
        <f t="shared" si="45"/>
        <v>0</v>
      </c>
      <c r="BG195" s="147">
        <f t="shared" si="46"/>
        <v>0</v>
      </c>
      <c r="BH195" s="147">
        <f t="shared" si="47"/>
        <v>0</v>
      </c>
      <c r="BI195" s="147">
        <f t="shared" si="48"/>
        <v>0</v>
      </c>
      <c r="BJ195" s="16" t="s">
        <v>113</v>
      </c>
      <c r="BK195" s="147">
        <f t="shared" si="49"/>
        <v>0</v>
      </c>
      <c r="BL195" s="16" t="s">
        <v>186</v>
      </c>
      <c r="BM195" s="146" t="s">
        <v>2519</v>
      </c>
    </row>
    <row r="196" spans="2:65" s="1" customFormat="1" ht="33" customHeight="1">
      <c r="B196" s="31"/>
      <c r="C196" s="135" t="s">
        <v>694</v>
      </c>
      <c r="D196" s="135" t="s">
        <v>167</v>
      </c>
      <c r="E196" s="136" t="s">
        <v>2520</v>
      </c>
      <c r="F196" s="137" t="s">
        <v>2521</v>
      </c>
      <c r="G196" s="138" t="s">
        <v>442</v>
      </c>
      <c r="H196" s="139">
        <v>4800</v>
      </c>
      <c r="I196" s="140"/>
      <c r="J196" s="141">
        <f t="shared" si="40"/>
        <v>0</v>
      </c>
      <c r="K196" s="137" t="s">
        <v>2320</v>
      </c>
      <c r="L196" s="31"/>
      <c r="M196" s="142" t="s">
        <v>1</v>
      </c>
      <c r="N196" s="143" t="s">
        <v>42</v>
      </c>
      <c r="P196" s="144">
        <f t="shared" si="41"/>
        <v>0</v>
      </c>
      <c r="Q196" s="144">
        <v>0</v>
      </c>
      <c r="R196" s="144">
        <f t="shared" si="42"/>
        <v>0</v>
      </c>
      <c r="S196" s="144">
        <v>0</v>
      </c>
      <c r="T196" s="145">
        <f t="shared" si="43"/>
        <v>0</v>
      </c>
      <c r="AR196" s="146" t="s">
        <v>186</v>
      </c>
      <c r="AT196" s="146" t="s">
        <v>167</v>
      </c>
      <c r="AU196" s="146" t="s">
        <v>84</v>
      </c>
      <c r="AY196" s="16" t="s">
        <v>164</v>
      </c>
      <c r="BE196" s="147">
        <f t="shared" si="44"/>
        <v>0</v>
      </c>
      <c r="BF196" s="147">
        <f t="shared" si="45"/>
        <v>0</v>
      </c>
      <c r="BG196" s="147">
        <f t="shared" si="46"/>
        <v>0</v>
      </c>
      <c r="BH196" s="147">
        <f t="shared" si="47"/>
        <v>0</v>
      </c>
      <c r="BI196" s="147">
        <f t="shared" si="48"/>
        <v>0</v>
      </c>
      <c r="BJ196" s="16" t="s">
        <v>113</v>
      </c>
      <c r="BK196" s="147">
        <f t="shared" si="49"/>
        <v>0</v>
      </c>
      <c r="BL196" s="16" t="s">
        <v>186</v>
      </c>
      <c r="BM196" s="146" t="s">
        <v>2522</v>
      </c>
    </row>
    <row r="197" spans="2:65" s="1" customFormat="1" ht="33" customHeight="1">
      <c r="B197" s="31"/>
      <c r="C197" s="135" t="s">
        <v>698</v>
      </c>
      <c r="D197" s="135" t="s">
        <v>167</v>
      </c>
      <c r="E197" s="136" t="s">
        <v>2523</v>
      </c>
      <c r="F197" s="137" t="s">
        <v>2524</v>
      </c>
      <c r="G197" s="138" t="s">
        <v>442</v>
      </c>
      <c r="H197" s="139">
        <v>250</v>
      </c>
      <c r="I197" s="140"/>
      <c r="J197" s="141">
        <f t="shared" si="40"/>
        <v>0</v>
      </c>
      <c r="K197" s="137" t="s">
        <v>2320</v>
      </c>
      <c r="L197" s="31"/>
      <c r="M197" s="142" t="s">
        <v>1</v>
      </c>
      <c r="N197" s="143" t="s">
        <v>42</v>
      </c>
      <c r="P197" s="144">
        <f t="shared" si="41"/>
        <v>0</v>
      </c>
      <c r="Q197" s="144">
        <v>0</v>
      </c>
      <c r="R197" s="144">
        <f t="shared" si="42"/>
        <v>0</v>
      </c>
      <c r="S197" s="144">
        <v>0</v>
      </c>
      <c r="T197" s="145">
        <f t="shared" si="43"/>
        <v>0</v>
      </c>
      <c r="AR197" s="146" t="s">
        <v>186</v>
      </c>
      <c r="AT197" s="146" t="s">
        <v>167</v>
      </c>
      <c r="AU197" s="146" t="s">
        <v>84</v>
      </c>
      <c r="AY197" s="16" t="s">
        <v>164</v>
      </c>
      <c r="BE197" s="147">
        <f t="shared" si="44"/>
        <v>0</v>
      </c>
      <c r="BF197" s="147">
        <f t="shared" si="45"/>
        <v>0</v>
      </c>
      <c r="BG197" s="147">
        <f t="shared" si="46"/>
        <v>0</v>
      </c>
      <c r="BH197" s="147">
        <f t="shared" si="47"/>
        <v>0</v>
      </c>
      <c r="BI197" s="147">
        <f t="shared" si="48"/>
        <v>0</v>
      </c>
      <c r="BJ197" s="16" t="s">
        <v>113</v>
      </c>
      <c r="BK197" s="147">
        <f t="shared" si="49"/>
        <v>0</v>
      </c>
      <c r="BL197" s="16" t="s">
        <v>186</v>
      </c>
      <c r="BM197" s="146" t="s">
        <v>2525</v>
      </c>
    </row>
    <row r="198" spans="2:65" s="1" customFormat="1" ht="33" customHeight="1">
      <c r="B198" s="31"/>
      <c r="C198" s="135" t="s">
        <v>714</v>
      </c>
      <c r="D198" s="135" t="s">
        <v>167</v>
      </c>
      <c r="E198" s="136" t="s">
        <v>2526</v>
      </c>
      <c r="F198" s="137" t="s">
        <v>2527</v>
      </c>
      <c r="G198" s="138" t="s">
        <v>442</v>
      </c>
      <c r="H198" s="139">
        <v>4300</v>
      </c>
      <c r="I198" s="140"/>
      <c r="J198" s="141">
        <f t="shared" si="40"/>
        <v>0</v>
      </c>
      <c r="K198" s="137" t="s">
        <v>2320</v>
      </c>
      <c r="L198" s="31"/>
      <c r="M198" s="142" t="s">
        <v>1</v>
      </c>
      <c r="N198" s="143" t="s">
        <v>42</v>
      </c>
      <c r="P198" s="144">
        <f t="shared" si="41"/>
        <v>0</v>
      </c>
      <c r="Q198" s="144">
        <v>0</v>
      </c>
      <c r="R198" s="144">
        <f t="shared" si="42"/>
        <v>0</v>
      </c>
      <c r="S198" s="144">
        <v>0</v>
      </c>
      <c r="T198" s="145">
        <f t="shared" si="43"/>
        <v>0</v>
      </c>
      <c r="AR198" s="146" t="s">
        <v>186</v>
      </c>
      <c r="AT198" s="146" t="s">
        <v>167</v>
      </c>
      <c r="AU198" s="146" t="s">
        <v>84</v>
      </c>
      <c r="AY198" s="16" t="s">
        <v>164</v>
      </c>
      <c r="BE198" s="147">
        <f t="shared" si="44"/>
        <v>0</v>
      </c>
      <c r="BF198" s="147">
        <f t="shared" si="45"/>
        <v>0</v>
      </c>
      <c r="BG198" s="147">
        <f t="shared" si="46"/>
        <v>0</v>
      </c>
      <c r="BH198" s="147">
        <f t="shared" si="47"/>
        <v>0</v>
      </c>
      <c r="BI198" s="147">
        <f t="shared" si="48"/>
        <v>0</v>
      </c>
      <c r="BJ198" s="16" t="s">
        <v>113</v>
      </c>
      <c r="BK198" s="147">
        <f t="shared" si="49"/>
        <v>0</v>
      </c>
      <c r="BL198" s="16" t="s">
        <v>186</v>
      </c>
      <c r="BM198" s="146" t="s">
        <v>2528</v>
      </c>
    </row>
    <row r="199" spans="2:65" s="1" customFormat="1" ht="37.9" customHeight="1">
      <c r="B199" s="31"/>
      <c r="C199" s="135" t="s">
        <v>718</v>
      </c>
      <c r="D199" s="135" t="s">
        <v>167</v>
      </c>
      <c r="E199" s="136" t="s">
        <v>2529</v>
      </c>
      <c r="F199" s="137" t="s">
        <v>2530</v>
      </c>
      <c r="G199" s="138" t="s">
        <v>442</v>
      </c>
      <c r="H199" s="139">
        <v>2200</v>
      </c>
      <c r="I199" s="140"/>
      <c r="J199" s="141">
        <f t="shared" si="40"/>
        <v>0</v>
      </c>
      <c r="K199" s="137" t="s">
        <v>2320</v>
      </c>
      <c r="L199" s="31"/>
      <c r="M199" s="142" t="s">
        <v>1</v>
      </c>
      <c r="N199" s="143" t="s">
        <v>42</v>
      </c>
      <c r="P199" s="144">
        <f t="shared" si="41"/>
        <v>0</v>
      </c>
      <c r="Q199" s="144">
        <v>0</v>
      </c>
      <c r="R199" s="144">
        <f t="shared" si="42"/>
        <v>0</v>
      </c>
      <c r="S199" s="144">
        <v>0</v>
      </c>
      <c r="T199" s="145">
        <f t="shared" si="43"/>
        <v>0</v>
      </c>
      <c r="AR199" s="146" t="s">
        <v>186</v>
      </c>
      <c r="AT199" s="146" t="s">
        <v>167</v>
      </c>
      <c r="AU199" s="146" t="s">
        <v>84</v>
      </c>
      <c r="AY199" s="16" t="s">
        <v>164</v>
      </c>
      <c r="BE199" s="147">
        <f t="shared" si="44"/>
        <v>0</v>
      </c>
      <c r="BF199" s="147">
        <f t="shared" si="45"/>
        <v>0</v>
      </c>
      <c r="BG199" s="147">
        <f t="shared" si="46"/>
        <v>0</v>
      </c>
      <c r="BH199" s="147">
        <f t="shared" si="47"/>
        <v>0</v>
      </c>
      <c r="BI199" s="147">
        <f t="shared" si="48"/>
        <v>0</v>
      </c>
      <c r="BJ199" s="16" t="s">
        <v>113</v>
      </c>
      <c r="BK199" s="147">
        <f t="shared" si="49"/>
        <v>0</v>
      </c>
      <c r="BL199" s="16" t="s">
        <v>186</v>
      </c>
      <c r="BM199" s="146" t="s">
        <v>2531</v>
      </c>
    </row>
    <row r="200" spans="2:65" s="1" customFormat="1" ht="37.9" customHeight="1">
      <c r="B200" s="31"/>
      <c r="C200" s="135" t="s">
        <v>722</v>
      </c>
      <c r="D200" s="135" t="s">
        <v>167</v>
      </c>
      <c r="E200" s="136" t="s">
        <v>2532</v>
      </c>
      <c r="F200" s="137" t="s">
        <v>2533</v>
      </c>
      <c r="G200" s="138" t="s">
        <v>442</v>
      </c>
      <c r="H200" s="139">
        <v>510</v>
      </c>
      <c r="I200" s="140"/>
      <c r="J200" s="141">
        <f t="shared" si="40"/>
        <v>0</v>
      </c>
      <c r="K200" s="137" t="s">
        <v>2320</v>
      </c>
      <c r="L200" s="31"/>
      <c r="M200" s="142" t="s">
        <v>1</v>
      </c>
      <c r="N200" s="143" t="s">
        <v>42</v>
      </c>
      <c r="P200" s="144">
        <f t="shared" si="41"/>
        <v>0</v>
      </c>
      <c r="Q200" s="144">
        <v>0</v>
      </c>
      <c r="R200" s="144">
        <f t="shared" si="42"/>
        <v>0</v>
      </c>
      <c r="S200" s="144">
        <v>0</v>
      </c>
      <c r="T200" s="145">
        <f t="shared" si="43"/>
        <v>0</v>
      </c>
      <c r="AR200" s="146" t="s">
        <v>186</v>
      </c>
      <c r="AT200" s="146" t="s">
        <v>167</v>
      </c>
      <c r="AU200" s="146" t="s">
        <v>84</v>
      </c>
      <c r="AY200" s="16" t="s">
        <v>164</v>
      </c>
      <c r="BE200" s="147">
        <f t="shared" si="44"/>
        <v>0</v>
      </c>
      <c r="BF200" s="147">
        <f t="shared" si="45"/>
        <v>0</v>
      </c>
      <c r="BG200" s="147">
        <f t="shared" si="46"/>
        <v>0</v>
      </c>
      <c r="BH200" s="147">
        <f t="shared" si="47"/>
        <v>0</v>
      </c>
      <c r="BI200" s="147">
        <f t="shared" si="48"/>
        <v>0</v>
      </c>
      <c r="BJ200" s="16" t="s">
        <v>113</v>
      </c>
      <c r="BK200" s="147">
        <f t="shared" si="49"/>
        <v>0</v>
      </c>
      <c r="BL200" s="16" t="s">
        <v>186</v>
      </c>
      <c r="BM200" s="146" t="s">
        <v>2534</v>
      </c>
    </row>
    <row r="201" spans="2:65" s="1" customFormat="1" ht="37.9" customHeight="1">
      <c r="B201" s="31"/>
      <c r="C201" s="135" t="s">
        <v>729</v>
      </c>
      <c r="D201" s="135" t="s">
        <v>167</v>
      </c>
      <c r="E201" s="136" t="s">
        <v>2535</v>
      </c>
      <c r="F201" s="137" t="s">
        <v>2536</v>
      </c>
      <c r="G201" s="138" t="s">
        <v>442</v>
      </c>
      <c r="H201" s="139">
        <v>100</v>
      </c>
      <c r="I201" s="140"/>
      <c r="J201" s="141">
        <f t="shared" si="40"/>
        <v>0</v>
      </c>
      <c r="K201" s="137" t="s">
        <v>2320</v>
      </c>
      <c r="L201" s="31"/>
      <c r="M201" s="142" t="s">
        <v>1</v>
      </c>
      <c r="N201" s="143" t="s">
        <v>42</v>
      </c>
      <c r="P201" s="144">
        <f t="shared" si="41"/>
        <v>0</v>
      </c>
      <c r="Q201" s="144">
        <v>0</v>
      </c>
      <c r="R201" s="144">
        <f t="shared" si="42"/>
        <v>0</v>
      </c>
      <c r="S201" s="144">
        <v>0</v>
      </c>
      <c r="T201" s="145">
        <f t="shared" si="43"/>
        <v>0</v>
      </c>
      <c r="AR201" s="146" t="s">
        <v>186</v>
      </c>
      <c r="AT201" s="146" t="s">
        <v>167</v>
      </c>
      <c r="AU201" s="146" t="s">
        <v>84</v>
      </c>
      <c r="AY201" s="16" t="s">
        <v>164</v>
      </c>
      <c r="BE201" s="147">
        <f t="shared" si="44"/>
        <v>0</v>
      </c>
      <c r="BF201" s="147">
        <f t="shared" si="45"/>
        <v>0</v>
      </c>
      <c r="BG201" s="147">
        <f t="shared" si="46"/>
        <v>0</v>
      </c>
      <c r="BH201" s="147">
        <f t="shared" si="47"/>
        <v>0</v>
      </c>
      <c r="BI201" s="147">
        <f t="shared" si="48"/>
        <v>0</v>
      </c>
      <c r="BJ201" s="16" t="s">
        <v>113</v>
      </c>
      <c r="BK201" s="147">
        <f t="shared" si="49"/>
        <v>0</v>
      </c>
      <c r="BL201" s="16" t="s">
        <v>186</v>
      </c>
      <c r="BM201" s="146" t="s">
        <v>2537</v>
      </c>
    </row>
    <row r="202" spans="2:65" s="1" customFormat="1" ht="33" customHeight="1">
      <c r="B202" s="31"/>
      <c r="C202" s="135" t="s">
        <v>736</v>
      </c>
      <c r="D202" s="135" t="s">
        <v>167</v>
      </c>
      <c r="E202" s="136" t="s">
        <v>2538</v>
      </c>
      <c r="F202" s="137" t="s">
        <v>2539</v>
      </c>
      <c r="G202" s="138" t="s">
        <v>442</v>
      </c>
      <c r="H202" s="139">
        <v>70</v>
      </c>
      <c r="I202" s="140"/>
      <c r="J202" s="141">
        <f t="shared" si="40"/>
        <v>0</v>
      </c>
      <c r="K202" s="137" t="s">
        <v>2320</v>
      </c>
      <c r="L202" s="31"/>
      <c r="M202" s="142" t="s">
        <v>1</v>
      </c>
      <c r="N202" s="143" t="s">
        <v>42</v>
      </c>
      <c r="P202" s="144">
        <f t="shared" si="41"/>
        <v>0</v>
      </c>
      <c r="Q202" s="144">
        <v>0</v>
      </c>
      <c r="R202" s="144">
        <f t="shared" si="42"/>
        <v>0</v>
      </c>
      <c r="S202" s="144">
        <v>0</v>
      </c>
      <c r="T202" s="145">
        <f t="shared" si="43"/>
        <v>0</v>
      </c>
      <c r="AR202" s="146" t="s">
        <v>186</v>
      </c>
      <c r="AT202" s="146" t="s">
        <v>167</v>
      </c>
      <c r="AU202" s="146" t="s">
        <v>84</v>
      </c>
      <c r="AY202" s="16" t="s">
        <v>164</v>
      </c>
      <c r="BE202" s="147">
        <f t="shared" si="44"/>
        <v>0</v>
      </c>
      <c r="BF202" s="147">
        <f t="shared" si="45"/>
        <v>0</v>
      </c>
      <c r="BG202" s="147">
        <f t="shared" si="46"/>
        <v>0</v>
      </c>
      <c r="BH202" s="147">
        <f t="shared" si="47"/>
        <v>0</v>
      </c>
      <c r="BI202" s="147">
        <f t="shared" si="48"/>
        <v>0</v>
      </c>
      <c r="BJ202" s="16" t="s">
        <v>113</v>
      </c>
      <c r="BK202" s="147">
        <f t="shared" si="49"/>
        <v>0</v>
      </c>
      <c r="BL202" s="16" t="s">
        <v>186</v>
      </c>
      <c r="BM202" s="146" t="s">
        <v>2540</v>
      </c>
    </row>
    <row r="203" spans="2:65" s="1" customFormat="1" ht="33" customHeight="1">
      <c r="B203" s="31"/>
      <c r="C203" s="135" t="s">
        <v>741</v>
      </c>
      <c r="D203" s="135" t="s">
        <v>167</v>
      </c>
      <c r="E203" s="136" t="s">
        <v>2541</v>
      </c>
      <c r="F203" s="137" t="s">
        <v>2542</v>
      </c>
      <c r="G203" s="138" t="s">
        <v>442</v>
      </c>
      <c r="H203" s="139">
        <v>30</v>
      </c>
      <c r="I203" s="140"/>
      <c r="J203" s="141">
        <f t="shared" si="40"/>
        <v>0</v>
      </c>
      <c r="K203" s="137" t="s">
        <v>2320</v>
      </c>
      <c r="L203" s="31"/>
      <c r="M203" s="142" t="s">
        <v>1</v>
      </c>
      <c r="N203" s="143" t="s">
        <v>42</v>
      </c>
      <c r="P203" s="144">
        <f t="shared" si="41"/>
        <v>0</v>
      </c>
      <c r="Q203" s="144">
        <v>0</v>
      </c>
      <c r="R203" s="144">
        <f t="shared" si="42"/>
        <v>0</v>
      </c>
      <c r="S203" s="144">
        <v>0</v>
      </c>
      <c r="T203" s="145">
        <f t="shared" si="43"/>
        <v>0</v>
      </c>
      <c r="AR203" s="146" t="s">
        <v>186</v>
      </c>
      <c r="AT203" s="146" t="s">
        <v>167</v>
      </c>
      <c r="AU203" s="146" t="s">
        <v>84</v>
      </c>
      <c r="AY203" s="16" t="s">
        <v>164</v>
      </c>
      <c r="BE203" s="147">
        <f t="shared" si="44"/>
        <v>0</v>
      </c>
      <c r="BF203" s="147">
        <f t="shared" si="45"/>
        <v>0</v>
      </c>
      <c r="BG203" s="147">
        <f t="shared" si="46"/>
        <v>0</v>
      </c>
      <c r="BH203" s="147">
        <f t="shared" si="47"/>
        <v>0</v>
      </c>
      <c r="BI203" s="147">
        <f t="shared" si="48"/>
        <v>0</v>
      </c>
      <c r="BJ203" s="16" t="s">
        <v>113</v>
      </c>
      <c r="BK203" s="147">
        <f t="shared" si="49"/>
        <v>0</v>
      </c>
      <c r="BL203" s="16" t="s">
        <v>186</v>
      </c>
      <c r="BM203" s="146" t="s">
        <v>2543</v>
      </c>
    </row>
    <row r="204" spans="2:65" s="1" customFormat="1" ht="33" customHeight="1">
      <c r="B204" s="31"/>
      <c r="C204" s="135" t="s">
        <v>745</v>
      </c>
      <c r="D204" s="135" t="s">
        <v>167</v>
      </c>
      <c r="E204" s="136" t="s">
        <v>2544</v>
      </c>
      <c r="F204" s="137" t="s">
        <v>2545</v>
      </c>
      <c r="G204" s="138" t="s">
        <v>442</v>
      </c>
      <c r="H204" s="139">
        <v>30</v>
      </c>
      <c r="I204" s="140"/>
      <c r="J204" s="141">
        <f t="shared" si="40"/>
        <v>0</v>
      </c>
      <c r="K204" s="137" t="s">
        <v>2320</v>
      </c>
      <c r="L204" s="31"/>
      <c r="M204" s="142" t="s">
        <v>1</v>
      </c>
      <c r="N204" s="143" t="s">
        <v>42</v>
      </c>
      <c r="P204" s="144">
        <f t="shared" si="41"/>
        <v>0</v>
      </c>
      <c r="Q204" s="144">
        <v>0</v>
      </c>
      <c r="R204" s="144">
        <f t="shared" si="42"/>
        <v>0</v>
      </c>
      <c r="S204" s="144">
        <v>0</v>
      </c>
      <c r="T204" s="145">
        <f t="shared" si="43"/>
        <v>0</v>
      </c>
      <c r="AR204" s="146" t="s">
        <v>186</v>
      </c>
      <c r="AT204" s="146" t="s">
        <v>167</v>
      </c>
      <c r="AU204" s="146" t="s">
        <v>84</v>
      </c>
      <c r="AY204" s="16" t="s">
        <v>164</v>
      </c>
      <c r="BE204" s="147">
        <f t="shared" si="44"/>
        <v>0</v>
      </c>
      <c r="BF204" s="147">
        <f t="shared" si="45"/>
        <v>0</v>
      </c>
      <c r="BG204" s="147">
        <f t="shared" si="46"/>
        <v>0</v>
      </c>
      <c r="BH204" s="147">
        <f t="shared" si="47"/>
        <v>0</v>
      </c>
      <c r="BI204" s="147">
        <f t="shared" si="48"/>
        <v>0</v>
      </c>
      <c r="BJ204" s="16" t="s">
        <v>113</v>
      </c>
      <c r="BK204" s="147">
        <f t="shared" si="49"/>
        <v>0</v>
      </c>
      <c r="BL204" s="16" t="s">
        <v>186</v>
      </c>
      <c r="BM204" s="146" t="s">
        <v>2546</v>
      </c>
    </row>
    <row r="205" spans="2:65" s="1" customFormat="1" ht="37.9" customHeight="1">
      <c r="B205" s="31"/>
      <c r="C205" s="135" t="s">
        <v>260</v>
      </c>
      <c r="D205" s="135" t="s">
        <v>167</v>
      </c>
      <c r="E205" s="136" t="s">
        <v>2547</v>
      </c>
      <c r="F205" s="137" t="s">
        <v>2548</v>
      </c>
      <c r="G205" s="138" t="s">
        <v>442</v>
      </c>
      <c r="H205" s="139">
        <v>70</v>
      </c>
      <c r="I205" s="140"/>
      <c r="J205" s="141">
        <f t="shared" si="40"/>
        <v>0</v>
      </c>
      <c r="K205" s="137" t="s">
        <v>2320</v>
      </c>
      <c r="L205" s="31"/>
      <c r="M205" s="142" t="s">
        <v>1</v>
      </c>
      <c r="N205" s="143" t="s">
        <v>42</v>
      </c>
      <c r="P205" s="144">
        <f t="shared" si="41"/>
        <v>0</v>
      </c>
      <c r="Q205" s="144">
        <v>0</v>
      </c>
      <c r="R205" s="144">
        <f t="shared" si="42"/>
        <v>0</v>
      </c>
      <c r="S205" s="144">
        <v>0</v>
      </c>
      <c r="T205" s="145">
        <f t="shared" si="43"/>
        <v>0</v>
      </c>
      <c r="AR205" s="146" t="s">
        <v>186</v>
      </c>
      <c r="AT205" s="146" t="s">
        <v>167</v>
      </c>
      <c r="AU205" s="146" t="s">
        <v>84</v>
      </c>
      <c r="AY205" s="16" t="s">
        <v>164</v>
      </c>
      <c r="BE205" s="147">
        <f t="shared" si="44"/>
        <v>0</v>
      </c>
      <c r="BF205" s="147">
        <f t="shared" si="45"/>
        <v>0</v>
      </c>
      <c r="BG205" s="147">
        <f t="shared" si="46"/>
        <v>0</v>
      </c>
      <c r="BH205" s="147">
        <f t="shared" si="47"/>
        <v>0</v>
      </c>
      <c r="BI205" s="147">
        <f t="shared" si="48"/>
        <v>0</v>
      </c>
      <c r="BJ205" s="16" t="s">
        <v>113</v>
      </c>
      <c r="BK205" s="147">
        <f t="shared" si="49"/>
        <v>0</v>
      </c>
      <c r="BL205" s="16" t="s">
        <v>186</v>
      </c>
      <c r="BM205" s="146" t="s">
        <v>2549</v>
      </c>
    </row>
    <row r="206" spans="2:65" s="1" customFormat="1" ht="37.9" customHeight="1">
      <c r="B206" s="31"/>
      <c r="C206" s="135" t="s">
        <v>761</v>
      </c>
      <c r="D206" s="135" t="s">
        <v>167</v>
      </c>
      <c r="E206" s="136" t="s">
        <v>2550</v>
      </c>
      <c r="F206" s="137" t="s">
        <v>2551</v>
      </c>
      <c r="G206" s="138" t="s">
        <v>442</v>
      </c>
      <c r="H206" s="139">
        <v>1300</v>
      </c>
      <c r="I206" s="140"/>
      <c r="J206" s="141">
        <f t="shared" si="40"/>
        <v>0</v>
      </c>
      <c r="K206" s="137" t="s">
        <v>2320</v>
      </c>
      <c r="L206" s="31"/>
      <c r="M206" s="142" t="s">
        <v>1</v>
      </c>
      <c r="N206" s="143" t="s">
        <v>42</v>
      </c>
      <c r="P206" s="144">
        <f t="shared" si="41"/>
        <v>0</v>
      </c>
      <c r="Q206" s="144">
        <v>0</v>
      </c>
      <c r="R206" s="144">
        <f t="shared" si="42"/>
        <v>0</v>
      </c>
      <c r="S206" s="144">
        <v>0</v>
      </c>
      <c r="T206" s="145">
        <f t="shared" si="43"/>
        <v>0</v>
      </c>
      <c r="AR206" s="146" t="s">
        <v>186</v>
      </c>
      <c r="AT206" s="146" t="s">
        <v>167</v>
      </c>
      <c r="AU206" s="146" t="s">
        <v>84</v>
      </c>
      <c r="AY206" s="16" t="s">
        <v>164</v>
      </c>
      <c r="BE206" s="147">
        <f t="shared" si="44"/>
        <v>0</v>
      </c>
      <c r="BF206" s="147">
        <f t="shared" si="45"/>
        <v>0</v>
      </c>
      <c r="BG206" s="147">
        <f t="shared" si="46"/>
        <v>0</v>
      </c>
      <c r="BH206" s="147">
        <f t="shared" si="47"/>
        <v>0</v>
      </c>
      <c r="BI206" s="147">
        <f t="shared" si="48"/>
        <v>0</v>
      </c>
      <c r="BJ206" s="16" t="s">
        <v>113</v>
      </c>
      <c r="BK206" s="147">
        <f t="shared" si="49"/>
        <v>0</v>
      </c>
      <c r="BL206" s="16" t="s">
        <v>186</v>
      </c>
      <c r="BM206" s="146" t="s">
        <v>2552</v>
      </c>
    </row>
    <row r="207" spans="2:65" s="1" customFormat="1" ht="24.2" customHeight="1">
      <c r="B207" s="31"/>
      <c r="C207" s="135" t="s">
        <v>779</v>
      </c>
      <c r="D207" s="135" t="s">
        <v>167</v>
      </c>
      <c r="E207" s="136" t="s">
        <v>2553</v>
      </c>
      <c r="F207" s="137" t="s">
        <v>2554</v>
      </c>
      <c r="G207" s="138" t="s">
        <v>1909</v>
      </c>
      <c r="H207" s="139">
        <v>1</v>
      </c>
      <c r="I207" s="140"/>
      <c r="J207" s="141">
        <f t="shared" si="40"/>
        <v>0</v>
      </c>
      <c r="K207" s="137" t="s">
        <v>2320</v>
      </c>
      <c r="L207" s="31"/>
      <c r="M207" s="142" t="s">
        <v>1</v>
      </c>
      <c r="N207" s="143" t="s">
        <v>42</v>
      </c>
      <c r="P207" s="144">
        <f t="shared" si="41"/>
        <v>0</v>
      </c>
      <c r="Q207" s="144">
        <v>0</v>
      </c>
      <c r="R207" s="144">
        <f t="shared" si="42"/>
        <v>0</v>
      </c>
      <c r="S207" s="144">
        <v>0</v>
      </c>
      <c r="T207" s="145">
        <f t="shared" si="43"/>
        <v>0</v>
      </c>
      <c r="AR207" s="146" t="s">
        <v>186</v>
      </c>
      <c r="AT207" s="146" t="s">
        <v>167</v>
      </c>
      <c r="AU207" s="146" t="s">
        <v>84</v>
      </c>
      <c r="AY207" s="16" t="s">
        <v>164</v>
      </c>
      <c r="BE207" s="147">
        <f t="shared" si="44"/>
        <v>0</v>
      </c>
      <c r="BF207" s="147">
        <f t="shared" si="45"/>
        <v>0</v>
      </c>
      <c r="BG207" s="147">
        <f t="shared" si="46"/>
        <v>0</v>
      </c>
      <c r="BH207" s="147">
        <f t="shared" si="47"/>
        <v>0</v>
      </c>
      <c r="BI207" s="147">
        <f t="shared" si="48"/>
        <v>0</v>
      </c>
      <c r="BJ207" s="16" t="s">
        <v>113</v>
      </c>
      <c r="BK207" s="147">
        <f t="shared" si="49"/>
        <v>0</v>
      </c>
      <c r="BL207" s="16" t="s">
        <v>186</v>
      </c>
      <c r="BM207" s="146" t="s">
        <v>2555</v>
      </c>
    </row>
    <row r="208" spans="2:65" s="1" customFormat="1" ht="16.5" customHeight="1">
      <c r="B208" s="31"/>
      <c r="C208" s="135" t="s">
        <v>784</v>
      </c>
      <c r="D208" s="135" t="s">
        <v>167</v>
      </c>
      <c r="E208" s="136" t="s">
        <v>2556</v>
      </c>
      <c r="F208" s="137" t="s">
        <v>2557</v>
      </c>
      <c r="G208" s="138" t="s">
        <v>2385</v>
      </c>
      <c r="H208" s="139">
        <v>3</v>
      </c>
      <c r="I208" s="140"/>
      <c r="J208" s="141">
        <f t="shared" si="40"/>
        <v>0</v>
      </c>
      <c r="K208" s="137" t="s">
        <v>2320</v>
      </c>
      <c r="L208" s="31"/>
      <c r="M208" s="142" t="s">
        <v>1</v>
      </c>
      <c r="N208" s="143" t="s">
        <v>42</v>
      </c>
      <c r="P208" s="144">
        <f t="shared" si="41"/>
        <v>0</v>
      </c>
      <c r="Q208" s="144">
        <v>0</v>
      </c>
      <c r="R208" s="144">
        <f t="shared" si="42"/>
        <v>0</v>
      </c>
      <c r="S208" s="144">
        <v>0</v>
      </c>
      <c r="T208" s="145">
        <f t="shared" si="43"/>
        <v>0</v>
      </c>
      <c r="AR208" s="146" t="s">
        <v>186</v>
      </c>
      <c r="AT208" s="146" t="s">
        <v>167</v>
      </c>
      <c r="AU208" s="146" t="s">
        <v>84</v>
      </c>
      <c r="AY208" s="16" t="s">
        <v>164</v>
      </c>
      <c r="BE208" s="147">
        <f t="shared" si="44"/>
        <v>0</v>
      </c>
      <c r="BF208" s="147">
        <f t="shared" si="45"/>
        <v>0</v>
      </c>
      <c r="BG208" s="147">
        <f t="shared" si="46"/>
        <v>0</v>
      </c>
      <c r="BH208" s="147">
        <f t="shared" si="47"/>
        <v>0</v>
      </c>
      <c r="BI208" s="147">
        <f t="shared" si="48"/>
        <v>0</v>
      </c>
      <c r="BJ208" s="16" t="s">
        <v>113</v>
      </c>
      <c r="BK208" s="147">
        <f t="shared" si="49"/>
        <v>0</v>
      </c>
      <c r="BL208" s="16" t="s">
        <v>186</v>
      </c>
      <c r="BM208" s="146" t="s">
        <v>2558</v>
      </c>
    </row>
    <row r="209" spans="2:65" s="1" customFormat="1" ht="16.5" customHeight="1">
      <c r="B209" s="31"/>
      <c r="C209" s="135" t="s">
        <v>788</v>
      </c>
      <c r="D209" s="135" t="s">
        <v>167</v>
      </c>
      <c r="E209" s="136" t="s">
        <v>2559</v>
      </c>
      <c r="F209" s="137" t="s">
        <v>2560</v>
      </c>
      <c r="G209" s="138" t="s">
        <v>1894</v>
      </c>
      <c r="H209" s="139">
        <v>1</v>
      </c>
      <c r="I209" s="140"/>
      <c r="J209" s="141">
        <f t="shared" si="40"/>
        <v>0</v>
      </c>
      <c r="K209" s="137" t="s">
        <v>2320</v>
      </c>
      <c r="L209" s="31"/>
      <c r="M209" s="142" t="s">
        <v>1</v>
      </c>
      <c r="N209" s="143" t="s">
        <v>42</v>
      </c>
      <c r="P209" s="144">
        <f t="shared" si="41"/>
        <v>0</v>
      </c>
      <c r="Q209" s="144">
        <v>0</v>
      </c>
      <c r="R209" s="144">
        <f t="shared" si="42"/>
        <v>0</v>
      </c>
      <c r="S209" s="144">
        <v>0</v>
      </c>
      <c r="T209" s="145">
        <f t="shared" si="43"/>
        <v>0</v>
      </c>
      <c r="AR209" s="146" t="s">
        <v>186</v>
      </c>
      <c r="AT209" s="146" t="s">
        <v>167</v>
      </c>
      <c r="AU209" s="146" t="s">
        <v>84</v>
      </c>
      <c r="AY209" s="16" t="s">
        <v>164</v>
      </c>
      <c r="BE209" s="147">
        <f t="shared" si="44"/>
        <v>0</v>
      </c>
      <c r="BF209" s="147">
        <f t="shared" si="45"/>
        <v>0</v>
      </c>
      <c r="BG209" s="147">
        <f t="shared" si="46"/>
        <v>0</v>
      </c>
      <c r="BH209" s="147">
        <f t="shared" si="47"/>
        <v>0</v>
      </c>
      <c r="BI209" s="147">
        <f t="shared" si="48"/>
        <v>0</v>
      </c>
      <c r="BJ209" s="16" t="s">
        <v>113</v>
      </c>
      <c r="BK209" s="147">
        <f t="shared" si="49"/>
        <v>0</v>
      </c>
      <c r="BL209" s="16" t="s">
        <v>186</v>
      </c>
      <c r="BM209" s="146" t="s">
        <v>2561</v>
      </c>
    </row>
    <row r="210" spans="2:65" s="11" customFormat="1" ht="25.9" customHeight="1">
      <c r="B210" s="123"/>
      <c r="D210" s="124" t="s">
        <v>75</v>
      </c>
      <c r="E210" s="125" t="s">
        <v>2562</v>
      </c>
      <c r="F210" s="125" t="s">
        <v>2563</v>
      </c>
      <c r="I210" s="126"/>
      <c r="J210" s="127">
        <f>BK210</f>
        <v>0</v>
      </c>
      <c r="L210" s="123"/>
      <c r="M210" s="128"/>
      <c r="P210" s="129">
        <f>SUM(P211:P232)</f>
        <v>0</v>
      </c>
      <c r="R210" s="129">
        <f>SUM(R211:R232)</f>
        <v>0</v>
      </c>
      <c r="T210" s="130">
        <f>SUM(T211:T232)</f>
        <v>0</v>
      </c>
      <c r="AR210" s="124" t="s">
        <v>84</v>
      </c>
      <c r="AT210" s="131" t="s">
        <v>75</v>
      </c>
      <c r="AU210" s="131" t="s">
        <v>76</v>
      </c>
      <c r="AY210" s="124" t="s">
        <v>164</v>
      </c>
      <c r="BK210" s="132">
        <f>SUM(BK211:BK232)</f>
        <v>0</v>
      </c>
    </row>
    <row r="211" spans="2:65" s="1" customFormat="1" ht="16.5" customHeight="1">
      <c r="B211" s="31"/>
      <c r="C211" s="135" t="s">
        <v>794</v>
      </c>
      <c r="D211" s="135" t="s">
        <v>167</v>
      </c>
      <c r="E211" s="136" t="s">
        <v>2564</v>
      </c>
      <c r="F211" s="137" t="s">
        <v>2565</v>
      </c>
      <c r="G211" s="138" t="s">
        <v>442</v>
      </c>
      <c r="H211" s="139">
        <v>200</v>
      </c>
      <c r="I211" s="140"/>
      <c r="J211" s="141">
        <f t="shared" ref="J211:J232" si="50">ROUND(I211*H211,2)</f>
        <v>0</v>
      </c>
      <c r="K211" s="137" t="s">
        <v>2320</v>
      </c>
      <c r="L211" s="31"/>
      <c r="M211" s="142" t="s">
        <v>1</v>
      </c>
      <c r="N211" s="143" t="s">
        <v>42</v>
      </c>
      <c r="P211" s="144">
        <f t="shared" ref="P211:P232" si="51">O211*H211</f>
        <v>0</v>
      </c>
      <c r="Q211" s="144">
        <v>0</v>
      </c>
      <c r="R211" s="144">
        <f t="shared" ref="R211:R232" si="52">Q211*H211</f>
        <v>0</v>
      </c>
      <c r="S211" s="144">
        <v>0</v>
      </c>
      <c r="T211" s="145">
        <f t="shared" ref="T211:T232" si="53">S211*H211</f>
        <v>0</v>
      </c>
      <c r="AR211" s="146" t="s">
        <v>186</v>
      </c>
      <c r="AT211" s="146" t="s">
        <v>167</v>
      </c>
      <c r="AU211" s="146" t="s">
        <v>84</v>
      </c>
      <c r="AY211" s="16" t="s">
        <v>164</v>
      </c>
      <c r="BE211" s="147">
        <f t="shared" ref="BE211:BE232" si="54">IF(N211="základní",J211,0)</f>
        <v>0</v>
      </c>
      <c r="BF211" s="147">
        <f t="shared" ref="BF211:BF232" si="55">IF(N211="snížená",J211,0)</f>
        <v>0</v>
      </c>
      <c r="BG211" s="147">
        <f t="shared" ref="BG211:BG232" si="56">IF(N211="zákl. přenesená",J211,0)</f>
        <v>0</v>
      </c>
      <c r="BH211" s="147">
        <f t="shared" ref="BH211:BH232" si="57">IF(N211="sníž. přenesená",J211,0)</f>
        <v>0</v>
      </c>
      <c r="BI211" s="147">
        <f t="shared" ref="BI211:BI232" si="58">IF(N211="nulová",J211,0)</f>
        <v>0</v>
      </c>
      <c r="BJ211" s="16" t="s">
        <v>113</v>
      </c>
      <c r="BK211" s="147">
        <f t="shared" ref="BK211:BK232" si="59">ROUND(I211*H211,2)</f>
        <v>0</v>
      </c>
      <c r="BL211" s="16" t="s">
        <v>186</v>
      </c>
      <c r="BM211" s="146" t="s">
        <v>2566</v>
      </c>
    </row>
    <row r="212" spans="2:65" s="1" customFormat="1" ht="21.75" customHeight="1">
      <c r="B212" s="31"/>
      <c r="C212" s="135" t="s">
        <v>799</v>
      </c>
      <c r="D212" s="135" t="s">
        <v>167</v>
      </c>
      <c r="E212" s="136" t="s">
        <v>2567</v>
      </c>
      <c r="F212" s="137" t="s">
        <v>2568</v>
      </c>
      <c r="G212" s="138" t="s">
        <v>442</v>
      </c>
      <c r="H212" s="139">
        <v>150</v>
      </c>
      <c r="I212" s="140"/>
      <c r="J212" s="141">
        <f t="shared" si="50"/>
        <v>0</v>
      </c>
      <c r="K212" s="137" t="s">
        <v>2320</v>
      </c>
      <c r="L212" s="31"/>
      <c r="M212" s="142" t="s">
        <v>1</v>
      </c>
      <c r="N212" s="143" t="s">
        <v>42</v>
      </c>
      <c r="P212" s="144">
        <f t="shared" si="51"/>
        <v>0</v>
      </c>
      <c r="Q212" s="144">
        <v>0</v>
      </c>
      <c r="R212" s="144">
        <f t="shared" si="52"/>
        <v>0</v>
      </c>
      <c r="S212" s="144">
        <v>0</v>
      </c>
      <c r="T212" s="145">
        <f t="shared" si="53"/>
        <v>0</v>
      </c>
      <c r="AR212" s="146" t="s">
        <v>186</v>
      </c>
      <c r="AT212" s="146" t="s">
        <v>167</v>
      </c>
      <c r="AU212" s="146" t="s">
        <v>84</v>
      </c>
      <c r="AY212" s="16" t="s">
        <v>164</v>
      </c>
      <c r="BE212" s="147">
        <f t="shared" si="54"/>
        <v>0</v>
      </c>
      <c r="BF212" s="147">
        <f t="shared" si="55"/>
        <v>0</v>
      </c>
      <c r="BG212" s="147">
        <f t="shared" si="56"/>
        <v>0</v>
      </c>
      <c r="BH212" s="147">
        <f t="shared" si="57"/>
        <v>0</v>
      </c>
      <c r="BI212" s="147">
        <f t="shared" si="58"/>
        <v>0</v>
      </c>
      <c r="BJ212" s="16" t="s">
        <v>113</v>
      </c>
      <c r="BK212" s="147">
        <f t="shared" si="59"/>
        <v>0</v>
      </c>
      <c r="BL212" s="16" t="s">
        <v>186</v>
      </c>
      <c r="BM212" s="146" t="s">
        <v>2569</v>
      </c>
    </row>
    <row r="213" spans="2:65" s="1" customFormat="1" ht="21.75" customHeight="1">
      <c r="B213" s="31"/>
      <c r="C213" s="135" t="s">
        <v>803</v>
      </c>
      <c r="D213" s="135" t="s">
        <v>167</v>
      </c>
      <c r="E213" s="136" t="s">
        <v>2570</v>
      </c>
      <c r="F213" s="137" t="s">
        <v>2571</v>
      </c>
      <c r="G213" s="138" t="s">
        <v>1894</v>
      </c>
      <c r="H213" s="139">
        <v>200</v>
      </c>
      <c r="I213" s="140"/>
      <c r="J213" s="141">
        <f t="shared" si="50"/>
        <v>0</v>
      </c>
      <c r="K213" s="137" t="s">
        <v>2320</v>
      </c>
      <c r="L213" s="31"/>
      <c r="M213" s="142" t="s">
        <v>1</v>
      </c>
      <c r="N213" s="143" t="s">
        <v>42</v>
      </c>
      <c r="P213" s="144">
        <f t="shared" si="51"/>
        <v>0</v>
      </c>
      <c r="Q213" s="144">
        <v>0</v>
      </c>
      <c r="R213" s="144">
        <f t="shared" si="52"/>
        <v>0</v>
      </c>
      <c r="S213" s="144">
        <v>0</v>
      </c>
      <c r="T213" s="145">
        <f t="shared" si="53"/>
        <v>0</v>
      </c>
      <c r="AR213" s="146" t="s">
        <v>186</v>
      </c>
      <c r="AT213" s="146" t="s">
        <v>167</v>
      </c>
      <c r="AU213" s="146" t="s">
        <v>84</v>
      </c>
      <c r="AY213" s="16" t="s">
        <v>164</v>
      </c>
      <c r="BE213" s="147">
        <f t="shared" si="54"/>
        <v>0</v>
      </c>
      <c r="BF213" s="147">
        <f t="shared" si="55"/>
        <v>0</v>
      </c>
      <c r="BG213" s="147">
        <f t="shared" si="56"/>
        <v>0</v>
      </c>
      <c r="BH213" s="147">
        <f t="shared" si="57"/>
        <v>0</v>
      </c>
      <c r="BI213" s="147">
        <f t="shared" si="58"/>
        <v>0</v>
      </c>
      <c r="BJ213" s="16" t="s">
        <v>113</v>
      </c>
      <c r="BK213" s="147">
        <f t="shared" si="59"/>
        <v>0</v>
      </c>
      <c r="BL213" s="16" t="s">
        <v>186</v>
      </c>
      <c r="BM213" s="146" t="s">
        <v>2572</v>
      </c>
    </row>
    <row r="214" spans="2:65" s="1" customFormat="1" ht="21.75" customHeight="1">
      <c r="B214" s="31"/>
      <c r="C214" s="135" t="s">
        <v>807</v>
      </c>
      <c r="D214" s="135" t="s">
        <v>167</v>
      </c>
      <c r="E214" s="136" t="s">
        <v>2573</v>
      </c>
      <c r="F214" s="137" t="s">
        <v>2574</v>
      </c>
      <c r="G214" s="138" t="s">
        <v>1894</v>
      </c>
      <c r="H214" s="139">
        <v>150</v>
      </c>
      <c r="I214" s="140"/>
      <c r="J214" s="141">
        <f t="shared" si="50"/>
        <v>0</v>
      </c>
      <c r="K214" s="137" t="s">
        <v>2320</v>
      </c>
      <c r="L214" s="31"/>
      <c r="M214" s="142" t="s">
        <v>1</v>
      </c>
      <c r="N214" s="143" t="s">
        <v>42</v>
      </c>
      <c r="P214" s="144">
        <f t="shared" si="51"/>
        <v>0</v>
      </c>
      <c r="Q214" s="144">
        <v>0</v>
      </c>
      <c r="R214" s="144">
        <f t="shared" si="52"/>
        <v>0</v>
      </c>
      <c r="S214" s="144">
        <v>0</v>
      </c>
      <c r="T214" s="145">
        <f t="shared" si="53"/>
        <v>0</v>
      </c>
      <c r="AR214" s="146" t="s">
        <v>186</v>
      </c>
      <c r="AT214" s="146" t="s">
        <v>167</v>
      </c>
      <c r="AU214" s="146" t="s">
        <v>84</v>
      </c>
      <c r="AY214" s="16" t="s">
        <v>164</v>
      </c>
      <c r="BE214" s="147">
        <f t="shared" si="54"/>
        <v>0</v>
      </c>
      <c r="BF214" s="147">
        <f t="shared" si="55"/>
        <v>0</v>
      </c>
      <c r="BG214" s="147">
        <f t="shared" si="56"/>
        <v>0</v>
      </c>
      <c r="BH214" s="147">
        <f t="shared" si="57"/>
        <v>0</v>
      </c>
      <c r="BI214" s="147">
        <f t="shared" si="58"/>
        <v>0</v>
      </c>
      <c r="BJ214" s="16" t="s">
        <v>113</v>
      </c>
      <c r="BK214" s="147">
        <f t="shared" si="59"/>
        <v>0</v>
      </c>
      <c r="BL214" s="16" t="s">
        <v>186</v>
      </c>
      <c r="BM214" s="146" t="s">
        <v>2575</v>
      </c>
    </row>
    <row r="215" spans="2:65" s="1" customFormat="1" ht="16.5" customHeight="1">
      <c r="B215" s="31"/>
      <c r="C215" s="135" t="s">
        <v>812</v>
      </c>
      <c r="D215" s="135" t="s">
        <v>167</v>
      </c>
      <c r="E215" s="136" t="s">
        <v>2576</v>
      </c>
      <c r="F215" s="137" t="s">
        <v>2577</v>
      </c>
      <c r="G215" s="138" t="s">
        <v>1894</v>
      </c>
      <c r="H215" s="139">
        <v>80</v>
      </c>
      <c r="I215" s="140"/>
      <c r="J215" s="141">
        <f t="shared" si="50"/>
        <v>0</v>
      </c>
      <c r="K215" s="137" t="s">
        <v>2320</v>
      </c>
      <c r="L215" s="31"/>
      <c r="M215" s="142" t="s">
        <v>1</v>
      </c>
      <c r="N215" s="143" t="s">
        <v>42</v>
      </c>
      <c r="P215" s="144">
        <f t="shared" si="51"/>
        <v>0</v>
      </c>
      <c r="Q215" s="144">
        <v>0</v>
      </c>
      <c r="R215" s="144">
        <f t="shared" si="52"/>
        <v>0</v>
      </c>
      <c r="S215" s="144">
        <v>0</v>
      </c>
      <c r="T215" s="145">
        <f t="shared" si="53"/>
        <v>0</v>
      </c>
      <c r="AR215" s="146" t="s">
        <v>186</v>
      </c>
      <c r="AT215" s="146" t="s">
        <v>167</v>
      </c>
      <c r="AU215" s="146" t="s">
        <v>84</v>
      </c>
      <c r="AY215" s="16" t="s">
        <v>164</v>
      </c>
      <c r="BE215" s="147">
        <f t="shared" si="54"/>
        <v>0</v>
      </c>
      <c r="BF215" s="147">
        <f t="shared" si="55"/>
        <v>0</v>
      </c>
      <c r="BG215" s="147">
        <f t="shared" si="56"/>
        <v>0</v>
      </c>
      <c r="BH215" s="147">
        <f t="shared" si="57"/>
        <v>0</v>
      </c>
      <c r="BI215" s="147">
        <f t="shared" si="58"/>
        <v>0</v>
      </c>
      <c r="BJ215" s="16" t="s">
        <v>113</v>
      </c>
      <c r="BK215" s="147">
        <f t="shared" si="59"/>
        <v>0</v>
      </c>
      <c r="BL215" s="16" t="s">
        <v>186</v>
      </c>
      <c r="BM215" s="146" t="s">
        <v>2578</v>
      </c>
    </row>
    <row r="216" spans="2:65" s="1" customFormat="1" ht="16.5" customHeight="1">
      <c r="B216" s="31"/>
      <c r="C216" s="135" t="s">
        <v>842</v>
      </c>
      <c r="D216" s="135" t="s">
        <v>167</v>
      </c>
      <c r="E216" s="136" t="s">
        <v>2579</v>
      </c>
      <c r="F216" s="137" t="s">
        <v>2580</v>
      </c>
      <c r="G216" s="138" t="s">
        <v>1894</v>
      </c>
      <c r="H216" s="139">
        <v>5</v>
      </c>
      <c r="I216" s="140"/>
      <c r="J216" s="141">
        <f t="shared" si="50"/>
        <v>0</v>
      </c>
      <c r="K216" s="137" t="s">
        <v>2320</v>
      </c>
      <c r="L216" s="31"/>
      <c r="M216" s="142" t="s">
        <v>1</v>
      </c>
      <c r="N216" s="143" t="s">
        <v>42</v>
      </c>
      <c r="P216" s="144">
        <f t="shared" si="51"/>
        <v>0</v>
      </c>
      <c r="Q216" s="144">
        <v>0</v>
      </c>
      <c r="R216" s="144">
        <f t="shared" si="52"/>
        <v>0</v>
      </c>
      <c r="S216" s="144">
        <v>0</v>
      </c>
      <c r="T216" s="145">
        <f t="shared" si="53"/>
        <v>0</v>
      </c>
      <c r="AR216" s="146" t="s">
        <v>186</v>
      </c>
      <c r="AT216" s="146" t="s">
        <v>167</v>
      </c>
      <c r="AU216" s="146" t="s">
        <v>84</v>
      </c>
      <c r="AY216" s="16" t="s">
        <v>164</v>
      </c>
      <c r="BE216" s="147">
        <f t="shared" si="54"/>
        <v>0</v>
      </c>
      <c r="BF216" s="147">
        <f t="shared" si="55"/>
        <v>0</v>
      </c>
      <c r="BG216" s="147">
        <f t="shared" si="56"/>
        <v>0</v>
      </c>
      <c r="BH216" s="147">
        <f t="shared" si="57"/>
        <v>0</v>
      </c>
      <c r="BI216" s="147">
        <f t="shared" si="58"/>
        <v>0</v>
      </c>
      <c r="BJ216" s="16" t="s">
        <v>113</v>
      </c>
      <c r="BK216" s="147">
        <f t="shared" si="59"/>
        <v>0</v>
      </c>
      <c r="BL216" s="16" t="s">
        <v>186</v>
      </c>
      <c r="BM216" s="146" t="s">
        <v>2581</v>
      </c>
    </row>
    <row r="217" spans="2:65" s="1" customFormat="1" ht="16.5" customHeight="1">
      <c r="B217" s="31"/>
      <c r="C217" s="135" t="s">
        <v>847</v>
      </c>
      <c r="D217" s="135" t="s">
        <v>167</v>
      </c>
      <c r="E217" s="136" t="s">
        <v>2582</v>
      </c>
      <c r="F217" s="137" t="s">
        <v>2583</v>
      </c>
      <c r="G217" s="138" t="s">
        <v>1894</v>
      </c>
      <c r="H217" s="139">
        <v>10</v>
      </c>
      <c r="I217" s="140"/>
      <c r="J217" s="141">
        <f t="shared" si="50"/>
        <v>0</v>
      </c>
      <c r="K217" s="137" t="s">
        <v>2320</v>
      </c>
      <c r="L217" s="31"/>
      <c r="M217" s="142" t="s">
        <v>1</v>
      </c>
      <c r="N217" s="143" t="s">
        <v>42</v>
      </c>
      <c r="P217" s="144">
        <f t="shared" si="51"/>
        <v>0</v>
      </c>
      <c r="Q217" s="144">
        <v>0</v>
      </c>
      <c r="R217" s="144">
        <f t="shared" si="52"/>
        <v>0</v>
      </c>
      <c r="S217" s="144">
        <v>0</v>
      </c>
      <c r="T217" s="145">
        <f t="shared" si="53"/>
        <v>0</v>
      </c>
      <c r="AR217" s="146" t="s">
        <v>186</v>
      </c>
      <c r="AT217" s="146" t="s">
        <v>167</v>
      </c>
      <c r="AU217" s="146" t="s">
        <v>84</v>
      </c>
      <c r="AY217" s="16" t="s">
        <v>164</v>
      </c>
      <c r="BE217" s="147">
        <f t="shared" si="54"/>
        <v>0</v>
      </c>
      <c r="BF217" s="147">
        <f t="shared" si="55"/>
        <v>0</v>
      </c>
      <c r="BG217" s="147">
        <f t="shared" si="56"/>
        <v>0</v>
      </c>
      <c r="BH217" s="147">
        <f t="shared" si="57"/>
        <v>0</v>
      </c>
      <c r="BI217" s="147">
        <f t="shared" si="58"/>
        <v>0</v>
      </c>
      <c r="BJ217" s="16" t="s">
        <v>113</v>
      </c>
      <c r="BK217" s="147">
        <f t="shared" si="59"/>
        <v>0</v>
      </c>
      <c r="BL217" s="16" t="s">
        <v>186</v>
      </c>
      <c r="BM217" s="146" t="s">
        <v>2584</v>
      </c>
    </row>
    <row r="218" spans="2:65" s="1" customFormat="1" ht="24.2" customHeight="1">
      <c r="B218" s="31"/>
      <c r="C218" s="135" t="s">
        <v>852</v>
      </c>
      <c r="D218" s="135" t="s">
        <v>167</v>
      </c>
      <c r="E218" s="136" t="s">
        <v>2585</v>
      </c>
      <c r="F218" s="137" t="s">
        <v>2586</v>
      </c>
      <c r="G218" s="138" t="s">
        <v>1894</v>
      </c>
      <c r="H218" s="139">
        <v>13</v>
      </c>
      <c r="I218" s="140"/>
      <c r="J218" s="141">
        <f t="shared" si="50"/>
        <v>0</v>
      </c>
      <c r="K218" s="137" t="s">
        <v>2320</v>
      </c>
      <c r="L218" s="31"/>
      <c r="M218" s="142" t="s">
        <v>1</v>
      </c>
      <c r="N218" s="143" t="s">
        <v>42</v>
      </c>
      <c r="P218" s="144">
        <f t="shared" si="51"/>
        <v>0</v>
      </c>
      <c r="Q218" s="144">
        <v>0</v>
      </c>
      <c r="R218" s="144">
        <f t="shared" si="52"/>
        <v>0</v>
      </c>
      <c r="S218" s="144">
        <v>0</v>
      </c>
      <c r="T218" s="145">
        <f t="shared" si="53"/>
        <v>0</v>
      </c>
      <c r="AR218" s="146" t="s">
        <v>186</v>
      </c>
      <c r="AT218" s="146" t="s">
        <v>167</v>
      </c>
      <c r="AU218" s="146" t="s">
        <v>84</v>
      </c>
      <c r="AY218" s="16" t="s">
        <v>164</v>
      </c>
      <c r="BE218" s="147">
        <f t="shared" si="54"/>
        <v>0</v>
      </c>
      <c r="BF218" s="147">
        <f t="shared" si="55"/>
        <v>0</v>
      </c>
      <c r="BG218" s="147">
        <f t="shared" si="56"/>
        <v>0</v>
      </c>
      <c r="BH218" s="147">
        <f t="shared" si="57"/>
        <v>0</v>
      </c>
      <c r="BI218" s="147">
        <f t="shared" si="58"/>
        <v>0</v>
      </c>
      <c r="BJ218" s="16" t="s">
        <v>113</v>
      </c>
      <c r="BK218" s="147">
        <f t="shared" si="59"/>
        <v>0</v>
      </c>
      <c r="BL218" s="16" t="s">
        <v>186</v>
      </c>
      <c r="BM218" s="146" t="s">
        <v>2587</v>
      </c>
    </row>
    <row r="219" spans="2:65" s="1" customFormat="1" ht="21.75" customHeight="1">
      <c r="B219" s="31"/>
      <c r="C219" s="135" t="s">
        <v>857</v>
      </c>
      <c r="D219" s="135" t="s">
        <v>167</v>
      </c>
      <c r="E219" s="136" t="s">
        <v>2588</v>
      </c>
      <c r="F219" s="137" t="s">
        <v>2589</v>
      </c>
      <c r="G219" s="138" t="s">
        <v>1894</v>
      </c>
      <c r="H219" s="139">
        <v>1</v>
      </c>
      <c r="I219" s="140"/>
      <c r="J219" s="141">
        <f t="shared" si="50"/>
        <v>0</v>
      </c>
      <c r="K219" s="137" t="s">
        <v>2320</v>
      </c>
      <c r="L219" s="31"/>
      <c r="M219" s="142" t="s">
        <v>1</v>
      </c>
      <c r="N219" s="143" t="s">
        <v>42</v>
      </c>
      <c r="P219" s="144">
        <f t="shared" si="51"/>
        <v>0</v>
      </c>
      <c r="Q219" s="144">
        <v>0</v>
      </c>
      <c r="R219" s="144">
        <f t="shared" si="52"/>
        <v>0</v>
      </c>
      <c r="S219" s="144">
        <v>0</v>
      </c>
      <c r="T219" s="145">
        <f t="shared" si="53"/>
        <v>0</v>
      </c>
      <c r="AR219" s="146" t="s">
        <v>186</v>
      </c>
      <c r="AT219" s="146" t="s">
        <v>167</v>
      </c>
      <c r="AU219" s="146" t="s">
        <v>84</v>
      </c>
      <c r="AY219" s="16" t="s">
        <v>164</v>
      </c>
      <c r="BE219" s="147">
        <f t="shared" si="54"/>
        <v>0</v>
      </c>
      <c r="BF219" s="147">
        <f t="shared" si="55"/>
        <v>0</v>
      </c>
      <c r="BG219" s="147">
        <f t="shared" si="56"/>
        <v>0</v>
      </c>
      <c r="BH219" s="147">
        <f t="shared" si="57"/>
        <v>0</v>
      </c>
      <c r="BI219" s="147">
        <f t="shared" si="58"/>
        <v>0</v>
      </c>
      <c r="BJ219" s="16" t="s">
        <v>113</v>
      </c>
      <c r="BK219" s="147">
        <f t="shared" si="59"/>
        <v>0</v>
      </c>
      <c r="BL219" s="16" t="s">
        <v>186</v>
      </c>
      <c r="BM219" s="146" t="s">
        <v>2590</v>
      </c>
    </row>
    <row r="220" spans="2:65" s="1" customFormat="1" ht="16.5" customHeight="1">
      <c r="B220" s="31"/>
      <c r="C220" s="135" t="s">
        <v>862</v>
      </c>
      <c r="D220" s="135" t="s">
        <v>167</v>
      </c>
      <c r="E220" s="136" t="s">
        <v>2591</v>
      </c>
      <c r="F220" s="137" t="s">
        <v>2592</v>
      </c>
      <c r="G220" s="138" t="s">
        <v>1894</v>
      </c>
      <c r="H220" s="139">
        <v>10</v>
      </c>
      <c r="I220" s="140"/>
      <c r="J220" s="141">
        <f t="shared" si="50"/>
        <v>0</v>
      </c>
      <c r="K220" s="137" t="s">
        <v>2320</v>
      </c>
      <c r="L220" s="31"/>
      <c r="M220" s="142" t="s">
        <v>1</v>
      </c>
      <c r="N220" s="143" t="s">
        <v>42</v>
      </c>
      <c r="P220" s="144">
        <f t="shared" si="51"/>
        <v>0</v>
      </c>
      <c r="Q220" s="144">
        <v>0</v>
      </c>
      <c r="R220" s="144">
        <f t="shared" si="52"/>
        <v>0</v>
      </c>
      <c r="S220" s="144">
        <v>0</v>
      </c>
      <c r="T220" s="145">
        <f t="shared" si="53"/>
        <v>0</v>
      </c>
      <c r="AR220" s="146" t="s">
        <v>186</v>
      </c>
      <c r="AT220" s="146" t="s">
        <v>167</v>
      </c>
      <c r="AU220" s="146" t="s">
        <v>84</v>
      </c>
      <c r="AY220" s="16" t="s">
        <v>164</v>
      </c>
      <c r="BE220" s="147">
        <f t="shared" si="54"/>
        <v>0</v>
      </c>
      <c r="BF220" s="147">
        <f t="shared" si="55"/>
        <v>0</v>
      </c>
      <c r="BG220" s="147">
        <f t="shared" si="56"/>
        <v>0</v>
      </c>
      <c r="BH220" s="147">
        <f t="shared" si="57"/>
        <v>0</v>
      </c>
      <c r="BI220" s="147">
        <f t="shared" si="58"/>
        <v>0</v>
      </c>
      <c r="BJ220" s="16" t="s">
        <v>113</v>
      </c>
      <c r="BK220" s="147">
        <f t="shared" si="59"/>
        <v>0</v>
      </c>
      <c r="BL220" s="16" t="s">
        <v>186</v>
      </c>
      <c r="BM220" s="146" t="s">
        <v>2593</v>
      </c>
    </row>
    <row r="221" spans="2:65" s="1" customFormat="1" ht="24.2" customHeight="1">
      <c r="B221" s="31"/>
      <c r="C221" s="135" t="s">
        <v>867</v>
      </c>
      <c r="D221" s="135" t="s">
        <v>167</v>
      </c>
      <c r="E221" s="136" t="s">
        <v>2594</v>
      </c>
      <c r="F221" s="137" t="s">
        <v>2595</v>
      </c>
      <c r="G221" s="138" t="s">
        <v>1894</v>
      </c>
      <c r="H221" s="139">
        <v>10</v>
      </c>
      <c r="I221" s="140"/>
      <c r="J221" s="141">
        <f t="shared" si="50"/>
        <v>0</v>
      </c>
      <c r="K221" s="137" t="s">
        <v>2320</v>
      </c>
      <c r="L221" s="31"/>
      <c r="M221" s="142" t="s">
        <v>1</v>
      </c>
      <c r="N221" s="143" t="s">
        <v>42</v>
      </c>
      <c r="P221" s="144">
        <f t="shared" si="51"/>
        <v>0</v>
      </c>
      <c r="Q221" s="144">
        <v>0</v>
      </c>
      <c r="R221" s="144">
        <f t="shared" si="52"/>
        <v>0</v>
      </c>
      <c r="S221" s="144">
        <v>0</v>
      </c>
      <c r="T221" s="145">
        <f t="shared" si="53"/>
        <v>0</v>
      </c>
      <c r="AR221" s="146" t="s">
        <v>186</v>
      </c>
      <c r="AT221" s="146" t="s">
        <v>167</v>
      </c>
      <c r="AU221" s="146" t="s">
        <v>84</v>
      </c>
      <c r="AY221" s="16" t="s">
        <v>164</v>
      </c>
      <c r="BE221" s="147">
        <f t="shared" si="54"/>
        <v>0</v>
      </c>
      <c r="BF221" s="147">
        <f t="shared" si="55"/>
        <v>0</v>
      </c>
      <c r="BG221" s="147">
        <f t="shared" si="56"/>
        <v>0</v>
      </c>
      <c r="BH221" s="147">
        <f t="shared" si="57"/>
        <v>0</v>
      </c>
      <c r="BI221" s="147">
        <f t="shared" si="58"/>
        <v>0</v>
      </c>
      <c r="BJ221" s="16" t="s">
        <v>113</v>
      </c>
      <c r="BK221" s="147">
        <f t="shared" si="59"/>
        <v>0</v>
      </c>
      <c r="BL221" s="16" t="s">
        <v>186</v>
      </c>
      <c r="BM221" s="146" t="s">
        <v>2596</v>
      </c>
    </row>
    <row r="222" spans="2:65" s="1" customFormat="1" ht="24.2" customHeight="1">
      <c r="B222" s="31"/>
      <c r="C222" s="135" t="s">
        <v>883</v>
      </c>
      <c r="D222" s="135" t="s">
        <v>167</v>
      </c>
      <c r="E222" s="136" t="s">
        <v>2597</v>
      </c>
      <c r="F222" s="137" t="s">
        <v>2598</v>
      </c>
      <c r="G222" s="138" t="s">
        <v>1894</v>
      </c>
      <c r="H222" s="139">
        <v>3</v>
      </c>
      <c r="I222" s="140"/>
      <c r="J222" s="141">
        <f t="shared" si="50"/>
        <v>0</v>
      </c>
      <c r="K222" s="137" t="s">
        <v>2320</v>
      </c>
      <c r="L222" s="31"/>
      <c r="M222" s="142" t="s">
        <v>1</v>
      </c>
      <c r="N222" s="143" t="s">
        <v>42</v>
      </c>
      <c r="P222" s="144">
        <f t="shared" si="51"/>
        <v>0</v>
      </c>
      <c r="Q222" s="144">
        <v>0</v>
      </c>
      <c r="R222" s="144">
        <f t="shared" si="52"/>
        <v>0</v>
      </c>
      <c r="S222" s="144">
        <v>0</v>
      </c>
      <c r="T222" s="145">
        <f t="shared" si="53"/>
        <v>0</v>
      </c>
      <c r="AR222" s="146" t="s">
        <v>186</v>
      </c>
      <c r="AT222" s="146" t="s">
        <v>167</v>
      </c>
      <c r="AU222" s="146" t="s">
        <v>84</v>
      </c>
      <c r="AY222" s="16" t="s">
        <v>164</v>
      </c>
      <c r="BE222" s="147">
        <f t="shared" si="54"/>
        <v>0</v>
      </c>
      <c r="BF222" s="147">
        <f t="shared" si="55"/>
        <v>0</v>
      </c>
      <c r="BG222" s="147">
        <f t="shared" si="56"/>
        <v>0</v>
      </c>
      <c r="BH222" s="147">
        <f t="shared" si="57"/>
        <v>0</v>
      </c>
      <c r="BI222" s="147">
        <f t="shared" si="58"/>
        <v>0</v>
      </c>
      <c r="BJ222" s="16" t="s">
        <v>113</v>
      </c>
      <c r="BK222" s="147">
        <f t="shared" si="59"/>
        <v>0</v>
      </c>
      <c r="BL222" s="16" t="s">
        <v>186</v>
      </c>
      <c r="BM222" s="146" t="s">
        <v>2599</v>
      </c>
    </row>
    <row r="223" spans="2:65" s="1" customFormat="1" ht="21.75" customHeight="1">
      <c r="B223" s="31"/>
      <c r="C223" s="135" t="s">
        <v>887</v>
      </c>
      <c r="D223" s="135" t="s">
        <v>167</v>
      </c>
      <c r="E223" s="136" t="s">
        <v>2600</v>
      </c>
      <c r="F223" s="137" t="s">
        <v>2601</v>
      </c>
      <c r="G223" s="138" t="s">
        <v>1894</v>
      </c>
      <c r="H223" s="139">
        <v>2</v>
      </c>
      <c r="I223" s="140"/>
      <c r="J223" s="141">
        <f t="shared" si="50"/>
        <v>0</v>
      </c>
      <c r="K223" s="137" t="s">
        <v>2320</v>
      </c>
      <c r="L223" s="31"/>
      <c r="M223" s="142" t="s">
        <v>1</v>
      </c>
      <c r="N223" s="143" t="s">
        <v>42</v>
      </c>
      <c r="P223" s="144">
        <f t="shared" si="51"/>
        <v>0</v>
      </c>
      <c r="Q223" s="144">
        <v>0</v>
      </c>
      <c r="R223" s="144">
        <f t="shared" si="52"/>
        <v>0</v>
      </c>
      <c r="S223" s="144">
        <v>0</v>
      </c>
      <c r="T223" s="145">
        <f t="shared" si="53"/>
        <v>0</v>
      </c>
      <c r="AR223" s="146" t="s">
        <v>186</v>
      </c>
      <c r="AT223" s="146" t="s">
        <v>167</v>
      </c>
      <c r="AU223" s="146" t="s">
        <v>84</v>
      </c>
      <c r="AY223" s="16" t="s">
        <v>164</v>
      </c>
      <c r="BE223" s="147">
        <f t="shared" si="54"/>
        <v>0</v>
      </c>
      <c r="BF223" s="147">
        <f t="shared" si="55"/>
        <v>0</v>
      </c>
      <c r="BG223" s="147">
        <f t="shared" si="56"/>
        <v>0</v>
      </c>
      <c r="BH223" s="147">
        <f t="shared" si="57"/>
        <v>0</v>
      </c>
      <c r="BI223" s="147">
        <f t="shared" si="58"/>
        <v>0</v>
      </c>
      <c r="BJ223" s="16" t="s">
        <v>113</v>
      </c>
      <c r="BK223" s="147">
        <f t="shared" si="59"/>
        <v>0</v>
      </c>
      <c r="BL223" s="16" t="s">
        <v>186</v>
      </c>
      <c r="BM223" s="146" t="s">
        <v>2602</v>
      </c>
    </row>
    <row r="224" spans="2:65" s="1" customFormat="1" ht="16.5" customHeight="1">
      <c r="B224" s="31"/>
      <c r="C224" s="135" t="s">
        <v>891</v>
      </c>
      <c r="D224" s="135" t="s">
        <v>167</v>
      </c>
      <c r="E224" s="136" t="s">
        <v>2603</v>
      </c>
      <c r="F224" s="137" t="s">
        <v>2604</v>
      </c>
      <c r="G224" s="138" t="s">
        <v>1894</v>
      </c>
      <c r="H224" s="139">
        <v>10</v>
      </c>
      <c r="I224" s="140"/>
      <c r="J224" s="141">
        <f t="shared" si="50"/>
        <v>0</v>
      </c>
      <c r="K224" s="137" t="s">
        <v>2320</v>
      </c>
      <c r="L224" s="31"/>
      <c r="M224" s="142" t="s">
        <v>1</v>
      </c>
      <c r="N224" s="143" t="s">
        <v>42</v>
      </c>
      <c r="P224" s="144">
        <f t="shared" si="51"/>
        <v>0</v>
      </c>
      <c r="Q224" s="144">
        <v>0</v>
      </c>
      <c r="R224" s="144">
        <f t="shared" si="52"/>
        <v>0</v>
      </c>
      <c r="S224" s="144">
        <v>0</v>
      </c>
      <c r="T224" s="145">
        <f t="shared" si="53"/>
        <v>0</v>
      </c>
      <c r="AR224" s="146" t="s">
        <v>186</v>
      </c>
      <c r="AT224" s="146" t="s">
        <v>167</v>
      </c>
      <c r="AU224" s="146" t="s">
        <v>84</v>
      </c>
      <c r="AY224" s="16" t="s">
        <v>164</v>
      </c>
      <c r="BE224" s="147">
        <f t="shared" si="54"/>
        <v>0</v>
      </c>
      <c r="BF224" s="147">
        <f t="shared" si="55"/>
        <v>0</v>
      </c>
      <c r="BG224" s="147">
        <f t="shared" si="56"/>
        <v>0</v>
      </c>
      <c r="BH224" s="147">
        <f t="shared" si="57"/>
        <v>0</v>
      </c>
      <c r="BI224" s="147">
        <f t="shared" si="58"/>
        <v>0</v>
      </c>
      <c r="BJ224" s="16" t="s">
        <v>113</v>
      </c>
      <c r="BK224" s="147">
        <f t="shared" si="59"/>
        <v>0</v>
      </c>
      <c r="BL224" s="16" t="s">
        <v>186</v>
      </c>
      <c r="BM224" s="146" t="s">
        <v>2605</v>
      </c>
    </row>
    <row r="225" spans="2:65" s="1" customFormat="1" ht="16.5" customHeight="1">
      <c r="B225" s="31"/>
      <c r="C225" s="135" t="s">
        <v>905</v>
      </c>
      <c r="D225" s="135" t="s">
        <v>167</v>
      </c>
      <c r="E225" s="136" t="s">
        <v>2606</v>
      </c>
      <c r="F225" s="137" t="s">
        <v>2607</v>
      </c>
      <c r="G225" s="138" t="s">
        <v>1894</v>
      </c>
      <c r="H225" s="139">
        <v>10</v>
      </c>
      <c r="I225" s="140"/>
      <c r="J225" s="141">
        <f t="shared" si="50"/>
        <v>0</v>
      </c>
      <c r="K225" s="137" t="s">
        <v>2320</v>
      </c>
      <c r="L225" s="31"/>
      <c r="M225" s="142" t="s">
        <v>1</v>
      </c>
      <c r="N225" s="143" t="s">
        <v>42</v>
      </c>
      <c r="P225" s="144">
        <f t="shared" si="51"/>
        <v>0</v>
      </c>
      <c r="Q225" s="144">
        <v>0</v>
      </c>
      <c r="R225" s="144">
        <f t="shared" si="52"/>
        <v>0</v>
      </c>
      <c r="S225" s="144">
        <v>0</v>
      </c>
      <c r="T225" s="145">
        <f t="shared" si="53"/>
        <v>0</v>
      </c>
      <c r="AR225" s="146" t="s">
        <v>186</v>
      </c>
      <c r="AT225" s="146" t="s">
        <v>167</v>
      </c>
      <c r="AU225" s="146" t="s">
        <v>84</v>
      </c>
      <c r="AY225" s="16" t="s">
        <v>164</v>
      </c>
      <c r="BE225" s="147">
        <f t="shared" si="54"/>
        <v>0</v>
      </c>
      <c r="BF225" s="147">
        <f t="shared" si="55"/>
        <v>0</v>
      </c>
      <c r="BG225" s="147">
        <f t="shared" si="56"/>
        <v>0</v>
      </c>
      <c r="BH225" s="147">
        <f t="shared" si="57"/>
        <v>0</v>
      </c>
      <c r="BI225" s="147">
        <f t="shared" si="58"/>
        <v>0</v>
      </c>
      <c r="BJ225" s="16" t="s">
        <v>113</v>
      </c>
      <c r="BK225" s="147">
        <f t="shared" si="59"/>
        <v>0</v>
      </c>
      <c r="BL225" s="16" t="s">
        <v>186</v>
      </c>
      <c r="BM225" s="146" t="s">
        <v>2608</v>
      </c>
    </row>
    <row r="226" spans="2:65" s="1" customFormat="1" ht="16.5" customHeight="1">
      <c r="B226" s="31"/>
      <c r="C226" s="135" t="s">
        <v>917</v>
      </c>
      <c r="D226" s="135" t="s">
        <v>167</v>
      </c>
      <c r="E226" s="136" t="s">
        <v>2609</v>
      </c>
      <c r="F226" s="137" t="s">
        <v>2610</v>
      </c>
      <c r="G226" s="138" t="s">
        <v>442</v>
      </c>
      <c r="H226" s="139">
        <v>240</v>
      </c>
      <c r="I226" s="140"/>
      <c r="J226" s="141">
        <f t="shared" si="50"/>
        <v>0</v>
      </c>
      <c r="K226" s="137" t="s">
        <v>2320</v>
      </c>
      <c r="L226" s="31"/>
      <c r="M226" s="142" t="s">
        <v>1</v>
      </c>
      <c r="N226" s="143" t="s">
        <v>42</v>
      </c>
      <c r="P226" s="144">
        <f t="shared" si="51"/>
        <v>0</v>
      </c>
      <c r="Q226" s="144">
        <v>0</v>
      </c>
      <c r="R226" s="144">
        <f t="shared" si="52"/>
        <v>0</v>
      </c>
      <c r="S226" s="144">
        <v>0</v>
      </c>
      <c r="T226" s="145">
        <f t="shared" si="53"/>
        <v>0</v>
      </c>
      <c r="AR226" s="146" t="s">
        <v>186</v>
      </c>
      <c r="AT226" s="146" t="s">
        <v>167</v>
      </c>
      <c r="AU226" s="146" t="s">
        <v>84</v>
      </c>
      <c r="AY226" s="16" t="s">
        <v>164</v>
      </c>
      <c r="BE226" s="147">
        <f t="shared" si="54"/>
        <v>0</v>
      </c>
      <c r="BF226" s="147">
        <f t="shared" si="55"/>
        <v>0</v>
      </c>
      <c r="BG226" s="147">
        <f t="shared" si="56"/>
        <v>0</v>
      </c>
      <c r="BH226" s="147">
        <f t="shared" si="57"/>
        <v>0</v>
      </c>
      <c r="BI226" s="147">
        <f t="shared" si="58"/>
        <v>0</v>
      </c>
      <c r="BJ226" s="16" t="s">
        <v>113</v>
      </c>
      <c r="BK226" s="147">
        <f t="shared" si="59"/>
        <v>0</v>
      </c>
      <c r="BL226" s="16" t="s">
        <v>186</v>
      </c>
      <c r="BM226" s="146" t="s">
        <v>2611</v>
      </c>
    </row>
    <row r="227" spans="2:65" s="1" customFormat="1" ht="24.2" customHeight="1">
      <c r="B227" s="31"/>
      <c r="C227" s="135" t="s">
        <v>922</v>
      </c>
      <c r="D227" s="135" t="s">
        <v>167</v>
      </c>
      <c r="E227" s="136" t="s">
        <v>2612</v>
      </c>
      <c r="F227" s="137" t="s">
        <v>2613</v>
      </c>
      <c r="G227" s="138" t="s">
        <v>442</v>
      </c>
      <c r="H227" s="139">
        <v>60</v>
      </c>
      <c r="I227" s="140"/>
      <c r="J227" s="141">
        <f t="shared" si="50"/>
        <v>0</v>
      </c>
      <c r="K227" s="137" t="s">
        <v>2320</v>
      </c>
      <c r="L227" s="31"/>
      <c r="M227" s="142" t="s">
        <v>1</v>
      </c>
      <c r="N227" s="143" t="s">
        <v>42</v>
      </c>
      <c r="P227" s="144">
        <f t="shared" si="51"/>
        <v>0</v>
      </c>
      <c r="Q227" s="144">
        <v>0</v>
      </c>
      <c r="R227" s="144">
        <f t="shared" si="52"/>
        <v>0</v>
      </c>
      <c r="S227" s="144">
        <v>0</v>
      </c>
      <c r="T227" s="145">
        <f t="shared" si="53"/>
        <v>0</v>
      </c>
      <c r="AR227" s="146" t="s">
        <v>186</v>
      </c>
      <c r="AT227" s="146" t="s">
        <v>167</v>
      </c>
      <c r="AU227" s="146" t="s">
        <v>84</v>
      </c>
      <c r="AY227" s="16" t="s">
        <v>164</v>
      </c>
      <c r="BE227" s="147">
        <f t="shared" si="54"/>
        <v>0</v>
      </c>
      <c r="BF227" s="147">
        <f t="shared" si="55"/>
        <v>0</v>
      </c>
      <c r="BG227" s="147">
        <f t="shared" si="56"/>
        <v>0</v>
      </c>
      <c r="BH227" s="147">
        <f t="shared" si="57"/>
        <v>0</v>
      </c>
      <c r="BI227" s="147">
        <f t="shared" si="58"/>
        <v>0</v>
      </c>
      <c r="BJ227" s="16" t="s">
        <v>113</v>
      </c>
      <c r="BK227" s="147">
        <f t="shared" si="59"/>
        <v>0</v>
      </c>
      <c r="BL227" s="16" t="s">
        <v>186</v>
      </c>
      <c r="BM227" s="146" t="s">
        <v>2614</v>
      </c>
    </row>
    <row r="228" spans="2:65" s="1" customFormat="1" ht="21.75" customHeight="1">
      <c r="B228" s="31"/>
      <c r="C228" s="135" t="s">
        <v>929</v>
      </c>
      <c r="D228" s="135" t="s">
        <v>167</v>
      </c>
      <c r="E228" s="136" t="s">
        <v>2615</v>
      </c>
      <c r="F228" s="137" t="s">
        <v>2616</v>
      </c>
      <c r="G228" s="138" t="s">
        <v>1894</v>
      </c>
      <c r="H228" s="139">
        <v>20</v>
      </c>
      <c r="I228" s="140"/>
      <c r="J228" s="141">
        <f t="shared" si="50"/>
        <v>0</v>
      </c>
      <c r="K228" s="137" t="s">
        <v>2320</v>
      </c>
      <c r="L228" s="31"/>
      <c r="M228" s="142" t="s">
        <v>1</v>
      </c>
      <c r="N228" s="143" t="s">
        <v>42</v>
      </c>
      <c r="P228" s="144">
        <f t="shared" si="51"/>
        <v>0</v>
      </c>
      <c r="Q228" s="144">
        <v>0</v>
      </c>
      <c r="R228" s="144">
        <f t="shared" si="52"/>
        <v>0</v>
      </c>
      <c r="S228" s="144">
        <v>0</v>
      </c>
      <c r="T228" s="145">
        <f t="shared" si="53"/>
        <v>0</v>
      </c>
      <c r="AR228" s="146" t="s">
        <v>186</v>
      </c>
      <c r="AT228" s="146" t="s">
        <v>167</v>
      </c>
      <c r="AU228" s="146" t="s">
        <v>84</v>
      </c>
      <c r="AY228" s="16" t="s">
        <v>164</v>
      </c>
      <c r="BE228" s="147">
        <f t="shared" si="54"/>
        <v>0</v>
      </c>
      <c r="BF228" s="147">
        <f t="shared" si="55"/>
        <v>0</v>
      </c>
      <c r="BG228" s="147">
        <f t="shared" si="56"/>
        <v>0</v>
      </c>
      <c r="BH228" s="147">
        <f t="shared" si="57"/>
        <v>0</v>
      </c>
      <c r="BI228" s="147">
        <f t="shared" si="58"/>
        <v>0</v>
      </c>
      <c r="BJ228" s="16" t="s">
        <v>113</v>
      </c>
      <c r="BK228" s="147">
        <f t="shared" si="59"/>
        <v>0</v>
      </c>
      <c r="BL228" s="16" t="s">
        <v>186</v>
      </c>
      <c r="BM228" s="146" t="s">
        <v>2617</v>
      </c>
    </row>
    <row r="229" spans="2:65" s="1" customFormat="1" ht="16.5" customHeight="1">
      <c r="B229" s="31"/>
      <c r="C229" s="135" t="s">
        <v>937</v>
      </c>
      <c r="D229" s="135" t="s">
        <v>167</v>
      </c>
      <c r="E229" s="136" t="s">
        <v>2618</v>
      </c>
      <c r="F229" s="137" t="s">
        <v>2619</v>
      </c>
      <c r="G229" s="138" t="s">
        <v>1894</v>
      </c>
      <c r="H229" s="139">
        <v>24</v>
      </c>
      <c r="I229" s="140"/>
      <c r="J229" s="141">
        <f t="shared" si="50"/>
        <v>0</v>
      </c>
      <c r="K229" s="137" t="s">
        <v>2320</v>
      </c>
      <c r="L229" s="31"/>
      <c r="M229" s="142" t="s">
        <v>1</v>
      </c>
      <c r="N229" s="143" t="s">
        <v>42</v>
      </c>
      <c r="P229" s="144">
        <f t="shared" si="51"/>
        <v>0</v>
      </c>
      <c r="Q229" s="144">
        <v>0</v>
      </c>
      <c r="R229" s="144">
        <f t="shared" si="52"/>
        <v>0</v>
      </c>
      <c r="S229" s="144">
        <v>0</v>
      </c>
      <c r="T229" s="145">
        <f t="shared" si="53"/>
        <v>0</v>
      </c>
      <c r="AR229" s="146" t="s">
        <v>186</v>
      </c>
      <c r="AT229" s="146" t="s">
        <v>167</v>
      </c>
      <c r="AU229" s="146" t="s">
        <v>84</v>
      </c>
      <c r="AY229" s="16" t="s">
        <v>164</v>
      </c>
      <c r="BE229" s="147">
        <f t="shared" si="54"/>
        <v>0</v>
      </c>
      <c r="BF229" s="147">
        <f t="shared" si="55"/>
        <v>0</v>
      </c>
      <c r="BG229" s="147">
        <f t="shared" si="56"/>
        <v>0</v>
      </c>
      <c r="BH229" s="147">
        <f t="shared" si="57"/>
        <v>0</v>
      </c>
      <c r="BI229" s="147">
        <f t="shared" si="58"/>
        <v>0</v>
      </c>
      <c r="BJ229" s="16" t="s">
        <v>113</v>
      </c>
      <c r="BK229" s="147">
        <f t="shared" si="59"/>
        <v>0</v>
      </c>
      <c r="BL229" s="16" t="s">
        <v>186</v>
      </c>
      <c r="BM229" s="146" t="s">
        <v>2620</v>
      </c>
    </row>
    <row r="230" spans="2:65" s="1" customFormat="1" ht="16.5" customHeight="1">
      <c r="B230" s="31"/>
      <c r="C230" s="135" t="s">
        <v>941</v>
      </c>
      <c r="D230" s="135" t="s">
        <v>167</v>
      </c>
      <c r="E230" s="136" t="s">
        <v>2621</v>
      </c>
      <c r="F230" s="137" t="s">
        <v>2622</v>
      </c>
      <c r="G230" s="138" t="s">
        <v>1894</v>
      </c>
      <c r="H230" s="139">
        <v>20</v>
      </c>
      <c r="I230" s="140"/>
      <c r="J230" s="141">
        <f t="shared" si="50"/>
        <v>0</v>
      </c>
      <c r="K230" s="137" t="s">
        <v>2320</v>
      </c>
      <c r="L230" s="31"/>
      <c r="M230" s="142" t="s">
        <v>1</v>
      </c>
      <c r="N230" s="143" t="s">
        <v>42</v>
      </c>
      <c r="P230" s="144">
        <f t="shared" si="51"/>
        <v>0</v>
      </c>
      <c r="Q230" s="144">
        <v>0</v>
      </c>
      <c r="R230" s="144">
        <f t="shared" si="52"/>
        <v>0</v>
      </c>
      <c r="S230" s="144">
        <v>0</v>
      </c>
      <c r="T230" s="145">
        <f t="shared" si="53"/>
        <v>0</v>
      </c>
      <c r="AR230" s="146" t="s">
        <v>186</v>
      </c>
      <c r="AT230" s="146" t="s">
        <v>167</v>
      </c>
      <c r="AU230" s="146" t="s">
        <v>84</v>
      </c>
      <c r="AY230" s="16" t="s">
        <v>164</v>
      </c>
      <c r="BE230" s="147">
        <f t="shared" si="54"/>
        <v>0</v>
      </c>
      <c r="BF230" s="147">
        <f t="shared" si="55"/>
        <v>0</v>
      </c>
      <c r="BG230" s="147">
        <f t="shared" si="56"/>
        <v>0</v>
      </c>
      <c r="BH230" s="147">
        <f t="shared" si="57"/>
        <v>0</v>
      </c>
      <c r="BI230" s="147">
        <f t="shared" si="58"/>
        <v>0</v>
      </c>
      <c r="BJ230" s="16" t="s">
        <v>113</v>
      </c>
      <c r="BK230" s="147">
        <f t="shared" si="59"/>
        <v>0</v>
      </c>
      <c r="BL230" s="16" t="s">
        <v>186</v>
      </c>
      <c r="BM230" s="146" t="s">
        <v>2623</v>
      </c>
    </row>
    <row r="231" spans="2:65" s="1" customFormat="1" ht="16.5" customHeight="1">
      <c r="B231" s="31"/>
      <c r="C231" s="135" t="s">
        <v>945</v>
      </c>
      <c r="D231" s="135" t="s">
        <v>167</v>
      </c>
      <c r="E231" s="136" t="s">
        <v>2624</v>
      </c>
      <c r="F231" s="137" t="s">
        <v>2625</v>
      </c>
      <c r="G231" s="138" t="s">
        <v>1894</v>
      </c>
      <c r="H231" s="139">
        <v>1</v>
      </c>
      <c r="I231" s="140"/>
      <c r="J231" s="141">
        <f t="shared" si="50"/>
        <v>0</v>
      </c>
      <c r="K231" s="137" t="s">
        <v>2320</v>
      </c>
      <c r="L231" s="31"/>
      <c r="M231" s="142" t="s">
        <v>1</v>
      </c>
      <c r="N231" s="143" t="s">
        <v>42</v>
      </c>
      <c r="P231" s="144">
        <f t="shared" si="51"/>
        <v>0</v>
      </c>
      <c r="Q231" s="144">
        <v>0</v>
      </c>
      <c r="R231" s="144">
        <f t="shared" si="52"/>
        <v>0</v>
      </c>
      <c r="S231" s="144">
        <v>0</v>
      </c>
      <c r="T231" s="145">
        <f t="shared" si="53"/>
        <v>0</v>
      </c>
      <c r="AR231" s="146" t="s">
        <v>186</v>
      </c>
      <c r="AT231" s="146" t="s">
        <v>167</v>
      </c>
      <c r="AU231" s="146" t="s">
        <v>84</v>
      </c>
      <c r="AY231" s="16" t="s">
        <v>164</v>
      </c>
      <c r="BE231" s="147">
        <f t="shared" si="54"/>
        <v>0</v>
      </c>
      <c r="BF231" s="147">
        <f t="shared" si="55"/>
        <v>0</v>
      </c>
      <c r="BG231" s="147">
        <f t="shared" si="56"/>
        <v>0</v>
      </c>
      <c r="BH231" s="147">
        <f t="shared" si="57"/>
        <v>0</v>
      </c>
      <c r="BI231" s="147">
        <f t="shared" si="58"/>
        <v>0</v>
      </c>
      <c r="BJ231" s="16" t="s">
        <v>113</v>
      </c>
      <c r="BK231" s="147">
        <f t="shared" si="59"/>
        <v>0</v>
      </c>
      <c r="BL231" s="16" t="s">
        <v>186</v>
      </c>
      <c r="BM231" s="146" t="s">
        <v>2626</v>
      </c>
    </row>
    <row r="232" spans="2:65" s="1" customFormat="1" ht="16.5" customHeight="1">
      <c r="B232" s="31"/>
      <c r="C232" s="135" t="s">
        <v>953</v>
      </c>
      <c r="D232" s="135" t="s">
        <v>167</v>
      </c>
      <c r="E232" s="136" t="s">
        <v>2627</v>
      </c>
      <c r="F232" s="137" t="s">
        <v>2560</v>
      </c>
      <c r="G232" s="138" t="s">
        <v>1894</v>
      </c>
      <c r="H232" s="139">
        <v>1</v>
      </c>
      <c r="I232" s="140"/>
      <c r="J232" s="141">
        <f t="shared" si="50"/>
        <v>0</v>
      </c>
      <c r="K232" s="137" t="s">
        <v>2320</v>
      </c>
      <c r="L232" s="31"/>
      <c r="M232" s="142" t="s">
        <v>1</v>
      </c>
      <c r="N232" s="143" t="s">
        <v>42</v>
      </c>
      <c r="P232" s="144">
        <f t="shared" si="51"/>
        <v>0</v>
      </c>
      <c r="Q232" s="144">
        <v>0</v>
      </c>
      <c r="R232" s="144">
        <f t="shared" si="52"/>
        <v>0</v>
      </c>
      <c r="S232" s="144">
        <v>0</v>
      </c>
      <c r="T232" s="145">
        <f t="shared" si="53"/>
        <v>0</v>
      </c>
      <c r="AR232" s="146" t="s">
        <v>186</v>
      </c>
      <c r="AT232" s="146" t="s">
        <v>167</v>
      </c>
      <c r="AU232" s="146" t="s">
        <v>84</v>
      </c>
      <c r="AY232" s="16" t="s">
        <v>164</v>
      </c>
      <c r="BE232" s="147">
        <f t="shared" si="54"/>
        <v>0</v>
      </c>
      <c r="BF232" s="147">
        <f t="shared" si="55"/>
        <v>0</v>
      </c>
      <c r="BG232" s="147">
        <f t="shared" si="56"/>
        <v>0</v>
      </c>
      <c r="BH232" s="147">
        <f t="shared" si="57"/>
        <v>0</v>
      </c>
      <c r="BI232" s="147">
        <f t="shared" si="58"/>
        <v>0</v>
      </c>
      <c r="BJ232" s="16" t="s">
        <v>113</v>
      </c>
      <c r="BK232" s="147">
        <f t="shared" si="59"/>
        <v>0</v>
      </c>
      <c r="BL232" s="16" t="s">
        <v>186</v>
      </c>
      <c r="BM232" s="146" t="s">
        <v>2628</v>
      </c>
    </row>
    <row r="233" spans="2:65" s="11" customFormat="1" ht="25.9" customHeight="1">
      <c r="B233" s="123"/>
      <c r="D233" s="124" t="s">
        <v>75</v>
      </c>
      <c r="E233" s="125" t="s">
        <v>2629</v>
      </c>
      <c r="F233" s="125" t="s">
        <v>2630</v>
      </c>
      <c r="I233" s="126"/>
      <c r="J233" s="127">
        <f>BK233</f>
        <v>0</v>
      </c>
      <c r="L233" s="123"/>
      <c r="M233" s="128"/>
      <c r="P233" s="129">
        <f>SUM(P234:P235)</f>
        <v>0</v>
      </c>
      <c r="R233" s="129">
        <f>SUM(R234:R235)</f>
        <v>0</v>
      </c>
      <c r="T233" s="130">
        <f>SUM(T234:T235)</f>
        <v>0</v>
      </c>
      <c r="AR233" s="124" t="s">
        <v>84</v>
      </c>
      <c r="AT233" s="131" t="s">
        <v>75</v>
      </c>
      <c r="AU233" s="131" t="s">
        <v>76</v>
      </c>
      <c r="AY233" s="124" t="s">
        <v>164</v>
      </c>
      <c r="BK233" s="132">
        <f>SUM(BK234:BK235)</f>
        <v>0</v>
      </c>
    </row>
    <row r="234" spans="2:65" s="1" customFormat="1" ht="16.5" customHeight="1">
      <c r="B234" s="31"/>
      <c r="C234" s="135" t="s">
        <v>958</v>
      </c>
      <c r="D234" s="135" t="s">
        <v>167</v>
      </c>
      <c r="E234" s="136" t="s">
        <v>2631</v>
      </c>
      <c r="F234" s="137" t="s">
        <v>2632</v>
      </c>
      <c r="G234" s="138" t="s">
        <v>442</v>
      </c>
      <c r="H234" s="139">
        <v>100</v>
      </c>
      <c r="I234" s="140"/>
      <c r="J234" s="141">
        <f>ROUND(I234*H234,2)</f>
        <v>0</v>
      </c>
      <c r="K234" s="137" t="s">
        <v>2320</v>
      </c>
      <c r="L234" s="31"/>
      <c r="M234" s="142" t="s">
        <v>1</v>
      </c>
      <c r="N234" s="143" t="s">
        <v>42</v>
      </c>
      <c r="P234" s="144">
        <f>O234*H234</f>
        <v>0</v>
      </c>
      <c r="Q234" s="144">
        <v>0</v>
      </c>
      <c r="R234" s="144">
        <f>Q234*H234</f>
        <v>0</v>
      </c>
      <c r="S234" s="144">
        <v>0</v>
      </c>
      <c r="T234" s="145">
        <f>S234*H234</f>
        <v>0</v>
      </c>
      <c r="AR234" s="146" t="s">
        <v>186</v>
      </c>
      <c r="AT234" s="146" t="s">
        <v>167</v>
      </c>
      <c r="AU234" s="146" t="s">
        <v>84</v>
      </c>
      <c r="AY234" s="16" t="s">
        <v>164</v>
      </c>
      <c r="BE234" s="147">
        <f>IF(N234="základní",J234,0)</f>
        <v>0</v>
      </c>
      <c r="BF234" s="147">
        <f>IF(N234="snížená",J234,0)</f>
        <v>0</v>
      </c>
      <c r="BG234" s="147">
        <f>IF(N234="zákl. přenesená",J234,0)</f>
        <v>0</v>
      </c>
      <c r="BH234" s="147">
        <f>IF(N234="sníž. přenesená",J234,0)</f>
        <v>0</v>
      </c>
      <c r="BI234" s="147">
        <f>IF(N234="nulová",J234,0)</f>
        <v>0</v>
      </c>
      <c r="BJ234" s="16" t="s">
        <v>113</v>
      </c>
      <c r="BK234" s="147">
        <f>ROUND(I234*H234,2)</f>
        <v>0</v>
      </c>
      <c r="BL234" s="16" t="s">
        <v>186</v>
      </c>
      <c r="BM234" s="146" t="s">
        <v>2633</v>
      </c>
    </row>
    <row r="235" spans="2:65" s="1" customFormat="1" ht="24.2" customHeight="1">
      <c r="B235" s="31"/>
      <c r="C235" s="135" t="s">
        <v>968</v>
      </c>
      <c r="D235" s="135" t="s">
        <v>167</v>
      </c>
      <c r="E235" s="136" t="s">
        <v>2634</v>
      </c>
      <c r="F235" s="137" t="s">
        <v>2635</v>
      </c>
      <c r="G235" s="138" t="s">
        <v>442</v>
      </c>
      <c r="H235" s="139">
        <v>100</v>
      </c>
      <c r="I235" s="140"/>
      <c r="J235" s="141">
        <f>ROUND(I235*H235,2)</f>
        <v>0</v>
      </c>
      <c r="K235" s="137" t="s">
        <v>2320</v>
      </c>
      <c r="L235" s="31"/>
      <c r="M235" s="142" t="s">
        <v>1</v>
      </c>
      <c r="N235" s="143" t="s">
        <v>42</v>
      </c>
      <c r="P235" s="144">
        <f>O235*H235</f>
        <v>0</v>
      </c>
      <c r="Q235" s="144">
        <v>0</v>
      </c>
      <c r="R235" s="144">
        <f>Q235*H235</f>
        <v>0</v>
      </c>
      <c r="S235" s="144">
        <v>0</v>
      </c>
      <c r="T235" s="145">
        <f>S235*H235</f>
        <v>0</v>
      </c>
      <c r="AR235" s="146" t="s">
        <v>186</v>
      </c>
      <c r="AT235" s="146" t="s">
        <v>167</v>
      </c>
      <c r="AU235" s="146" t="s">
        <v>84</v>
      </c>
      <c r="AY235" s="16" t="s">
        <v>164</v>
      </c>
      <c r="BE235" s="147">
        <f>IF(N235="základní",J235,0)</f>
        <v>0</v>
      </c>
      <c r="BF235" s="147">
        <f>IF(N235="snížená",J235,0)</f>
        <v>0</v>
      </c>
      <c r="BG235" s="147">
        <f>IF(N235="zákl. přenesená",J235,0)</f>
        <v>0</v>
      </c>
      <c r="BH235" s="147">
        <f>IF(N235="sníž. přenesená",J235,0)</f>
        <v>0</v>
      </c>
      <c r="BI235" s="147">
        <f>IF(N235="nulová",J235,0)</f>
        <v>0</v>
      </c>
      <c r="BJ235" s="16" t="s">
        <v>113</v>
      </c>
      <c r="BK235" s="147">
        <f>ROUND(I235*H235,2)</f>
        <v>0</v>
      </c>
      <c r="BL235" s="16" t="s">
        <v>186</v>
      </c>
      <c r="BM235" s="146" t="s">
        <v>2636</v>
      </c>
    </row>
    <row r="236" spans="2:65" s="11" customFormat="1" ht="25.9" customHeight="1">
      <c r="B236" s="123"/>
      <c r="D236" s="124" t="s">
        <v>75</v>
      </c>
      <c r="E236" s="125" t="s">
        <v>2637</v>
      </c>
      <c r="F236" s="125" t="s">
        <v>2638</v>
      </c>
      <c r="I236" s="126"/>
      <c r="J236" s="127">
        <f>BK236</f>
        <v>0</v>
      </c>
      <c r="L236" s="123"/>
      <c r="M236" s="128"/>
      <c r="P236" s="129">
        <f>SUM(P237:P239)</f>
        <v>0</v>
      </c>
      <c r="R236" s="129">
        <f>SUM(R237:R239)</f>
        <v>0</v>
      </c>
      <c r="T236" s="130">
        <f>SUM(T237:T239)</f>
        <v>0</v>
      </c>
      <c r="AR236" s="124" t="s">
        <v>84</v>
      </c>
      <c r="AT236" s="131" t="s">
        <v>75</v>
      </c>
      <c r="AU236" s="131" t="s">
        <v>76</v>
      </c>
      <c r="AY236" s="124" t="s">
        <v>164</v>
      </c>
      <c r="BK236" s="132">
        <f>SUM(BK237:BK239)</f>
        <v>0</v>
      </c>
    </row>
    <row r="237" spans="2:65" s="1" customFormat="1" ht="16.5" customHeight="1">
      <c r="B237" s="31"/>
      <c r="C237" s="135" t="s">
        <v>973</v>
      </c>
      <c r="D237" s="135" t="s">
        <v>167</v>
      </c>
      <c r="E237" s="136" t="s">
        <v>2639</v>
      </c>
      <c r="F237" s="137" t="s">
        <v>2640</v>
      </c>
      <c r="G237" s="138" t="s">
        <v>2385</v>
      </c>
      <c r="H237" s="139">
        <v>1</v>
      </c>
      <c r="I237" s="140"/>
      <c r="J237" s="141">
        <f>ROUND(I237*H237,2)</f>
        <v>0</v>
      </c>
      <c r="K237" s="137" t="s">
        <v>2320</v>
      </c>
      <c r="L237" s="31"/>
      <c r="M237" s="142" t="s">
        <v>1</v>
      </c>
      <c r="N237" s="143" t="s">
        <v>42</v>
      </c>
      <c r="P237" s="144">
        <f>O237*H237</f>
        <v>0</v>
      </c>
      <c r="Q237" s="144">
        <v>0</v>
      </c>
      <c r="R237" s="144">
        <f>Q237*H237</f>
        <v>0</v>
      </c>
      <c r="S237" s="144">
        <v>0</v>
      </c>
      <c r="T237" s="145">
        <f>S237*H237</f>
        <v>0</v>
      </c>
      <c r="AR237" s="146" t="s">
        <v>186</v>
      </c>
      <c r="AT237" s="146" t="s">
        <v>167</v>
      </c>
      <c r="AU237" s="146" t="s">
        <v>84</v>
      </c>
      <c r="AY237" s="16" t="s">
        <v>164</v>
      </c>
      <c r="BE237" s="147">
        <f>IF(N237="základní",J237,0)</f>
        <v>0</v>
      </c>
      <c r="BF237" s="147">
        <f>IF(N237="snížená",J237,0)</f>
        <v>0</v>
      </c>
      <c r="BG237" s="147">
        <f>IF(N237="zákl. přenesená",J237,0)</f>
        <v>0</v>
      </c>
      <c r="BH237" s="147">
        <f>IF(N237="sníž. přenesená",J237,0)</f>
        <v>0</v>
      </c>
      <c r="BI237" s="147">
        <f>IF(N237="nulová",J237,0)</f>
        <v>0</v>
      </c>
      <c r="BJ237" s="16" t="s">
        <v>113</v>
      </c>
      <c r="BK237" s="147">
        <f>ROUND(I237*H237,2)</f>
        <v>0</v>
      </c>
      <c r="BL237" s="16" t="s">
        <v>186</v>
      </c>
      <c r="BM237" s="146" t="s">
        <v>2641</v>
      </c>
    </row>
    <row r="238" spans="2:65" s="1" customFormat="1" ht="37.9" customHeight="1">
      <c r="B238" s="31"/>
      <c r="C238" s="135" t="s">
        <v>977</v>
      </c>
      <c r="D238" s="135" t="s">
        <v>167</v>
      </c>
      <c r="E238" s="136" t="s">
        <v>2642</v>
      </c>
      <c r="F238" s="137" t="s">
        <v>2643</v>
      </c>
      <c r="G238" s="138" t="s">
        <v>250</v>
      </c>
      <c r="H238" s="139">
        <v>1</v>
      </c>
      <c r="I238" s="140"/>
      <c r="J238" s="141">
        <f>ROUND(I238*H238,2)</f>
        <v>0</v>
      </c>
      <c r="K238" s="137" t="s">
        <v>2320</v>
      </c>
      <c r="L238" s="31"/>
      <c r="M238" s="142" t="s">
        <v>1</v>
      </c>
      <c r="N238" s="143" t="s">
        <v>42</v>
      </c>
      <c r="P238" s="144">
        <f>O238*H238</f>
        <v>0</v>
      </c>
      <c r="Q238" s="144">
        <v>0</v>
      </c>
      <c r="R238" s="144">
        <f>Q238*H238</f>
        <v>0</v>
      </c>
      <c r="S238" s="144">
        <v>0</v>
      </c>
      <c r="T238" s="145">
        <f>S238*H238</f>
        <v>0</v>
      </c>
      <c r="AR238" s="146" t="s">
        <v>186</v>
      </c>
      <c r="AT238" s="146" t="s">
        <v>167</v>
      </c>
      <c r="AU238" s="146" t="s">
        <v>84</v>
      </c>
      <c r="AY238" s="16" t="s">
        <v>164</v>
      </c>
      <c r="BE238" s="147">
        <f>IF(N238="základní",J238,0)</f>
        <v>0</v>
      </c>
      <c r="BF238" s="147">
        <f>IF(N238="snížená",J238,0)</f>
        <v>0</v>
      </c>
      <c r="BG238" s="147">
        <f>IF(N238="zákl. přenesená",J238,0)</f>
        <v>0</v>
      </c>
      <c r="BH238" s="147">
        <f>IF(N238="sníž. přenesená",J238,0)</f>
        <v>0</v>
      </c>
      <c r="BI238" s="147">
        <f>IF(N238="nulová",J238,0)</f>
        <v>0</v>
      </c>
      <c r="BJ238" s="16" t="s">
        <v>113</v>
      </c>
      <c r="BK238" s="147">
        <f>ROUND(I238*H238,2)</f>
        <v>0</v>
      </c>
      <c r="BL238" s="16" t="s">
        <v>186</v>
      </c>
      <c r="BM238" s="146" t="s">
        <v>2644</v>
      </c>
    </row>
    <row r="239" spans="2:65" s="1" customFormat="1" ht="16.5" customHeight="1">
      <c r="B239" s="31"/>
      <c r="C239" s="135" t="s">
        <v>982</v>
      </c>
      <c r="D239" s="135" t="s">
        <v>167</v>
      </c>
      <c r="E239" s="136" t="s">
        <v>2645</v>
      </c>
      <c r="F239" s="137" t="s">
        <v>2646</v>
      </c>
      <c r="G239" s="138" t="s">
        <v>1909</v>
      </c>
      <c r="H239" s="139">
        <v>1</v>
      </c>
      <c r="I239" s="140"/>
      <c r="J239" s="141">
        <f>ROUND(I239*H239,2)</f>
        <v>0</v>
      </c>
      <c r="K239" s="137" t="s">
        <v>2320</v>
      </c>
      <c r="L239" s="31"/>
      <c r="M239" s="142" t="s">
        <v>1</v>
      </c>
      <c r="N239" s="143" t="s">
        <v>42</v>
      </c>
      <c r="P239" s="144">
        <f>O239*H239</f>
        <v>0</v>
      </c>
      <c r="Q239" s="144">
        <v>0</v>
      </c>
      <c r="R239" s="144">
        <f>Q239*H239</f>
        <v>0</v>
      </c>
      <c r="S239" s="144">
        <v>0</v>
      </c>
      <c r="T239" s="145">
        <f>S239*H239</f>
        <v>0</v>
      </c>
      <c r="AR239" s="146" t="s">
        <v>186</v>
      </c>
      <c r="AT239" s="146" t="s">
        <v>167</v>
      </c>
      <c r="AU239" s="146" t="s">
        <v>84</v>
      </c>
      <c r="AY239" s="16" t="s">
        <v>164</v>
      </c>
      <c r="BE239" s="147">
        <f>IF(N239="základní",J239,0)</f>
        <v>0</v>
      </c>
      <c r="BF239" s="147">
        <f>IF(N239="snížená",J239,0)</f>
        <v>0</v>
      </c>
      <c r="BG239" s="147">
        <f>IF(N239="zákl. přenesená",J239,0)</f>
        <v>0</v>
      </c>
      <c r="BH239" s="147">
        <f>IF(N239="sníž. přenesená",J239,0)</f>
        <v>0</v>
      </c>
      <c r="BI239" s="147">
        <f>IF(N239="nulová",J239,0)</f>
        <v>0</v>
      </c>
      <c r="BJ239" s="16" t="s">
        <v>113</v>
      </c>
      <c r="BK239" s="147">
        <f>ROUND(I239*H239,2)</f>
        <v>0</v>
      </c>
      <c r="BL239" s="16" t="s">
        <v>186</v>
      </c>
      <c r="BM239" s="146" t="s">
        <v>2647</v>
      </c>
    </row>
    <row r="240" spans="2:65" s="11" customFormat="1" ht="25.9" customHeight="1">
      <c r="B240" s="123"/>
      <c r="D240" s="124" t="s">
        <v>75</v>
      </c>
      <c r="E240" s="125" t="s">
        <v>2648</v>
      </c>
      <c r="F240" s="125" t="s">
        <v>2649</v>
      </c>
      <c r="I240" s="126"/>
      <c r="J240" s="127">
        <f>BK240</f>
        <v>0</v>
      </c>
      <c r="L240" s="123"/>
      <c r="M240" s="128"/>
      <c r="P240" s="129">
        <f>SUM(P241:P252)</f>
        <v>0</v>
      </c>
      <c r="R240" s="129">
        <f>SUM(R241:R252)</f>
        <v>0</v>
      </c>
      <c r="T240" s="130">
        <f>SUM(T241:T252)</f>
        <v>0</v>
      </c>
      <c r="AR240" s="124" t="s">
        <v>84</v>
      </c>
      <c r="AT240" s="131" t="s">
        <v>75</v>
      </c>
      <c r="AU240" s="131" t="s">
        <v>76</v>
      </c>
      <c r="AY240" s="124" t="s">
        <v>164</v>
      </c>
      <c r="BK240" s="132">
        <f>SUM(BK241:BK252)</f>
        <v>0</v>
      </c>
    </row>
    <row r="241" spans="2:65" s="1" customFormat="1" ht="16.5" customHeight="1">
      <c r="B241" s="31"/>
      <c r="C241" s="135" t="s">
        <v>986</v>
      </c>
      <c r="D241" s="135" t="s">
        <v>167</v>
      </c>
      <c r="E241" s="136" t="s">
        <v>2650</v>
      </c>
      <c r="F241" s="137" t="s">
        <v>2651</v>
      </c>
      <c r="G241" s="138" t="s">
        <v>2652</v>
      </c>
      <c r="H241" s="139">
        <v>50</v>
      </c>
      <c r="I241" s="140"/>
      <c r="J241" s="141">
        <f t="shared" ref="J241:J252" si="60">ROUND(I241*H241,2)</f>
        <v>0</v>
      </c>
      <c r="K241" s="137" t="s">
        <v>2320</v>
      </c>
      <c r="L241" s="31"/>
      <c r="M241" s="142" t="s">
        <v>1</v>
      </c>
      <c r="N241" s="143" t="s">
        <v>42</v>
      </c>
      <c r="P241" s="144">
        <f t="shared" ref="P241:P252" si="61">O241*H241</f>
        <v>0</v>
      </c>
      <c r="Q241" s="144">
        <v>0</v>
      </c>
      <c r="R241" s="144">
        <f t="shared" ref="R241:R252" si="62">Q241*H241</f>
        <v>0</v>
      </c>
      <c r="S241" s="144">
        <v>0</v>
      </c>
      <c r="T241" s="145">
        <f t="shared" ref="T241:T252" si="63">S241*H241</f>
        <v>0</v>
      </c>
      <c r="AR241" s="146" t="s">
        <v>186</v>
      </c>
      <c r="AT241" s="146" t="s">
        <v>167</v>
      </c>
      <c r="AU241" s="146" t="s">
        <v>84</v>
      </c>
      <c r="AY241" s="16" t="s">
        <v>164</v>
      </c>
      <c r="BE241" s="147">
        <f t="shared" ref="BE241:BE252" si="64">IF(N241="základní",J241,0)</f>
        <v>0</v>
      </c>
      <c r="BF241" s="147">
        <f t="shared" ref="BF241:BF252" si="65">IF(N241="snížená",J241,0)</f>
        <v>0</v>
      </c>
      <c r="BG241" s="147">
        <f t="shared" ref="BG241:BG252" si="66">IF(N241="zákl. přenesená",J241,0)</f>
        <v>0</v>
      </c>
      <c r="BH241" s="147">
        <f t="shared" ref="BH241:BH252" si="67">IF(N241="sníž. přenesená",J241,0)</f>
        <v>0</v>
      </c>
      <c r="BI241" s="147">
        <f t="shared" ref="BI241:BI252" si="68">IF(N241="nulová",J241,0)</f>
        <v>0</v>
      </c>
      <c r="BJ241" s="16" t="s">
        <v>113</v>
      </c>
      <c r="BK241" s="147">
        <f t="shared" ref="BK241:BK252" si="69">ROUND(I241*H241,2)</f>
        <v>0</v>
      </c>
      <c r="BL241" s="16" t="s">
        <v>186</v>
      </c>
      <c r="BM241" s="146" t="s">
        <v>2653</v>
      </c>
    </row>
    <row r="242" spans="2:65" s="1" customFormat="1" ht="16.5" customHeight="1">
      <c r="B242" s="31"/>
      <c r="C242" s="135" t="s">
        <v>993</v>
      </c>
      <c r="D242" s="135" t="s">
        <v>167</v>
      </c>
      <c r="E242" s="136" t="s">
        <v>2654</v>
      </c>
      <c r="F242" s="137" t="s">
        <v>2655</v>
      </c>
      <c r="G242" s="138" t="s">
        <v>2652</v>
      </c>
      <c r="H242" s="139">
        <v>25</v>
      </c>
      <c r="I242" s="140"/>
      <c r="J242" s="141">
        <f t="shared" si="60"/>
        <v>0</v>
      </c>
      <c r="K242" s="137" t="s">
        <v>2320</v>
      </c>
      <c r="L242" s="31"/>
      <c r="M242" s="142" t="s">
        <v>1</v>
      </c>
      <c r="N242" s="143" t="s">
        <v>42</v>
      </c>
      <c r="P242" s="144">
        <f t="shared" si="61"/>
        <v>0</v>
      </c>
      <c r="Q242" s="144">
        <v>0</v>
      </c>
      <c r="R242" s="144">
        <f t="shared" si="62"/>
        <v>0</v>
      </c>
      <c r="S242" s="144">
        <v>0</v>
      </c>
      <c r="T242" s="145">
        <f t="shared" si="63"/>
        <v>0</v>
      </c>
      <c r="AR242" s="146" t="s">
        <v>186</v>
      </c>
      <c r="AT242" s="146" t="s">
        <v>167</v>
      </c>
      <c r="AU242" s="146" t="s">
        <v>84</v>
      </c>
      <c r="AY242" s="16" t="s">
        <v>164</v>
      </c>
      <c r="BE242" s="147">
        <f t="shared" si="64"/>
        <v>0</v>
      </c>
      <c r="BF242" s="147">
        <f t="shared" si="65"/>
        <v>0</v>
      </c>
      <c r="BG242" s="147">
        <f t="shared" si="66"/>
        <v>0</v>
      </c>
      <c r="BH242" s="147">
        <f t="shared" si="67"/>
        <v>0</v>
      </c>
      <c r="BI242" s="147">
        <f t="shared" si="68"/>
        <v>0</v>
      </c>
      <c r="BJ242" s="16" t="s">
        <v>113</v>
      </c>
      <c r="BK242" s="147">
        <f t="shared" si="69"/>
        <v>0</v>
      </c>
      <c r="BL242" s="16" t="s">
        <v>186</v>
      </c>
      <c r="BM242" s="146" t="s">
        <v>2656</v>
      </c>
    </row>
    <row r="243" spans="2:65" s="1" customFormat="1" ht="16.5" customHeight="1">
      <c r="B243" s="31"/>
      <c r="C243" s="135" t="s">
        <v>998</v>
      </c>
      <c r="D243" s="135" t="s">
        <v>167</v>
      </c>
      <c r="E243" s="136" t="s">
        <v>2657</v>
      </c>
      <c r="F243" s="137" t="s">
        <v>2658</v>
      </c>
      <c r="G243" s="138" t="s">
        <v>1894</v>
      </c>
      <c r="H243" s="139">
        <v>1</v>
      </c>
      <c r="I243" s="140"/>
      <c r="J243" s="141">
        <f t="shared" si="60"/>
        <v>0</v>
      </c>
      <c r="K243" s="137" t="s">
        <v>2320</v>
      </c>
      <c r="L243" s="31"/>
      <c r="M243" s="142" t="s">
        <v>1</v>
      </c>
      <c r="N243" s="143" t="s">
        <v>42</v>
      </c>
      <c r="P243" s="144">
        <f t="shared" si="61"/>
        <v>0</v>
      </c>
      <c r="Q243" s="144">
        <v>0</v>
      </c>
      <c r="R243" s="144">
        <f t="shared" si="62"/>
        <v>0</v>
      </c>
      <c r="S243" s="144">
        <v>0</v>
      </c>
      <c r="T243" s="145">
        <f t="shared" si="63"/>
        <v>0</v>
      </c>
      <c r="AR243" s="146" t="s">
        <v>186</v>
      </c>
      <c r="AT243" s="146" t="s">
        <v>167</v>
      </c>
      <c r="AU243" s="146" t="s">
        <v>84</v>
      </c>
      <c r="AY243" s="16" t="s">
        <v>164</v>
      </c>
      <c r="BE243" s="147">
        <f t="shared" si="64"/>
        <v>0</v>
      </c>
      <c r="BF243" s="147">
        <f t="shared" si="65"/>
        <v>0</v>
      </c>
      <c r="BG243" s="147">
        <f t="shared" si="66"/>
        <v>0</v>
      </c>
      <c r="BH243" s="147">
        <f t="shared" si="67"/>
        <v>0</v>
      </c>
      <c r="BI243" s="147">
        <f t="shared" si="68"/>
        <v>0</v>
      </c>
      <c r="BJ243" s="16" t="s">
        <v>113</v>
      </c>
      <c r="BK243" s="147">
        <f t="shared" si="69"/>
        <v>0</v>
      </c>
      <c r="BL243" s="16" t="s">
        <v>186</v>
      </c>
      <c r="BM243" s="146" t="s">
        <v>2659</v>
      </c>
    </row>
    <row r="244" spans="2:65" s="1" customFormat="1" ht="24.2" customHeight="1">
      <c r="B244" s="31"/>
      <c r="C244" s="135" t="s">
        <v>1005</v>
      </c>
      <c r="D244" s="135" t="s">
        <v>167</v>
      </c>
      <c r="E244" s="136" t="s">
        <v>2660</v>
      </c>
      <c r="F244" s="137" t="s">
        <v>2661</v>
      </c>
      <c r="G244" s="138" t="s">
        <v>1894</v>
      </c>
      <c r="H244" s="139">
        <v>1</v>
      </c>
      <c r="I244" s="140"/>
      <c r="J244" s="141">
        <f t="shared" si="60"/>
        <v>0</v>
      </c>
      <c r="K244" s="137" t="s">
        <v>2320</v>
      </c>
      <c r="L244" s="31"/>
      <c r="M244" s="142" t="s">
        <v>1</v>
      </c>
      <c r="N244" s="143" t="s">
        <v>42</v>
      </c>
      <c r="P244" s="144">
        <f t="shared" si="61"/>
        <v>0</v>
      </c>
      <c r="Q244" s="144">
        <v>0</v>
      </c>
      <c r="R244" s="144">
        <f t="shared" si="62"/>
        <v>0</v>
      </c>
      <c r="S244" s="144">
        <v>0</v>
      </c>
      <c r="T244" s="145">
        <f t="shared" si="63"/>
        <v>0</v>
      </c>
      <c r="AR244" s="146" t="s">
        <v>186</v>
      </c>
      <c r="AT244" s="146" t="s">
        <v>167</v>
      </c>
      <c r="AU244" s="146" t="s">
        <v>84</v>
      </c>
      <c r="AY244" s="16" t="s">
        <v>164</v>
      </c>
      <c r="BE244" s="147">
        <f t="shared" si="64"/>
        <v>0</v>
      </c>
      <c r="BF244" s="147">
        <f t="shared" si="65"/>
        <v>0</v>
      </c>
      <c r="BG244" s="147">
        <f t="shared" si="66"/>
        <v>0</v>
      </c>
      <c r="BH244" s="147">
        <f t="shared" si="67"/>
        <v>0</v>
      </c>
      <c r="BI244" s="147">
        <f t="shared" si="68"/>
        <v>0</v>
      </c>
      <c r="BJ244" s="16" t="s">
        <v>113</v>
      </c>
      <c r="BK244" s="147">
        <f t="shared" si="69"/>
        <v>0</v>
      </c>
      <c r="BL244" s="16" t="s">
        <v>186</v>
      </c>
      <c r="BM244" s="146" t="s">
        <v>2662</v>
      </c>
    </row>
    <row r="245" spans="2:65" s="1" customFormat="1" ht="16.5" customHeight="1">
      <c r="B245" s="31"/>
      <c r="C245" s="135" t="s">
        <v>1011</v>
      </c>
      <c r="D245" s="135" t="s">
        <v>167</v>
      </c>
      <c r="E245" s="136" t="s">
        <v>2663</v>
      </c>
      <c r="F245" s="137" t="s">
        <v>2664</v>
      </c>
      <c r="G245" s="138" t="s">
        <v>2652</v>
      </c>
      <c r="H245" s="139">
        <v>15</v>
      </c>
      <c r="I245" s="140"/>
      <c r="J245" s="141">
        <f t="shared" si="60"/>
        <v>0</v>
      </c>
      <c r="K245" s="137" t="s">
        <v>2320</v>
      </c>
      <c r="L245" s="31"/>
      <c r="M245" s="142" t="s">
        <v>1</v>
      </c>
      <c r="N245" s="143" t="s">
        <v>42</v>
      </c>
      <c r="P245" s="144">
        <f t="shared" si="61"/>
        <v>0</v>
      </c>
      <c r="Q245" s="144">
        <v>0</v>
      </c>
      <c r="R245" s="144">
        <f t="shared" si="62"/>
        <v>0</v>
      </c>
      <c r="S245" s="144">
        <v>0</v>
      </c>
      <c r="T245" s="145">
        <f t="shared" si="63"/>
        <v>0</v>
      </c>
      <c r="AR245" s="146" t="s">
        <v>186</v>
      </c>
      <c r="AT245" s="146" t="s">
        <v>167</v>
      </c>
      <c r="AU245" s="146" t="s">
        <v>84</v>
      </c>
      <c r="AY245" s="16" t="s">
        <v>164</v>
      </c>
      <c r="BE245" s="147">
        <f t="shared" si="64"/>
        <v>0</v>
      </c>
      <c r="BF245" s="147">
        <f t="shared" si="65"/>
        <v>0</v>
      </c>
      <c r="BG245" s="147">
        <f t="shared" si="66"/>
        <v>0</v>
      </c>
      <c r="BH245" s="147">
        <f t="shared" si="67"/>
        <v>0</v>
      </c>
      <c r="BI245" s="147">
        <f t="shared" si="68"/>
        <v>0</v>
      </c>
      <c r="BJ245" s="16" t="s">
        <v>113</v>
      </c>
      <c r="BK245" s="147">
        <f t="shared" si="69"/>
        <v>0</v>
      </c>
      <c r="BL245" s="16" t="s">
        <v>186</v>
      </c>
      <c r="BM245" s="146" t="s">
        <v>2665</v>
      </c>
    </row>
    <row r="246" spans="2:65" s="1" customFormat="1" ht="16.5" customHeight="1">
      <c r="B246" s="31"/>
      <c r="C246" s="135" t="s">
        <v>1016</v>
      </c>
      <c r="D246" s="135" t="s">
        <v>167</v>
      </c>
      <c r="E246" s="136" t="s">
        <v>2666</v>
      </c>
      <c r="F246" s="137" t="s">
        <v>2667</v>
      </c>
      <c r="G246" s="138" t="s">
        <v>2652</v>
      </c>
      <c r="H246" s="139">
        <v>5</v>
      </c>
      <c r="I246" s="140"/>
      <c r="J246" s="141">
        <f t="shared" si="60"/>
        <v>0</v>
      </c>
      <c r="K246" s="137" t="s">
        <v>2320</v>
      </c>
      <c r="L246" s="31"/>
      <c r="M246" s="142" t="s">
        <v>1</v>
      </c>
      <c r="N246" s="143" t="s">
        <v>42</v>
      </c>
      <c r="P246" s="144">
        <f t="shared" si="61"/>
        <v>0</v>
      </c>
      <c r="Q246" s="144">
        <v>0</v>
      </c>
      <c r="R246" s="144">
        <f t="shared" si="62"/>
        <v>0</v>
      </c>
      <c r="S246" s="144">
        <v>0</v>
      </c>
      <c r="T246" s="145">
        <f t="shared" si="63"/>
        <v>0</v>
      </c>
      <c r="AR246" s="146" t="s">
        <v>186</v>
      </c>
      <c r="AT246" s="146" t="s">
        <v>167</v>
      </c>
      <c r="AU246" s="146" t="s">
        <v>84</v>
      </c>
      <c r="AY246" s="16" t="s">
        <v>164</v>
      </c>
      <c r="BE246" s="147">
        <f t="shared" si="64"/>
        <v>0</v>
      </c>
      <c r="BF246" s="147">
        <f t="shared" si="65"/>
        <v>0</v>
      </c>
      <c r="BG246" s="147">
        <f t="shared" si="66"/>
        <v>0</v>
      </c>
      <c r="BH246" s="147">
        <f t="shared" si="67"/>
        <v>0</v>
      </c>
      <c r="BI246" s="147">
        <f t="shared" si="68"/>
        <v>0</v>
      </c>
      <c r="BJ246" s="16" t="s">
        <v>113</v>
      </c>
      <c r="BK246" s="147">
        <f t="shared" si="69"/>
        <v>0</v>
      </c>
      <c r="BL246" s="16" t="s">
        <v>186</v>
      </c>
      <c r="BM246" s="146" t="s">
        <v>2668</v>
      </c>
    </row>
    <row r="247" spans="2:65" s="1" customFormat="1" ht="24.2" customHeight="1">
      <c r="B247" s="31"/>
      <c r="C247" s="135" t="s">
        <v>1022</v>
      </c>
      <c r="D247" s="135" t="s">
        <v>167</v>
      </c>
      <c r="E247" s="136" t="s">
        <v>2669</v>
      </c>
      <c r="F247" s="137" t="s">
        <v>2670</v>
      </c>
      <c r="G247" s="138" t="s">
        <v>2652</v>
      </c>
      <c r="H247" s="139">
        <v>5</v>
      </c>
      <c r="I247" s="140"/>
      <c r="J247" s="141">
        <f t="shared" si="60"/>
        <v>0</v>
      </c>
      <c r="K247" s="137" t="s">
        <v>2320</v>
      </c>
      <c r="L247" s="31"/>
      <c r="M247" s="142" t="s">
        <v>1</v>
      </c>
      <c r="N247" s="143" t="s">
        <v>42</v>
      </c>
      <c r="P247" s="144">
        <f t="shared" si="61"/>
        <v>0</v>
      </c>
      <c r="Q247" s="144">
        <v>0</v>
      </c>
      <c r="R247" s="144">
        <f t="shared" si="62"/>
        <v>0</v>
      </c>
      <c r="S247" s="144">
        <v>0</v>
      </c>
      <c r="T247" s="145">
        <f t="shared" si="63"/>
        <v>0</v>
      </c>
      <c r="AR247" s="146" t="s">
        <v>186</v>
      </c>
      <c r="AT247" s="146" t="s">
        <v>167</v>
      </c>
      <c r="AU247" s="146" t="s">
        <v>84</v>
      </c>
      <c r="AY247" s="16" t="s">
        <v>164</v>
      </c>
      <c r="BE247" s="147">
        <f t="shared" si="64"/>
        <v>0</v>
      </c>
      <c r="BF247" s="147">
        <f t="shared" si="65"/>
        <v>0</v>
      </c>
      <c r="BG247" s="147">
        <f t="shared" si="66"/>
        <v>0</v>
      </c>
      <c r="BH247" s="147">
        <f t="shared" si="67"/>
        <v>0</v>
      </c>
      <c r="BI247" s="147">
        <f t="shared" si="68"/>
        <v>0</v>
      </c>
      <c r="BJ247" s="16" t="s">
        <v>113</v>
      </c>
      <c r="BK247" s="147">
        <f t="shared" si="69"/>
        <v>0</v>
      </c>
      <c r="BL247" s="16" t="s">
        <v>186</v>
      </c>
      <c r="BM247" s="146" t="s">
        <v>2671</v>
      </c>
    </row>
    <row r="248" spans="2:65" s="1" customFormat="1" ht="33" customHeight="1">
      <c r="B248" s="31"/>
      <c r="C248" s="135" t="s">
        <v>1026</v>
      </c>
      <c r="D248" s="135" t="s">
        <v>167</v>
      </c>
      <c r="E248" s="136" t="s">
        <v>2672</v>
      </c>
      <c r="F248" s="137" t="s">
        <v>2673</v>
      </c>
      <c r="G248" s="138" t="s">
        <v>1894</v>
      </c>
      <c r="H248" s="139">
        <v>1</v>
      </c>
      <c r="I248" s="140"/>
      <c r="J248" s="141">
        <f t="shared" si="60"/>
        <v>0</v>
      </c>
      <c r="K248" s="137" t="s">
        <v>2320</v>
      </c>
      <c r="L248" s="31"/>
      <c r="M248" s="142" t="s">
        <v>1</v>
      </c>
      <c r="N248" s="143" t="s">
        <v>42</v>
      </c>
      <c r="P248" s="144">
        <f t="shared" si="61"/>
        <v>0</v>
      </c>
      <c r="Q248" s="144">
        <v>0</v>
      </c>
      <c r="R248" s="144">
        <f t="shared" si="62"/>
        <v>0</v>
      </c>
      <c r="S248" s="144">
        <v>0</v>
      </c>
      <c r="T248" s="145">
        <f t="shared" si="63"/>
        <v>0</v>
      </c>
      <c r="AR248" s="146" t="s">
        <v>186</v>
      </c>
      <c r="AT248" s="146" t="s">
        <v>167</v>
      </c>
      <c r="AU248" s="146" t="s">
        <v>84</v>
      </c>
      <c r="AY248" s="16" t="s">
        <v>164</v>
      </c>
      <c r="BE248" s="147">
        <f t="shared" si="64"/>
        <v>0</v>
      </c>
      <c r="BF248" s="147">
        <f t="shared" si="65"/>
        <v>0</v>
      </c>
      <c r="BG248" s="147">
        <f t="shared" si="66"/>
        <v>0</v>
      </c>
      <c r="BH248" s="147">
        <f t="shared" si="67"/>
        <v>0</v>
      </c>
      <c r="BI248" s="147">
        <f t="shared" si="68"/>
        <v>0</v>
      </c>
      <c r="BJ248" s="16" t="s">
        <v>113</v>
      </c>
      <c r="BK248" s="147">
        <f t="shared" si="69"/>
        <v>0</v>
      </c>
      <c r="BL248" s="16" t="s">
        <v>186</v>
      </c>
      <c r="BM248" s="146" t="s">
        <v>2674</v>
      </c>
    </row>
    <row r="249" spans="2:65" s="1" customFormat="1" ht="16.5" customHeight="1">
      <c r="B249" s="31"/>
      <c r="C249" s="135" t="s">
        <v>1030</v>
      </c>
      <c r="D249" s="135" t="s">
        <v>167</v>
      </c>
      <c r="E249" s="136" t="s">
        <v>2675</v>
      </c>
      <c r="F249" s="137" t="s">
        <v>2676</v>
      </c>
      <c r="G249" s="138" t="s">
        <v>1894</v>
      </c>
      <c r="H249" s="139">
        <v>1</v>
      </c>
      <c r="I249" s="140"/>
      <c r="J249" s="141">
        <f t="shared" si="60"/>
        <v>0</v>
      </c>
      <c r="K249" s="137" t="s">
        <v>2320</v>
      </c>
      <c r="L249" s="31"/>
      <c r="M249" s="142" t="s">
        <v>1</v>
      </c>
      <c r="N249" s="143" t="s">
        <v>42</v>
      </c>
      <c r="P249" s="144">
        <f t="shared" si="61"/>
        <v>0</v>
      </c>
      <c r="Q249" s="144">
        <v>0</v>
      </c>
      <c r="R249" s="144">
        <f t="shared" si="62"/>
        <v>0</v>
      </c>
      <c r="S249" s="144">
        <v>0</v>
      </c>
      <c r="T249" s="145">
        <f t="shared" si="63"/>
        <v>0</v>
      </c>
      <c r="AR249" s="146" t="s">
        <v>186</v>
      </c>
      <c r="AT249" s="146" t="s">
        <v>167</v>
      </c>
      <c r="AU249" s="146" t="s">
        <v>84</v>
      </c>
      <c r="AY249" s="16" t="s">
        <v>164</v>
      </c>
      <c r="BE249" s="147">
        <f t="shared" si="64"/>
        <v>0</v>
      </c>
      <c r="BF249" s="147">
        <f t="shared" si="65"/>
        <v>0</v>
      </c>
      <c r="BG249" s="147">
        <f t="shared" si="66"/>
        <v>0</v>
      </c>
      <c r="BH249" s="147">
        <f t="shared" si="67"/>
        <v>0</v>
      </c>
      <c r="BI249" s="147">
        <f t="shared" si="68"/>
        <v>0</v>
      </c>
      <c r="BJ249" s="16" t="s">
        <v>113</v>
      </c>
      <c r="BK249" s="147">
        <f t="shared" si="69"/>
        <v>0</v>
      </c>
      <c r="BL249" s="16" t="s">
        <v>186</v>
      </c>
      <c r="BM249" s="146" t="s">
        <v>2677</v>
      </c>
    </row>
    <row r="250" spans="2:65" s="1" customFormat="1" ht="16.5" customHeight="1">
      <c r="B250" s="31"/>
      <c r="C250" s="135" t="s">
        <v>1034</v>
      </c>
      <c r="D250" s="135" t="s">
        <v>167</v>
      </c>
      <c r="E250" s="136" t="s">
        <v>2678</v>
      </c>
      <c r="F250" s="137" t="s">
        <v>1981</v>
      </c>
      <c r="G250" s="138" t="s">
        <v>2652</v>
      </c>
      <c r="H250" s="139">
        <v>5</v>
      </c>
      <c r="I250" s="140"/>
      <c r="J250" s="141">
        <f t="shared" si="60"/>
        <v>0</v>
      </c>
      <c r="K250" s="137" t="s">
        <v>2320</v>
      </c>
      <c r="L250" s="31"/>
      <c r="M250" s="142" t="s">
        <v>1</v>
      </c>
      <c r="N250" s="143" t="s">
        <v>42</v>
      </c>
      <c r="P250" s="144">
        <f t="shared" si="61"/>
        <v>0</v>
      </c>
      <c r="Q250" s="144">
        <v>0</v>
      </c>
      <c r="R250" s="144">
        <f t="shared" si="62"/>
        <v>0</v>
      </c>
      <c r="S250" s="144">
        <v>0</v>
      </c>
      <c r="T250" s="145">
        <f t="shared" si="63"/>
        <v>0</v>
      </c>
      <c r="AR250" s="146" t="s">
        <v>186</v>
      </c>
      <c r="AT250" s="146" t="s">
        <v>167</v>
      </c>
      <c r="AU250" s="146" t="s">
        <v>84</v>
      </c>
      <c r="AY250" s="16" t="s">
        <v>164</v>
      </c>
      <c r="BE250" s="147">
        <f t="shared" si="64"/>
        <v>0</v>
      </c>
      <c r="BF250" s="147">
        <f t="shared" si="65"/>
        <v>0</v>
      </c>
      <c r="BG250" s="147">
        <f t="shared" si="66"/>
        <v>0</v>
      </c>
      <c r="BH250" s="147">
        <f t="shared" si="67"/>
        <v>0</v>
      </c>
      <c r="BI250" s="147">
        <f t="shared" si="68"/>
        <v>0</v>
      </c>
      <c r="BJ250" s="16" t="s">
        <v>113</v>
      </c>
      <c r="BK250" s="147">
        <f t="shared" si="69"/>
        <v>0</v>
      </c>
      <c r="BL250" s="16" t="s">
        <v>186</v>
      </c>
      <c r="BM250" s="146" t="s">
        <v>2679</v>
      </c>
    </row>
    <row r="251" spans="2:65" s="1" customFormat="1" ht="24.2" customHeight="1">
      <c r="B251" s="31"/>
      <c r="C251" s="135" t="s">
        <v>1038</v>
      </c>
      <c r="D251" s="135" t="s">
        <v>167</v>
      </c>
      <c r="E251" s="136" t="s">
        <v>2680</v>
      </c>
      <c r="F251" s="137" t="s">
        <v>2681</v>
      </c>
      <c r="G251" s="138" t="s">
        <v>1894</v>
      </c>
      <c r="H251" s="139">
        <v>1</v>
      </c>
      <c r="I251" s="140"/>
      <c r="J251" s="141">
        <f t="shared" si="60"/>
        <v>0</v>
      </c>
      <c r="K251" s="137" t="s">
        <v>2320</v>
      </c>
      <c r="L251" s="31"/>
      <c r="M251" s="142" t="s">
        <v>1</v>
      </c>
      <c r="N251" s="143" t="s">
        <v>42</v>
      </c>
      <c r="P251" s="144">
        <f t="shared" si="61"/>
        <v>0</v>
      </c>
      <c r="Q251" s="144">
        <v>0</v>
      </c>
      <c r="R251" s="144">
        <f t="shared" si="62"/>
        <v>0</v>
      </c>
      <c r="S251" s="144">
        <v>0</v>
      </c>
      <c r="T251" s="145">
        <f t="shared" si="63"/>
        <v>0</v>
      </c>
      <c r="AR251" s="146" t="s">
        <v>186</v>
      </c>
      <c r="AT251" s="146" t="s">
        <v>167</v>
      </c>
      <c r="AU251" s="146" t="s">
        <v>84</v>
      </c>
      <c r="AY251" s="16" t="s">
        <v>164</v>
      </c>
      <c r="BE251" s="147">
        <f t="shared" si="64"/>
        <v>0</v>
      </c>
      <c r="BF251" s="147">
        <f t="shared" si="65"/>
        <v>0</v>
      </c>
      <c r="BG251" s="147">
        <f t="shared" si="66"/>
        <v>0</v>
      </c>
      <c r="BH251" s="147">
        <f t="shared" si="67"/>
        <v>0</v>
      </c>
      <c r="BI251" s="147">
        <f t="shared" si="68"/>
        <v>0</v>
      </c>
      <c r="BJ251" s="16" t="s">
        <v>113</v>
      </c>
      <c r="BK251" s="147">
        <f t="shared" si="69"/>
        <v>0</v>
      </c>
      <c r="BL251" s="16" t="s">
        <v>186</v>
      </c>
      <c r="BM251" s="146" t="s">
        <v>2682</v>
      </c>
    </row>
    <row r="252" spans="2:65" s="1" customFormat="1" ht="16.5" customHeight="1">
      <c r="B252" s="31"/>
      <c r="C252" s="135" t="s">
        <v>1042</v>
      </c>
      <c r="D252" s="135" t="s">
        <v>167</v>
      </c>
      <c r="E252" s="136" t="s">
        <v>2683</v>
      </c>
      <c r="F252" s="137" t="s">
        <v>2684</v>
      </c>
      <c r="G252" s="138" t="s">
        <v>1894</v>
      </c>
      <c r="H252" s="139">
        <v>1</v>
      </c>
      <c r="I252" s="140"/>
      <c r="J252" s="141">
        <f t="shared" si="60"/>
        <v>0</v>
      </c>
      <c r="K252" s="137" t="s">
        <v>2320</v>
      </c>
      <c r="L252" s="31"/>
      <c r="M252" s="152" t="s">
        <v>1</v>
      </c>
      <c r="N252" s="153" t="s">
        <v>42</v>
      </c>
      <c r="O252" s="154"/>
      <c r="P252" s="155">
        <f t="shared" si="61"/>
        <v>0</v>
      </c>
      <c r="Q252" s="155">
        <v>0</v>
      </c>
      <c r="R252" s="155">
        <f t="shared" si="62"/>
        <v>0</v>
      </c>
      <c r="S252" s="155">
        <v>0</v>
      </c>
      <c r="T252" s="156">
        <f t="shared" si="63"/>
        <v>0</v>
      </c>
      <c r="AR252" s="146" t="s">
        <v>186</v>
      </c>
      <c r="AT252" s="146" t="s">
        <v>167</v>
      </c>
      <c r="AU252" s="146" t="s">
        <v>84</v>
      </c>
      <c r="AY252" s="16" t="s">
        <v>164</v>
      </c>
      <c r="BE252" s="147">
        <f t="shared" si="64"/>
        <v>0</v>
      </c>
      <c r="BF252" s="147">
        <f t="shared" si="65"/>
        <v>0</v>
      </c>
      <c r="BG252" s="147">
        <f t="shared" si="66"/>
        <v>0</v>
      </c>
      <c r="BH252" s="147">
        <f t="shared" si="67"/>
        <v>0</v>
      </c>
      <c r="BI252" s="147">
        <f t="shared" si="68"/>
        <v>0</v>
      </c>
      <c r="BJ252" s="16" t="s">
        <v>113</v>
      </c>
      <c r="BK252" s="147">
        <f t="shared" si="69"/>
        <v>0</v>
      </c>
      <c r="BL252" s="16" t="s">
        <v>186</v>
      </c>
      <c r="BM252" s="146" t="s">
        <v>2685</v>
      </c>
    </row>
    <row r="253" spans="2:65" s="1" customFormat="1" ht="6.95" customHeight="1">
      <c r="B253" s="43"/>
      <c r="C253" s="44"/>
      <c r="D253" s="44"/>
      <c r="E253" s="44"/>
      <c r="F253" s="44"/>
      <c r="G253" s="44"/>
      <c r="H253" s="44"/>
      <c r="I253" s="44"/>
      <c r="J253" s="44"/>
      <c r="K253" s="44"/>
      <c r="L253" s="31"/>
    </row>
  </sheetData>
  <sheetProtection algorithmName="SHA-512" hashValue="n664NaoNlNyAx+gIcfsVpl2ioW4XVau4pOe3GmVh34WUax5/YGutaWVzLuD85zSB8Hl6MKzb1Q8b8veG0uKKHQ==" saltValue="NqfHcHXt9XHgMcfpzcNU8472SAbEyPzpD9XiVvwoogksvVdmq17lEpY94U89cSWKy8rmeeHEdc+d+EIPW7C0lw==" spinCount="100000" sheet="1" objects="1" scenarios="1" formatColumns="0" formatRows="0" autoFilter="0"/>
  <autoFilter ref="C124:K252" xr:uid="{00000000-0009-0000-0000-000008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43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AT2" s="16" t="s">
        <v>114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</row>
    <row r="4" spans="2:46" ht="24.95" customHeight="1">
      <c r="B4" s="19"/>
      <c r="D4" s="20" t="s">
        <v>131</v>
      </c>
      <c r="L4" s="19"/>
      <c r="M4" s="92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1" t="str">
        <f>'Rekapitulace stavby'!K6</f>
        <v>Novostavba pavilonu sociální služby</v>
      </c>
      <c r="F7" s="232"/>
      <c r="G7" s="232"/>
      <c r="H7" s="232"/>
      <c r="L7" s="19"/>
    </row>
    <row r="8" spans="2:46" ht="12" customHeight="1">
      <c r="B8" s="19"/>
      <c r="D8" s="26" t="s">
        <v>132</v>
      </c>
      <c r="L8" s="19"/>
    </row>
    <row r="9" spans="2:46" s="1" customFormat="1" ht="16.5" customHeight="1">
      <c r="B9" s="31"/>
      <c r="E9" s="231" t="s">
        <v>2686</v>
      </c>
      <c r="F9" s="230"/>
      <c r="G9" s="230"/>
      <c r="H9" s="230"/>
      <c r="L9" s="31"/>
    </row>
    <row r="10" spans="2:46" s="1" customFormat="1" ht="12" customHeight="1">
      <c r="B10" s="31"/>
      <c r="D10" s="26" t="s">
        <v>2687</v>
      </c>
      <c r="L10" s="31"/>
    </row>
    <row r="11" spans="2:46" s="1" customFormat="1" ht="16.5" customHeight="1">
      <c r="B11" s="31"/>
      <c r="E11" s="224" t="s">
        <v>2688</v>
      </c>
      <c r="F11" s="230"/>
      <c r="G11" s="230"/>
      <c r="H11" s="230"/>
      <c r="L11" s="31"/>
    </row>
    <row r="12" spans="2:46" s="1" customFormat="1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29. 1. 2025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">
        <v>1</v>
      </c>
      <c r="L16" s="31"/>
    </row>
    <row r="17" spans="2:12" s="1" customFormat="1" ht="18" customHeight="1">
      <c r="B17" s="31"/>
      <c r="E17" s="24" t="s">
        <v>26</v>
      </c>
      <c r="I17" s="26" t="s">
        <v>27</v>
      </c>
      <c r="J17" s="24" t="s">
        <v>1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3" t="str">
        <f>'Rekapitulace stavby'!E14</f>
        <v>Vyplň údaj</v>
      </c>
      <c r="F20" s="199"/>
      <c r="G20" s="199"/>
      <c r="H20" s="199"/>
      <c r="I20" s="26" t="s">
        <v>27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25</v>
      </c>
      <c r="J22" s="24" t="s">
        <v>1</v>
      </c>
      <c r="L22" s="31"/>
    </row>
    <row r="23" spans="2:12" s="1" customFormat="1" ht="18" customHeight="1">
      <c r="B23" s="31"/>
      <c r="E23" s="24" t="s">
        <v>31</v>
      </c>
      <c r="I23" s="26" t="s">
        <v>27</v>
      </c>
      <c r="J23" s="24" t="s">
        <v>1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33</v>
      </c>
      <c r="I25" s="26" t="s">
        <v>25</v>
      </c>
      <c r="J25" s="24" t="s">
        <v>1</v>
      </c>
      <c r="L25" s="31"/>
    </row>
    <row r="26" spans="2:12" s="1" customFormat="1" ht="18" customHeight="1">
      <c r="B26" s="31"/>
      <c r="E26" s="24" t="s">
        <v>34</v>
      </c>
      <c r="I26" s="26" t="s">
        <v>27</v>
      </c>
      <c r="J26" s="24" t="s">
        <v>1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35</v>
      </c>
      <c r="L28" s="31"/>
    </row>
    <row r="29" spans="2:12" s="7" customFormat="1" ht="16.5" customHeight="1">
      <c r="B29" s="93"/>
      <c r="E29" s="204" t="s">
        <v>1</v>
      </c>
      <c r="F29" s="204"/>
      <c r="G29" s="204"/>
      <c r="H29" s="204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36</v>
      </c>
      <c r="J32" s="65">
        <f>ROUND(J120,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54" t="s">
        <v>40</v>
      </c>
      <c r="E35" s="26" t="s">
        <v>41</v>
      </c>
      <c r="F35" s="85">
        <f>ROUND((SUM(BE120:BE142)),  2)</f>
        <v>0</v>
      </c>
      <c r="I35" s="95">
        <v>0.21</v>
      </c>
      <c r="J35" s="85">
        <f>ROUND(((SUM(BE120:BE142))*I35),  2)</f>
        <v>0</v>
      </c>
      <c r="L35" s="31"/>
    </row>
    <row r="36" spans="2:12" s="1" customFormat="1" ht="14.45" customHeight="1">
      <c r="B36" s="31"/>
      <c r="E36" s="26" t="s">
        <v>42</v>
      </c>
      <c r="F36" s="85">
        <f>ROUND((SUM(BF120:BF142)),  2)</f>
        <v>0</v>
      </c>
      <c r="I36" s="95">
        <v>0.12</v>
      </c>
      <c r="J36" s="85">
        <f>ROUND(((SUM(BF120:BF142))*I36),  2)</f>
        <v>0</v>
      </c>
      <c r="L36" s="31"/>
    </row>
    <row r="37" spans="2:12" s="1" customFormat="1" ht="14.45" hidden="1" customHeight="1">
      <c r="B37" s="31"/>
      <c r="E37" s="26" t="s">
        <v>43</v>
      </c>
      <c r="F37" s="85">
        <f>ROUND((SUM(BG120:BG142)),  2)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85">
        <f>ROUND((SUM(BH120:BH142)),  2)</f>
        <v>0</v>
      </c>
      <c r="I38" s="95">
        <v>0.12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45</v>
      </c>
      <c r="F39" s="85">
        <f>ROUND((SUM(BI120:BI142)),  2)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46</v>
      </c>
      <c r="E41" s="56"/>
      <c r="F41" s="56"/>
      <c r="G41" s="98" t="s">
        <v>47</v>
      </c>
      <c r="H41" s="99" t="s">
        <v>48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51</v>
      </c>
      <c r="E61" s="33"/>
      <c r="F61" s="102" t="s">
        <v>52</v>
      </c>
      <c r="G61" s="42" t="s">
        <v>51</v>
      </c>
      <c r="H61" s="33"/>
      <c r="I61" s="33"/>
      <c r="J61" s="103" t="s">
        <v>52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51</v>
      </c>
      <c r="E76" s="33"/>
      <c r="F76" s="102" t="s">
        <v>52</v>
      </c>
      <c r="G76" s="42" t="s">
        <v>51</v>
      </c>
      <c r="H76" s="33"/>
      <c r="I76" s="33"/>
      <c r="J76" s="103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134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31" t="str">
        <f>E7</f>
        <v>Novostavba pavilonu sociální služby</v>
      </c>
      <c r="F85" s="232"/>
      <c r="G85" s="232"/>
      <c r="H85" s="232"/>
      <c r="L85" s="31"/>
    </row>
    <row r="86" spans="2:12" ht="12" customHeight="1">
      <c r="B86" s="19"/>
      <c r="C86" s="26" t="s">
        <v>132</v>
      </c>
      <c r="L86" s="19"/>
    </row>
    <row r="87" spans="2:12" s="1" customFormat="1" ht="16.5" customHeight="1">
      <c r="B87" s="31"/>
      <c r="E87" s="231" t="s">
        <v>2686</v>
      </c>
      <c r="F87" s="230"/>
      <c r="G87" s="230"/>
      <c r="H87" s="230"/>
      <c r="L87" s="31"/>
    </row>
    <row r="88" spans="2:12" s="1" customFormat="1" ht="12" customHeight="1">
      <c r="B88" s="31"/>
      <c r="C88" s="26" t="s">
        <v>2687</v>
      </c>
      <c r="L88" s="31"/>
    </row>
    <row r="89" spans="2:12" s="1" customFormat="1" ht="16.5" customHeight="1">
      <c r="B89" s="31"/>
      <c r="E89" s="224" t="str">
        <f>E11</f>
        <v>08 - CCTV</v>
      </c>
      <c r="F89" s="230"/>
      <c r="G89" s="230"/>
      <c r="H89" s="230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 xml:space="preserve"> </v>
      </c>
      <c r="I91" s="26" t="s">
        <v>22</v>
      </c>
      <c r="J91" s="51" t="str">
        <f>IF(J14="","",J14)</f>
        <v>29. 1. 2025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24</v>
      </c>
      <c r="F93" s="24" t="str">
        <f>E17</f>
        <v>Centrum Rožmitál pod Tremšínem</v>
      </c>
      <c r="I93" s="26" t="s">
        <v>30</v>
      </c>
      <c r="J93" s="29" t="str">
        <f>E23</f>
        <v>IPOKa s.r.o.</v>
      </c>
      <c r="L93" s="31"/>
    </row>
    <row r="94" spans="2:12" s="1" customFormat="1" ht="25.7" customHeight="1">
      <c r="B94" s="31"/>
      <c r="C94" s="26" t="s">
        <v>28</v>
      </c>
      <c r="F94" s="24" t="str">
        <f>IF(E20="","",E20)</f>
        <v>Vyplň údaj</v>
      </c>
      <c r="I94" s="26" t="s">
        <v>33</v>
      </c>
      <c r="J94" s="29" t="str">
        <f>E26</f>
        <v>František Klus (asř + kompletace)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135</v>
      </c>
      <c r="D96" s="96"/>
      <c r="E96" s="96"/>
      <c r="F96" s="96"/>
      <c r="G96" s="96"/>
      <c r="H96" s="96"/>
      <c r="I96" s="96"/>
      <c r="J96" s="105" t="s">
        <v>136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137</v>
      </c>
      <c r="J98" s="65">
        <f>J120</f>
        <v>0</v>
      </c>
      <c r="L98" s="31"/>
      <c r="AU98" s="16" t="s">
        <v>138</v>
      </c>
    </row>
    <row r="99" spans="2:47" s="1" customFormat="1" ht="21.75" customHeight="1">
      <c r="B99" s="31"/>
      <c r="L99" s="31"/>
    </row>
    <row r="100" spans="2:47" s="1" customFormat="1" ht="6.95" customHeight="1"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31"/>
    </row>
    <row r="104" spans="2:47" s="1" customFormat="1" ht="6.95" customHeight="1">
      <c r="B104" s="45"/>
      <c r="C104" s="46"/>
      <c r="D104" s="46"/>
      <c r="E104" s="46"/>
      <c r="F104" s="46"/>
      <c r="G104" s="46"/>
      <c r="H104" s="46"/>
      <c r="I104" s="46"/>
      <c r="J104" s="46"/>
      <c r="K104" s="46"/>
      <c r="L104" s="31"/>
    </row>
    <row r="105" spans="2:47" s="1" customFormat="1" ht="24.95" customHeight="1">
      <c r="B105" s="31"/>
      <c r="C105" s="20" t="s">
        <v>149</v>
      </c>
      <c r="L105" s="31"/>
    </row>
    <row r="106" spans="2:47" s="1" customFormat="1" ht="6.95" customHeight="1">
      <c r="B106" s="31"/>
      <c r="L106" s="31"/>
    </row>
    <row r="107" spans="2:47" s="1" customFormat="1" ht="12" customHeight="1">
      <c r="B107" s="31"/>
      <c r="C107" s="26" t="s">
        <v>16</v>
      </c>
      <c r="L107" s="31"/>
    </row>
    <row r="108" spans="2:47" s="1" customFormat="1" ht="16.5" customHeight="1">
      <c r="B108" s="31"/>
      <c r="E108" s="231" t="str">
        <f>E7</f>
        <v>Novostavba pavilonu sociální služby</v>
      </c>
      <c r="F108" s="232"/>
      <c r="G108" s="232"/>
      <c r="H108" s="232"/>
      <c r="L108" s="31"/>
    </row>
    <row r="109" spans="2:47" ht="12" customHeight="1">
      <c r="B109" s="19"/>
      <c r="C109" s="26" t="s">
        <v>132</v>
      </c>
      <c r="L109" s="19"/>
    </row>
    <row r="110" spans="2:47" s="1" customFormat="1" ht="16.5" customHeight="1">
      <c r="B110" s="31"/>
      <c r="E110" s="231" t="s">
        <v>2686</v>
      </c>
      <c r="F110" s="230"/>
      <c r="G110" s="230"/>
      <c r="H110" s="230"/>
      <c r="L110" s="31"/>
    </row>
    <row r="111" spans="2:47" s="1" customFormat="1" ht="12" customHeight="1">
      <c r="B111" s="31"/>
      <c r="C111" s="26" t="s">
        <v>2687</v>
      </c>
      <c r="L111" s="31"/>
    </row>
    <row r="112" spans="2:47" s="1" customFormat="1" ht="16.5" customHeight="1">
      <c r="B112" s="31"/>
      <c r="E112" s="224" t="str">
        <f>E11</f>
        <v>08 - CCTV</v>
      </c>
      <c r="F112" s="230"/>
      <c r="G112" s="230"/>
      <c r="H112" s="230"/>
      <c r="L112" s="31"/>
    </row>
    <row r="113" spans="2:65" s="1" customFormat="1" ht="6.95" customHeight="1">
      <c r="B113" s="31"/>
      <c r="L113" s="31"/>
    </row>
    <row r="114" spans="2:65" s="1" customFormat="1" ht="12" customHeight="1">
      <c r="B114" s="31"/>
      <c r="C114" s="26" t="s">
        <v>20</v>
      </c>
      <c r="F114" s="24" t="str">
        <f>F14</f>
        <v xml:space="preserve"> </v>
      </c>
      <c r="I114" s="26" t="s">
        <v>22</v>
      </c>
      <c r="J114" s="51" t="str">
        <f>IF(J14="","",J14)</f>
        <v>29. 1. 2025</v>
      </c>
      <c r="L114" s="31"/>
    </row>
    <row r="115" spans="2:65" s="1" customFormat="1" ht="6.95" customHeight="1">
      <c r="B115" s="31"/>
      <c r="L115" s="31"/>
    </row>
    <row r="116" spans="2:65" s="1" customFormat="1" ht="15.2" customHeight="1">
      <c r="B116" s="31"/>
      <c r="C116" s="26" t="s">
        <v>24</v>
      </c>
      <c r="F116" s="24" t="str">
        <f>E17</f>
        <v>Centrum Rožmitál pod Tremšínem</v>
      </c>
      <c r="I116" s="26" t="s">
        <v>30</v>
      </c>
      <c r="J116" s="29" t="str">
        <f>E23</f>
        <v>IPOKa s.r.o.</v>
      </c>
      <c r="L116" s="31"/>
    </row>
    <row r="117" spans="2:65" s="1" customFormat="1" ht="25.7" customHeight="1">
      <c r="B117" s="31"/>
      <c r="C117" s="26" t="s">
        <v>28</v>
      </c>
      <c r="F117" s="24" t="str">
        <f>IF(E20="","",E20)</f>
        <v>Vyplň údaj</v>
      </c>
      <c r="I117" s="26" t="s">
        <v>33</v>
      </c>
      <c r="J117" s="29" t="str">
        <f>E26</f>
        <v>František Klus (asř + kompletace)</v>
      </c>
      <c r="L117" s="31"/>
    </row>
    <row r="118" spans="2:65" s="1" customFormat="1" ht="10.35" customHeight="1">
      <c r="B118" s="31"/>
      <c r="L118" s="31"/>
    </row>
    <row r="119" spans="2:65" s="10" customFormat="1" ht="29.25" customHeight="1">
      <c r="B119" s="115"/>
      <c r="C119" s="116" t="s">
        <v>150</v>
      </c>
      <c r="D119" s="117" t="s">
        <v>61</v>
      </c>
      <c r="E119" s="117" t="s">
        <v>57</v>
      </c>
      <c r="F119" s="117" t="s">
        <v>58</v>
      </c>
      <c r="G119" s="117" t="s">
        <v>151</v>
      </c>
      <c r="H119" s="117" t="s">
        <v>152</v>
      </c>
      <c r="I119" s="117" t="s">
        <v>153</v>
      </c>
      <c r="J119" s="117" t="s">
        <v>136</v>
      </c>
      <c r="K119" s="118" t="s">
        <v>154</v>
      </c>
      <c r="L119" s="115"/>
      <c r="M119" s="58" t="s">
        <v>1</v>
      </c>
      <c r="N119" s="59" t="s">
        <v>40</v>
      </c>
      <c r="O119" s="59" t="s">
        <v>155</v>
      </c>
      <c r="P119" s="59" t="s">
        <v>156</v>
      </c>
      <c r="Q119" s="59" t="s">
        <v>157</v>
      </c>
      <c r="R119" s="59" t="s">
        <v>158</v>
      </c>
      <c r="S119" s="59" t="s">
        <v>159</v>
      </c>
      <c r="T119" s="60" t="s">
        <v>160</v>
      </c>
    </row>
    <row r="120" spans="2:65" s="1" customFormat="1" ht="22.9" customHeight="1">
      <c r="B120" s="31"/>
      <c r="C120" s="63" t="s">
        <v>161</v>
      </c>
      <c r="J120" s="119">
        <f>BK120</f>
        <v>0</v>
      </c>
      <c r="L120" s="31"/>
      <c r="M120" s="61"/>
      <c r="N120" s="52"/>
      <c r="O120" s="52"/>
      <c r="P120" s="120">
        <f>SUM(P121:P142)</f>
        <v>0</v>
      </c>
      <c r="Q120" s="52"/>
      <c r="R120" s="120">
        <f>SUM(R121:R142)</f>
        <v>0</v>
      </c>
      <c r="S120" s="52"/>
      <c r="T120" s="121">
        <f>SUM(T121:T142)</f>
        <v>0</v>
      </c>
      <c r="AT120" s="16" t="s">
        <v>75</v>
      </c>
      <c r="AU120" s="16" t="s">
        <v>138</v>
      </c>
      <c r="BK120" s="122">
        <f>SUM(BK121:BK142)</f>
        <v>0</v>
      </c>
    </row>
    <row r="121" spans="2:65" s="1" customFormat="1" ht="66.75" customHeight="1">
      <c r="B121" s="31"/>
      <c r="C121" s="135" t="s">
        <v>84</v>
      </c>
      <c r="D121" s="135" t="s">
        <v>167</v>
      </c>
      <c r="E121" s="136" t="s">
        <v>2689</v>
      </c>
      <c r="F121" s="137" t="s">
        <v>2690</v>
      </c>
      <c r="G121" s="138" t="s">
        <v>1909</v>
      </c>
      <c r="H121" s="139">
        <v>1</v>
      </c>
      <c r="I121" s="140"/>
      <c r="J121" s="141">
        <f t="shared" ref="J121:J142" si="0">ROUND(I121*H121,2)</f>
        <v>0</v>
      </c>
      <c r="K121" s="137" t="s">
        <v>1</v>
      </c>
      <c r="L121" s="31"/>
      <c r="M121" s="142" t="s">
        <v>1</v>
      </c>
      <c r="N121" s="143" t="s">
        <v>42</v>
      </c>
      <c r="P121" s="144">
        <f t="shared" ref="P121:P142" si="1">O121*H121</f>
        <v>0</v>
      </c>
      <c r="Q121" s="144">
        <v>0</v>
      </c>
      <c r="R121" s="144">
        <f t="shared" ref="R121:R142" si="2">Q121*H121</f>
        <v>0</v>
      </c>
      <c r="S121" s="144">
        <v>0</v>
      </c>
      <c r="T121" s="145">
        <f t="shared" ref="T121:T142" si="3">S121*H121</f>
        <v>0</v>
      </c>
      <c r="AR121" s="146" t="s">
        <v>186</v>
      </c>
      <c r="AT121" s="146" t="s">
        <v>167</v>
      </c>
      <c r="AU121" s="146" t="s">
        <v>76</v>
      </c>
      <c r="AY121" s="16" t="s">
        <v>164</v>
      </c>
      <c r="BE121" s="147">
        <f t="shared" ref="BE121:BE142" si="4">IF(N121="základní",J121,0)</f>
        <v>0</v>
      </c>
      <c r="BF121" s="147">
        <f t="shared" ref="BF121:BF142" si="5">IF(N121="snížená",J121,0)</f>
        <v>0</v>
      </c>
      <c r="BG121" s="147">
        <f t="shared" ref="BG121:BG142" si="6">IF(N121="zákl. přenesená",J121,0)</f>
        <v>0</v>
      </c>
      <c r="BH121" s="147">
        <f t="shared" ref="BH121:BH142" si="7">IF(N121="sníž. přenesená",J121,0)</f>
        <v>0</v>
      </c>
      <c r="BI121" s="147">
        <f t="shared" ref="BI121:BI142" si="8">IF(N121="nulová",J121,0)</f>
        <v>0</v>
      </c>
      <c r="BJ121" s="16" t="s">
        <v>113</v>
      </c>
      <c r="BK121" s="147">
        <f t="shared" ref="BK121:BK142" si="9">ROUND(I121*H121,2)</f>
        <v>0</v>
      </c>
      <c r="BL121" s="16" t="s">
        <v>186</v>
      </c>
      <c r="BM121" s="146" t="s">
        <v>113</v>
      </c>
    </row>
    <row r="122" spans="2:65" s="1" customFormat="1" ht="24.2" customHeight="1">
      <c r="B122" s="31"/>
      <c r="C122" s="135" t="s">
        <v>113</v>
      </c>
      <c r="D122" s="135" t="s">
        <v>167</v>
      </c>
      <c r="E122" s="136" t="s">
        <v>2691</v>
      </c>
      <c r="F122" s="137" t="s">
        <v>2692</v>
      </c>
      <c r="G122" s="138" t="s">
        <v>1909</v>
      </c>
      <c r="H122" s="139">
        <v>1</v>
      </c>
      <c r="I122" s="140"/>
      <c r="J122" s="141">
        <f t="shared" si="0"/>
        <v>0</v>
      </c>
      <c r="K122" s="137" t="s">
        <v>1</v>
      </c>
      <c r="L122" s="31"/>
      <c r="M122" s="142" t="s">
        <v>1</v>
      </c>
      <c r="N122" s="143" t="s">
        <v>42</v>
      </c>
      <c r="P122" s="144">
        <f t="shared" si="1"/>
        <v>0</v>
      </c>
      <c r="Q122" s="144">
        <v>0</v>
      </c>
      <c r="R122" s="144">
        <f t="shared" si="2"/>
        <v>0</v>
      </c>
      <c r="S122" s="144">
        <v>0</v>
      </c>
      <c r="T122" s="145">
        <f t="shared" si="3"/>
        <v>0</v>
      </c>
      <c r="AR122" s="146" t="s">
        <v>186</v>
      </c>
      <c r="AT122" s="146" t="s">
        <v>167</v>
      </c>
      <c r="AU122" s="146" t="s">
        <v>76</v>
      </c>
      <c r="AY122" s="16" t="s">
        <v>164</v>
      </c>
      <c r="BE122" s="147">
        <f t="shared" si="4"/>
        <v>0</v>
      </c>
      <c r="BF122" s="147">
        <f t="shared" si="5"/>
        <v>0</v>
      </c>
      <c r="BG122" s="147">
        <f t="shared" si="6"/>
        <v>0</v>
      </c>
      <c r="BH122" s="147">
        <f t="shared" si="7"/>
        <v>0</v>
      </c>
      <c r="BI122" s="147">
        <f t="shared" si="8"/>
        <v>0</v>
      </c>
      <c r="BJ122" s="16" t="s">
        <v>113</v>
      </c>
      <c r="BK122" s="147">
        <f t="shared" si="9"/>
        <v>0</v>
      </c>
      <c r="BL122" s="16" t="s">
        <v>186</v>
      </c>
      <c r="BM122" s="146" t="s">
        <v>186</v>
      </c>
    </row>
    <row r="123" spans="2:65" s="1" customFormat="1" ht="37.9" customHeight="1">
      <c r="B123" s="31"/>
      <c r="C123" s="135" t="s">
        <v>181</v>
      </c>
      <c r="D123" s="135" t="s">
        <v>167</v>
      </c>
      <c r="E123" s="136" t="s">
        <v>2693</v>
      </c>
      <c r="F123" s="137" t="s">
        <v>2694</v>
      </c>
      <c r="G123" s="138" t="s">
        <v>1909</v>
      </c>
      <c r="H123" s="139">
        <v>1</v>
      </c>
      <c r="I123" s="140"/>
      <c r="J123" s="141">
        <f t="shared" si="0"/>
        <v>0</v>
      </c>
      <c r="K123" s="137" t="s">
        <v>1</v>
      </c>
      <c r="L123" s="31"/>
      <c r="M123" s="142" t="s">
        <v>1</v>
      </c>
      <c r="N123" s="143" t="s">
        <v>42</v>
      </c>
      <c r="P123" s="144">
        <f t="shared" si="1"/>
        <v>0</v>
      </c>
      <c r="Q123" s="144">
        <v>0</v>
      </c>
      <c r="R123" s="144">
        <f t="shared" si="2"/>
        <v>0</v>
      </c>
      <c r="S123" s="144">
        <v>0</v>
      </c>
      <c r="T123" s="145">
        <f t="shared" si="3"/>
        <v>0</v>
      </c>
      <c r="AR123" s="146" t="s">
        <v>186</v>
      </c>
      <c r="AT123" s="146" t="s">
        <v>167</v>
      </c>
      <c r="AU123" s="146" t="s">
        <v>76</v>
      </c>
      <c r="AY123" s="16" t="s">
        <v>164</v>
      </c>
      <c r="BE123" s="147">
        <f t="shared" si="4"/>
        <v>0</v>
      </c>
      <c r="BF123" s="147">
        <f t="shared" si="5"/>
        <v>0</v>
      </c>
      <c r="BG123" s="147">
        <f t="shared" si="6"/>
        <v>0</v>
      </c>
      <c r="BH123" s="147">
        <f t="shared" si="7"/>
        <v>0</v>
      </c>
      <c r="BI123" s="147">
        <f t="shared" si="8"/>
        <v>0</v>
      </c>
      <c r="BJ123" s="16" t="s">
        <v>113</v>
      </c>
      <c r="BK123" s="147">
        <f t="shared" si="9"/>
        <v>0</v>
      </c>
      <c r="BL123" s="16" t="s">
        <v>186</v>
      </c>
      <c r="BM123" s="146" t="s">
        <v>194</v>
      </c>
    </row>
    <row r="124" spans="2:65" s="1" customFormat="1" ht="55.5" customHeight="1">
      <c r="B124" s="31"/>
      <c r="C124" s="135" t="s">
        <v>186</v>
      </c>
      <c r="D124" s="135" t="s">
        <v>167</v>
      </c>
      <c r="E124" s="136" t="s">
        <v>2695</v>
      </c>
      <c r="F124" s="137" t="s">
        <v>2696</v>
      </c>
      <c r="G124" s="138" t="s">
        <v>1909</v>
      </c>
      <c r="H124" s="139">
        <v>1</v>
      </c>
      <c r="I124" s="140"/>
      <c r="J124" s="141">
        <f t="shared" si="0"/>
        <v>0</v>
      </c>
      <c r="K124" s="137" t="s">
        <v>1</v>
      </c>
      <c r="L124" s="31"/>
      <c r="M124" s="142" t="s">
        <v>1</v>
      </c>
      <c r="N124" s="143" t="s">
        <v>42</v>
      </c>
      <c r="P124" s="144">
        <f t="shared" si="1"/>
        <v>0</v>
      </c>
      <c r="Q124" s="144">
        <v>0</v>
      </c>
      <c r="R124" s="144">
        <f t="shared" si="2"/>
        <v>0</v>
      </c>
      <c r="S124" s="144">
        <v>0</v>
      </c>
      <c r="T124" s="145">
        <f t="shared" si="3"/>
        <v>0</v>
      </c>
      <c r="AR124" s="146" t="s">
        <v>186</v>
      </c>
      <c r="AT124" s="146" t="s">
        <v>167</v>
      </c>
      <c r="AU124" s="146" t="s">
        <v>76</v>
      </c>
      <c r="AY124" s="16" t="s">
        <v>164</v>
      </c>
      <c r="BE124" s="147">
        <f t="shared" si="4"/>
        <v>0</v>
      </c>
      <c r="BF124" s="147">
        <f t="shared" si="5"/>
        <v>0</v>
      </c>
      <c r="BG124" s="147">
        <f t="shared" si="6"/>
        <v>0</v>
      </c>
      <c r="BH124" s="147">
        <f t="shared" si="7"/>
        <v>0</v>
      </c>
      <c r="BI124" s="147">
        <f t="shared" si="8"/>
        <v>0</v>
      </c>
      <c r="BJ124" s="16" t="s">
        <v>113</v>
      </c>
      <c r="BK124" s="147">
        <f t="shared" si="9"/>
        <v>0</v>
      </c>
      <c r="BL124" s="16" t="s">
        <v>186</v>
      </c>
      <c r="BM124" s="146" t="s">
        <v>203</v>
      </c>
    </row>
    <row r="125" spans="2:65" s="1" customFormat="1" ht="66.75" customHeight="1">
      <c r="B125" s="31"/>
      <c r="C125" s="135" t="s">
        <v>163</v>
      </c>
      <c r="D125" s="135" t="s">
        <v>167</v>
      </c>
      <c r="E125" s="136" t="s">
        <v>2697</v>
      </c>
      <c r="F125" s="137" t="s">
        <v>2698</v>
      </c>
      <c r="G125" s="138" t="s">
        <v>1909</v>
      </c>
      <c r="H125" s="139">
        <v>8</v>
      </c>
      <c r="I125" s="140"/>
      <c r="J125" s="141">
        <f t="shared" si="0"/>
        <v>0</v>
      </c>
      <c r="K125" s="137" t="s">
        <v>1</v>
      </c>
      <c r="L125" s="31"/>
      <c r="M125" s="142" t="s">
        <v>1</v>
      </c>
      <c r="N125" s="143" t="s">
        <v>42</v>
      </c>
      <c r="P125" s="144">
        <f t="shared" si="1"/>
        <v>0</v>
      </c>
      <c r="Q125" s="144">
        <v>0</v>
      </c>
      <c r="R125" s="144">
        <f t="shared" si="2"/>
        <v>0</v>
      </c>
      <c r="S125" s="144">
        <v>0</v>
      </c>
      <c r="T125" s="145">
        <f t="shared" si="3"/>
        <v>0</v>
      </c>
      <c r="AR125" s="146" t="s">
        <v>186</v>
      </c>
      <c r="AT125" s="146" t="s">
        <v>167</v>
      </c>
      <c r="AU125" s="146" t="s">
        <v>76</v>
      </c>
      <c r="AY125" s="16" t="s">
        <v>164</v>
      </c>
      <c r="BE125" s="147">
        <f t="shared" si="4"/>
        <v>0</v>
      </c>
      <c r="BF125" s="147">
        <f t="shared" si="5"/>
        <v>0</v>
      </c>
      <c r="BG125" s="147">
        <f t="shared" si="6"/>
        <v>0</v>
      </c>
      <c r="BH125" s="147">
        <f t="shared" si="7"/>
        <v>0</v>
      </c>
      <c r="BI125" s="147">
        <f t="shared" si="8"/>
        <v>0</v>
      </c>
      <c r="BJ125" s="16" t="s">
        <v>113</v>
      </c>
      <c r="BK125" s="147">
        <f t="shared" si="9"/>
        <v>0</v>
      </c>
      <c r="BL125" s="16" t="s">
        <v>186</v>
      </c>
      <c r="BM125" s="146" t="s">
        <v>118</v>
      </c>
    </row>
    <row r="126" spans="2:65" s="1" customFormat="1" ht="16.5" customHeight="1">
      <c r="B126" s="31"/>
      <c r="C126" s="135" t="s">
        <v>194</v>
      </c>
      <c r="D126" s="135" t="s">
        <v>167</v>
      </c>
      <c r="E126" s="136" t="s">
        <v>2699</v>
      </c>
      <c r="F126" s="137" t="s">
        <v>2700</v>
      </c>
      <c r="G126" s="138" t="s">
        <v>1909</v>
      </c>
      <c r="H126" s="139">
        <v>7</v>
      </c>
      <c r="I126" s="140"/>
      <c r="J126" s="141">
        <f t="shared" si="0"/>
        <v>0</v>
      </c>
      <c r="K126" s="137" t="s">
        <v>1</v>
      </c>
      <c r="L126" s="31"/>
      <c r="M126" s="142" t="s">
        <v>1</v>
      </c>
      <c r="N126" s="143" t="s">
        <v>42</v>
      </c>
      <c r="P126" s="144">
        <f t="shared" si="1"/>
        <v>0</v>
      </c>
      <c r="Q126" s="144">
        <v>0</v>
      </c>
      <c r="R126" s="144">
        <f t="shared" si="2"/>
        <v>0</v>
      </c>
      <c r="S126" s="144">
        <v>0</v>
      </c>
      <c r="T126" s="145">
        <f t="shared" si="3"/>
        <v>0</v>
      </c>
      <c r="AR126" s="146" t="s">
        <v>186</v>
      </c>
      <c r="AT126" s="146" t="s">
        <v>167</v>
      </c>
      <c r="AU126" s="146" t="s">
        <v>76</v>
      </c>
      <c r="AY126" s="16" t="s">
        <v>164</v>
      </c>
      <c r="BE126" s="147">
        <f t="shared" si="4"/>
        <v>0</v>
      </c>
      <c r="BF126" s="147">
        <f t="shared" si="5"/>
        <v>0</v>
      </c>
      <c r="BG126" s="147">
        <f t="shared" si="6"/>
        <v>0</v>
      </c>
      <c r="BH126" s="147">
        <f t="shared" si="7"/>
        <v>0</v>
      </c>
      <c r="BI126" s="147">
        <f t="shared" si="8"/>
        <v>0</v>
      </c>
      <c r="BJ126" s="16" t="s">
        <v>113</v>
      </c>
      <c r="BK126" s="147">
        <f t="shared" si="9"/>
        <v>0</v>
      </c>
      <c r="BL126" s="16" t="s">
        <v>186</v>
      </c>
      <c r="BM126" s="146" t="s">
        <v>8</v>
      </c>
    </row>
    <row r="127" spans="2:65" s="1" customFormat="1" ht="16.5" customHeight="1">
      <c r="B127" s="31"/>
      <c r="C127" s="135" t="s">
        <v>197</v>
      </c>
      <c r="D127" s="135" t="s">
        <v>167</v>
      </c>
      <c r="E127" s="136" t="s">
        <v>2701</v>
      </c>
      <c r="F127" s="137" t="s">
        <v>2702</v>
      </c>
      <c r="G127" s="138" t="s">
        <v>1909</v>
      </c>
      <c r="H127" s="139">
        <v>7</v>
      </c>
      <c r="I127" s="140"/>
      <c r="J127" s="141">
        <f t="shared" si="0"/>
        <v>0</v>
      </c>
      <c r="K127" s="137" t="s">
        <v>1</v>
      </c>
      <c r="L127" s="31"/>
      <c r="M127" s="142" t="s">
        <v>1</v>
      </c>
      <c r="N127" s="143" t="s">
        <v>42</v>
      </c>
      <c r="P127" s="144">
        <f t="shared" si="1"/>
        <v>0</v>
      </c>
      <c r="Q127" s="144">
        <v>0</v>
      </c>
      <c r="R127" s="144">
        <f t="shared" si="2"/>
        <v>0</v>
      </c>
      <c r="S127" s="144">
        <v>0</v>
      </c>
      <c r="T127" s="145">
        <f t="shared" si="3"/>
        <v>0</v>
      </c>
      <c r="AR127" s="146" t="s">
        <v>186</v>
      </c>
      <c r="AT127" s="146" t="s">
        <v>167</v>
      </c>
      <c r="AU127" s="146" t="s">
        <v>76</v>
      </c>
      <c r="AY127" s="16" t="s">
        <v>164</v>
      </c>
      <c r="BE127" s="147">
        <f t="shared" si="4"/>
        <v>0</v>
      </c>
      <c r="BF127" s="147">
        <f t="shared" si="5"/>
        <v>0</v>
      </c>
      <c r="BG127" s="147">
        <f t="shared" si="6"/>
        <v>0</v>
      </c>
      <c r="BH127" s="147">
        <f t="shared" si="7"/>
        <v>0</v>
      </c>
      <c r="BI127" s="147">
        <f t="shared" si="8"/>
        <v>0</v>
      </c>
      <c r="BJ127" s="16" t="s">
        <v>113</v>
      </c>
      <c r="BK127" s="147">
        <f t="shared" si="9"/>
        <v>0</v>
      </c>
      <c r="BL127" s="16" t="s">
        <v>186</v>
      </c>
      <c r="BM127" s="146" t="s">
        <v>128</v>
      </c>
    </row>
    <row r="128" spans="2:65" s="1" customFormat="1" ht="16.5" customHeight="1">
      <c r="B128" s="31"/>
      <c r="C128" s="135" t="s">
        <v>203</v>
      </c>
      <c r="D128" s="135" t="s">
        <v>167</v>
      </c>
      <c r="E128" s="136" t="s">
        <v>2703</v>
      </c>
      <c r="F128" s="137" t="s">
        <v>2704</v>
      </c>
      <c r="G128" s="138" t="s">
        <v>1909</v>
      </c>
      <c r="H128" s="139">
        <v>8</v>
      </c>
      <c r="I128" s="140"/>
      <c r="J128" s="141">
        <f t="shared" si="0"/>
        <v>0</v>
      </c>
      <c r="K128" s="137" t="s">
        <v>1</v>
      </c>
      <c r="L128" s="31"/>
      <c r="M128" s="142" t="s">
        <v>1</v>
      </c>
      <c r="N128" s="143" t="s">
        <v>42</v>
      </c>
      <c r="P128" s="144">
        <f t="shared" si="1"/>
        <v>0</v>
      </c>
      <c r="Q128" s="144">
        <v>0</v>
      </c>
      <c r="R128" s="144">
        <f t="shared" si="2"/>
        <v>0</v>
      </c>
      <c r="S128" s="144">
        <v>0</v>
      </c>
      <c r="T128" s="145">
        <f t="shared" si="3"/>
        <v>0</v>
      </c>
      <c r="AR128" s="146" t="s">
        <v>186</v>
      </c>
      <c r="AT128" s="146" t="s">
        <v>167</v>
      </c>
      <c r="AU128" s="146" t="s">
        <v>76</v>
      </c>
      <c r="AY128" s="16" t="s">
        <v>164</v>
      </c>
      <c r="BE128" s="147">
        <f t="shared" si="4"/>
        <v>0</v>
      </c>
      <c r="BF128" s="147">
        <f t="shared" si="5"/>
        <v>0</v>
      </c>
      <c r="BG128" s="147">
        <f t="shared" si="6"/>
        <v>0</v>
      </c>
      <c r="BH128" s="147">
        <f t="shared" si="7"/>
        <v>0</v>
      </c>
      <c r="BI128" s="147">
        <f t="shared" si="8"/>
        <v>0</v>
      </c>
      <c r="BJ128" s="16" t="s">
        <v>113</v>
      </c>
      <c r="BK128" s="147">
        <f t="shared" si="9"/>
        <v>0</v>
      </c>
      <c r="BL128" s="16" t="s">
        <v>186</v>
      </c>
      <c r="BM128" s="146" t="s">
        <v>340</v>
      </c>
    </row>
    <row r="129" spans="2:65" s="1" customFormat="1" ht="16.5" customHeight="1">
      <c r="B129" s="31"/>
      <c r="C129" s="135" t="s">
        <v>208</v>
      </c>
      <c r="D129" s="135" t="s">
        <v>167</v>
      </c>
      <c r="E129" s="136" t="s">
        <v>2705</v>
      </c>
      <c r="F129" s="137" t="s">
        <v>2706</v>
      </c>
      <c r="G129" s="138" t="s">
        <v>1909</v>
      </c>
      <c r="H129" s="139">
        <v>8</v>
      </c>
      <c r="I129" s="140"/>
      <c r="J129" s="141">
        <f t="shared" si="0"/>
        <v>0</v>
      </c>
      <c r="K129" s="137" t="s">
        <v>1</v>
      </c>
      <c r="L129" s="31"/>
      <c r="M129" s="142" t="s">
        <v>1</v>
      </c>
      <c r="N129" s="143" t="s">
        <v>42</v>
      </c>
      <c r="P129" s="144">
        <f t="shared" si="1"/>
        <v>0</v>
      </c>
      <c r="Q129" s="144">
        <v>0</v>
      </c>
      <c r="R129" s="144">
        <f t="shared" si="2"/>
        <v>0</v>
      </c>
      <c r="S129" s="144">
        <v>0</v>
      </c>
      <c r="T129" s="145">
        <f t="shared" si="3"/>
        <v>0</v>
      </c>
      <c r="AR129" s="146" t="s">
        <v>186</v>
      </c>
      <c r="AT129" s="146" t="s">
        <v>167</v>
      </c>
      <c r="AU129" s="146" t="s">
        <v>76</v>
      </c>
      <c r="AY129" s="16" t="s">
        <v>164</v>
      </c>
      <c r="BE129" s="147">
        <f t="shared" si="4"/>
        <v>0</v>
      </c>
      <c r="BF129" s="147">
        <f t="shared" si="5"/>
        <v>0</v>
      </c>
      <c r="BG129" s="147">
        <f t="shared" si="6"/>
        <v>0</v>
      </c>
      <c r="BH129" s="147">
        <f t="shared" si="7"/>
        <v>0</v>
      </c>
      <c r="BI129" s="147">
        <f t="shared" si="8"/>
        <v>0</v>
      </c>
      <c r="BJ129" s="16" t="s">
        <v>113</v>
      </c>
      <c r="BK129" s="147">
        <f t="shared" si="9"/>
        <v>0</v>
      </c>
      <c r="BL129" s="16" t="s">
        <v>186</v>
      </c>
      <c r="BM129" s="146" t="s">
        <v>262</v>
      </c>
    </row>
    <row r="130" spans="2:65" s="1" customFormat="1" ht="24.2" customHeight="1">
      <c r="B130" s="31"/>
      <c r="C130" s="135" t="s">
        <v>118</v>
      </c>
      <c r="D130" s="135" t="s">
        <v>167</v>
      </c>
      <c r="E130" s="136" t="s">
        <v>2707</v>
      </c>
      <c r="F130" s="137" t="s">
        <v>2708</v>
      </c>
      <c r="G130" s="138" t="s">
        <v>442</v>
      </c>
      <c r="H130" s="139">
        <v>506</v>
      </c>
      <c r="I130" s="140"/>
      <c r="J130" s="141">
        <f t="shared" si="0"/>
        <v>0</v>
      </c>
      <c r="K130" s="137" t="s">
        <v>1</v>
      </c>
      <c r="L130" s="31"/>
      <c r="M130" s="142" t="s">
        <v>1</v>
      </c>
      <c r="N130" s="143" t="s">
        <v>42</v>
      </c>
      <c r="P130" s="144">
        <f t="shared" si="1"/>
        <v>0</v>
      </c>
      <c r="Q130" s="144">
        <v>0</v>
      </c>
      <c r="R130" s="144">
        <f t="shared" si="2"/>
        <v>0</v>
      </c>
      <c r="S130" s="144">
        <v>0</v>
      </c>
      <c r="T130" s="145">
        <f t="shared" si="3"/>
        <v>0</v>
      </c>
      <c r="AR130" s="146" t="s">
        <v>186</v>
      </c>
      <c r="AT130" s="146" t="s">
        <v>167</v>
      </c>
      <c r="AU130" s="146" t="s">
        <v>76</v>
      </c>
      <c r="AY130" s="16" t="s">
        <v>164</v>
      </c>
      <c r="BE130" s="147">
        <f t="shared" si="4"/>
        <v>0</v>
      </c>
      <c r="BF130" s="147">
        <f t="shared" si="5"/>
        <v>0</v>
      </c>
      <c r="BG130" s="147">
        <f t="shared" si="6"/>
        <v>0</v>
      </c>
      <c r="BH130" s="147">
        <f t="shared" si="7"/>
        <v>0</v>
      </c>
      <c r="BI130" s="147">
        <f t="shared" si="8"/>
        <v>0</v>
      </c>
      <c r="BJ130" s="16" t="s">
        <v>113</v>
      </c>
      <c r="BK130" s="147">
        <f t="shared" si="9"/>
        <v>0</v>
      </c>
      <c r="BL130" s="16" t="s">
        <v>186</v>
      </c>
      <c r="BM130" s="146" t="s">
        <v>368</v>
      </c>
    </row>
    <row r="131" spans="2:65" s="1" customFormat="1" ht="33" customHeight="1">
      <c r="B131" s="31"/>
      <c r="C131" s="135" t="s">
        <v>121</v>
      </c>
      <c r="D131" s="135" t="s">
        <v>167</v>
      </c>
      <c r="E131" s="136" t="s">
        <v>2709</v>
      </c>
      <c r="F131" s="137" t="s">
        <v>2710</v>
      </c>
      <c r="G131" s="138" t="s">
        <v>1894</v>
      </c>
      <c r="H131" s="139">
        <v>9</v>
      </c>
      <c r="I131" s="140"/>
      <c r="J131" s="141">
        <f t="shared" si="0"/>
        <v>0</v>
      </c>
      <c r="K131" s="137" t="s">
        <v>1</v>
      </c>
      <c r="L131" s="31"/>
      <c r="M131" s="142" t="s">
        <v>1</v>
      </c>
      <c r="N131" s="143" t="s">
        <v>42</v>
      </c>
      <c r="P131" s="144">
        <f t="shared" si="1"/>
        <v>0</v>
      </c>
      <c r="Q131" s="144">
        <v>0</v>
      </c>
      <c r="R131" s="144">
        <f t="shared" si="2"/>
        <v>0</v>
      </c>
      <c r="S131" s="144">
        <v>0</v>
      </c>
      <c r="T131" s="145">
        <f t="shared" si="3"/>
        <v>0</v>
      </c>
      <c r="AR131" s="146" t="s">
        <v>186</v>
      </c>
      <c r="AT131" s="146" t="s">
        <v>167</v>
      </c>
      <c r="AU131" s="146" t="s">
        <v>76</v>
      </c>
      <c r="AY131" s="16" t="s">
        <v>164</v>
      </c>
      <c r="BE131" s="147">
        <f t="shared" si="4"/>
        <v>0</v>
      </c>
      <c r="BF131" s="147">
        <f t="shared" si="5"/>
        <v>0</v>
      </c>
      <c r="BG131" s="147">
        <f t="shared" si="6"/>
        <v>0</v>
      </c>
      <c r="BH131" s="147">
        <f t="shared" si="7"/>
        <v>0</v>
      </c>
      <c r="BI131" s="147">
        <f t="shared" si="8"/>
        <v>0</v>
      </c>
      <c r="BJ131" s="16" t="s">
        <v>113</v>
      </c>
      <c r="BK131" s="147">
        <f t="shared" si="9"/>
        <v>0</v>
      </c>
      <c r="BL131" s="16" t="s">
        <v>186</v>
      </c>
      <c r="BM131" s="146" t="s">
        <v>381</v>
      </c>
    </row>
    <row r="132" spans="2:65" s="1" customFormat="1" ht="24.2" customHeight="1">
      <c r="B132" s="31"/>
      <c r="C132" s="135" t="s">
        <v>8</v>
      </c>
      <c r="D132" s="135" t="s">
        <v>167</v>
      </c>
      <c r="E132" s="136" t="s">
        <v>2711</v>
      </c>
      <c r="F132" s="137" t="s">
        <v>2712</v>
      </c>
      <c r="G132" s="138" t="s">
        <v>1909</v>
      </c>
      <c r="H132" s="139">
        <v>1</v>
      </c>
      <c r="I132" s="140"/>
      <c r="J132" s="141">
        <f t="shared" si="0"/>
        <v>0</v>
      </c>
      <c r="K132" s="137" t="s">
        <v>1</v>
      </c>
      <c r="L132" s="31"/>
      <c r="M132" s="142" t="s">
        <v>1</v>
      </c>
      <c r="N132" s="143" t="s">
        <v>42</v>
      </c>
      <c r="P132" s="144">
        <f t="shared" si="1"/>
        <v>0</v>
      </c>
      <c r="Q132" s="144">
        <v>0</v>
      </c>
      <c r="R132" s="144">
        <f t="shared" si="2"/>
        <v>0</v>
      </c>
      <c r="S132" s="144">
        <v>0</v>
      </c>
      <c r="T132" s="145">
        <f t="shared" si="3"/>
        <v>0</v>
      </c>
      <c r="AR132" s="146" t="s">
        <v>186</v>
      </c>
      <c r="AT132" s="146" t="s">
        <v>167</v>
      </c>
      <c r="AU132" s="146" t="s">
        <v>76</v>
      </c>
      <c r="AY132" s="16" t="s">
        <v>164</v>
      </c>
      <c r="BE132" s="147">
        <f t="shared" si="4"/>
        <v>0</v>
      </c>
      <c r="BF132" s="147">
        <f t="shared" si="5"/>
        <v>0</v>
      </c>
      <c r="BG132" s="147">
        <f t="shared" si="6"/>
        <v>0</v>
      </c>
      <c r="BH132" s="147">
        <f t="shared" si="7"/>
        <v>0</v>
      </c>
      <c r="BI132" s="147">
        <f t="shared" si="8"/>
        <v>0</v>
      </c>
      <c r="BJ132" s="16" t="s">
        <v>113</v>
      </c>
      <c r="BK132" s="147">
        <f t="shared" si="9"/>
        <v>0</v>
      </c>
      <c r="BL132" s="16" t="s">
        <v>186</v>
      </c>
      <c r="BM132" s="146" t="s">
        <v>396</v>
      </c>
    </row>
    <row r="133" spans="2:65" s="1" customFormat="1" ht="16.5" customHeight="1">
      <c r="B133" s="31"/>
      <c r="C133" s="135" t="s">
        <v>126</v>
      </c>
      <c r="D133" s="135" t="s">
        <v>167</v>
      </c>
      <c r="E133" s="136" t="s">
        <v>2713</v>
      </c>
      <c r="F133" s="137" t="s">
        <v>2714</v>
      </c>
      <c r="G133" s="138" t="s">
        <v>1909</v>
      </c>
      <c r="H133" s="139">
        <v>1</v>
      </c>
      <c r="I133" s="140"/>
      <c r="J133" s="141">
        <f t="shared" si="0"/>
        <v>0</v>
      </c>
      <c r="K133" s="137" t="s">
        <v>1</v>
      </c>
      <c r="L133" s="31"/>
      <c r="M133" s="142" t="s">
        <v>1</v>
      </c>
      <c r="N133" s="143" t="s">
        <v>42</v>
      </c>
      <c r="P133" s="144">
        <f t="shared" si="1"/>
        <v>0</v>
      </c>
      <c r="Q133" s="144">
        <v>0</v>
      </c>
      <c r="R133" s="144">
        <f t="shared" si="2"/>
        <v>0</v>
      </c>
      <c r="S133" s="144">
        <v>0</v>
      </c>
      <c r="T133" s="145">
        <f t="shared" si="3"/>
        <v>0</v>
      </c>
      <c r="AR133" s="146" t="s">
        <v>186</v>
      </c>
      <c r="AT133" s="146" t="s">
        <v>167</v>
      </c>
      <c r="AU133" s="146" t="s">
        <v>76</v>
      </c>
      <c r="AY133" s="16" t="s">
        <v>164</v>
      </c>
      <c r="BE133" s="147">
        <f t="shared" si="4"/>
        <v>0</v>
      </c>
      <c r="BF133" s="147">
        <f t="shared" si="5"/>
        <v>0</v>
      </c>
      <c r="BG133" s="147">
        <f t="shared" si="6"/>
        <v>0</v>
      </c>
      <c r="BH133" s="147">
        <f t="shared" si="7"/>
        <v>0</v>
      </c>
      <c r="BI133" s="147">
        <f t="shared" si="8"/>
        <v>0</v>
      </c>
      <c r="BJ133" s="16" t="s">
        <v>113</v>
      </c>
      <c r="BK133" s="147">
        <f t="shared" si="9"/>
        <v>0</v>
      </c>
      <c r="BL133" s="16" t="s">
        <v>186</v>
      </c>
      <c r="BM133" s="146" t="s">
        <v>409</v>
      </c>
    </row>
    <row r="134" spans="2:65" s="1" customFormat="1" ht="24.2" customHeight="1">
      <c r="B134" s="31"/>
      <c r="C134" s="135" t="s">
        <v>128</v>
      </c>
      <c r="D134" s="135" t="s">
        <v>167</v>
      </c>
      <c r="E134" s="136" t="s">
        <v>2715</v>
      </c>
      <c r="F134" s="137" t="s">
        <v>2716</v>
      </c>
      <c r="G134" s="138" t="s">
        <v>1909</v>
      </c>
      <c r="H134" s="139">
        <v>1</v>
      </c>
      <c r="I134" s="140"/>
      <c r="J134" s="141">
        <f t="shared" si="0"/>
        <v>0</v>
      </c>
      <c r="K134" s="137" t="s">
        <v>1</v>
      </c>
      <c r="L134" s="31"/>
      <c r="M134" s="142" t="s">
        <v>1</v>
      </c>
      <c r="N134" s="143" t="s">
        <v>42</v>
      </c>
      <c r="P134" s="144">
        <f t="shared" si="1"/>
        <v>0</v>
      </c>
      <c r="Q134" s="144">
        <v>0</v>
      </c>
      <c r="R134" s="144">
        <f t="shared" si="2"/>
        <v>0</v>
      </c>
      <c r="S134" s="144">
        <v>0</v>
      </c>
      <c r="T134" s="145">
        <f t="shared" si="3"/>
        <v>0</v>
      </c>
      <c r="AR134" s="146" t="s">
        <v>186</v>
      </c>
      <c r="AT134" s="146" t="s">
        <v>167</v>
      </c>
      <c r="AU134" s="146" t="s">
        <v>76</v>
      </c>
      <c r="AY134" s="16" t="s">
        <v>164</v>
      </c>
      <c r="BE134" s="147">
        <f t="shared" si="4"/>
        <v>0</v>
      </c>
      <c r="BF134" s="147">
        <f t="shared" si="5"/>
        <v>0</v>
      </c>
      <c r="BG134" s="147">
        <f t="shared" si="6"/>
        <v>0</v>
      </c>
      <c r="BH134" s="147">
        <f t="shared" si="7"/>
        <v>0</v>
      </c>
      <c r="BI134" s="147">
        <f t="shared" si="8"/>
        <v>0</v>
      </c>
      <c r="BJ134" s="16" t="s">
        <v>113</v>
      </c>
      <c r="BK134" s="147">
        <f t="shared" si="9"/>
        <v>0</v>
      </c>
      <c r="BL134" s="16" t="s">
        <v>186</v>
      </c>
      <c r="BM134" s="146" t="s">
        <v>423</v>
      </c>
    </row>
    <row r="135" spans="2:65" s="1" customFormat="1" ht="24.2" customHeight="1">
      <c r="B135" s="31"/>
      <c r="C135" s="135" t="s">
        <v>336</v>
      </c>
      <c r="D135" s="135" t="s">
        <v>167</v>
      </c>
      <c r="E135" s="136" t="s">
        <v>2717</v>
      </c>
      <c r="F135" s="137" t="s">
        <v>2718</v>
      </c>
      <c r="G135" s="138" t="s">
        <v>1909</v>
      </c>
      <c r="H135" s="139">
        <v>1</v>
      </c>
      <c r="I135" s="140"/>
      <c r="J135" s="141">
        <f t="shared" si="0"/>
        <v>0</v>
      </c>
      <c r="K135" s="137" t="s">
        <v>1</v>
      </c>
      <c r="L135" s="31"/>
      <c r="M135" s="142" t="s">
        <v>1</v>
      </c>
      <c r="N135" s="143" t="s">
        <v>42</v>
      </c>
      <c r="P135" s="144">
        <f t="shared" si="1"/>
        <v>0</v>
      </c>
      <c r="Q135" s="144">
        <v>0</v>
      </c>
      <c r="R135" s="144">
        <f t="shared" si="2"/>
        <v>0</v>
      </c>
      <c r="S135" s="144">
        <v>0</v>
      </c>
      <c r="T135" s="145">
        <f t="shared" si="3"/>
        <v>0</v>
      </c>
      <c r="AR135" s="146" t="s">
        <v>186</v>
      </c>
      <c r="AT135" s="146" t="s">
        <v>167</v>
      </c>
      <c r="AU135" s="146" t="s">
        <v>76</v>
      </c>
      <c r="AY135" s="16" t="s">
        <v>164</v>
      </c>
      <c r="BE135" s="147">
        <f t="shared" si="4"/>
        <v>0</v>
      </c>
      <c r="BF135" s="147">
        <f t="shared" si="5"/>
        <v>0</v>
      </c>
      <c r="BG135" s="147">
        <f t="shared" si="6"/>
        <v>0</v>
      </c>
      <c r="BH135" s="147">
        <f t="shared" si="7"/>
        <v>0</v>
      </c>
      <c r="BI135" s="147">
        <f t="shared" si="8"/>
        <v>0</v>
      </c>
      <c r="BJ135" s="16" t="s">
        <v>113</v>
      </c>
      <c r="BK135" s="147">
        <f t="shared" si="9"/>
        <v>0</v>
      </c>
      <c r="BL135" s="16" t="s">
        <v>186</v>
      </c>
      <c r="BM135" s="146" t="s">
        <v>439</v>
      </c>
    </row>
    <row r="136" spans="2:65" s="1" customFormat="1" ht="24.2" customHeight="1">
      <c r="B136" s="31"/>
      <c r="C136" s="135" t="s">
        <v>340</v>
      </c>
      <c r="D136" s="135" t="s">
        <v>167</v>
      </c>
      <c r="E136" s="136" t="s">
        <v>2719</v>
      </c>
      <c r="F136" s="137" t="s">
        <v>2720</v>
      </c>
      <c r="G136" s="138" t="s">
        <v>1909</v>
      </c>
      <c r="H136" s="139">
        <v>1</v>
      </c>
      <c r="I136" s="140"/>
      <c r="J136" s="141">
        <f t="shared" si="0"/>
        <v>0</v>
      </c>
      <c r="K136" s="137" t="s">
        <v>1</v>
      </c>
      <c r="L136" s="31"/>
      <c r="M136" s="142" t="s">
        <v>1</v>
      </c>
      <c r="N136" s="143" t="s">
        <v>42</v>
      </c>
      <c r="P136" s="144">
        <f t="shared" si="1"/>
        <v>0</v>
      </c>
      <c r="Q136" s="144">
        <v>0</v>
      </c>
      <c r="R136" s="144">
        <f t="shared" si="2"/>
        <v>0</v>
      </c>
      <c r="S136" s="144">
        <v>0</v>
      </c>
      <c r="T136" s="145">
        <f t="shared" si="3"/>
        <v>0</v>
      </c>
      <c r="AR136" s="146" t="s">
        <v>186</v>
      </c>
      <c r="AT136" s="146" t="s">
        <v>167</v>
      </c>
      <c r="AU136" s="146" t="s">
        <v>76</v>
      </c>
      <c r="AY136" s="16" t="s">
        <v>164</v>
      </c>
      <c r="BE136" s="147">
        <f t="shared" si="4"/>
        <v>0</v>
      </c>
      <c r="BF136" s="147">
        <f t="shared" si="5"/>
        <v>0</v>
      </c>
      <c r="BG136" s="147">
        <f t="shared" si="6"/>
        <v>0</v>
      </c>
      <c r="BH136" s="147">
        <f t="shared" si="7"/>
        <v>0</v>
      </c>
      <c r="BI136" s="147">
        <f t="shared" si="8"/>
        <v>0</v>
      </c>
      <c r="BJ136" s="16" t="s">
        <v>113</v>
      </c>
      <c r="BK136" s="147">
        <f t="shared" si="9"/>
        <v>0</v>
      </c>
      <c r="BL136" s="16" t="s">
        <v>186</v>
      </c>
      <c r="BM136" s="146" t="s">
        <v>470</v>
      </c>
    </row>
    <row r="137" spans="2:65" s="1" customFormat="1" ht="21.75" customHeight="1">
      <c r="B137" s="31"/>
      <c r="C137" s="135" t="s">
        <v>345</v>
      </c>
      <c r="D137" s="135" t="s">
        <v>167</v>
      </c>
      <c r="E137" s="136" t="s">
        <v>2721</v>
      </c>
      <c r="F137" s="137" t="s">
        <v>2722</v>
      </c>
      <c r="G137" s="138" t="s">
        <v>1909</v>
      </c>
      <c r="H137" s="139">
        <v>1</v>
      </c>
      <c r="I137" s="140"/>
      <c r="J137" s="141">
        <f t="shared" si="0"/>
        <v>0</v>
      </c>
      <c r="K137" s="137" t="s">
        <v>1</v>
      </c>
      <c r="L137" s="31"/>
      <c r="M137" s="142" t="s">
        <v>1</v>
      </c>
      <c r="N137" s="143" t="s">
        <v>42</v>
      </c>
      <c r="P137" s="144">
        <f t="shared" si="1"/>
        <v>0</v>
      </c>
      <c r="Q137" s="144">
        <v>0</v>
      </c>
      <c r="R137" s="144">
        <f t="shared" si="2"/>
        <v>0</v>
      </c>
      <c r="S137" s="144">
        <v>0</v>
      </c>
      <c r="T137" s="145">
        <f t="shared" si="3"/>
        <v>0</v>
      </c>
      <c r="AR137" s="146" t="s">
        <v>186</v>
      </c>
      <c r="AT137" s="146" t="s">
        <v>167</v>
      </c>
      <c r="AU137" s="146" t="s">
        <v>76</v>
      </c>
      <c r="AY137" s="16" t="s">
        <v>164</v>
      </c>
      <c r="BE137" s="147">
        <f t="shared" si="4"/>
        <v>0</v>
      </c>
      <c r="BF137" s="147">
        <f t="shared" si="5"/>
        <v>0</v>
      </c>
      <c r="BG137" s="147">
        <f t="shared" si="6"/>
        <v>0</v>
      </c>
      <c r="BH137" s="147">
        <f t="shared" si="7"/>
        <v>0</v>
      </c>
      <c r="BI137" s="147">
        <f t="shared" si="8"/>
        <v>0</v>
      </c>
      <c r="BJ137" s="16" t="s">
        <v>113</v>
      </c>
      <c r="BK137" s="147">
        <f t="shared" si="9"/>
        <v>0</v>
      </c>
      <c r="BL137" s="16" t="s">
        <v>186</v>
      </c>
      <c r="BM137" s="146" t="s">
        <v>504</v>
      </c>
    </row>
    <row r="138" spans="2:65" s="1" customFormat="1" ht="21.75" customHeight="1">
      <c r="B138" s="31"/>
      <c r="C138" s="135" t="s">
        <v>262</v>
      </c>
      <c r="D138" s="135" t="s">
        <v>167</v>
      </c>
      <c r="E138" s="136" t="s">
        <v>2723</v>
      </c>
      <c r="F138" s="137" t="s">
        <v>2724</v>
      </c>
      <c r="G138" s="138" t="s">
        <v>1909</v>
      </c>
      <c r="H138" s="139">
        <v>1</v>
      </c>
      <c r="I138" s="140"/>
      <c r="J138" s="141">
        <f t="shared" si="0"/>
        <v>0</v>
      </c>
      <c r="K138" s="137" t="s">
        <v>1</v>
      </c>
      <c r="L138" s="31"/>
      <c r="M138" s="142" t="s">
        <v>1</v>
      </c>
      <c r="N138" s="143" t="s">
        <v>42</v>
      </c>
      <c r="P138" s="144">
        <f t="shared" si="1"/>
        <v>0</v>
      </c>
      <c r="Q138" s="144">
        <v>0</v>
      </c>
      <c r="R138" s="144">
        <f t="shared" si="2"/>
        <v>0</v>
      </c>
      <c r="S138" s="144">
        <v>0</v>
      </c>
      <c r="T138" s="145">
        <f t="shared" si="3"/>
        <v>0</v>
      </c>
      <c r="AR138" s="146" t="s">
        <v>186</v>
      </c>
      <c r="AT138" s="146" t="s">
        <v>167</v>
      </c>
      <c r="AU138" s="146" t="s">
        <v>76</v>
      </c>
      <c r="AY138" s="16" t="s">
        <v>164</v>
      </c>
      <c r="BE138" s="147">
        <f t="shared" si="4"/>
        <v>0</v>
      </c>
      <c r="BF138" s="147">
        <f t="shared" si="5"/>
        <v>0</v>
      </c>
      <c r="BG138" s="147">
        <f t="shared" si="6"/>
        <v>0</v>
      </c>
      <c r="BH138" s="147">
        <f t="shared" si="7"/>
        <v>0</v>
      </c>
      <c r="BI138" s="147">
        <f t="shared" si="8"/>
        <v>0</v>
      </c>
      <c r="BJ138" s="16" t="s">
        <v>113</v>
      </c>
      <c r="BK138" s="147">
        <f t="shared" si="9"/>
        <v>0</v>
      </c>
      <c r="BL138" s="16" t="s">
        <v>186</v>
      </c>
      <c r="BM138" s="146" t="s">
        <v>521</v>
      </c>
    </row>
    <row r="139" spans="2:65" s="1" customFormat="1" ht="24.2" customHeight="1">
      <c r="B139" s="31"/>
      <c r="C139" s="135" t="s">
        <v>359</v>
      </c>
      <c r="D139" s="135" t="s">
        <v>167</v>
      </c>
      <c r="E139" s="136" t="s">
        <v>2725</v>
      </c>
      <c r="F139" s="137" t="s">
        <v>2726</v>
      </c>
      <c r="G139" s="138" t="s">
        <v>1909</v>
      </c>
      <c r="H139" s="139">
        <v>1</v>
      </c>
      <c r="I139" s="140"/>
      <c r="J139" s="141">
        <f t="shared" si="0"/>
        <v>0</v>
      </c>
      <c r="K139" s="137" t="s">
        <v>1</v>
      </c>
      <c r="L139" s="31"/>
      <c r="M139" s="142" t="s">
        <v>1</v>
      </c>
      <c r="N139" s="143" t="s">
        <v>42</v>
      </c>
      <c r="P139" s="144">
        <f t="shared" si="1"/>
        <v>0</v>
      </c>
      <c r="Q139" s="144">
        <v>0</v>
      </c>
      <c r="R139" s="144">
        <f t="shared" si="2"/>
        <v>0</v>
      </c>
      <c r="S139" s="144">
        <v>0</v>
      </c>
      <c r="T139" s="145">
        <f t="shared" si="3"/>
        <v>0</v>
      </c>
      <c r="AR139" s="146" t="s">
        <v>186</v>
      </c>
      <c r="AT139" s="146" t="s">
        <v>167</v>
      </c>
      <c r="AU139" s="146" t="s">
        <v>76</v>
      </c>
      <c r="AY139" s="16" t="s">
        <v>164</v>
      </c>
      <c r="BE139" s="147">
        <f t="shared" si="4"/>
        <v>0</v>
      </c>
      <c r="BF139" s="147">
        <f t="shared" si="5"/>
        <v>0</v>
      </c>
      <c r="BG139" s="147">
        <f t="shared" si="6"/>
        <v>0</v>
      </c>
      <c r="BH139" s="147">
        <f t="shared" si="7"/>
        <v>0</v>
      </c>
      <c r="BI139" s="147">
        <f t="shared" si="8"/>
        <v>0</v>
      </c>
      <c r="BJ139" s="16" t="s">
        <v>113</v>
      </c>
      <c r="BK139" s="147">
        <f t="shared" si="9"/>
        <v>0</v>
      </c>
      <c r="BL139" s="16" t="s">
        <v>186</v>
      </c>
      <c r="BM139" s="146" t="s">
        <v>536</v>
      </c>
    </row>
    <row r="140" spans="2:65" s="1" customFormat="1" ht="33" customHeight="1">
      <c r="B140" s="31"/>
      <c r="C140" s="135" t="s">
        <v>368</v>
      </c>
      <c r="D140" s="135" t="s">
        <v>167</v>
      </c>
      <c r="E140" s="136" t="s">
        <v>2727</v>
      </c>
      <c r="F140" s="137" t="s">
        <v>2728</v>
      </c>
      <c r="G140" s="138" t="s">
        <v>1909</v>
      </c>
      <c r="H140" s="139">
        <v>1</v>
      </c>
      <c r="I140" s="140"/>
      <c r="J140" s="141">
        <f t="shared" si="0"/>
        <v>0</v>
      </c>
      <c r="K140" s="137" t="s">
        <v>1</v>
      </c>
      <c r="L140" s="31"/>
      <c r="M140" s="142" t="s">
        <v>1</v>
      </c>
      <c r="N140" s="143" t="s">
        <v>42</v>
      </c>
      <c r="P140" s="144">
        <f t="shared" si="1"/>
        <v>0</v>
      </c>
      <c r="Q140" s="144">
        <v>0</v>
      </c>
      <c r="R140" s="144">
        <f t="shared" si="2"/>
        <v>0</v>
      </c>
      <c r="S140" s="144">
        <v>0</v>
      </c>
      <c r="T140" s="145">
        <f t="shared" si="3"/>
        <v>0</v>
      </c>
      <c r="AR140" s="146" t="s">
        <v>186</v>
      </c>
      <c r="AT140" s="146" t="s">
        <v>167</v>
      </c>
      <c r="AU140" s="146" t="s">
        <v>76</v>
      </c>
      <c r="AY140" s="16" t="s">
        <v>164</v>
      </c>
      <c r="BE140" s="147">
        <f t="shared" si="4"/>
        <v>0</v>
      </c>
      <c r="BF140" s="147">
        <f t="shared" si="5"/>
        <v>0</v>
      </c>
      <c r="BG140" s="147">
        <f t="shared" si="6"/>
        <v>0</v>
      </c>
      <c r="BH140" s="147">
        <f t="shared" si="7"/>
        <v>0</v>
      </c>
      <c r="BI140" s="147">
        <f t="shared" si="8"/>
        <v>0</v>
      </c>
      <c r="BJ140" s="16" t="s">
        <v>113</v>
      </c>
      <c r="BK140" s="147">
        <f t="shared" si="9"/>
        <v>0</v>
      </c>
      <c r="BL140" s="16" t="s">
        <v>186</v>
      </c>
      <c r="BM140" s="146" t="s">
        <v>552</v>
      </c>
    </row>
    <row r="141" spans="2:65" s="1" customFormat="1" ht="24.2" customHeight="1">
      <c r="B141" s="31"/>
      <c r="C141" s="135" t="s">
        <v>7</v>
      </c>
      <c r="D141" s="135" t="s">
        <v>167</v>
      </c>
      <c r="E141" s="136" t="s">
        <v>2729</v>
      </c>
      <c r="F141" s="137" t="s">
        <v>2730</v>
      </c>
      <c r="G141" s="138" t="s">
        <v>1909</v>
      </c>
      <c r="H141" s="139">
        <v>1</v>
      </c>
      <c r="I141" s="140"/>
      <c r="J141" s="141">
        <f t="shared" si="0"/>
        <v>0</v>
      </c>
      <c r="K141" s="137" t="s">
        <v>1</v>
      </c>
      <c r="L141" s="31"/>
      <c r="M141" s="142" t="s">
        <v>1</v>
      </c>
      <c r="N141" s="143" t="s">
        <v>42</v>
      </c>
      <c r="P141" s="144">
        <f t="shared" si="1"/>
        <v>0</v>
      </c>
      <c r="Q141" s="144">
        <v>0</v>
      </c>
      <c r="R141" s="144">
        <f t="shared" si="2"/>
        <v>0</v>
      </c>
      <c r="S141" s="144">
        <v>0</v>
      </c>
      <c r="T141" s="145">
        <f t="shared" si="3"/>
        <v>0</v>
      </c>
      <c r="AR141" s="146" t="s">
        <v>186</v>
      </c>
      <c r="AT141" s="146" t="s">
        <v>167</v>
      </c>
      <c r="AU141" s="146" t="s">
        <v>76</v>
      </c>
      <c r="AY141" s="16" t="s">
        <v>164</v>
      </c>
      <c r="BE141" s="147">
        <f t="shared" si="4"/>
        <v>0</v>
      </c>
      <c r="BF141" s="147">
        <f t="shared" si="5"/>
        <v>0</v>
      </c>
      <c r="BG141" s="147">
        <f t="shared" si="6"/>
        <v>0</v>
      </c>
      <c r="BH141" s="147">
        <f t="shared" si="7"/>
        <v>0</v>
      </c>
      <c r="BI141" s="147">
        <f t="shared" si="8"/>
        <v>0</v>
      </c>
      <c r="BJ141" s="16" t="s">
        <v>113</v>
      </c>
      <c r="BK141" s="147">
        <f t="shared" si="9"/>
        <v>0</v>
      </c>
      <c r="BL141" s="16" t="s">
        <v>186</v>
      </c>
      <c r="BM141" s="146" t="s">
        <v>563</v>
      </c>
    </row>
    <row r="142" spans="2:65" s="1" customFormat="1" ht="21.75" customHeight="1">
      <c r="B142" s="31"/>
      <c r="C142" s="135" t="s">
        <v>381</v>
      </c>
      <c r="D142" s="135" t="s">
        <v>167</v>
      </c>
      <c r="E142" s="136" t="s">
        <v>2731</v>
      </c>
      <c r="F142" s="137" t="s">
        <v>2732</v>
      </c>
      <c r="G142" s="138" t="s">
        <v>1909</v>
      </c>
      <c r="H142" s="139">
        <v>1</v>
      </c>
      <c r="I142" s="140"/>
      <c r="J142" s="141">
        <f t="shared" si="0"/>
        <v>0</v>
      </c>
      <c r="K142" s="137" t="s">
        <v>1</v>
      </c>
      <c r="L142" s="31"/>
      <c r="M142" s="152" t="s">
        <v>1</v>
      </c>
      <c r="N142" s="153" t="s">
        <v>42</v>
      </c>
      <c r="O142" s="154"/>
      <c r="P142" s="155">
        <f t="shared" si="1"/>
        <v>0</v>
      </c>
      <c r="Q142" s="155">
        <v>0</v>
      </c>
      <c r="R142" s="155">
        <f t="shared" si="2"/>
        <v>0</v>
      </c>
      <c r="S142" s="155">
        <v>0</v>
      </c>
      <c r="T142" s="156">
        <f t="shared" si="3"/>
        <v>0</v>
      </c>
      <c r="AR142" s="146" t="s">
        <v>186</v>
      </c>
      <c r="AT142" s="146" t="s">
        <v>167</v>
      </c>
      <c r="AU142" s="146" t="s">
        <v>76</v>
      </c>
      <c r="AY142" s="16" t="s">
        <v>164</v>
      </c>
      <c r="BE142" s="147">
        <f t="shared" si="4"/>
        <v>0</v>
      </c>
      <c r="BF142" s="147">
        <f t="shared" si="5"/>
        <v>0</v>
      </c>
      <c r="BG142" s="147">
        <f t="shared" si="6"/>
        <v>0</v>
      </c>
      <c r="BH142" s="147">
        <f t="shared" si="7"/>
        <v>0</v>
      </c>
      <c r="BI142" s="147">
        <f t="shared" si="8"/>
        <v>0</v>
      </c>
      <c r="BJ142" s="16" t="s">
        <v>113</v>
      </c>
      <c r="BK142" s="147">
        <f t="shared" si="9"/>
        <v>0</v>
      </c>
      <c r="BL142" s="16" t="s">
        <v>186</v>
      </c>
      <c r="BM142" s="146" t="s">
        <v>574</v>
      </c>
    </row>
    <row r="143" spans="2:65" s="1" customFormat="1" ht="6.95" customHeight="1">
      <c r="B143" s="43"/>
      <c r="C143" s="44"/>
      <c r="D143" s="44"/>
      <c r="E143" s="44"/>
      <c r="F143" s="44"/>
      <c r="G143" s="44"/>
      <c r="H143" s="44"/>
      <c r="I143" s="44"/>
      <c r="J143" s="44"/>
      <c r="K143" s="44"/>
      <c r="L143" s="31"/>
    </row>
  </sheetData>
  <sheetProtection algorithmName="SHA-512" hashValue="J3B3TwWf98rI8Gs+C27klRk09AHQZ9lNI6cnKNXQREaYSY7C+7zBCd4hU1cmmqmDoMdXJmq3ob4PjpS72SpaNQ==" saltValue="E9nZTIHsz+g5UmWSLCVq/0jV/j+NDw23Ic9HHVEi2QiX48iwpnINLam4jo3bPCQrz8qnkslS0G90JdeqSvdUaA==" spinCount="100000" sheet="1" objects="1" scenarios="1" formatColumns="0" formatRows="0" autoFilter="0"/>
  <autoFilter ref="C119:K142" xr:uid="{00000000-0009-0000-0000-000009000000}"/>
  <mergeCells count="12">
    <mergeCell ref="E112:H112"/>
    <mergeCell ref="L2:V2"/>
    <mergeCell ref="E85:H85"/>
    <mergeCell ref="E87:H87"/>
    <mergeCell ref="E89:H89"/>
    <mergeCell ref="E108:H108"/>
    <mergeCell ref="E110:H11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142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AT2" s="16" t="s">
        <v>117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</row>
    <row r="4" spans="2:46" ht="24.95" customHeight="1">
      <c r="B4" s="19"/>
      <c r="D4" s="20" t="s">
        <v>131</v>
      </c>
      <c r="L4" s="19"/>
      <c r="M4" s="92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1" t="str">
        <f>'Rekapitulace stavby'!K6</f>
        <v>Novostavba pavilonu sociální služby</v>
      </c>
      <c r="F7" s="232"/>
      <c r="G7" s="232"/>
      <c r="H7" s="232"/>
      <c r="L7" s="19"/>
    </row>
    <row r="8" spans="2:46" ht="12" customHeight="1">
      <c r="B8" s="19"/>
      <c r="D8" s="26" t="s">
        <v>132</v>
      </c>
      <c r="L8" s="19"/>
    </row>
    <row r="9" spans="2:46" s="1" customFormat="1" ht="16.5" customHeight="1">
      <c r="B9" s="31"/>
      <c r="E9" s="231" t="s">
        <v>2686</v>
      </c>
      <c r="F9" s="230"/>
      <c r="G9" s="230"/>
      <c r="H9" s="230"/>
      <c r="L9" s="31"/>
    </row>
    <row r="10" spans="2:46" s="1" customFormat="1" ht="12" customHeight="1">
      <c r="B10" s="31"/>
      <c r="D10" s="26" t="s">
        <v>2687</v>
      </c>
      <c r="L10" s="31"/>
    </row>
    <row r="11" spans="2:46" s="1" customFormat="1" ht="16.5" customHeight="1">
      <c r="B11" s="31"/>
      <c r="E11" s="224" t="s">
        <v>2733</v>
      </c>
      <c r="F11" s="230"/>
      <c r="G11" s="230"/>
      <c r="H11" s="230"/>
      <c r="L11" s="31"/>
    </row>
    <row r="12" spans="2:46" s="1" customFormat="1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29. 1. 2025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">
        <v>1</v>
      </c>
      <c r="L16" s="31"/>
    </row>
    <row r="17" spans="2:12" s="1" customFormat="1" ht="18" customHeight="1">
      <c r="B17" s="31"/>
      <c r="E17" s="24" t="s">
        <v>26</v>
      </c>
      <c r="I17" s="26" t="s">
        <v>27</v>
      </c>
      <c r="J17" s="24" t="s">
        <v>1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3" t="str">
        <f>'Rekapitulace stavby'!E14</f>
        <v>Vyplň údaj</v>
      </c>
      <c r="F20" s="199"/>
      <c r="G20" s="199"/>
      <c r="H20" s="199"/>
      <c r="I20" s="26" t="s">
        <v>27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25</v>
      </c>
      <c r="J22" s="24" t="s">
        <v>1</v>
      </c>
      <c r="L22" s="31"/>
    </row>
    <row r="23" spans="2:12" s="1" customFormat="1" ht="18" customHeight="1">
      <c r="B23" s="31"/>
      <c r="E23" s="24" t="s">
        <v>31</v>
      </c>
      <c r="I23" s="26" t="s">
        <v>27</v>
      </c>
      <c r="J23" s="24" t="s">
        <v>1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33</v>
      </c>
      <c r="I25" s="26" t="s">
        <v>25</v>
      </c>
      <c r="J25" s="24" t="s">
        <v>1</v>
      </c>
      <c r="L25" s="31"/>
    </row>
    <row r="26" spans="2:12" s="1" customFormat="1" ht="18" customHeight="1">
      <c r="B26" s="31"/>
      <c r="E26" s="24" t="s">
        <v>34</v>
      </c>
      <c r="I26" s="26" t="s">
        <v>27</v>
      </c>
      <c r="J26" s="24" t="s">
        <v>1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35</v>
      </c>
      <c r="L28" s="31"/>
    </row>
    <row r="29" spans="2:12" s="7" customFormat="1" ht="16.5" customHeight="1">
      <c r="B29" s="93"/>
      <c r="E29" s="204" t="s">
        <v>1</v>
      </c>
      <c r="F29" s="204"/>
      <c r="G29" s="204"/>
      <c r="H29" s="204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36</v>
      </c>
      <c r="J32" s="65">
        <f>ROUND(J120,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54" t="s">
        <v>40</v>
      </c>
      <c r="E35" s="26" t="s">
        <v>41</v>
      </c>
      <c r="F35" s="85">
        <f>ROUND((SUM(BE120:BE141)),  2)</f>
        <v>0</v>
      </c>
      <c r="I35" s="95">
        <v>0.21</v>
      </c>
      <c r="J35" s="85">
        <f>ROUND(((SUM(BE120:BE141))*I35),  2)</f>
        <v>0</v>
      </c>
      <c r="L35" s="31"/>
    </row>
    <row r="36" spans="2:12" s="1" customFormat="1" ht="14.45" customHeight="1">
      <c r="B36" s="31"/>
      <c r="E36" s="26" t="s">
        <v>42</v>
      </c>
      <c r="F36" s="85">
        <f>ROUND((SUM(BF120:BF141)),  2)</f>
        <v>0</v>
      </c>
      <c r="I36" s="95">
        <v>0.12</v>
      </c>
      <c r="J36" s="85">
        <f>ROUND(((SUM(BF120:BF141))*I36),  2)</f>
        <v>0</v>
      </c>
      <c r="L36" s="31"/>
    </row>
    <row r="37" spans="2:12" s="1" customFormat="1" ht="14.45" hidden="1" customHeight="1">
      <c r="B37" s="31"/>
      <c r="E37" s="26" t="s">
        <v>43</v>
      </c>
      <c r="F37" s="85">
        <f>ROUND((SUM(BG120:BG141)),  2)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85">
        <f>ROUND((SUM(BH120:BH141)),  2)</f>
        <v>0</v>
      </c>
      <c r="I38" s="95">
        <v>0.12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45</v>
      </c>
      <c r="F39" s="85">
        <f>ROUND((SUM(BI120:BI141)),  2)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46</v>
      </c>
      <c r="E41" s="56"/>
      <c r="F41" s="56"/>
      <c r="G41" s="98" t="s">
        <v>47</v>
      </c>
      <c r="H41" s="99" t="s">
        <v>48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51</v>
      </c>
      <c r="E61" s="33"/>
      <c r="F61" s="102" t="s">
        <v>52</v>
      </c>
      <c r="G61" s="42" t="s">
        <v>51</v>
      </c>
      <c r="H61" s="33"/>
      <c r="I61" s="33"/>
      <c r="J61" s="103" t="s">
        <v>52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51</v>
      </c>
      <c r="E76" s="33"/>
      <c r="F76" s="102" t="s">
        <v>52</v>
      </c>
      <c r="G76" s="42" t="s">
        <v>51</v>
      </c>
      <c r="H76" s="33"/>
      <c r="I76" s="33"/>
      <c r="J76" s="103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134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31" t="str">
        <f>E7</f>
        <v>Novostavba pavilonu sociální služby</v>
      </c>
      <c r="F85" s="232"/>
      <c r="G85" s="232"/>
      <c r="H85" s="232"/>
      <c r="L85" s="31"/>
    </row>
    <row r="86" spans="2:12" ht="12" customHeight="1">
      <c r="B86" s="19"/>
      <c r="C86" s="26" t="s">
        <v>132</v>
      </c>
      <c r="L86" s="19"/>
    </row>
    <row r="87" spans="2:12" s="1" customFormat="1" ht="16.5" customHeight="1">
      <c r="B87" s="31"/>
      <c r="E87" s="231" t="s">
        <v>2686</v>
      </c>
      <c r="F87" s="230"/>
      <c r="G87" s="230"/>
      <c r="H87" s="230"/>
      <c r="L87" s="31"/>
    </row>
    <row r="88" spans="2:12" s="1" customFormat="1" ht="12" customHeight="1">
      <c r="B88" s="31"/>
      <c r="C88" s="26" t="s">
        <v>2687</v>
      </c>
      <c r="L88" s="31"/>
    </row>
    <row r="89" spans="2:12" s="1" customFormat="1" ht="16.5" customHeight="1">
      <c r="B89" s="31"/>
      <c r="E89" s="224" t="str">
        <f>E11</f>
        <v>09 - DT</v>
      </c>
      <c r="F89" s="230"/>
      <c r="G89" s="230"/>
      <c r="H89" s="230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 xml:space="preserve"> </v>
      </c>
      <c r="I91" s="26" t="s">
        <v>22</v>
      </c>
      <c r="J91" s="51" t="str">
        <f>IF(J14="","",J14)</f>
        <v>29. 1. 2025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24</v>
      </c>
      <c r="F93" s="24" t="str">
        <f>E17</f>
        <v>Centrum Rožmitál pod Tremšínem</v>
      </c>
      <c r="I93" s="26" t="s">
        <v>30</v>
      </c>
      <c r="J93" s="29" t="str">
        <f>E23</f>
        <v>IPOKa s.r.o.</v>
      </c>
      <c r="L93" s="31"/>
    </row>
    <row r="94" spans="2:12" s="1" customFormat="1" ht="25.7" customHeight="1">
      <c r="B94" s="31"/>
      <c r="C94" s="26" t="s">
        <v>28</v>
      </c>
      <c r="F94" s="24" t="str">
        <f>IF(E20="","",E20)</f>
        <v>Vyplň údaj</v>
      </c>
      <c r="I94" s="26" t="s">
        <v>33</v>
      </c>
      <c r="J94" s="29" t="str">
        <f>E26</f>
        <v>František Klus (asř + kompletace)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135</v>
      </c>
      <c r="D96" s="96"/>
      <c r="E96" s="96"/>
      <c r="F96" s="96"/>
      <c r="G96" s="96"/>
      <c r="H96" s="96"/>
      <c r="I96" s="96"/>
      <c r="J96" s="105" t="s">
        <v>136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137</v>
      </c>
      <c r="J98" s="65">
        <f>J120</f>
        <v>0</v>
      </c>
      <c r="L98" s="31"/>
      <c r="AU98" s="16" t="s">
        <v>138</v>
      </c>
    </row>
    <row r="99" spans="2:47" s="1" customFormat="1" ht="21.75" customHeight="1">
      <c r="B99" s="31"/>
      <c r="L99" s="31"/>
    </row>
    <row r="100" spans="2:47" s="1" customFormat="1" ht="6.95" customHeight="1"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31"/>
    </row>
    <row r="104" spans="2:47" s="1" customFormat="1" ht="6.95" customHeight="1">
      <c r="B104" s="45"/>
      <c r="C104" s="46"/>
      <c r="D104" s="46"/>
      <c r="E104" s="46"/>
      <c r="F104" s="46"/>
      <c r="G104" s="46"/>
      <c r="H104" s="46"/>
      <c r="I104" s="46"/>
      <c r="J104" s="46"/>
      <c r="K104" s="46"/>
      <c r="L104" s="31"/>
    </row>
    <row r="105" spans="2:47" s="1" customFormat="1" ht="24.95" customHeight="1">
      <c r="B105" s="31"/>
      <c r="C105" s="20" t="s">
        <v>149</v>
      </c>
      <c r="L105" s="31"/>
    </row>
    <row r="106" spans="2:47" s="1" customFormat="1" ht="6.95" customHeight="1">
      <c r="B106" s="31"/>
      <c r="L106" s="31"/>
    </row>
    <row r="107" spans="2:47" s="1" customFormat="1" ht="12" customHeight="1">
      <c r="B107" s="31"/>
      <c r="C107" s="26" t="s">
        <v>16</v>
      </c>
      <c r="L107" s="31"/>
    </row>
    <row r="108" spans="2:47" s="1" customFormat="1" ht="16.5" customHeight="1">
      <c r="B108" s="31"/>
      <c r="E108" s="231" t="str">
        <f>E7</f>
        <v>Novostavba pavilonu sociální služby</v>
      </c>
      <c r="F108" s="232"/>
      <c r="G108" s="232"/>
      <c r="H108" s="232"/>
      <c r="L108" s="31"/>
    </row>
    <row r="109" spans="2:47" ht="12" customHeight="1">
      <c r="B109" s="19"/>
      <c r="C109" s="26" t="s">
        <v>132</v>
      </c>
      <c r="L109" s="19"/>
    </row>
    <row r="110" spans="2:47" s="1" customFormat="1" ht="16.5" customHeight="1">
      <c r="B110" s="31"/>
      <c r="E110" s="231" t="s">
        <v>2686</v>
      </c>
      <c r="F110" s="230"/>
      <c r="G110" s="230"/>
      <c r="H110" s="230"/>
      <c r="L110" s="31"/>
    </row>
    <row r="111" spans="2:47" s="1" customFormat="1" ht="12" customHeight="1">
      <c r="B111" s="31"/>
      <c r="C111" s="26" t="s">
        <v>2687</v>
      </c>
      <c r="L111" s="31"/>
    </row>
    <row r="112" spans="2:47" s="1" customFormat="1" ht="16.5" customHeight="1">
      <c r="B112" s="31"/>
      <c r="E112" s="224" t="str">
        <f>E11</f>
        <v>09 - DT</v>
      </c>
      <c r="F112" s="230"/>
      <c r="G112" s="230"/>
      <c r="H112" s="230"/>
      <c r="L112" s="31"/>
    </row>
    <row r="113" spans="2:65" s="1" customFormat="1" ht="6.95" customHeight="1">
      <c r="B113" s="31"/>
      <c r="L113" s="31"/>
    </row>
    <row r="114" spans="2:65" s="1" customFormat="1" ht="12" customHeight="1">
      <c r="B114" s="31"/>
      <c r="C114" s="26" t="s">
        <v>20</v>
      </c>
      <c r="F114" s="24" t="str">
        <f>F14</f>
        <v xml:space="preserve"> </v>
      </c>
      <c r="I114" s="26" t="s">
        <v>22</v>
      </c>
      <c r="J114" s="51" t="str">
        <f>IF(J14="","",J14)</f>
        <v>29. 1. 2025</v>
      </c>
      <c r="L114" s="31"/>
    </row>
    <row r="115" spans="2:65" s="1" customFormat="1" ht="6.95" customHeight="1">
      <c r="B115" s="31"/>
      <c r="L115" s="31"/>
    </row>
    <row r="116" spans="2:65" s="1" customFormat="1" ht="15.2" customHeight="1">
      <c r="B116" s="31"/>
      <c r="C116" s="26" t="s">
        <v>24</v>
      </c>
      <c r="F116" s="24" t="str">
        <f>E17</f>
        <v>Centrum Rožmitál pod Tremšínem</v>
      </c>
      <c r="I116" s="26" t="s">
        <v>30</v>
      </c>
      <c r="J116" s="29" t="str">
        <f>E23</f>
        <v>IPOKa s.r.o.</v>
      </c>
      <c r="L116" s="31"/>
    </row>
    <row r="117" spans="2:65" s="1" customFormat="1" ht="25.7" customHeight="1">
      <c r="B117" s="31"/>
      <c r="C117" s="26" t="s">
        <v>28</v>
      </c>
      <c r="F117" s="24" t="str">
        <f>IF(E20="","",E20)</f>
        <v>Vyplň údaj</v>
      </c>
      <c r="I117" s="26" t="s">
        <v>33</v>
      </c>
      <c r="J117" s="29" t="str">
        <f>E26</f>
        <v>František Klus (asř + kompletace)</v>
      </c>
      <c r="L117" s="31"/>
    </row>
    <row r="118" spans="2:65" s="1" customFormat="1" ht="10.35" customHeight="1">
      <c r="B118" s="31"/>
      <c r="L118" s="31"/>
    </row>
    <row r="119" spans="2:65" s="10" customFormat="1" ht="29.25" customHeight="1">
      <c r="B119" s="115"/>
      <c r="C119" s="116" t="s">
        <v>150</v>
      </c>
      <c r="D119" s="117" t="s">
        <v>61</v>
      </c>
      <c r="E119" s="117" t="s">
        <v>57</v>
      </c>
      <c r="F119" s="117" t="s">
        <v>58</v>
      </c>
      <c r="G119" s="117" t="s">
        <v>151</v>
      </c>
      <c r="H119" s="117" t="s">
        <v>152</v>
      </c>
      <c r="I119" s="117" t="s">
        <v>153</v>
      </c>
      <c r="J119" s="117" t="s">
        <v>136</v>
      </c>
      <c r="K119" s="118" t="s">
        <v>154</v>
      </c>
      <c r="L119" s="115"/>
      <c r="M119" s="58" t="s">
        <v>1</v>
      </c>
      <c r="N119" s="59" t="s">
        <v>40</v>
      </c>
      <c r="O119" s="59" t="s">
        <v>155</v>
      </c>
      <c r="P119" s="59" t="s">
        <v>156</v>
      </c>
      <c r="Q119" s="59" t="s">
        <v>157</v>
      </c>
      <c r="R119" s="59" t="s">
        <v>158</v>
      </c>
      <c r="S119" s="59" t="s">
        <v>159</v>
      </c>
      <c r="T119" s="60" t="s">
        <v>160</v>
      </c>
    </row>
    <row r="120" spans="2:65" s="1" customFormat="1" ht="22.9" customHeight="1">
      <c r="B120" s="31"/>
      <c r="C120" s="63" t="s">
        <v>161</v>
      </c>
      <c r="J120" s="119">
        <f>BK120</f>
        <v>0</v>
      </c>
      <c r="L120" s="31"/>
      <c r="M120" s="61"/>
      <c r="N120" s="52"/>
      <c r="O120" s="52"/>
      <c r="P120" s="120">
        <f>SUM(P121:P141)</f>
        <v>0</v>
      </c>
      <c r="Q120" s="52"/>
      <c r="R120" s="120">
        <f>SUM(R121:R141)</f>
        <v>0</v>
      </c>
      <c r="S120" s="52"/>
      <c r="T120" s="121">
        <f>SUM(T121:T141)</f>
        <v>0</v>
      </c>
      <c r="AT120" s="16" t="s">
        <v>75</v>
      </c>
      <c r="AU120" s="16" t="s">
        <v>138</v>
      </c>
      <c r="BK120" s="122">
        <f>SUM(BK121:BK141)</f>
        <v>0</v>
      </c>
    </row>
    <row r="121" spans="2:65" s="1" customFormat="1" ht="66.75" customHeight="1">
      <c r="B121" s="31"/>
      <c r="C121" s="135" t="s">
        <v>84</v>
      </c>
      <c r="D121" s="135" t="s">
        <v>167</v>
      </c>
      <c r="E121" s="136" t="s">
        <v>2734</v>
      </c>
      <c r="F121" s="137" t="s">
        <v>2735</v>
      </c>
      <c r="G121" s="138" t="s">
        <v>1909</v>
      </c>
      <c r="H121" s="139">
        <v>1</v>
      </c>
      <c r="I121" s="140"/>
      <c r="J121" s="141">
        <f t="shared" ref="J121:J141" si="0">ROUND(I121*H121,2)</f>
        <v>0</v>
      </c>
      <c r="K121" s="137" t="s">
        <v>1</v>
      </c>
      <c r="L121" s="31"/>
      <c r="M121" s="142" t="s">
        <v>1</v>
      </c>
      <c r="N121" s="143" t="s">
        <v>42</v>
      </c>
      <c r="P121" s="144">
        <f t="shared" ref="P121:P141" si="1">O121*H121</f>
        <v>0</v>
      </c>
      <c r="Q121" s="144">
        <v>0</v>
      </c>
      <c r="R121" s="144">
        <f t="shared" ref="R121:R141" si="2">Q121*H121</f>
        <v>0</v>
      </c>
      <c r="S121" s="144">
        <v>0</v>
      </c>
      <c r="T121" s="145">
        <f t="shared" ref="T121:T141" si="3">S121*H121</f>
        <v>0</v>
      </c>
      <c r="AR121" s="146" t="s">
        <v>186</v>
      </c>
      <c r="AT121" s="146" t="s">
        <v>167</v>
      </c>
      <c r="AU121" s="146" t="s">
        <v>76</v>
      </c>
      <c r="AY121" s="16" t="s">
        <v>164</v>
      </c>
      <c r="BE121" s="147">
        <f t="shared" ref="BE121:BE141" si="4">IF(N121="základní",J121,0)</f>
        <v>0</v>
      </c>
      <c r="BF121" s="147">
        <f t="shared" ref="BF121:BF141" si="5">IF(N121="snížená",J121,0)</f>
        <v>0</v>
      </c>
      <c r="BG121" s="147">
        <f t="shared" ref="BG121:BG141" si="6">IF(N121="zákl. přenesená",J121,0)</f>
        <v>0</v>
      </c>
      <c r="BH121" s="147">
        <f t="shared" ref="BH121:BH141" si="7">IF(N121="sníž. přenesená",J121,0)</f>
        <v>0</v>
      </c>
      <c r="BI121" s="147">
        <f t="shared" ref="BI121:BI141" si="8">IF(N121="nulová",J121,0)</f>
        <v>0</v>
      </c>
      <c r="BJ121" s="16" t="s">
        <v>113</v>
      </c>
      <c r="BK121" s="147">
        <f t="shared" ref="BK121:BK141" si="9">ROUND(I121*H121,2)</f>
        <v>0</v>
      </c>
      <c r="BL121" s="16" t="s">
        <v>186</v>
      </c>
      <c r="BM121" s="146" t="s">
        <v>113</v>
      </c>
    </row>
    <row r="122" spans="2:65" s="1" customFormat="1" ht="66.75" customHeight="1">
      <c r="B122" s="31"/>
      <c r="C122" s="135" t="s">
        <v>113</v>
      </c>
      <c r="D122" s="135" t="s">
        <v>167</v>
      </c>
      <c r="E122" s="136" t="s">
        <v>2736</v>
      </c>
      <c r="F122" s="137" t="s">
        <v>2737</v>
      </c>
      <c r="G122" s="138" t="s">
        <v>1909</v>
      </c>
      <c r="H122" s="139">
        <v>1</v>
      </c>
      <c r="I122" s="140"/>
      <c r="J122" s="141">
        <f t="shared" si="0"/>
        <v>0</v>
      </c>
      <c r="K122" s="137" t="s">
        <v>1</v>
      </c>
      <c r="L122" s="31"/>
      <c r="M122" s="142" t="s">
        <v>1</v>
      </c>
      <c r="N122" s="143" t="s">
        <v>42</v>
      </c>
      <c r="P122" s="144">
        <f t="shared" si="1"/>
        <v>0</v>
      </c>
      <c r="Q122" s="144">
        <v>0</v>
      </c>
      <c r="R122" s="144">
        <f t="shared" si="2"/>
        <v>0</v>
      </c>
      <c r="S122" s="144">
        <v>0</v>
      </c>
      <c r="T122" s="145">
        <f t="shared" si="3"/>
        <v>0</v>
      </c>
      <c r="AR122" s="146" t="s">
        <v>186</v>
      </c>
      <c r="AT122" s="146" t="s">
        <v>167</v>
      </c>
      <c r="AU122" s="146" t="s">
        <v>76</v>
      </c>
      <c r="AY122" s="16" t="s">
        <v>164</v>
      </c>
      <c r="BE122" s="147">
        <f t="shared" si="4"/>
        <v>0</v>
      </c>
      <c r="BF122" s="147">
        <f t="shared" si="5"/>
        <v>0</v>
      </c>
      <c r="BG122" s="147">
        <f t="shared" si="6"/>
        <v>0</v>
      </c>
      <c r="BH122" s="147">
        <f t="shared" si="7"/>
        <v>0</v>
      </c>
      <c r="BI122" s="147">
        <f t="shared" si="8"/>
        <v>0</v>
      </c>
      <c r="BJ122" s="16" t="s">
        <v>113</v>
      </c>
      <c r="BK122" s="147">
        <f t="shared" si="9"/>
        <v>0</v>
      </c>
      <c r="BL122" s="16" t="s">
        <v>186</v>
      </c>
      <c r="BM122" s="146" t="s">
        <v>186</v>
      </c>
    </row>
    <row r="123" spans="2:65" s="1" customFormat="1" ht="66.75" customHeight="1">
      <c r="B123" s="31"/>
      <c r="C123" s="135" t="s">
        <v>181</v>
      </c>
      <c r="D123" s="135" t="s">
        <v>167</v>
      </c>
      <c r="E123" s="136" t="s">
        <v>2738</v>
      </c>
      <c r="F123" s="137" t="s">
        <v>2739</v>
      </c>
      <c r="G123" s="138" t="s">
        <v>1894</v>
      </c>
      <c r="H123" s="139">
        <v>7</v>
      </c>
      <c r="I123" s="140"/>
      <c r="J123" s="141">
        <f t="shared" si="0"/>
        <v>0</v>
      </c>
      <c r="K123" s="137" t="s">
        <v>1</v>
      </c>
      <c r="L123" s="31"/>
      <c r="M123" s="142" t="s">
        <v>1</v>
      </c>
      <c r="N123" s="143" t="s">
        <v>42</v>
      </c>
      <c r="P123" s="144">
        <f t="shared" si="1"/>
        <v>0</v>
      </c>
      <c r="Q123" s="144">
        <v>0</v>
      </c>
      <c r="R123" s="144">
        <f t="shared" si="2"/>
        <v>0</v>
      </c>
      <c r="S123" s="144">
        <v>0</v>
      </c>
      <c r="T123" s="145">
        <f t="shared" si="3"/>
        <v>0</v>
      </c>
      <c r="AR123" s="146" t="s">
        <v>186</v>
      </c>
      <c r="AT123" s="146" t="s">
        <v>167</v>
      </c>
      <c r="AU123" s="146" t="s">
        <v>76</v>
      </c>
      <c r="AY123" s="16" t="s">
        <v>164</v>
      </c>
      <c r="BE123" s="147">
        <f t="shared" si="4"/>
        <v>0</v>
      </c>
      <c r="BF123" s="147">
        <f t="shared" si="5"/>
        <v>0</v>
      </c>
      <c r="BG123" s="147">
        <f t="shared" si="6"/>
        <v>0</v>
      </c>
      <c r="BH123" s="147">
        <f t="shared" si="7"/>
        <v>0</v>
      </c>
      <c r="BI123" s="147">
        <f t="shared" si="8"/>
        <v>0</v>
      </c>
      <c r="BJ123" s="16" t="s">
        <v>113</v>
      </c>
      <c r="BK123" s="147">
        <f t="shared" si="9"/>
        <v>0</v>
      </c>
      <c r="BL123" s="16" t="s">
        <v>186</v>
      </c>
      <c r="BM123" s="146" t="s">
        <v>194</v>
      </c>
    </row>
    <row r="124" spans="2:65" s="1" customFormat="1" ht="21.75" customHeight="1">
      <c r="B124" s="31"/>
      <c r="C124" s="135" t="s">
        <v>186</v>
      </c>
      <c r="D124" s="135" t="s">
        <v>167</v>
      </c>
      <c r="E124" s="136" t="s">
        <v>2740</v>
      </c>
      <c r="F124" s="137" t="s">
        <v>2741</v>
      </c>
      <c r="G124" s="138" t="s">
        <v>1909</v>
      </c>
      <c r="H124" s="139">
        <v>3</v>
      </c>
      <c r="I124" s="140"/>
      <c r="J124" s="141">
        <f t="shared" si="0"/>
        <v>0</v>
      </c>
      <c r="K124" s="137" t="s">
        <v>1</v>
      </c>
      <c r="L124" s="31"/>
      <c r="M124" s="142" t="s">
        <v>1</v>
      </c>
      <c r="N124" s="143" t="s">
        <v>42</v>
      </c>
      <c r="P124" s="144">
        <f t="shared" si="1"/>
        <v>0</v>
      </c>
      <c r="Q124" s="144">
        <v>0</v>
      </c>
      <c r="R124" s="144">
        <f t="shared" si="2"/>
        <v>0</v>
      </c>
      <c r="S124" s="144">
        <v>0</v>
      </c>
      <c r="T124" s="145">
        <f t="shared" si="3"/>
        <v>0</v>
      </c>
      <c r="AR124" s="146" t="s">
        <v>186</v>
      </c>
      <c r="AT124" s="146" t="s">
        <v>167</v>
      </c>
      <c r="AU124" s="146" t="s">
        <v>76</v>
      </c>
      <c r="AY124" s="16" t="s">
        <v>164</v>
      </c>
      <c r="BE124" s="147">
        <f t="shared" si="4"/>
        <v>0</v>
      </c>
      <c r="BF124" s="147">
        <f t="shared" si="5"/>
        <v>0</v>
      </c>
      <c r="BG124" s="147">
        <f t="shared" si="6"/>
        <v>0</v>
      </c>
      <c r="BH124" s="147">
        <f t="shared" si="7"/>
        <v>0</v>
      </c>
      <c r="BI124" s="147">
        <f t="shared" si="8"/>
        <v>0</v>
      </c>
      <c r="BJ124" s="16" t="s">
        <v>113</v>
      </c>
      <c r="BK124" s="147">
        <f t="shared" si="9"/>
        <v>0</v>
      </c>
      <c r="BL124" s="16" t="s">
        <v>186</v>
      </c>
      <c r="BM124" s="146" t="s">
        <v>203</v>
      </c>
    </row>
    <row r="125" spans="2:65" s="1" customFormat="1" ht="16.5" customHeight="1">
      <c r="B125" s="31"/>
      <c r="C125" s="135" t="s">
        <v>163</v>
      </c>
      <c r="D125" s="135" t="s">
        <v>167</v>
      </c>
      <c r="E125" s="136" t="s">
        <v>2742</v>
      </c>
      <c r="F125" s="137" t="s">
        <v>2743</v>
      </c>
      <c r="G125" s="138" t="s">
        <v>1909</v>
      </c>
      <c r="H125" s="139">
        <v>3</v>
      </c>
      <c r="I125" s="140"/>
      <c r="J125" s="141">
        <f t="shared" si="0"/>
        <v>0</v>
      </c>
      <c r="K125" s="137" t="s">
        <v>1</v>
      </c>
      <c r="L125" s="31"/>
      <c r="M125" s="142" t="s">
        <v>1</v>
      </c>
      <c r="N125" s="143" t="s">
        <v>42</v>
      </c>
      <c r="P125" s="144">
        <f t="shared" si="1"/>
        <v>0</v>
      </c>
      <c r="Q125" s="144">
        <v>0</v>
      </c>
      <c r="R125" s="144">
        <f t="shared" si="2"/>
        <v>0</v>
      </c>
      <c r="S125" s="144">
        <v>0</v>
      </c>
      <c r="T125" s="145">
        <f t="shared" si="3"/>
        <v>0</v>
      </c>
      <c r="AR125" s="146" t="s">
        <v>186</v>
      </c>
      <c r="AT125" s="146" t="s">
        <v>167</v>
      </c>
      <c r="AU125" s="146" t="s">
        <v>76</v>
      </c>
      <c r="AY125" s="16" t="s">
        <v>164</v>
      </c>
      <c r="BE125" s="147">
        <f t="shared" si="4"/>
        <v>0</v>
      </c>
      <c r="BF125" s="147">
        <f t="shared" si="5"/>
        <v>0</v>
      </c>
      <c r="BG125" s="147">
        <f t="shared" si="6"/>
        <v>0</v>
      </c>
      <c r="BH125" s="147">
        <f t="shared" si="7"/>
        <v>0</v>
      </c>
      <c r="BI125" s="147">
        <f t="shared" si="8"/>
        <v>0</v>
      </c>
      <c r="BJ125" s="16" t="s">
        <v>113</v>
      </c>
      <c r="BK125" s="147">
        <f t="shared" si="9"/>
        <v>0</v>
      </c>
      <c r="BL125" s="16" t="s">
        <v>186</v>
      </c>
      <c r="BM125" s="146" t="s">
        <v>118</v>
      </c>
    </row>
    <row r="126" spans="2:65" s="1" customFormat="1" ht="24.2" customHeight="1">
      <c r="B126" s="31"/>
      <c r="C126" s="135" t="s">
        <v>194</v>
      </c>
      <c r="D126" s="135" t="s">
        <v>167</v>
      </c>
      <c r="E126" s="136" t="s">
        <v>2744</v>
      </c>
      <c r="F126" s="137" t="s">
        <v>2745</v>
      </c>
      <c r="G126" s="138" t="s">
        <v>1894</v>
      </c>
      <c r="H126" s="139">
        <v>3</v>
      </c>
      <c r="I126" s="140"/>
      <c r="J126" s="141">
        <f t="shared" si="0"/>
        <v>0</v>
      </c>
      <c r="K126" s="137" t="s">
        <v>1</v>
      </c>
      <c r="L126" s="31"/>
      <c r="M126" s="142" t="s">
        <v>1</v>
      </c>
      <c r="N126" s="143" t="s">
        <v>42</v>
      </c>
      <c r="P126" s="144">
        <f t="shared" si="1"/>
        <v>0</v>
      </c>
      <c r="Q126" s="144">
        <v>0</v>
      </c>
      <c r="R126" s="144">
        <f t="shared" si="2"/>
        <v>0</v>
      </c>
      <c r="S126" s="144">
        <v>0</v>
      </c>
      <c r="T126" s="145">
        <f t="shared" si="3"/>
        <v>0</v>
      </c>
      <c r="AR126" s="146" t="s">
        <v>186</v>
      </c>
      <c r="AT126" s="146" t="s">
        <v>167</v>
      </c>
      <c r="AU126" s="146" t="s">
        <v>76</v>
      </c>
      <c r="AY126" s="16" t="s">
        <v>164</v>
      </c>
      <c r="BE126" s="147">
        <f t="shared" si="4"/>
        <v>0</v>
      </c>
      <c r="BF126" s="147">
        <f t="shared" si="5"/>
        <v>0</v>
      </c>
      <c r="BG126" s="147">
        <f t="shared" si="6"/>
        <v>0</v>
      </c>
      <c r="BH126" s="147">
        <f t="shared" si="7"/>
        <v>0</v>
      </c>
      <c r="BI126" s="147">
        <f t="shared" si="8"/>
        <v>0</v>
      </c>
      <c r="BJ126" s="16" t="s">
        <v>113</v>
      </c>
      <c r="BK126" s="147">
        <f t="shared" si="9"/>
        <v>0</v>
      </c>
      <c r="BL126" s="16" t="s">
        <v>186</v>
      </c>
      <c r="BM126" s="146" t="s">
        <v>8</v>
      </c>
    </row>
    <row r="127" spans="2:65" s="1" customFormat="1" ht="66.75" customHeight="1">
      <c r="B127" s="31"/>
      <c r="C127" s="135" t="s">
        <v>197</v>
      </c>
      <c r="D127" s="135" t="s">
        <v>167</v>
      </c>
      <c r="E127" s="136" t="s">
        <v>2746</v>
      </c>
      <c r="F127" s="137" t="s">
        <v>2747</v>
      </c>
      <c r="G127" s="138" t="s">
        <v>1894</v>
      </c>
      <c r="H127" s="139">
        <v>30</v>
      </c>
      <c r="I127" s="140"/>
      <c r="J127" s="141">
        <f t="shared" si="0"/>
        <v>0</v>
      </c>
      <c r="K127" s="137" t="s">
        <v>1</v>
      </c>
      <c r="L127" s="31"/>
      <c r="M127" s="142" t="s">
        <v>1</v>
      </c>
      <c r="N127" s="143" t="s">
        <v>42</v>
      </c>
      <c r="P127" s="144">
        <f t="shared" si="1"/>
        <v>0</v>
      </c>
      <c r="Q127" s="144">
        <v>0</v>
      </c>
      <c r="R127" s="144">
        <f t="shared" si="2"/>
        <v>0</v>
      </c>
      <c r="S127" s="144">
        <v>0</v>
      </c>
      <c r="T127" s="145">
        <f t="shared" si="3"/>
        <v>0</v>
      </c>
      <c r="AR127" s="146" t="s">
        <v>186</v>
      </c>
      <c r="AT127" s="146" t="s">
        <v>167</v>
      </c>
      <c r="AU127" s="146" t="s">
        <v>76</v>
      </c>
      <c r="AY127" s="16" t="s">
        <v>164</v>
      </c>
      <c r="BE127" s="147">
        <f t="shared" si="4"/>
        <v>0</v>
      </c>
      <c r="BF127" s="147">
        <f t="shared" si="5"/>
        <v>0</v>
      </c>
      <c r="BG127" s="147">
        <f t="shared" si="6"/>
        <v>0</v>
      </c>
      <c r="BH127" s="147">
        <f t="shared" si="7"/>
        <v>0</v>
      </c>
      <c r="BI127" s="147">
        <f t="shared" si="8"/>
        <v>0</v>
      </c>
      <c r="BJ127" s="16" t="s">
        <v>113</v>
      </c>
      <c r="BK127" s="147">
        <f t="shared" si="9"/>
        <v>0</v>
      </c>
      <c r="BL127" s="16" t="s">
        <v>186</v>
      </c>
      <c r="BM127" s="146" t="s">
        <v>128</v>
      </c>
    </row>
    <row r="128" spans="2:65" s="1" customFormat="1" ht="66.75" customHeight="1">
      <c r="B128" s="31"/>
      <c r="C128" s="135" t="s">
        <v>203</v>
      </c>
      <c r="D128" s="135" t="s">
        <v>167</v>
      </c>
      <c r="E128" s="136" t="s">
        <v>2748</v>
      </c>
      <c r="F128" s="137" t="s">
        <v>2749</v>
      </c>
      <c r="G128" s="138" t="s">
        <v>1894</v>
      </c>
      <c r="H128" s="139">
        <v>1</v>
      </c>
      <c r="I128" s="140"/>
      <c r="J128" s="141">
        <f t="shared" si="0"/>
        <v>0</v>
      </c>
      <c r="K128" s="137" t="s">
        <v>1</v>
      </c>
      <c r="L128" s="31"/>
      <c r="M128" s="142" t="s">
        <v>1</v>
      </c>
      <c r="N128" s="143" t="s">
        <v>42</v>
      </c>
      <c r="P128" s="144">
        <f t="shared" si="1"/>
        <v>0</v>
      </c>
      <c r="Q128" s="144">
        <v>0</v>
      </c>
      <c r="R128" s="144">
        <f t="shared" si="2"/>
        <v>0</v>
      </c>
      <c r="S128" s="144">
        <v>0</v>
      </c>
      <c r="T128" s="145">
        <f t="shared" si="3"/>
        <v>0</v>
      </c>
      <c r="AR128" s="146" t="s">
        <v>186</v>
      </c>
      <c r="AT128" s="146" t="s">
        <v>167</v>
      </c>
      <c r="AU128" s="146" t="s">
        <v>76</v>
      </c>
      <c r="AY128" s="16" t="s">
        <v>164</v>
      </c>
      <c r="BE128" s="147">
        <f t="shared" si="4"/>
        <v>0</v>
      </c>
      <c r="BF128" s="147">
        <f t="shared" si="5"/>
        <v>0</v>
      </c>
      <c r="BG128" s="147">
        <f t="shared" si="6"/>
        <v>0</v>
      </c>
      <c r="BH128" s="147">
        <f t="shared" si="7"/>
        <v>0</v>
      </c>
      <c r="BI128" s="147">
        <f t="shared" si="8"/>
        <v>0</v>
      </c>
      <c r="BJ128" s="16" t="s">
        <v>113</v>
      </c>
      <c r="BK128" s="147">
        <f t="shared" si="9"/>
        <v>0</v>
      </c>
      <c r="BL128" s="16" t="s">
        <v>186</v>
      </c>
      <c r="BM128" s="146" t="s">
        <v>340</v>
      </c>
    </row>
    <row r="129" spans="2:65" s="1" customFormat="1" ht="24.2" customHeight="1">
      <c r="B129" s="31"/>
      <c r="C129" s="135" t="s">
        <v>208</v>
      </c>
      <c r="D129" s="135" t="s">
        <v>167</v>
      </c>
      <c r="E129" s="136" t="s">
        <v>2750</v>
      </c>
      <c r="F129" s="137" t="s">
        <v>2751</v>
      </c>
      <c r="G129" s="138" t="s">
        <v>1894</v>
      </c>
      <c r="H129" s="139">
        <v>30</v>
      </c>
      <c r="I129" s="140"/>
      <c r="J129" s="141">
        <f t="shared" si="0"/>
        <v>0</v>
      </c>
      <c r="K129" s="137" t="s">
        <v>1</v>
      </c>
      <c r="L129" s="31"/>
      <c r="M129" s="142" t="s">
        <v>1</v>
      </c>
      <c r="N129" s="143" t="s">
        <v>42</v>
      </c>
      <c r="P129" s="144">
        <f t="shared" si="1"/>
        <v>0</v>
      </c>
      <c r="Q129" s="144">
        <v>0</v>
      </c>
      <c r="R129" s="144">
        <f t="shared" si="2"/>
        <v>0</v>
      </c>
      <c r="S129" s="144">
        <v>0</v>
      </c>
      <c r="T129" s="145">
        <f t="shared" si="3"/>
        <v>0</v>
      </c>
      <c r="AR129" s="146" t="s">
        <v>186</v>
      </c>
      <c r="AT129" s="146" t="s">
        <v>167</v>
      </c>
      <c r="AU129" s="146" t="s">
        <v>76</v>
      </c>
      <c r="AY129" s="16" t="s">
        <v>164</v>
      </c>
      <c r="BE129" s="147">
        <f t="shared" si="4"/>
        <v>0</v>
      </c>
      <c r="BF129" s="147">
        <f t="shared" si="5"/>
        <v>0</v>
      </c>
      <c r="BG129" s="147">
        <f t="shared" si="6"/>
        <v>0</v>
      </c>
      <c r="BH129" s="147">
        <f t="shared" si="7"/>
        <v>0</v>
      </c>
      <c r="BI129" s="147">
        <f t="shared" si="8"/>
        <v>0</v>
      </c>
      <c r="BJ129" s="16" t="s">
        <v>113</v>
      </c>
      <c r="BK129" s="147">
        <f t="shared" si="9"/>
        <v>0</v>
      </c>
      <c r="BL129" s="16" t="s">
        <v>186</v>
      </c>
      <c r="BM129" s="146" t="s">
        <v>262</v>
      </c>
    </row>
    <row r="130" spans="2:65" s="1" customFormat="1" ht="24.2" customHeight="1">
      <c r="B130" s="31"/>
      <c r="C130" s="135" t="s">
        <v>118</v>
      </c>
      <c r="D130" s="135" t="s">
        <v>167</v>
      </c>
      <c r="E130" s="136" t="s">
        <v>2752</v>
      </c>
      <c r="F130" s="137" t="s">
        <v>2753</v>
      </c>
      <c r="G130" s="138" t="s">
        <v>1894</v>
      </c>
      <c r="H130" s="139">
        <v>3</v>
      </c>
      <c r="I130" s="140"/>
      <c r="J130" s="141">
        <f t="shared" si="0"/>
        <v>0</v>
      </c>
      <c r="K130" s="137" t="s">
        <v>1</v>
      </c>
      <c r="L130" s="31"/>
      <c r="M130" s="142" t="s">
        <v>1</v>
      </c>
      <c r="N130" s="143" t="s">
        <v>42</v>
      </c>
      <c r="P130" s="144">
        <f t="shared" si="1"/>
        <v>0</v>
      </c>
      <c r="Q130" s="144">
        <v>0</v>
      </c>
      <c r="R130" s="144">
        <f t="shared" si="2"/>
        <v>0</v>
      </c>
      <c r="S130" s="144">
        <v>0</v>
      </c>
      <c r="T130" s="145">
        <f t="shared" si="3"/>
        <v>0</v>
      </c>
      <c r="AR130" s="146" t="s">
        <v>186</v>
      </c>
      <c r="AT130" s="146" t="s">
        <v>167</v>
      </c>
      <c r="AU130" s="146" t="s">
        <v>76</v>
      </c>
      <c r="AY130" s="16" t="s">
        <v>164</v>
      </c>
      <c r="BE130" s="147">
        <f t="shared" si="4"/>
        <v>0</v>
      </c>
      <c r="BF130" s="147">
        <f t="shared" si="5"/>
        <v>0</v>
      </c>
      <c r="BG130" s="147">
        <f t="shared" si="6"/>
        <v>0</v>
      </c>
      <c r="BH130" s="147">
        <f t="shared" si="7"/>
        <v>0</v>
      </c>
      <c r="BI130" s="147">
        <f t="shared" si="8"/>
        <v>0</v>
      </c>
      <c r="BJ130" s="16" t="s">
        <v>113</v>
      </c>
      <c r="BK130" s="147">
        <f t="shared" si="9"/>
        <v>0</v>
      </c>
      <c r="BL130" s="16" t="s">
        <v>186</v>
      </c>
      <c r="BM130" s="146" t="s">
        <v>368</v>
      </c>
    </row>
    <row r="131" spans="2:65" s="1" customFormat="1" ht="16.5" customHeight="1">
      <c r="B131" s="31"/>
      <c r="C131" s="135" t="s">
        <v>121</v>
      </c>
      <c r="D131" s="135" t="s">
        <v>167</v>
      </c>
      <c r="E131" s="136" t="s">
        <v>2754</v>
      </c>
      <c r="F131" s="137" t="s">
        <v>2755</v>
      </c>
      <c r="G131" s="138" t="s">
        <v>442</v>
      </c>
      <c r="H131" s="139">
        <v>2332</v>
      </c>
      <c r="I131" s="140"/>
      <c r="J131" s="141">
        <f t="shared" si="0"/>
        <v>0</v>
      </c>
      <c r="K131" s="137" t="s">
        <v>1</v>
      </c>
      <c r="L131" s="31"/>
      <c r="M131" s="142" t="s">
        <v>1</v>
      </c>
      <c r="N131" s="143" t="s">
        <v>42</v>
      </c>
      <c r="P131" s="144">
        <f t="shared" si="1"/>
        <v>0</v>
      </c>
      <c r="Q131" s="144">
        <v>0</v>
      </c>
      <c r="R131" s="144">
        <f t="shared" si="2"/>
        <v>0</v>
      </c>
      <c r="S131" s="144">
        <v>0</v>
      </c>
      <c r="T131" s="145">
        <f t="shared" si="3"/>
        <v>0</v>
      </c>
      <c r="AR131" s="146" t="s">
        <v>186</v>
      </c>
      <c r="AT131" s="146" t="s">
        <v>167</v>
      </c>
      <c r="AU131" s="146" t="s">
        <v>76</v>
      </c>
      <c r="AY131" s="16" t="s">
        <v>164</v>
      </c>
      <c r="BE131" s="147">
        <f t="shared" si="4"/>
        <v>0</v>
      </c>
      <c r="BF131" s="147">
        <f t="shared" si="5"/>
        <v>0</v>
      </c>
      <c r="BG131" s="147">
        <f t="shared" si="6"/>
        <v>0</v>
      </c>
      <c r="BH131" s="147">
        <f t="shared" si="7"/>
        <v>0</v>
      </c>
      <c r="BI131" s="147">
        <f t="shared" si="8"/>
        <v>0</v>
      </c>
      <c r="BJ131" s="16" t="s">
        <v>113</v>
      </c>
      <c r="BK131" s="147">
        <f t="shared" si="9"/>
        <v>0</v>
      </c>
      <c r="BL131" s="16" t="s">
        <v>186</v>
      </c>
      <c r="BM131" s="146" t="s">
        <v>381</v>
      </c>
    </row>
    <row r="132" spans="2:65" s="1" customFormat="1" ht="21.75" customHeight="1">
      <c r="B132" s="31"/>
      <c r="C132" s="135" t="s">
        <v>8</v>
      </c>
      <c r="D132" s="135" t="s">
        <v>167</v>
      </c>
      <c r="E132" s="136" t="s">
        <v>2756</v>
      </c>
      <c r="F132" s="137" t="s">
        <v>2757</v>
      </c>
      <c r="G132" s="138" t="s">
        <v>1909</v>
      </c>
      <c r="H132" s="139">
        <v>1</v>
      </c>
      <c r="I132" s="140"/>
      <c r="J132" s="141">
        <f t="shared" si="0"/>
        <v>0</v>
      </c>
      <c r="K132" s="137" t="s">
        <v>1</v>
      </c>
      <c r="L132" s="31"/>
      <c r="M132" s="142" t="s">
        <v>1</v>
      </c>
      <c r="N132" s="143" t="s">
        <v>42</v>
      </c>
      <c r="P132" s="144">
        <f t="shared" si="1"/>
        <v>0</v>
      </c>
      <c r="Q132" s="144">
        <v>0</v>
      </c>
      <c r="R132" s="144">
        <f t="shared" si="2"/>
        <v>0</v>
      </c>
      <c r="S132" s="144">
        <v>0</v>
      </c>
      <c r="T132" s="145">
        <f t="shared" si="3"/>
        <v>0</v>
      </c>
      <c r="AR132" s="146" t="s">
        <v>186</v>
      </c>
      <c r="AT132" s="146" t="s">
        <v>167</v>
      </c>
      <c r="AU132" s="146" t="s">
        <v>76</v>
      </c>
      <c r="AY132" s="16" t="s">
        <v>164</v>
      </c>
      <c r="BE132" s="147">
        <f t="shared" si="4"/>
        <v>0</v>
      </c>
      <c r="BF132" s="147">
        <f t="shared" si="5"/>
        <v>0</v>
      </c>
      <c r="BG132" s="147">
        <f t="shared" si="6"/>
        <v>0</v>
      </c>
      <c r="BH132" s="147">
        <f t="shared" si="7"/>
        <v>0</v>
      </c>
      <c r="BI132" s="147">
        <f t="shared" si="8"/>
        <v>0</v>
      </c>
      <c r="BJ132" s="16" t="s">
        <v>113</v>
      </c>
      <c r="BK132" s="147">
        <f t="shared" si="9"/>
        <v>0</v>
      </c>
      <c r="BL132" s="16" t="s">
        <v>186</v>
      </c>
      <c r="BM132" s="146" t="s">
        <v>396</v>
      </c>
    </row>
    <row r="133" spans="2:65" s="1" customFormat="1" ht="16.5" customHeight="1">
      <c r="B133" s="31"/>
      <c r="C133" s="135" t="s">
        <v>126</v>
      </c>
      <c r="D133" s="135" t="s">
        <v>167</v>
      </c>
      <c r="E133" s="136" t="s">
        <v>2758</v>
      </c>
      <c r="F133" s="137" t="s">
        <v>2759</v>
      </c>
      <c r="G133" s="138" t="s">
        <v>1909</v>
      </c>
      <c r="H133" s="139">
        <v>1</v>
      </c>
      <c r="I133" s="140"/>
      <c r="J133" s="141">
        <f t="shared" si="0"/>
        <v>0</v>
      </c>
      <c r="K133" s="137" t="s">
        <v>1</v>
      </c>
      <c r="L133" s="31"/>
      <c r="M133" s="142" t="s">
        <v>1</v>
      </c>
      <c r="N133" s="143" t="s">
        <v>42</v>
      </c>
      <c r="P133" s="144">
        <f t="shared" si="1"/>
        <v>0</v>
      </c>
      <c r="Q133" s="144">
        <v>0</v>
      </c>
      <c r="R133" s="144">
        <f t="shared" si="2"/>
        <v>0</v>
      </c>
      <c r="S133" s="144">
        <v>0</v>
      </c>
      <c r="T133" s="145">
        <f t="shared" si="3"/>
        <v>0</v>
      </c>
      <c r="AR133" s="146" t="s">
        <v>186</v>
      </c>
      <c r="AT133" s="146" t="s">
        <v>167</v>
      </c>
      <c r="AU133" s="146" t="s">
        <v>76</v>
      </c>
      <c r="AY133" s="16" t="s">
        <v>164</v>
      </c>
      <c r="BE133" s="147">
        <f t="shared" si="4"/>
        <v>0</v>
      </c>
      <c r="BF133" s="147">
        <f t="shared" si="5"/>
        <v>0</v>
      </c>
      <c r="BG133" s="147">
        <f t="shared" si="6"/>
        <v>0</v>
      </c>
      <c r="BH133" s="147">
        <f t="shared" si="7"/>
        <v>0</v>
      </c>
      <c r="BI133" s="147">
        <f t="shared" si="8"/>
        <v>0</v>
      </c>
      <c r="BJ133" s="16" t="s">
        <v>113</v>
      </c>
      <c r="BK133" s="147">
        <f t="shared" si="9"/>
        <v>0</v>
      </c>
      <c r="BL133" s="16" t="s">
        <v>186</v>
      </c>
      <c r="BM133" s="146" t="s">
        <v>409</v>
      </c>
    </row>
    <row r="134" spans="2:65" s="1" customFormat="1" ht="24.2" customHeight="1">
      <c r="B134" s="31"/>
      <c r="C134" s="135" t="s">
        <v>128</v>
      </c>
      <c r="D134" s="135" t="s">
        <v>167</v>
      </c>
      <c r="E134" s="136" t="s">
        <v>2760</v>
      </c>
      <c r="F134" s="137" t="s">
        <v>2761</v>
      </c>
      <c r="G134" s="138" t="s">
        <v>1909</v>
      </c>
      <c r="H134" s="139">
        <v>1</v>
      </c>
      <c r="I134" s="140"/>
      <c r="J134" s="141">
        <f t="shared" si="0"/>
        <v>0</v>
      </c>
      <c r="K134" s="137" t="s">
        <v>1</v>
      </c>
      <c r="L134" s="31"/>
      <c r="M134" s="142" t="s">
        <v>1</v>
      </c>
      <c r="N134" s="143" t="s">
        <v>42</v>
      </c>
      <c r="P134" s="144">
        <f t="shared" si="1"/>
        <v>0</v>
      </c>
      <c r="Q134" s="144">
        <v>0</v>
      </c>
      <c r="R134" s="144">
        <f t="shared" si="2"/>
        <v>0</v>
      </c>
      <c r="S134" s="144">
        <v>0</v>
      </c>
      <c r="T134" s="145">
        <f t="shared" si="3"/>
        <v>0</v>
      </c>
      <c r="AR134" s="146" t="s">
        <v>186</v>
      </c>
      <c r="AT134" s="146" t="s">
        <v>167</v>
      </c>
      <c r="AU134" s="146" t="s">
        <v>76</v>
      </c>
      <c r="AY134" s="16" t="s">
        <v>164</v>
      </c>
      <c r="BE134" s="147">
        <f t="shared" si="4"/>
        <v>0</v>
      </c>
      <c r="BF134" s="147">
        <f t="shared" si="5"/>
        <v>0</v>
      </c>
      <c r="BG134" s="147">
        <f t="shared" si="6"/>
        <v>0</v>
      </c>
      <c r="BH134" s="147">
        <f t="shared" si="7"/>
        <v>0</v>
      </c>
      <c r="BI134" s="147">
        <f t="shared" si="8"/>
        <v>0</v>
      </c>
      <c r="BJ134" s="16" t="s">
        <v>113</v>
      </c>
      <c r="BK134" s="147">
        <f t="shared" si="9"/>
        <v>0</v>
      </c>
      <c r="BL134" s="16" t="s">
        <v>186</v>
      </c>
      <c r="BM134" s="146" t="s">
        <v>423</v>
      </c>
    </row>
    <row r="135" spans="2:65" s="1" customFormat="1" ht="24.2" customHeight="1">
      <c r="B135" s="31"/>
      <c r="C135" s="135" t="s">
        <v>336</v>
      </c>
      <c r="D135" s="135" t="s">
        <v>167</v>
      </c>
      <c r="E135" s="136" t="s">
        <v>2762</v>
      </c>
      <c r="F135" s="137" t="s">
        <v>2763</v>
      </c>
      <c r="G135" s="138" t="s">
        <v>1909</v>
      </c>
      <c r="H135" s="139">
        <v>1</v>
      </c>
      <c r="I135" s="140"/>
      <c r="J135" s="141">
        <f t="shared" si="0"/>
        <v>0</v>
      </c>
      <c r="K135" s="137" t="s">
        <v>1</v>
      </c>
      <c r="L135" s="31"/>
      <c r="M135" s="142" t="s">
        <v>1</v>
      </c>
      <c r="N135" s="143" t="s">
        <v>42</v>
      </c>
      <c r="P135" s="144">
        <f t="shared" si="1"/>
        <v>0</v>
      </c>
      <c r="Q135" s="144">
        <v>0</v>
      </c>
      <c r="R135" s="144">
        <f t="shared" si="2"/>
        <v>0</v>
      </c>
      <c r="S135" s="144">
        <v>0</v>
      </c>
      <c r="T135" s="145">
        <f t="shared" si="3"/>
        <v>0</v>
      </c>
      <c r="AR135" s="146" t="s">
        <v>186</v>
      </c>
      <c r="AT135" s="146" t="s">
        <v>167</v>
      </c>
      <c r="AU135" s="146" t="s">
        <v>76</v>
      </c>
      <c r="AY135" s="16" t="s">
        <v>164</v>
      </c>
      <c r="BE135" s="147">
        <f t="shared" si="4"/>
        <v>0</v>
      </c>
      <c r="BF135" s="147">
        <f t="shared" si="5"/>
        <v>0</v>
      </c>
      <c r="BG135" s="147">
        <f t="shared" si="6"/>
        <v>0</v>
      </c>
      <c r="BH135" s="147">
        <f t="shared" si="7"/>
        <v>0</v>
      </c>
      <c r="BI135" s="147">
        <f t="shared" si="8"/>
        <v>0</v>
      </c>
      <c r="BJ135" s="16" t="s">
        <v>113</v>
      </c>
      <c r="BK135" s="147">
        <f t="shared" si="9"/>
        <v>0</v>
      </c>
      <c r="BL135" s="16" t="s">
        <v>186</v>
      </c>
      <c r="BM135" s="146" t="s">
        <v>439</v>
      </c>
    </row>
    <row r="136" spans="2:65" s="1" customFormat="1" ht="24.2" customHeight="1">
      <c r="B136" s="31"/>
      <c r="C136" s="135" t="s">
        <v>340</v>
      </c>
      <c r="D136" s="135" t="s">
        <v>167</v>
      </c>
      <c r="E136" s="136" t="s">
        <v>2764</v>
      </c>
      <c r="F136" s="137" t="s">
        <v>2765</v>
      </c>
      <c r="G136" s="138" t="s">
        <v>1909</v>
      </c>
      <c r="H136" s="139">
        <v>1</v>
      </c>
      <c r="I136" s="140"/>
      <c r="J136" s="141">
        <f t="shared" si="0"/>
        <v>0</v>
      </c>
      <c r="K136" s="137" t="s">
        <v>1</v>
      </c>
      <c r="L136" s="31"/>
      <c r="M136" s="142" t="s">
        <v>1</v>
      </c>
      <c r="N136" s="143" t="s">
        <v>42</v>
      </c>
      <c r="P136" s="144">
        <f t="shared" si="1"/>
        <v>0</v>
      </c>
      <c r="Q136" s="144">
        <v>0</v>
      </c>
      <c r="R136" s="144">
        <f t="shared" si="2"/>
        <v>0</v>
      </c>
      <c r="S136" s="144">
        <v>0</v>
      </c>
      <c r="T136" s="145">
        <f t="shared" si="3"/>
        <v>0</v>
      </c>
      <c r="AR136" s="146" t="s">
        <v>186</v>
      </c>
      <c r="AT136" s="146" t="s">
        <v>167</v>
      </c>
      <c r="AU136" s="146" t="s">
        <v>76</v>
      </c>
      <c r="AY136" s="16" t="s">
        <v>164</v>
      </c>
      <c r="BE136" s="147">
        <f t="shared" si="4"/>
        <v>0</v>
      </c>
      <c r="BF136" s="147">
        <f t="shared" si="5"/>
        <v>0</v>
      </c>
      <c r="BG136" s="147">
        <f t="shared" si="6"/>
        <v>0</v>
      </c>
      <c r="BH136" s="147">
        <f t="shared" si="7"/>
        <v>0</v>
      </c>
      <c r="BI136" s="147">
        <f t="shared" si="8"/>
        <v>0</v>
      </c>
      <c r="BJ136" s="16" t="s">
        <v>113</v>
      </c>
      <c r="BK136" s="147">
        <f t="shared" si="9"/>
        <v>0</v>
      </c>
      <c r="BL136" s="16" t="s">
        <v>186</v>
      </c>
      <c r="BM136" s="146" t="s">
        <v>470</v>
      </c>
    </row>
    <row r="137" spans="2:65" s="1" customFormat="1" ht="24.2" customHeight="1">
      <c r="B137" s="31"/>
      <c r="C137" s="135" t="s">
        <v>345</v>
      </c>
      <c r="D137" s="135" t="s">
        <v>167</v>
      </c>
      <c r="E137" s="136" t="s">
        <v>2766</v>
      </c>
      <c r="F137" s="137" t="s">
        <v>2767</v>
      </c>
      <c r="G137" s="138" t="s">
        <v>1909</v>
      </c>
      <c r="H137" s="139">
        <v>1</v>
      </c>
      <c r="I137" s="140"/>
      <c r="J137" s="141">
        <f t="shared" si="0"/>
        <v>0</v>
      </c>
      <c r="K137" s="137" t="s">
        <v>1</v>
      </c>
      <c r="L137" s="31"/>
      <c r="M137" s="142" t="s">
        <v>1</v>
      </c>
      <c r="N137" s="143" t="s">
        <v>42</v>
      </c>
      <c r="P137" s="144">
        <f t="shared" si="1"/>
        <v>0</v>
      </c>
      <c r="Q137" s="144">
        <v>0</v>
      </c>
      <c r="R137" s="144">
        <f t="shared" si="2"/>
        <v>0</v>
      </c>
      <c r="S137" s="144">
        <v>0</v>
      </c>
      <c r="T137" s="145">
        <f t="shared" si="3"/>
        <v>0</v>
      </c>
      <c r="AR137" s="146" t="s">
        <v>186</v>
      </c>
      <c r="AT137" s="146" t="s">
        <v>167</v>
      </c>
      <c r="AU137" s="146" t="s">
        <v>76</v>
      </c>
      <c r="AY137" s="16" t="s">
        <v>164</v>
      </c>
      <c r="BE137" s="147">
        <f t="shared" si="4"/>
        <v>0</v>
      </c>
      <c r="BF137" s="147">
        <f t="shared" si="5"/>
        <v>0</v>
      </c>
      <c r="BG137" s="147">
        <f t="shared" si="6"/>
        <v>0</v>
      </c>
      <c r="BH137" s="147">
        <f t="shared" si="7"/>
        <v>0</v>
      </c>
      <c r="BI137" s="147">
        <f t="shared" si="8"/>
        <v>0</v>
      </c>
      <c r="BJ137" s="16" t="s">
        <v>113</v>
      </c>
      <c r="BK137" s="147">
        <f t="shared" si="9"/>
        <v>0</v>
      </c>
      <c r="BL137" s="16" t="s">
        <v>186</v>
      </c>
      <c r="BM137" s="146" t="s">
        <v>504</v>
      </c>
    </row>
    <row r="138" spans="2:65" s="1" customFormat="1" ht="24.2" customHeight="1">
      <c r="B138" s="31"/>
      <c r="C138" s="135" t="s">
        <v>262</v>
      </c>
      <c r="D138" s="135" t="s">
        <v>167</v>
      </c>
      <c r="E138" s="136" t="s">
        <v>2768</v>
      </c>
      <c r="F138" s="137" t="s">
        <v>2769</v>
      </c>
      <c r="G138" s="138" t="s">
        <v>1909</v>
      </c>
      <c r="H138" s="139">
        <v>1</v>
      </c>
      <c r="I138" s="140"/>
      <c r="J138" s="141">
        <f t="shared" si="0"/>
        <v>0</v>
      </c>
      <c r="K138" s="137" t="s">
        <v>1</v>
      </c>
      <c r="L138" s="31"/>
      <c r="M138" s="142" t="s">
        <v>1</v>
      </c>
      <c r="N138" s="143" t="s">
        <v>42</v>
      </c>
      <c r="P138" s="144">
        <f t="shared" si="1"/>
        <v>0</v>
      </c>
      <c r="Q138" s="144">
        <v>0</v>
      </c>
      <c r="R138" s="144">
        <f t="shared" si="2"/>
        <v>0</v>
      </c>
      <c r="S138" s="144">
        <v>0</v>
      </c>
      <c r="T138" s="145">
        <f t="shared" si="3"/>
        <v>0</v>
      </c>
      <c r="AR138" s="146" t="s">
        <v>186</v>
      </c>
      <c r="AT138" s="146" t="s">
        <v>167</v>
      </c>
      <c r="AU138" s="146" t="s">
        <v>76</v>
      </c>
      <c r="AY138" s="16" t="s">
        <v>164</v>
      </c>
      <c r="BE138" s="147">
        <f t="shared" si="4"/>
        <v>0</v>
      </c>
      <c r="BF138" s="147">
        <f t="shared" si="5"/>
        <v>0</v>
      </c>
      <c r="BG138" s="147">
        <f t="shared" si="6"/>
        <v>0</v>
      </c>
      <c r="BH138" s="147">
        <f t="shared" si="7"/>
        <v>0</v>
      </c>
      <c r="BI138" s="147">
        <f t="shared" si="8"/>
        <v>0</v>
      </c>
      <c r="BJ138" s="16" t="s">
        <v>113</v>
      </c>
      <c r="BK138" s="147">
        <f t="shared" si="9"/>
        <v>0</v>
      </c>
      <c r="BL138" s="16" t="s">
        <v>186</v>
      </c>
      <c r="BM138" s="146" t="s">
        <v>521</v>
      </c>
    </row>
    <row r="139" spans="2:65" s="1" customFormat="1" ht="24.2" customHeight="1">
      <c r="B139" s="31"/>
      <c r="C139" s="135" t="s">
        <v>359</v>
      </c>
      <c r="D139" s="135" t="s">
        <v>167</v>
      </c>
      <c r="E139" s="136" t="s">
        <v>2770</v>
      </c>
      <c r="F139" s="137" t="s">
        <v>2771</v>
      </c>
      <c r="G139" s="138" t="s">
        <v>1909</v>
      </c>
      <c r="H139" s="139">
        <v>1</v>
      </c>
      <c r="I139" s="140"/>
      <c r="J139" s="141">
        <f t="shared" si="0"/>
        <v>0</v>
      </c>
      <c r="K139" s="137" t="s">
        <v>1</v>
      </c>
      <c r="L139" s="31"/>
      <c r="M139" s="142" t="s">
        <v>1</v>
      </c>
      <c r="N139" s="143" t="s">
        <v>42</v>
      </c>
      <c r="P139" s="144">
        <f t="shared" si="1"/>
        <v>0</v>
      </c>
      <c r="Q139" s="144">
        <v>0</v>
      </c>
      <c r="R139" s="144">
        <f t="shared" si="2"/>
        <v>0</v>
      </c>
      <c r="S139" s="144">
        <v>0</v>
      </c>
      <c r="T139" s="145">
        <f t="shared" si="3"/>
        <v>0</v>
      </c>
      <c r="AR139" s="146" t="s">
        <v>186</v>
      </c>
      <c r="AT139" s="146" t="s">
        <v>167</v>
      </c>
      <c r="AU139" s="146" t="s">
        <v>76</v>
      </c>
      <c r="AY139" s="16" t="s">
        <v>164</v>
      </c>
      <c r="BE139" s="147">
        <f t="shared" si="4"/>
        <v>0</v>
      </c>
      <c r="BF139" s="147">
        <f t="shared" si="5"/>
        <v>0</v>
      </c>
      <c r="BG139" s="147">
        <f t="shared" si="6"/>
        <v>0</v>
      </c>
      <c r="BH139" s="147">
        <f t="shared" si="7"/>
        <v>0</v>
      </c>
      <c r="BI139" s="147">
        <f t="shared" si="8"/>
        <v>0</v>
      </c>
      <c r="BJ139" s="16" t="s">
        <v>113</v>
      </c>
      <c r="BK139" s="147">
        <f t="shared" si="9"/>
        <v>0</v>
      </c>
      <c r="BL139" s="16" t="s">
        <v>186</v>
      </c>
      <c r="BM139" s="146" t="s">
        <v>536</v>
      </c>
    </row>
    <row r="140" spans="2:65" s="1" customFormat="1" ht="24.2" customHeight="1">
      <c r="B140" s="31"/>
      <c r="C140" s="135" t="s">
        <v>368</v>
      </c>
      <c r="D140" s="135" t="s">
        <v>167</v>
      </c>
      <c r="E140" s="136" t="s">
        <v>2772</v>
      </c>
      <c r="F140" s="137" t="s">
        <v>2773</v>
      </c>
      <c r="G140" s="138" t="s">
        <v>1909</v>
      </c>
      <c r="H140" s="139">
        <v>1</v>
      </c>
      <c r="I140" s="140"/>
      <c r="J140" s="141">
        <f t="shared" si="0"/>
        <v>0</v>
      </c>
      <c r="K140" s="137" t="s">
        <v>1</v>
      </c>
      <c r="L140" s="31"/>
      <c r="M140" s="142" t="s">
        <v>1</v>
      </c>
      <c r="N140" s="143" t="s">
        <v>42</v>
      </c>
      <c r="P140" s="144">
        <f t="shared" si="1"/>
        <v>0</v>
      </c>
      <c r="Q140" s="144">
        <v>0</v>
      </c>
      <c r="R140" s="144">
        <f t="shared" si="2"/>
        <v>0</v>
      </c>
      <c r="S140" s="144">
        <v>0</v>
      </c>
      <c r="T140" s="145">
        <f t="shared" si="3"/>
        <v>0</v>
      </c>
      <c r="AR140" s="146" t="s">
        <v>186</v>
      </c>
      <c r="AT140" s="146" t="s">
        <v>167</v>
      </c>
      <c r="AU140" s="146" t="s">
        <v>76</v>
      </c>
      <c r="AY140" s="16" t="s">
        <v>164</v>
      </c>
      <c r="BE140" s="147">
        <f t="shared" si="4"/>
        <v>0</v>
      </c>
      <c r="BF140" s="147">
        <f t="shared" si="5"/>
        <v>0</v>
      </c>
      <c r="BG140" s="147">
        <f t="shared" si="6"/>
        <v>0</v>
      </c>
      <c r="BH140" s="147">
        <f t="shared" si="7"/>
        <v>0</v>
      </c>
      <c r="BI140" s="147">
        <f t="shared" si="8"/>
        <v>0</v>
      </c>
      <c r="BJ140" s="16" t="s">
        <v>113</v>
      </c>
      <c r="BK140" s="147">
        <f t="shared" si="9"/>
        <v>0</v>
      </c>
      <c r="BL140" s="16" t="s">
        <v>186</v>
      </c>
      <c r="BM140" s="146" t="s">
        <v>552</v>
      </c>
    </row>
    <row r="141" spans="2:65" s="1" customFormat="1" ht="16.5" customHeight="1">
      <c r="B141" s="31"/>
      <c r="C141" s="135" t="s">
        <v>7</v>
      </c>
      <c r="D141" s="135" t="s">
        <v>167</v>
      </c>
      <c r="E141" s="136" t="s">
        <v>2774</v>
      </c>
      <c r="F141" s="137" t="s">
        <v>2775</v>
      </c>
      <c r="G141" s="138" t="s">
        <v>1909</v>
      </c>
      <c r="H141" s="139">
        <v>1</v>
      </c>
      <c r="I141" s="140"/>
      <c r="J141" s="141">
        <f t="shared" si="0"/>
        <v>0</v>
      </c>
      <c r="K141" s="137" t="s">
        <v>1</v>
      </c>
      <c r="L141" s="31"/>
      <c r="M141" s="152" t="s">
        <v>1</v>
      </c>
      <c r="N141" s="153" t="s">
        <v>42</v>
      </c>
      <c r="O141" s="154"/>
      <c r="P141" s="155">
        <f t="shared" si="1"/>
        <v>0</v>
      </c>
      <c r="Q141" s="155">
        <v>0</v>
      </c>
      <c r="R141" s="155">
        <f t="shared" si="2"/>
        <v>0</v>
      </c>
      <c r="S141" s="155">
        <v>0</v>
      </c>
      <c r="T141" s="156">
        <f t="shared" si="3"/>
        <v>0</v>
      </c>
      <c r="AR141" s="146" t="s">
        <v>186</v>
      </c>
      <c r="AT141" s="146" t="s">
        <v>167</v>
      </c>
      <c r="AU141" s="146" t="s">
        <v>76</v>
      </c>
      <c r="AY141" s="16" t="s">
        <v>164</v>
      </c>
      <c r="BE141" s="147">
        <f t="shared" si="4"/>
        <v>0</v>
      </c>
      <c r="BF141" s="147">
        <f t="shared" si="5"/>
        <v>0</v>
      </c>
      <c r="BG141" s="147">
        <f t="shared" si="6"/>
        <v>0</v>
      </c>
      <c r="BH141" s="147">
        <f t="shared" si="7"/>
        <v>0</v>
      </c>
      <c r="BI141" s="147">
        <f t="shared" si="8"/>
        <v>0</v>
      </c>
      <c r="BJ141" s="16" t="s">
        <v>113</v>
      </c>
      <c r="BK141" s="147">
        <f t="shared" si="9"/>
        <v>0</v>
      </c>
      <c r="BL141" s="16" t="s">
        <v>186</v>
      </c>
      <c r="BM141" s="146" t="s">
        <v>563</v>
      </c>
    </row>
    <row r="142" spans="2:65" s="1" customFormat="1" ht="6.95" customHeight="1">
      <c r="B142" s="43"/>
      <c r="C142" s="44"/>
      <c r="D142" s="44"/>
      <c r="E142" s="44"/>
      <c r="F142" s="44"/>
      <c r="G142" s="44"/>
      <c r="H142" s="44"/>
      <c r="I142" s="44"/>
      <c r="J142" s="44"/>
      <c r="K142" s="44"/>
      <c r="L142" s="31"/>
    </row>
  </sheetData>
  <sheetProtection algorithmName="SHA-512" hashValue="yfR3AiKYfTZSywBfDl5UPMtdA6ncDwSi+/G2EQEgqGwKWo0I6CDk19mPGb3rt+3PPLiSUXRRRDt/uBHHwjgH6A==" saltValue="t+TGIHKQzwpI3hOboM2mraB8bJoL4+JYFh52xO4qXY06xHnEJa76h5HyhcfxchtzjHbHciI0qAtrGFrc4xkkIg==" spinCount="100000" sheet="1" objects="1" scenarios="1" formatColumns="0" formatRows="0" autoFilter="0"/>
  <autoFilter ref="C119:K141" xr:uid="{00000000-0009-0000-0000-00000A000000}"/>
  <mergeCells count="12">
    <mergeCell ref="E112:H112"/>
    <mergeCell ref="L2:V2"/>
    <mergeCell ref="E85:H85"/>
    <mergeCell ref="E87:H87"/>
    <mergeCell ref="E89:H89"/>
    <mergeCell ref="E108:H108"/>
    <mergeCell ref="E110:H11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144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AT2" s="16" t="s">
        <v>120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</row>
    <row r="4" spans="2:46" ht="24.95" customHeight="1">
      <c r="B4" s="19"/>
      <c r="D4" s="20" t="s">
        <v>131</v>
      </c>
      <c r="L4" s="19"/>
      <c r="M4" s="92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1" t="str">
        <f>'Rekapitulace stavby'!K6</f>
        <v>Novostavba pavilonu sociální služby</v>
      </c>
      <c r="F7" s="232"/>
      <c r="G7" s="232"/>
      <c r="H7" s="232"/>
      <c r="L7" s="19"/>
    </row>
    <row r="8" spans="2:46" ht="12" customHeight="1">
      <c r="B8" s="19"/>
      <c r="D8" s="26" t="s">
        <v>132</v>
      </c>
      <c r="L8" s="19"/>
    </row>
    <row r="9" spans="2:46" s="1" customFormat="1" ht="16.5" customHeight="1">
      <c r="B9" s="31"/>
      <c r="E9" s="231" t="s">
        <v>2686</v>
      </c>
      <c r="F9" s="230"/>
      <c r="G9" s="230"/>
      <c r="H9" s="230"/>
      <c r="L9" s="31"/>
    </row>
    <row r="10" spans="2:46" s="1" customFormat="1" ht="12" customHeight="1">
      <c r="B10" s="31"/>
      <c r="D10" s="26" t="s">
        <v>2687</v>
      </c>
      <c r="L10" s="31"/>
    </row>
    <row r="11" spans="2:46" s="1" customFormat="1" ht="16.5" customHeight="1">
      <c r="B11" s="31"/>
      <c r="E11" s="224" t="s">
        <v>2776</v>
      </c>
      <c r="F11" s="230"/>
      <c r="G11" s="230"/>
      <c r="H11" s="230"/>
      <c r="L11" s="31"/>
    </row>
    <row r="12" spans="2:46" s="1" customFormat="1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29. 1. 2025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">
        <v>1</v>
      </c>
      <c r="L16" s="31"/>
    </row>
    <row r="17" spans="2:12" s="1" customFormat="1" ht="18" customHeight="1">
      <c r="B17" s="31"/>
      <c r="E17" s="24" t="s">
        <v>26</v>
      </c>
      <c r="I17" s="26" t="s">
        <v>27</v>
      </c>
      <c r="J17" s="24" t="s">
        <v>1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3" t="str">
        <f>'Rekapitulace stavby'!E14</f>
        <v>Vyplň údaj</v>
      </c>
      <c r="F20" s="199"/>
      <c r="G20" s="199"/>
      <c r="H20" s="199"/>
      <c r="I20" s="26" t="s">
        <v>27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25</v>
      </c>
      <c r="J22" s="24" t="s">
        <v>1</v>
      </c>
      <c r="L22" s="31"/>
    </row>
    <row r="23" spans="2:12" s="1" customFormat="1" ht="18" customHeight="1">
      <c r="B23" s="31"/>
      <c r="E23" s="24" t="s">
        <v>31</v>
      </c>
      <c r="I23" s="26" t="s">
        <v>27</v>
      </c>
      <c r="J23" s="24" t="s">
        <v>1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33</v>
      </c>
      <c r="I25" s="26" t="s">
        <v>25</v>
      </c>
      <c r="J25" s="24" t="s">
        <v>1</v>
      </c>
      <c r="L25" s="31"/>
    </row>
    <row r="26" spans="2:12" s="1" customFormat="1" ht="18" customHeight="1">
      <c r="B26" s="31"/>
      <c r="E26" s="24" t="s">
        <v>34</v>
      </c>
      <c r="I26" s="26" t="s">
        <v>27</v>
      </c>
      <c r="J26" s="24" t="s">
        <v>1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35</v>
      </c>
      <c r="L28" s="31"/>
    </row>
    <row r="29" spans="2:12" s="7" customFormat="1" ht="16.5" customHeight="1">
      <c r="B29" s="93"/>
      <c r="E29" s="204" t="s">
        <v>1</v>
      </c>
      <c r="F29" s="204"/>
      <c r="G29" s="204"/>
      <c r="H29" s="204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36</v>
      </c>
      <c r="J32" s="65">
        <f>ROUND(J120,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54" t="s">
        <v>40</v>
      </c>
      <c r="E35" s="26" t="s">
        <v>41</v>
      </c>
      <c r="F35" s="85">
        <f>ROUND((SUM(BE120:BE143)),  2)</f>
        <v>0</v>
      </c>
      <c r="I35" s="95">
        <v>0.21</v>
      </c>
      <c r="J35" s="85">
        <f>ROUND(((SUM(BE120:BE143))*I35),  2)</f>
        <v>0</v>
      </c>
      <c r="L35" s="31"/>
    </row>
    <row r="36" spans="2:12" s="1" customFormat="1" ht="14.45" customHeight="1">
      <c r="B36" s="31"/>
      <c r="E36" s="26" t="s">
        <v>42</v>
      </c>
      <c r="F36" s="85">
        <f>ROUND((SUM(BF120:BF143)),  2)</f>
        <v>0</v>
      </c>
      <c r="I36" s="95">
        <v>0.12</v>
      </c>
      <c r="J36" s="85">
        <f>ROUND(((SUM(BF120:BF143))*I36),  2)</f>
        <v>0</v>
      </c>
      <c r="L36" s="31"/>
    </row>
    <row r="37" spans="2:12" s="1" customFormat="1" ht="14.45" hidden="1" customHeight="1">
      <c r="B37" s="31"/>
      <c r="E37" s="26" t="s">
        <v>43</v>
      </c>
      <c r="F37" s="85">
        <f>ROUND((SUM(BG120:BG143)),  2)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85">
        <f>ROUND((SUM(BH120:BH143)),  2)</f>
        <v>0</v>
      </c>
      <c r="I38" s="95">
        <v>0.12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45</v>
      </c>
      <c r="F39" s="85">
        <f>ROUND((SUM(BI120:BI143)),  2)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46</v>
      </c>
      <c r="E41" s="56"/>
      <c r="F41" s="56"/>
      <c r="G41" s="98" t="s">
        <v>47</v>
      </c>
      <c r="H41" s="99" t="s">
        <v>48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51</v>
      </c>
      <c r="E61" s="33"/>
      <c r="F61" s="102" t="s">
        <v>52</v>
      </c>
      <c r="G61" s="42" t="s">
        <v>51</v>
      </c>
      <c r="H61" s="33"/>
      <c r="I61" s="33"/>
      <c r="J61" s="103" t="s">
        <v>52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51</v>
      </c>
      <c r="E76" s="33"/>
      <c r="F76" s="102" t="s">
        <v>52</v>
      </c>
      <c r="G76" s="42" t="s">
        <v>51</v>
      </c>
      <c r="H76" s="33"/>
      <c r="I76" s="33"/>
      <c r="J76" s="103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134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31" t="str">
        <f>E7</f>
        <v>Novostavba pavilonu sociální služby</v>
      </c>
      <c r="F85" s="232"/>
      <c r="G85" s="232"/>
      <c r="H85" s="232"/>
      <c r="L85" s="31"/>
    </row>
    <row r="86" spans="2:12" ht="12" customHeight="1">
      <c r="B86" s="19"/>
      <c r="C86" s="26" t="s">
        <v>132</v>
      </c>
      <c r="L86" s="19"/>
    </row>
    <row r="87" spans="2:12" s="1" customFormat="1" ht="16.5" customHeight="1">
      <c r="B87" s="31"/>
      <c r="E87" s="231" t="s">
        <v>2686</v>
      </c>
      <c r="F87" s="230"/>
      <c r="G87" s="230"/>
      <c r="H87" s="230"/>
      <c r="L87" s="31"/>
    </row>
    <row r="88" spans="2:12" s="1" customFormat="1" ht="12" customHeight="1">
      <c r="B88" s="31"/>
      <c r="C88" s="26" t="s">
        <v>2687</v>
      </c>
      <c r="L88" s="31"/>
    </row>
    <row r="89" spans="2:12" s="1" customFormat="1" ht="16.5" customHeight="1">
      <c r="B89" s="31"/>
      <c r="E89" s="224" t="str">
        <f>E11</f>
        <v>10 - EZS</v>
      </c>
      <c r="F89" s="230"/>
      <c r="G89" s="230"/>
      <c r="H89" s="230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 xml:space="preserve"> </v>
      </c>
      <c r="I91" s="26" t="s">
        <v>22</v>
      </c>
      <c r="J91" s="51" t="str">
        <f>IF(J14="","",J14)</f>
        <v>29. 1. 2025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24</v>
      </c>
      <c r="F93" s="24" t="str">
        <f>E17</f>
        <v>Centrum Rožmitál pod Tremšínem</v>
      </c>
      <c r="I93" s="26" t="s">
        <v>30</v>
      </c>
      <c r="J93" s="29" t="str">
        <f>E23</f>
        <v>IPOKa s.r.o.</v>
      </c>
      <c r="L93" s="31"/>
    </row>
    <row r="94" spans="2:12" s="1" customFormat="1" ht="25.7" customHeight="1">
      <c r="B94" s="31"/>
      <c r="C94" s="26" t="s">
        <v>28</v>
      </c>
      <c r="F94" s="24" t="str">
        <f>IF(E20="","",E20)</f>
        <v>Vyplň údaj</v>
      </c>
      <c r="I94" s="26" t="s">
        <v>33</v>
      </c>
      <c r="J94" s="29" t="str">
        <f>E26</f>
        <v>František Klus (asř + kompletace)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135</v>
      </c>
      <c r="D96" s="96"/>
      <c r="E96" s="96"/>
      <c r="F96" s="96"/>
      <c r="G96" s="96"/>
      <c r="H96" s="96"/>
      <c r="I96" s="96"/>
      <c r="J96" s="105" t="s">
        <v>136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137</v>
      </c>
      <c r="J98" s="65">
        <f>J120</f>
        <v>0</v>
      </c>
      <c r="L98" s="31"/>
      <c r="AU98" s="16" t="s">
        <v>138</v>
      </c>
    </row>
    <row r="99" spans="2:47" s="1" customFormat="1" ht="21.75" customHeight="1">
      <c r="B99" s="31"/>
      <c r="L99" s="31"/>
    </row>
    <row r="100" spans="2:47" s="1" customFormat="1" ht="6.95" customHeight="1"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31"/>
    </row>
    <row r="104" spans="2:47" s="1" customFormat="1" ht="6.95" customHeight="1">
      <c r="B104" s="45"/>
      <c r="C104" s="46"/>
      <c r="D104" s="46"/>
      <c r="E104" s="46"/>
      <c r="F104" s="46"/>
      <c r="G104" s="46"/>
      <c r="H104" s="46"/>
      <c r="I104" s="46"/>
      <c r="J104" s="46"/>
      <c r="K104" s="46"/>
      <c r="L104" s="31"/>
    </row>
    <row r="105" spans="2:47" s="1" customFormat="1" ht="24.95" customHeight="1">
      <c r="B105" s="31"/>
      <c r="C105" s="20" t="s">
        <v>149</v>
      </c>
      <c r="L105" s="31"/>
    </row>
    <row r="106" spans="2:47" s="1" customFormat="1" ht="6.95" customHeight="1">
      <c r="B106" s="31"/>
      <c r="L106" s="31"/>
    </row>
    <row r="107" spans="2:47" s="1" customFormat="1" ht="12" customHeight="1">
      <c r="B107" s="31"/>
      <c r="C107" s="26" t="s">
        <v>16</v>
      </c>
      <c r="L107" s="31"/>
    </row>
    <row r="108" spans="2:47" s="1" customFormat="1" ht="16.5" customHeight="1">
      <c r="B108" s="31"/>
      <c r="E108" s="231" t="str">
        <f>E7</f>
        <v>Novostavba pavilonu sociální služby</v>
      </c>
      <c r="F108" s="232"/>
      <c r="G108" s="232"/>
      <c r="H108" s="232"/>
      <c r="L108" s="31"/>
    </row>
    <row r="109" spans="2:47" ht="12" customHeight="1">
      <c r="B109" s="19"/>
      <c r="C109" s="26" t="s">
        <v>132</v>
      </c>
      <c r="L109" s="19"/>
    </row>
    <row r="110" spans="2:47" s="1" customFormat="1" ht="16.5" customHeight="1">
      <c r="B110" s="31"/>
      <c r="E110" s="231" t="s">
        <v>2686</v>
      </c>
      <c r="F110" s="230"/>
      <c r="G110" s="230"/>
      <c r="H110" s="230"/>
      <c r="L110" s="31"/>
    </row>
    <row r="111" spans="2:47" s="1" customFormat="1" ht="12" customHeight="1">
      <c r="B111" s="31"/>
      <c r="C111" s="26" t="s">
        <v>2687</v>
      </c>
      <c r="L111" s="31"/>
    </row>
    <row r="112" spans="2:47" s="1" customFormat="1" ht="16.5" customHeight="1">
      <c r="B112" s="31"/>
      <c r="E112" s="224" t="str">
        <f>E11</f>
        <v>10 - EZS</v>
      </c>
      <c r="F112" s="230"/>
      <c r="G112" s="230"/>
      <c r="H112" s="230"/>
      <c r="L112" s="31"/>
    </row>
    <row r="113" spans="2:65" s="1" customFormat="1" ht="6.95" customHeight="1">
      <c r="B113" s="31"/>
      <c r="L113" s="31"/>
    </row>
    <row r="114" spans="2:65" s="1" customFormat="1" ht="12" customHeight="1">
      <c r="B114" s="31"/>
      <c r="C114" s="26" t="s">
        <v>20</v>
      </c>
      <c r="F114" s="24" t="str">
        <f>F14</f>
        <v xml:space="preserve"> </v>
      </c>
      <c r="I114" s="26" t="s">
        <v>22</v>
      </c>
      <c r="J114" s="51" t="str">
        <f>IF(J14="","",J14)</f>
        <v>29. 1. 2025</v>
      </c>
      <c r="L114" s="31"/>
    </row>
    <row r="115" spans="2:65" s="1" customFormat="1" ht="6.95" customHeight="1">
      <c r="B115" s="31"/>
      <c r="L115" s="31"/>
    </row>
    <row r="116" spans="2:65" s="1" customFormat="1" ht="15.2" customHeight="1">
      <c r="B116" s="31"/>
      <c r="C116" s="26" t="s">
        <v>24</v>
      </c>
      <c r="F116" s="24" t="str">
        <f>E17</f>
        <v>Centrum Rožmitál pod Tremšínem</v>
      </c>
      <c r="I116" s="26" t="s">
        <v>30</v>
      </c>
      <c r="J116" s="29" t="str">
        <f>E23</f>
        <v>IPOKa s.r.o.</v>
      </c>
      <c r="L116" s="31"/>
    </row>
    <row r="117" spans="2:65" s="1" customFormat="1" ht="25.7" customHeight="1">
      <c r="B117" s="31"/>
      <c r="C117" s="26" t="s">
        <v>28</v>
      </c>
      <c r="F117" s="24" t="str">
        <f>IF(E20="","",E20)</f>
        <v>Vyplň údaj</v>
      </c>
      <c r="I117" s="26" t="s">
        <v>33</v>
      </c>
      <c r="J117" s="29" t="str">
        <f>E26</f>
        <v>František Klus (asř + kompletace)</v>
      </c>
      <c r="L117" s="31"/>
    </row>
    <row r="118" spans="2:65" s="1" customFormat="1" ht="10.35" customHeight="1">
      <c r="B118" s="31"/>
      <c r="L118" s="31"/>
    </row>
    <row r="119" spans="2:65" s="10" customFormat="1" ht="29.25" customHeight="1">
      <c r="B119" s="115"/>
      <c r="C119" s="116" t="s">
        <v>150</v>
      </c>
      <c r="D119" s="117" t="s">
        <v>61</v>
      </c>
      <c r="E119" s="117" t="s">
        <v>57</v>
      </c>
      <c r="F119" s="117" t="s">
        <v>58</v>
      </c>
      <c r="G119" s="117" t="s">
        <v>151</v>
      </c>
      <c r="H119" s="117" t="s">
        <v>152</v>
      </c>
      <c r="I119" s="117" t="s">
        <v>153</v>
      </c>
      <c r="J119" s="117" t="s">
        <v>136</v>
      </c>
      <c r="K119" s="118" t="s">
        <v>154</v>
      </c>
      <c r="L119" s="115"/>
      <c r="M119" s="58" t="s">
        <v>1</v>
      </c>
      <c r="N119" s="59" t="s">
        <v>40</v>
      </c>
      <c r="O119" s="59" t="s">
        <v>155</v>
      </c>
      <c r="P119" s="59" t="s">
        <v>156</v>
      </c>
      <c r="Q119" s="59" t="s">
        <v>157</v>
      </c>
      <c r="R119" s="59" t="s">
        <v>158</v>
      </c>
      <c r="S119" s="59" t="s">
        <v>159</v>
      </c>
      <c r="T119" s="60" t="s">
        <v>160</v>
      </c>
    </row>
    <row r="120" spans="2:65" s="1" customFormat="1" ht="22.9" customHeight="1">
      <c r="B120" s="31"/>
      <c r="C120" s="63" t="s">
        <v>161</v>
      </c>
      <c r="J120" s="119">
        <f>BK120</f>
        <v>0</v>
      </c>
      <c r="L120" s="31"/>
      <c r="M120" s="61"/>
      <c r="N120" s="52"/>
      <c r="O120" s="52"/>
      <c r="P120" s="120">
        <f>SUM(P121:P143)</f>
        <v>0</v>
      </c>
      <c r="Q120" s="52"/>
      <c r="R120" s="120">
        <f>SUM(R121:R143)</f>
        <v>0</v>
      </c>
      <c r="S120" s="52"/>
      <c r="T120" s="121">
        <f>SUM(T121:T143)</f>
        <v>0</v>
      </c>
      <c r="AT120" s="16" t="s">
        <v>75</v>
      </c>
      <c r="AU120" s="16" t="s">
        <v>138</v>
      </c>
      <c r="BK120" s="122">
        <f>SUM(BK121:BK143)</f>
        <v>0</v>
      </c>
    </row>
    <row r="121" spans="2:65" s="1" customFormat="1" ht="76.349999999999994" customHeight="1">
      <c r="B121" s="31"/>
      <c r="C121" s="135" t="s">
        <v>84</v>
      </c>
      <c r="D121" s="135" t="s">
        <v>167</v>
      </c>
      <c r="E121" s="136" t="s">
        <v>2777</v>
      </c>
      <c r="F121" s="137" t="s">
        <v>2778</v>
      </c>
      <c r="G121" s="138" t="s">
        <v>1909</v>
      </c>
      <c r="H121" s="139">
        <v>1</v>
      </c>
      <c r="I121" s="140"/>
      <c r="J121" s="141">
        <f t="shared" ref="J121:J143" si="0">ROUND(I121*H121,2)</f>
        <v>0</v>
      </c>
      <c r="K121" s="137" t="s">
        <v>1</v>
      </c>
      <c r="L121" s="31"/>
      <c r="M121" s="142" t="s">
        <v>1</v>
      </c>
      <c r="N121" s="143" t="s">
        <v>42</v>
      </c>
      <c r="P121" s="144">
        <f t="shared" ref="P121:P143" si="1">O121*H121</f>
        <v>0</v>
      </c>
      <c r="Q121" s="144">
        <v>0</v>
      </c>
      <c r="R121" s="144">
        <f t="shared" ref="R121:R143" si="2">Q121*H121</f>
        <v>0</v>
      </c>
      <c r="S121" s="144">
        <v>0</v>
      </c>
      <c r="T121" s="145">
        <f t="shared" ref="T121:T143" si="3">S121*H121</f>
        <v>0</v>
      </c>
      <c r="AR121" s="146" t="s">
        <v>186</v>
      </c>
      <c r="AT121" s="146" t="s">
        <v>167</v>
      </c>
      <c r="AU121" s="146" t="s">
        <v>76</v>
      </c>
      <c r="AY121" s="16" t="s">
        <v>164</v>
      </c>
      <c r="BE121" s="147">
        <f t="shared" ref="BE121:BE143" si="4">IF(N121="základní",J121,0)</f>
        <v>0</v>
      </c>
      <c r="BF121" s="147">
        <f t="shared" ref="BF121:BF143" si="5">IF(N121="snížená",J121,0)</f>
        <v>0</v>
      </c>
      <c r="BG121" s="147">
        <f t="shared" ref="BG121:BG143" si="6">IF(N121="zákl. přenesená",J121,0)</f>
        <v>0</v>
      </c>
      <c r="BH121" s="147">
        <f t="shared" ref="BH121:BH143" si="7">IF(N121="sníž. přenesená",J121,0)</f>
        <v>0</v>
      </c>
      <c r="BI121" s="147">
        <f t="shared" ref="BI121:BI143" si="8">IF(N121="nulová",J121,0)</f>
        <v>0</v>
      </c>
      <c r="BJ121" s="16" t="s">
        <v>113</v>
      </c>
      <c r="BK121" s="147">
        <f t="shared" ref="BK121:BK143" si="9">ROUND(I121*H121,2)</f>
        <v>0</v>
      </c>
      <c r="BL121" s="16" t="s">
        <v>186</v>
      </c>
      <c r="BM121" s="146" t="s">
        <v>113</v>
      </c>
    </row>
    <row r="122" spans="2:65" s="1" customFormat="1" ht="76.349999999999994" customHeight="1">
      <c r="B122" s="31"/>
      <c r="C122" s="135" t="s">
        <v>113</v>
      </c>
      <c r="D122" s="135" t="s">
        <v>167</v>
      </c>
      <c r="E122" s="136" t="s">
        <v>2779</v>
      </c>
      <c r="F122" s="137" t="s">
        <v>2780</v>
      </c>
      <c r="G122" s="138" t="s">
        <v>1909</v>
      </c>
      <c r="H122" s="139">
        <v>3</v>
      </c>
      <c r="I122" s="140"/>
      <c r="J122" s="141">
        <f t="shared" si="0"/>
        <v>0</v>
      </c>
      <c r="K122" s="137" t="s">
        <v>1</v>
      </c>
      <c r="L122" s="31"/>
      <c r="M122" s="142" t="s">
        <v>1</v>
      </c>
      <c r="N122" s="143" t="s">
        <v>42</v>
      </c>
      <c r="P122" s="144">
        <f t="shared" si="1"/>
        <v>0</v>
      </c>
      <c r="Q122" s="144">
        <v>0</v>
      </c>
      <c r="R122" s="144">
        <f t="shared" si="2"/>
        <v>0</v>
      </c>
      <c r="S122" s="144">
        <v>0</v>
      </c>
      <c r="T122" s="145">
        <f t="shared" si="3"/>
        <v>0</v>
      </c>
      <c r="AR122" s="146" t="s">
        <v>186</v>
      </c>
      <c r="AT122" s="146" t="s">
        <v>167</v>
      </c>
      <c r="AU122" s="146" t="s">
        <v>76</v>
      </c>
      <c r="AY122" s="16" t="s">
        <v>164</v>
      </c>
      <c r="BE122" s="147">
        <f t="shared" si="4"/>
        <v>0</v>
      </c>
      <c r="BF122" s="147">
        <f t="shared" si="5"/>
        <v>0</v>
      </c>
      <c r="BG122" s="147">
        <f t="shared" si="6"/>
        <v>0</v>
      </c>
      <c r="BH122" s="147">
        <f t="shared" si="7"/>
        <v>0</v>
      </c>
      <c r="BI122" s="147">
        <f t="shared" si="8"/>
        <v>0</v>
      </c>
      <c r="BJ122" s="16" t="s">
        <v>113</v>
      </c>
      <c r="BK122" s="147">
        <f t="shared" si="9"/>
        <v>0</v>
      </c>
      <c r="BL122" s="16" t="s">
        <v>186</v>
      </c>
      <c r="BM122" s="146" t="s">
        <v>186</v>
      </c>
    </row>
    <row r="123" spans="2:65" s="1" customFormat="1" ht="24.2" customHeight="1">
      <c r="B123" s="31"/>
      <c r="C123" s="135" t="s">
        <v>181</v>
      </c>
      <c r="D123" s="135" t="s">
        <v>167</v>
      </c>
      <c r="E123" s="136" t="s">
        <v>2781</v>
      </c>
      <c r="F123" s="137" t="s">
        <v>2782</v>
      </c>
      <c r="G123" s="138" t="s">
        <v>1894</v>
      </c>
      <c r="H123" s="139">
        <v>3</v>
      </c>
      <c r="I123" s="140"/>
      <c r="J123" s="141">
        <f t="shared" si="0"/>
        <v>0</v>
      </c>
      <c r="K123" s="137" t="s">
        <v>1</v>
      </c>
      <c r="L123" s="31"/>
      <c r="M123" s="142" t="s">
        <v>1</v>
      </c>
      <c r="N123" s="143" t="s">
        <v>42</v>
      </c>
      <c r="P123" s="144">
        <f t="shared" si="1"/>
        <v>0</v>
      </c>
      <c r="Q123" s="144">
        <v>0</v>
      </c>
      <c r="R123" s="144">
        <f t="shared" si="2"/>
        <v>0</v>
      </c>
      <c r="S123" s="144">
        <v>0</v>
      </c>
      <c r="T123" s="145">
        <f t="shared" si="3"/>
        <v>0</v>
      </c>
      <c r="AR123" s="146" t="s">
        <v>186</v>
      </c>
      <c r="AT123" s="146" t="s">
        <v>167</v>
      </c>
      <c r="AU123" s="146" t="s">
        <v>76</v>
      </c>
      <c r="AY123" s="16" t="s">
        <v>164</v>
      </c>
      <c r="BE123" s="147">
        <f t="shared" si="4"/>
        <v>0</v>
      </c>
      <c r="BF123" s="147">
        <f t="shared" si="5"/>
        <v>0</v>
      </c>
      <c r="BG123" s="147">
        <f t="shared" si="6"/>
        <v>0</v>
      </c>
      <c r="BH123" s="147">
        <f t="shared" si="7"/>
        <v>0</v>
      </c>
      <c r="BI123" s="147">
        <f t="shared" si="8"/>
        <v>0</v>
      </c>
      <c r="BJ123" s="16" t="s">
        <v>113</v>
      </c>
      <c r="BK123" s="147">
        <f t="shared" si="9"/>
        <v>0</v>
      </c>
      <c r="BL123" s="16" t="s">
        <v>186</v>
      </c>
      <c r="BM123" s="146" t="s">
        <v>194</v>
      </c>
    </row>
    <row r="124" spans="2:65" s="1" customFormat="1" ht="37.9" customHeight="1">
      <c r="B124" s="31"/>
      <c r="C124" s="135" t="s">
        <v>186</v>
      </c>
      <c r="D124" s="135" t="s">
        <v>167</v>
      </c>
      <c r="E124" s="136" t="s">
        <v>2783</v>
      </c>
      <c r="F124" s="137" t="s">
        <v>2784</v>
      </c>
      <c r="G124" s="138" t="s">
        <v>1909</v>
      </c>
      <c r="H124" s="139">
        <v>1</v>
      </c>
      <c r="I124" s="140"/>
      <c r="J124" s="141">
        <f t="shared" si="0"/>
        <v>0</v>
      </c>
      <c r="K124" s="137" t="s">
        <v>1</v>
      </c>
      <c r="L124" s="31"/>
      <c r="M124" s="142" t="s">
        <v>1</v>
      </c>
      <c r="N124" s="143" t="s">
        <v>42</v>
      </c>
      <c r="P124" s="144">
        <f t="shared" si="1"/>
        <v>0</v>
      </c>
      <c r="Q124" s="144">
        <v>0</v>
      </c>
      <c r="R124" s="144">
        <f t="shared" si="2"/>
        <v>0</v>
      </c>
      <c r="S124" s="144">
        <v>0</v>
      </c>
      <c r="T124" s="145">
        <f t="shared" si="3"/>
        <v>0</v>
      </c>
      <c r="AR124" s="146" t="s">
        <v>186</v>
      </c>
      <c r="AT124" s="146" t="s">
        <v>167</v>
      </c>
      <c r="AU124" s="146" t="s">
        <v>76</v>
      </c>
      <c r="AY124" s="16" t="s">
        <v>164</v>
      </c>
      <c r="BE124" s="147">
        <f t="shared" si="4"/>
        <v>0</v>
      </c>
      <c r="BF124" s="147">
        <f t="shared" si="5"/>
        <v>0</v>
      </c>
      <c r="BG124" s="147">
        <f t="shared" si="6"/>
        <v>0</v>
      </c>
      <c r="BH124" s="147">
        <f t="shared" si="7"/>
        <v>0</v>
      </c>
      <c r="BI124" s="147">
        <f t="shared" si="8"/>
        <v>0</v>
      </c>
      <c r="BJ124" s="16" t="s">
        <v>113</v>
      </c>
      <c r="BK124" s="147">
        <f t="shared" si="9"/>
        <v>0</v>
      </c>
      <c r="BL124" s="16" t="s">
        <v>186</v>
      </c>
      <c r="BM124" s="146" t="s">
        <v>203</v>
      </c>
    </row>
    <row r="125" spans="2:65" s="1" customFormat="1" ht="66.75" customHeight="1">
      <c r="B125" s="31"/>
      <c r="C125" s="135" t="s">
        <v>163</v>
      </c>
      <c r="D125" s="135" t="s">
        <v>167</v>
      </c>
      <c r="E125" s="136" t="s">
        <v>2785</v>
      </c>
      <c r="F125" s="137" t="s">
        <v>2786</v>
      </c>
      <c r="G125" s="138" t="s">
        <v>1909</v>
      </c>
      <c r="H125" s="139">
        <v>85</v>
      </c>
      <c r="I125" s="140"/>
      <c r="J125" s="141">
        <f t="shared" si="0"/>
        <v>0</v>
      </c>
      <c r="K125" s="137" t="s">
        <v>1</v>
      </c>
      <c r="L125" s="31"/>
      <c r="M125" s="142" t="s">
        <v>1</v>
      </c>
      <c r="N125" s="143" t="s">
        <v>42</v>
      </c>
      <c r="P125" s="144">
        <f t="shared" si="1"/>
        <v>0</v>
      </c>
      <c r="Q125" s="144">
        <v>0</v>
      </c>
      <c r="R125" s="144">
        <f t="shared" si="2"/>
        <v>0</v>
      </c>
      <c r="S125" s="144">
        <v>0</v>
      </c>
      <c r="T125" s="145">
        <f t="shared" si="3"/>
        <v>0</v>
      </c>
      <c r="AR125" s="146" t="s">
        <v>186</v>
      </c>
      <c r="AT125" s="146" t="s">
        <v>167</v>
      </c>
      <c r="AU125" s="146" t="s">
        <v>76</v>
      </c>
      <c r="AY125" s="16" t="s">
        <v>164</v>
      </c>
      <c r="BE125" s="147">
        <f t="shared" si="4"/>
        <v>0</v>
      </c>
      <c r="BF125" s="147">
        <f t="shared" si="5"/>
        <v>0</v>
      </c>
      <c r="BG125" s="147">
        <f t="shared" si="6"/>
        <v>0</v>
      </c>
      <c r="BH125" s="147">
        <f t="shared" si="7"/>
        <v>0</v>
      </c>
      <c r="BI125" s="147">
        <f t="shared" si="8"/>
        <v>0</v>
      </c>
      <c r="BJ125" s="16" t="s">
        <v>113</v>
      </c>
      <c r="BK125" s="147">
        <f t="shared" si="9"/>
        <v>0</v>
      </c>
      <c r="BL125" s="16" t="s">
        <v>186</v>
      </c>
      <c r="BM125" s="146" t="s">
        <v>118</v>
      </c>
    </row>
    <row r="126" spans="2:65" s="1" customFormat="1" ht="16.5" customHeight="1">
      <c r="B126" s="31"/>
      <c r="C126" s="135" t="s">
        <v>194</v>
      </c>
      <c r="D126" s="135" t="s">
        <v>167</v>
      </c>
      <c r="E126" s="136" t="s">
        <v>2787</v>
      </c>
      <c r="F126" s="137" t="s">
        <v>2788</v>
      </c>
      <c r="G126" s="138" t="s">
        <v>1894</v>
      </c>
      <c r="H126" s="139">
        <v>255</v>
      </c>
      <c r="I126" s="140"/>
      <c r="J126" s="141">
        <f t="shared" si="0"/>
        <v>0</v>
      </c>
      <c r="K126" s="137" t="s">
        <v>1</v>
      </c>
      <c r="L126" s="31"/>
      <c r="M126" s="142" t="s">
        <v>1</v>
      </c>
      <c r="N126" s="143" t="s">
        <v>42</v>
      </c>
      <c r="P126" s="144">
        <f t="shared" si="1"/>
        <v>0</v>
      </c>
      <c r="Q126" s="144">
        <v>0</v>
      </c>
      <c r="R126" s="144">
        <f t="shared" si="2"/>
        <v>0</v>
      </c>
      <c r="S126" s="144">
        <v>0</v>
      </c>
      <c r="T126" s="145">
        <f t="shared" si="3"/>
        <v>0</v>
      </c>
      <c r="AR126" s="146" t="s">
        <v>186</v>
      </c>
      <c r="AT126" s="146" t="s">
        <v>167</v>
      </c>
      <c r="AU126" s="146" t="s">
        <v>76</v>
      </c>
      <c r="AY126" s="16" t="s">
        <v>164</v>
      </c>
      <c r="BE126" s="147">
        <f t="shared" si="4"/>
        <v>0</v>
      </c>
      <c r="BF126" s="147">
        <f t="shared" si="5"/>
        <v>0</v>
      </c>
      <c r="BG126" s="147">
        <f t="shared" si="6"/>
        <v>0</v>
      </c>
      <c r="BH126" s="147">
        <f t="shared" si="7"/>
        <v>0</v>
      </c>
      <c r="BI126" s="147">
        <f t="shared" si="8"/>
        <v>0</v>
      </c>
      <c r="BJ126" s="16" t="s">
        <v>113</v>
      </c>
      <c r="BK126" s="147">
        <f t="shared" si="9"/>
        <v>0</v>
      </c>
      <c r="BL126" s="16" t="s">
        <v>186</v>
      </c>
      <c r="BM126" s="146" t="s">
        <v>8</v>
      </c>
    </row>
    <row r="127" spans="2:65" s="1" customFormat="1" ht="24.2" customHeight="1">
      <c r="B127" s="31"/>
      <c r="C127" s="135" t="s">
        <v>197</v>
      </c>
      <c r="D127" s="135" t="s">
        <v>167</v>
      </c>
      <c r="E127" s="136" t="s">
        <v>2789</v>
      </c>
      <c r="F127" s="137" t="s">
        <v>2790</v>
      </c>
      <c r="G127" s="138" t="s">
        <v>1894</v>
      </c>
      <c r="H127" s="139">
        <v>2</v>
      </c>
      <c r="I127" s="140"/>
      <c r="J127" s="141">
        <f t="shared" si="0"/>
        <v>0</v>
      </c>
      <c r="K127" s="137" t="s">
        <v>1</v>
      </c>
      <c r="L127" s="31"/>
      <c r="M127" s="142" t="s">
        <v>1</v>
      </c>
      <c r="N127" s="143" t="s">
        <v>42</v>
      </c>
      <c r="P127" s="144">
        <f t="shared" si="1"/>
        <v>0</v>
      </c>
      <c r="Q127" s="144">
        <v>0</v>
      </c>
      <c r="R127" s="144">
        <f t="shared" si="2"/>
        <v>0</v>
      </c>
      <c r="S127" s="144">
        <v>0</v>
      </c>
      <c r="T127" s="145">
        <f t="shared" si="3"/>
        <v>0</v>
      </c>
      <c r="AR127" s="146" t="s">
        <v>186</v>
      </c>
      <c r="AT127" s="146" t="s">
        <v>167</v>
      </c>
      <c r="AU127" s="146" t="s">
        <v>76</v>
      </c>
      <c r="AY127" s="16" t="s">
        <v>164</v>
      </c>
      <c r="BE127" s="147">
        <f t="shared" si="4"/>
        <v>0</v>
      </c>
      <c r="BF127" s="147">
        <f t="shared" si="5"/>
        <v>0</v>
      </c>
      <c r="BG127" s="147">
        <f t="shared" si="6"/>
        <v>0</v>
      </c>
      <c r="BH127" s="147">
        <f t="shared" si="7"/>
        <v>0</v>
      </c>
      <c r="BI127" s="147">
        <f t="shared" si="8"/>
        <v>0</v>
      </c>
      <c r="BJ127" s="16" t="s">
        <v>113</v>
      </c>
      <c r="BK127" s="147">
        <f t="shared" si="9"/>
        <v>0</v>
      </c>
      <c r="BL127" s="16" t="s">
        <v>186</v>
      </c>
      <c r="BM127" s="146" t="s">
        <v>128</v>
      </c>
    </row>
    <row r="128" spans="2:65" s="1" customFormat="1" ht="16.5" customHeight="1">
      <c r="B128" s="31"/>
      <c r="C128" s="135" t="s">
        <v>203</v>
      </c>
      <c r="D128" s="135" t="s">
        <v>167</v>
      </c>
      <c r="E128" s="136" t="s">
        <v>2791</v>
      </c>
      <c r="F128" s="137" t="s">
        <v>2792</v>
      </c>
      <c r="G128" s="138" t="s">
        <v>1894</v>
      </c>
      <c r="H128" s="139">
        <v>6</v>
      </c>
      <c r="I128" s="140"/>
      <c r="J128" s="141">
        <f t="shared" si="0"/>
        <v>0</v>
      </c>
      <c r="K128" s="137" t="s">
        <v>1</v>
      </c>
      <c r="L128" s="31"/>
      <c r="M128" s="142" t="s">
        <v>1</v>
      </c>
      <c r="N128" s="143" t="s">
        <v>42</v>
      </c>
      <c r="P128" s="144">
        <f t="shared" si="1"/>
        <v>0</v>
      </c>
      <c r="Q128" s="144">
        <v>0</v>
      </c>
      <c r="R128" s="144">
        <f t="shared" si="2"/>
        <v>0</v>
      </c>
      <c r="S128" s="144">
        <v>0</v>
      </c>
      <c r="T128" s="145">
        <f t="shared" si="3"/>
        <v>0</v>
      </c>
      <c r="AR128" s="146" t="s">
        <v>186</v>
      </c>
      <c r="AT128" s="146" t="s">
        <v>167</v>
      </c>
      <c r="AU128" s="146" t="s">
        <v>76</v>
      </c>
      <c r="AY128" s="16" t="s">
        <v>164</v>
      </c>
      <c r="BE128" s="147">
        <f t="shared" si="4"/>
        <v>0</v>
      </c>
      <c r="BF128" s="147">
        <f t="shared" si="5"/>
        <v>0</v>
      </c>
      <c r="BG128" s="147">
        <f t="shared" si="6"/>
        <v>0</v>
      </c>
      <c r="BH128" s="147">
        <f t="shared" si="7"/>
        <v>0</v>
      </c>
      <c r="BI128" s="147">
        <f t="shared" si="8"/>
        <v>0</v>
      </c>
      <c r="BJ128" s="16" t="s">
        <v>113</v>
      </c>
      <c r="BK128" s="147">
        <f t="shared" si="9"/>
        <v>0</v>
      </c>
      <c r="BL128" s="16" t="s">
        <v>186</v>
      </c>
      <c r="BM128" s="146" t="s">
        <v>340</v>
      </c>
    </row>
    <row r="129" spans="2:65" s="1" customFormat="1" ht="66.75" customHeight="1">
      <c r="B129" s="31"/>
      <c r="C129" s="135" t="s">
        <v>208</v>
      </c>
      <c r="D129" s="135" t="s">
        <v>167</v>
      </c>
      <c r="E129" s="136" t="s">
        <v>2793</v>
      </c>
      <c r="F129" s="137" t="s">
        <v>2794</v>
      </c>
      <c r="G129" s="138" t="s">
        <v>1894</v>
      </c>
      <c r="H129" s="139">
        <v>1</v>
      </c>
      <c r="I129" s="140"/>
      <c r="J129" s="141">
        <f t="shared" si="0"/>
        <v>0</v>
      </c>
      <c r="K129" s="137" t="s">
        <v>1</v>
      </c>
      <c r="L129" s="31"/>
      <c r="M129" s="142" t="s">
        <v>1</v>
      </c>
      <c r="N129" s="143" t="s">
        <v>42</v>
      </c>
      <c r="P129" s="144">
        <f t="shared" si="1"/>
        <v>0</v>
      </c>
      <c r="Q129" s="144">
        <v>0</v>
      </c>
      <c r="R129" s="144">
        <f t="shared" si="2"/>
        <v>0</v>
      </c>
      <c r="S129" s="144">
        <v>0</v>
      </c>
      <c r="T129" s="145">
        <f t="shared" si="3"/>
        <v>0</v>
      </c>
      <c r="AR129" s="146" t="s">
        <v>186</v>
      </c>
      <c r="AT129" s="146" t="s">
        <v>167</v>
      </c>
      <c r="AU129" s="146" t="s">
        <v>76</v>
      </c>
      <c r="AY129" s="16" t="s">
        <v>164</v>
      </c>
      <c r="BE129" s="147">
        <f t="shared" si="4"/>
        <v>0</v>
      </c>
      <c r="BF129" s="147">
        <f t="shared" si="5"/>
        <v>0</v>
      </c>
      <c r="BG129" s="147">
        <f t="shared" si="6"/>
        <v>0</v>
      </c>
      <c r="BH129" s="147">
        <f t="shared" si="7"/>
        <v>0</v>
      </c>
      <c r="BI129" s="147">
        <f t="shared" si="8"/>
        <v>0</v>
      </c>
      <c r="BJ129" s="16" t="s">
        <v>113</v>
      </c>
      <c r="BK129" s="147">
        <f t="shared" si="9"/>
        <v>0</v>
      </c>
      <c r="BL129" s="16" t="s">
        <v>186</v>
      </c>
      <c r="BM129" s="146" t="s">
        <v>262</v>
      </c>
    </row>
    <row r="130" spans="2:65" s="1" customFormat="1" ht="16.5" customHeight="1">
      <c r="B130" s="31"/>
      <c r="C130" s="135" t="s">
        <v>118</v>
      </c>
      <c r="D130" s="135" t="s">
        <v>167</v>
      </c>
      <c r="E130" s="136" t="s">
        <v>2795</v>
      </c>
      <c r="F130" s="137" t="s">
        <v>2796</v>
      </c>
      <c r="G130" s="138" t="s">
        <v>1894</v>
      </c>
      <c r="H130" s="139">
        <v>3</v>
      </c>
      <c r="I130" s="140"/>
      <c r="J130" s="141">
        <f t="shared" si="0"/>
        <v>0</v>
      </c>
      <c r="K130" s="137" t="s">
        <v>1</v>
      </c>
      <c r="L130" s="31"/>
      <c r="M130" s="142" t="s">
        <v>1</v>
      </c>
      <c r="N130" s="143" t="s">
        <v>42</v>
      </c>
      <c r="P130" s="144">
        <f t="shared" si="1"/>
        <v>0</v>
      </c>
      <c r="Q130" s="144">
        <v>0</v>
      </c>
      <c r="R130" s="144">
        <f t="shared" si="2"/>
        <v>0</v>
      </c>
      <c r="S130" s="144">
        <v>0</v>
      </c>
      <c r="T130" s="145">
        <f t="shared" si="3"/>
        <v>0</v>
      </c>
      <c r="AR130" s="146" t="s">
        <v>186</v>
      </c>
      <c r="AT130" s="146" t="s">
        <v>167</v>
      </c>
      <c r="AU130" s="146" t="s">
        <v>76</v>
      </c>
      <c r="AY130" s="16" t="s">
        <v>164</v>
      </c>
      <c r="BE130" s="147">
        <f t="shared" si="4"/>
        <v>0</v>
      </c>
      <c r="BF130" s="147">
        <f t="shared" si="5"/>
        <v>0</v>
      </c>
      <c r="BG130" s="147">
        <f t="shared" si="6"/>
        <v>0</v>
      </c>
      <c r="BH130" s="147">
        <f t="shared" si="7"/>
        <v>0</v>
      </c>
      <c r="BI130" s="147">
        <f t="shared" si="8"/>
        <v>0</v>
      </c>
      <c r="BJ130" s="16" t="s">
        <v>113</v>
      </c>
      <c r="BK130" s="147">
        <f t="shared" si="9"/>
        <v>0</v>
      </c>
      <c r="BL130" s="16" t="s">
        <v>186</v>
      </c>
      <c r="BM130" s="146" t="s">
        <v>368</v>
      </c>
    </row>
    <row r="131" spans="2:65" s="1" customFormat="1" ht="66.75" customHeight="1">
      <c r="B131" s="31"/>
      <c r="C131" s="135" t="s">
        <v>121</v>
      </c>
      <c r="D131" s="135" t="s">
        <v>167</v>
      </c>
      <c r="E131" s="136" t="s">
        <v>2797</v>
      </c>
      <c r="F131" s="137" t="s">
        <v>2798</v>
      </c>
      <c r="G131" s="138" t="s">
        <v>442</v>
      </c>
      <c r="H131" s="139">
        <v>810</v>
      </c>
      <c r="I131" s="140"/>
      <c r="J131" s="141">
        <f t="shared" si="0"/>
        <v>0</v>
      </c>
      <c r="K131" s="137" t="s">
        <v>1</v>
      </c>
      <c r="L131" s="31"/>
      <c r="M131" s="142" t="s">
        <v>1</v>
      </c>
      <c r="N131" s="143" t="s">
        <v>42</v>
      </c>
      <c r="P131" s="144">
        <f t="shared" si="1"/>
        <v>0</v>
      </c>
      <c r="Q131" s="144">
        <v>0</v>
      </c>
      <c r="R131" s="144">
        <f t="shared" si="2"/>
        <v>0</v>
      </c>
      <c r="S131" s="144">
        <v>0</v>
      </c>
      <c r="T131" s="145">
        <f t="shared" si="3"/>
        <v>0</v>
      </c>
      <c r="AR131" s="146" t="s">
        <v>186</v>
      </c>
      <c r="AT131" s="146" t="s">
        <v>167</v>
      </c>
      <c r="AU131" s="146" t="s">
        <v>76</v>
      </c>
      <c r="AY131" s="16" t="s">
        <v>164</v>
      </c>
      <c r="BE131" s="147">
        <f t="shared" si="4"/>
        <v>0</v>
      </c>
      <c r="BF131" s="147">
        <f t="shared" si="5"/>
        <v>0</v>
      </c>
      <c r="BG131" s="147">
        <f t="shared" si="6"/>
        <v>0</v>
      </c>
      <c r="BH131" s="147">
        <f t="shared" si="7"/>
        <v>0</v>
      </c>
      <c r="BI131" s="147">
        <f t="shared" si="8"/>
        <v>0</v>
      </c>
      <c r="BJ131" s="16" t="s">
        <v>113</v>
      </c>
      <c r="BK131" s="147">
        <f t="shared" si="9"/>
        <v>0</v>
      </c>
      <c r="BL131" s="16" t="s">
        <v>186</v>
      </c>
      <c r="BM131" s="146" t="s">
        <v>381</v>
      </c>
    </row>
    <row r="132" spans="2:65" s="1" customFormat="1" ht="16.5" customHeight="1">
      <c r="B132" s="31"/>
      <c r="C132" s="135" t="s">
        <v>8</v>
      </c>
      <c r="D132" s="135" t="s">
        <v>167</v>
      </c>
      <c r="E132" s="136" t="s">
        <v>2799</v>
      </c>
      <c r="F132" s="137" t="s">
        <v>2800</v>
      </c>
      <c r="G132" s="138" t="s">
        <v>1894</v>
      </c>
      <c r="H132" s="139">
        <v>1</v>
      </c>
      <c r="I132" s="140"/>
      <c r="J132" s="141">
        <f t="shared" si="0"/>
        <v>0</v>
      </c>
      <c r="K132" s="137" t="s">
        <v>1</v>
      </c>
      <c r="L132" s="31"/>
      <c r="M132" s="142" t="s">
        <v>1</v>
      </c>
      <c r="N132" s="143" t="s">
        <v>42</v>
      </c>
      <c r="P132" s="144">
        <f t="shared" si="1"/>
        <v>0</v>
      </c>
      <c r="Q132" s="144">
        <v>0</v>
      </c>
      <c r="R132" s="144">
        <f t="shared" si="2"/>
        <v>0</v>
      </c>
      <c r="S132" s="144">
        <v>0</v>
      </c>
      <c r="T132" s="145">
        <f t="shared" si="3"/>
        <v>0</v>
      </c>
      <c r="AR132" s="146" t="s">
        <v>186</v>
      </c>
      <c r="AT132" s="146" t="s">
        <v>167</v>
      </c>
      <c r="AU132" s="146" t="s">
        <v>76</v>
      </c>
      <c r="AY132" s="16" t="s">
        <v>164</v>
      </c>
      <c r="BE132" s="147">
        <f t="shared" si="4"/>
        <v>0</v>
      </c>
      <c r="BF132" s="147">
        <f t="shared" si="5"/>
        <v>0</v>
      </c>
      <c r="BG132" s="147">
        <f t="shared" si="6"/>
        <v>0</v>
      </c>
      <c r="BH132" s="147">
        <f t="shared" si="7"/>
        <v>0</v>
      </c>
      <c r="BI132" s="147">
        <f t="shared" si="8"/>
        <v>0</v>
      </c>
      <c r="BJ132" s="16" t="s">
        <v>113</v>
      </c>
      <c r="BK132" s="147">
        <f t="shared" si="9"/>
        <v>0</v>
      </c>
      <c r="BL132" s="16" t="s">
        <v>186</v>
      </c>
      <c r="BM132" s="146" t="s">
        <v>396</v>
      </c>
    </row>
    <row r="133" spans="2:65" s="1" customFormat="1" ht="44.25" customHeight="1">
      <c r="B133" s="31"/>
      <c r="C133" s="135" t="s">
        <v>126</v>
      </c>
      <c r="D133" s="135" t="s">
        <v>167</v>
      </c>
      <c r="E133" s="136" t="s">
        <v>2801</v>
      </c>
      <c r="F133" s="137" t="s">
        <v>2802</v>
      </c>
      <c r="G133" s="138" t="s">
        <v>442</v>
      </c>
      <c r="H133" s="139">
        <v>10</v>
      </c>
      <c r="I133" s="140"/>
      <c r="J133" s="141">
        <f t="shared" si="0"/>
        <v>0</v>
      </c>
      <c r="K133" s="137" t="s">
        <v>1</v>
      </c>
      <c r="L133" s="31"/>
      <c r="M133" s="142" t="s">
        <v>1</v>
      </c>
      <c r="N133" s="143" t="s">
        <v>42</v>
      </c>
      <c r="P133" s="144">
        <f t="shared" si="1"/>
        <v>0</v>
      </c>
      <c r="Q133" s="144">
        <v>0</v>
      </c>
      <c r="R133" s="144">
        <f t="shared" si="2"/>
        <v>0</v>
      </c>
      <c r="S133" s="144">
        <v>0</v>
      </c>
      <c r="T133" s="145">
        <f t="shared" si="3"/>
        <v>0</v>
      </c>
      <c r="AR133" s="146" t="s">
        <v>186</v>
      </c>
      <c r="AT133" s="146" t="s">
        <v>167</v>
      </c>
      <c r="AU133" s="146" t="s">
        <v>76</v>
      </c>
      <c r="AY133" s="16" t="s">
        <v>164</v>
      </c>
      <c r="BE133" s="147">
        <f t="shared" si="4"/>
        <v>0</v>
      </c>
      <c r="BF133" s="147">
        <f t="shared" si="5"/>
        <v>0</v>
      </c>
      <c r="BG133" s="147">
        <f t="shared" si="6"/>
        <v>0</v>
      </c>
      <c r="BH133" s="147">
        <f t="shared" si="7"/>
        <v>0</v>
      </c>
      <c r="BI133" s="147">
        <f t="shared" si="8"/>
        <v>0</v>
      </c>
      <c r="BJ133" s="16" t="s">
        <v>113</v>
      </c>
      <c r="BK133" s="147">
        <f t="shared" si="9"/>
        <v>0</v>
      </c>
      <c r="BL133" s="16" t="s">
        <v>186</v>
      </c>
      <c r="BM133" s="146" t="s">
        <v>409</v>
      </c>
    </row>
    <row r="134" spans="2:65" s="1" customFormat="1" ht="44.25" customHeight="1">
      <c r="B134" s="31"/>
      <c r="C134" s="135" t="s">
        <v>128</v>
      </c>
      <c r="D134" s="135" t="s">
        <v>167</v>
      </c>
      <c r="E134" s="136" t="s">
        <v>2803</v>
      </c>
      <c r="F134" s="137" t="s">
        <v>2804</v>
      </c>
      <c r="G134" s="138" t="s">
        <v>442</v>
      </c>
      <c r="H134" s="139">
        <v>10</v>
      </c>
      <c r="I134" s="140"/>
      <c r="J134" s="141">
        <f t="shared" si="0"/>
        <v>0</v>
      </c>
      <c r="K134" s="137" t="s">
        <v>1</v>
      </c>
      <c r="L134" s="31"/>
      <c r="M134" s="142" t="s">
        <v>1</v>
      </c>
      <c r="N134" s="143" t="s">
        <v>42</v>
      </c>
      <c r="P134" s="144">
        <f t="shared" si="1"/>
        <v>0</v>
      </c>
      <c r="Q134" s="144">
        <v>0</v>
      </c>
      <c r="R134" s="144">
        <f t="shared" si="2"/>
        <v>0</v>
      </c>
      <c r="S134" s="144">
        <v>0</v>
      </c>
      <c r="T134" s="145">
        <f t="shared" si="3"/>
        <v>0</v>
      </c>
      <c r="AR134" s="146" t="s">
        <v>186</v>
      </c>
      <c r="AT134" s="146" t="s">
        <v>167</v>
      </c>
      <c r="AU134" s="146" t="s">
        <v>76</v>
      </c>
      <c r="AY134" s="16" t="s">
        <v>164</v>
      </c>
      <c r="BE134" s="147">
        <f t="shared" si="4"/>
        <v>0</v>
      </c>
      <c r="BF134" s="147">
        <f t="shared" si="5"/>
        <v>0</v>
      </c>
      <c r="BG134" s="147">
        <f t="shared" si="6"/>
        <v>0</v>
      </c>
      <c r="BH134" s="147">
        <f t="shared" si="7"/>
        <v>0</v>
      </c>
      <c r="BI134" s="147">
        <f t="shared" si="8"/>
        <v>0</v>
      </c>
      <c r="BJ134" s="16" t="s">
        <v>113</v>
      </c>
      <c r="BK134" s="147">
        <f t="shared" si="9"/>
        <v>0</v>
      </c>
      <c r="BL134" s="16" t="s">
        <v>186</v>
      </c>
      <c r="BM134" s="146" t="s">
        <v>423</v>
      </c>
    </row>
    <row r="135" spans="2:65" s="1" customFormat="1" ht="24.2" customHeight="1">
      <c r="B135" s="31"/>
      <c r="C135" s="135" t="s">
        <v>336</v>
      </c>
      <c r="D135" s="135" t="s">
        <v>167</v>
      </c>
      <c r="E135" s="136" t="s">
        <v>2805</v>
      </c>
      <c r="F135" s="137" t="s">
        <v>2806</v>
      </c>
      <c r="G135" s="138" t="s">
        <v>1909</v>
      </c>
      <c r="H135" s="139">
        <v>1</v>
      </c>
      <c r="I135" s="140"/>
      <c r="J135" s="141">
        <f t="shared" si="0"/>
        <v>0</v>
      </c>
      <c r="K135" s="137" t="s">
        <v>1</v>
      </c>
      <c r="L135" s="31"/>
      <c r="M135" s="142" t="s">
        <v>1</v>
      </c>
      <c r="N135" s="143" t="s">
        <v>42</v>
      </c>
      <c r="P135" s="144">
        <f t="shared" si="1"/>
        <v>0</v>
      </c>
      <c r="Q135" s="144">
        <v>0</v>
      </c>
      <c r="R135" s="144">
        <f t="shared" si="2"/>
        <v>0</v>
      </c>
      <c r="S135" s="144">
        <v>0</v>
      </c>
      <c r="T135" s="145">
        <f t="shared" si="3"/>
        <v>0</v>
      </c>
      <c r="AR135" s="146" t="s">
        <v>186</v>
      </c>
      <c r="AT135" s="146" t="s">
        <v>167</v>
      </c>
      <c r="AU135" s="146" t="s">
        <v>76</v>
      </c>
      <c r="AY135" s="16" t="s">
        <v>164</v>
      </c>
      <c r="BE135" s="147">
        <f t="shared" si="4"/>
        <v>0</v>
      </c>
      <c r="BF135" s="147">
        <f t="shared" si="5"/>
        <v>0</v>
      </c>
      <c r="BG135" s="147">
        <f t="shared" si="6"/>
        <v>0</v>
      </c>
      <c r="BH135" s="147">
        <f t="shared" si="7"/>
        <v>0</v>
      </c>
      <c r="BI135" s="147">
        <f t="shared" si="8"/>
        <v>0</v>
      </c>
      <c r="BJ135" s="16" t="s">
        <v>113</v>
      </c>
      <c r="BK135" s="147">
        <f t="shared" si="9"/>
        <v>0</v>
      </c>
      <c r="BL135" s="16" t="s">
        <v>186</v>
      </c>
      <c r="BM135" s="146" t="s">
        <v>439</v>
      </c>
    </row>
    <row r="136" spans="2:65" s="1" customFormat="1" ht="16.5" customHeight="1">
      <c r="B136" s="31"/>
      <c r="C136" s="135" t="s">
        <v>340</v>
      </c>
      <c r="D136" s="135" t="s">
        <v>167</v>
      </c>
      <c r="E136" s="136" t="s">
        <v>2807</v>
      </c>
      <c r="F136" s="137" t="s">
        <v>2808</v>
      </c>
      <c r="G136" s="138" t="s">
        <v>1909</v>
      </c>
      <c r="H136" s="139">
        <v>1</v>
      </c>
      <c r="I136" s="140"/>
      <c r="J136" s="141">
        <f t="shared" si="0"/>
        <v>0</v>
      </c>
      <c r="K136" s="137" t="s">
        <v>1</v>
      </c>
      <c r="L136" s="31"/>
      <c r="M136" s="142" t="s">
        <v>1</v>
      </c>
      <c r="N136" s="143" t="s">
        <v>42</v>
      </c>
      <c r="P136" s="144">
        <f t="shared" si="1"/>
        <v>0</v>
      </c>
      <c r="Q136" s="144">
        <v>0</v>
      </c>
      <c r="R136" s="144">
        <f t="shared" si="2"/>
        <v>0</v>
      </c>
      <c r="S136" s="144">
        <v>0</v>
      </c>
      <c r="T136" s="145">
        <f t="shared" si="3"/>
        <v>0</v>
      </c>
      <c r="AR136" s="146" t="s">
        <v>186</v>
      </c>
      <c r="AT136" s="146" t="s">
        <v>167</v>
      </c>
      <c r="AU136" s="146" t="s">
        <v>76</v>
      </c>
      <c r="AY136" s="16" t="s">
        <v>164</v>
      </c>
      <c r="BE136" s="147">
        <f t="shared" si="4"/>
        <v>0</v>
      </c>
      <c r="BF136" s="147">
        <f t="shared" si="5"/>
        <v>0</v>
      </c>
      <c r="BG136" s="147">
        <f t="shared" si="6"/>
        <v>0</v>
      </c>
      <c r="BH136" s="147">
        <f t="shared" si="7"/>
        <v>0</v>
      </c>
      <c r="BI136" s="147">
        <f t="shared" si="8"/>
        <v>0</v>
      </c>
      <c r="BJ136" s="16" t="s">
        <v>113</v>
      </c>
      <c r="BK136" s="147">
        <f t="shared" si="9"/>
        <v>0</v>
      </c>
      <c r="BL136" s="16" t="s">
        <v>186</v>
      </c>
      <c r="BM136" s="146" t="s">
        <v>470</v>
      </c>
    </row>
    <row r="137" spans="2:65" s="1" customFormat="1" ht="33" customHeight="1">
      <c r="B137" s="31"/>
      <c r="C137" s="135" t="s">
        <v>345</v>
      </c>
      <c r="D137" s="135" t="s">
        <v>167</v>
      </c>
      <c r="E137" s="136" t="s">
        <v>2809</v>
      </c>
      <c r="F137" s="137" t="s">
        <v>2810</v>
      </c>
      <c r="G137" s="138" t="s">
        <v>1909</v>
      </c>
      <c r="H137" s="139">
        <v>1</v>
      </c>
      <c r="I137" s="140"/>
      <c r="J137" s="141">
        <f t="shared" si="0"/>
        <v>0</v>
      </c>
      <c r="K137" s="137" t="s">
        <v>1</v>
      </c>
      <c r="L137" s="31"/>
      <c r="M137" s="142" t="s">
        <v>1</v>
      </c>
      <c r="N137" s="143" t="s">
        <v>42</v>
      </c>
      <c r="P137" s="144">
        <f t="shared" si="1"/>
        <v>0</v>
      </c>
      <c r="Q137" s="144">
        <v>0</v>
      </c>
      <c r="R137" s="144">
        <f t="shared" si="2"/>
        <v>0</v>
      </c>
      <c r="S137" s="144">
        <v>0</v>
      </c>
      <c r="T137" s="145">
        <f t="shared" si="3"/>
        <v>0</v>
      </c>
      <c r="AR137" s="146" t="s">
        <v>186</v>
      </c>
      <c r="AT137" s="146" t="s">
        <v>167</v>
      </c>
      <c r="AU137" s="146" t="s">
        <v>76</v>
      </c>
      <c r="AY137" s="16" t="s">
        <v>164</v>
      </c>
      <c r="BE137" s="147">
        <f t="shared" si="4"/>
        <v>0</v>
      </c>
      <c r="BF137" s="147">
        <f t="shared" si="5"/>
        <v>0</v>
      </c>
      <c r="BG137" s="147">
        <f t="shared" si="6"/>
        <v>0</v>
      </c>
      <c r="BH137" s="147">
        <f t="shared" si="7"/>
        <v>0</v>
      </c>
      <c r="BI137" s="147">
        <f t="shared" si="8"/>
        <v>0</v>
      </c>
      <c r="BJ137" s="16" t="s">
        <v>113</v>
      </c>
      <c r="BK137" s="147">
        <f t="shared" si="9"/>
        <v>0</v>
      </c>
      <c r="BL137" s="16" t="s">
        <v>186</v>
      </c>
      <c r="BM137" s="146" t="s">
        <v>504</v>
      </c>
    </row>
    <row r="138" spans="2:65" s="1" customFormat="1" ht="24.2" customHeight="1">
      <c r="B138" s="31"/>
      <c r="C138" s="135" t="s">
        <v>262</v>
      </c>
      <c r="D138" s="135" t="s">
        <v>167</v>
      </c>
      <c r="E138" s="136" t="s">
        <v>2811</v>
      </c>
      <c r="F138" s="137" t="s">
        <v>2812</v>
      </c>
      <c r="G138" s="138" t="s">
        <v>1909</v>
      </c>
      <c r="H138" s="139">
        <v>1</v>
      </c>
      <c r="I138" s="140"/>
      <c r="J138" s="141">
        <f t="shared" si="0"/>
        <v>0</v>
      </c>
      <c r="K138" s="137" t="s">
        <v>1</v>
      </c>
      <c r="L138" s="31"/>
      <c r="M138" s="142" t="s">
        <v>1</v>
      </c>
      <c r="N138" s="143" t="s">
        <v>42</v>
      </c>
      <c r="P138" s="144">
        <f t="shared" si="1"/>
        <v>0</v>
      </c>
      <c r="Q138" s="144">
        <v>0</v>
      </c>
      <c r="R138" s="144">
        <f t="shared" si="2"/>
        <v>0</v>
      </c>
      <c r="S138" s="144">
        <v>0</v>
      </c>
      <c r="T138" s="145">
        <f t="shared" si="3"/>
        <v>0</v>
      </c>
      <c r="AR138" s="146" t="s">
        <v>186</v>
      </c>
      <c r="AT138" s="146" t="s">
        <v>167</v>
      </c>
      <c r="AU138" s="146" t="s">
        <v>76</v>
      </c>
      <c r="AY138" s="16" t="s">
        <v>164</v>
      </c>
      <c r="BE138" s="147">
        <f t="shared" si="4"/>
        <v>0</v>
      </c>
      <c r="BF138" s="147">
        <f t="shared" si="5"/>
        <v>0</v>
      </c>
      <c r="BG138" s="147">
        <f t="shared" si="6"/>
        <v>0</v>
      </c>
      <c r="BH138" s="147">
        <f t="shared" si="7"/>
        <v>0</v>
      </c>
      <c r="BI138" s="147">
        <f t="shared" si="8"/>
        <v>0</v>
      </c>
      <c r="BJ138" s="16" t="s">
        <v>113</v>
      </c>
      <c r="BK138" s="147">
        <f t="shared" si="9"/>
        <v>0</v>
      </c>
      <c r="BL138" s="16" t="s">
        <v>186</v>
      </c>
      <c r="BM138" s="146" t="s">
        <v>521</v>
      </c>
    </row>
    <row r="139" spans="2:65" s="1" customFormat="1" ht="24.2" customHeight="1">
      <c r="B139" s="31"/>
      <c r="C139" s="135" t="s">
        <v>359</v>
      </c>
      <c r="D139" s="135" t="s">
        <v>167</v>
      </c>
      <c r="E139" s="136" t="s">
        <v>2813</v>
      </c>
      <c r="F139" s="137" t="s">
        <v>2814</v>
      </c>
      <c r="G139" s="138" t="s">
        <v>1909</v>
      </c>
      <c r="H139" s="139">
        <v>1</v>
      </c>
      <c r="I139" s="140"/>
      <c r="J139" s="141">
        <f t="shared" si="0"/>
        <v>0</v>
      </c>
      <c r="K139" s="137" t="s">
        <v>1</v>
      </c>
      <c r="L139" s="31"/>
      <c r="M139" s="142" t="s">
        <v>1</v>
      </c>
      <c r="N139" s="143" t="s">
        <v>42</v>
      </c>
      <c r="P139" s="144">
        <f t="shared" si="1"/>
        <v>0</v>
      </c>
      <c r="Q139" s="144">
        <v>0</v>
      </c>
      <c r="R139" s="144">
        <f t="shared" si="2"/>
        <v>0</v>
      </c>
      <c r="S139" s="144">
        <v>0</v>
      </c>
      <c r="T139" s="145">
        <f t="shared" si="3"/>
        <v>0</v>
      </c>
      <c r="AR139" s="146" t="s">
        <v>186</v>
      </c>
      <c r="AT139" s="146" t="s">
        <v>167</v>
      </c>
      <c r="AU139" s="146" t="s">
        <v>76</v>
      </c>
      <c r="AY139" s="16" t="s">
        <v>164</v>
      </c>
      <c r="BE139" s="147">
        <f t="shared" si="4"/>
        <v>0</v>
      </c>
      <c r="BF139" s="147">
        <f t="shared" si="5"/>
        <v>0</v>
      </c>
      <c r="BG139" s="147">
        <f t="shared" si="6"/>
        <v>0</v>
      </c>
      <c r="BH139" s="147">
        <f t="shared" si="7"/>
        <v>0</v>
      </c>
      <c r="BI139" s="147">
        <f t="shared" si="8"/>
        <v>0</v>
      </c>
      <c r="BJ139" s="16" t="s">
        <v>113</v>
      </c>
      <c r="BK139" s="147">
        <f t="shared" si="9"/>
        <v>0</v>
      </c>
      <c r="BL139" s="16" t="s">
        <v>186</v>
      </c>
      <c r="BM139" s="146" t="s">
        <v>536</v>
      </c>
    </row>
    <row r="140" spans="2:65" s="1" customFormat="1" ht="24.2" customHeight="1">
      <c r="B140" s="31"/>
      <c r="C140" s="135" t="s">
        <v>368</v>
      </c>
      <c r="D140" s="135" t="s">
        <v>167</v>
      </c>
      <c r="E140" s="136" t="s">
        <v>2815</v>
      </c>
      <c r="F140" s="137" t="s">
        <v>2816</v>
      </c>
      <c r="G140" s="138" t="s">
        <v>1909</v>
      </c>
      <c r="H140" s="139">
        <v>1</v>
      </c>
      <c r="I140" s="140"/>
      <c r="J140" s="141">
        <f t="shared" si="0"/>
        <v>0</v>
      </c>
      <c r="K140" s="137" t="s">
        <v>1</v>
      </c>
      <c r="L140" s="31"/>
      <c r="M140" s="142" t="s">
        <v>1</v>
      </c>
      <c r="N140" s="143" t="s">
        <v>42</v>
      </c>
      <c r="P140" s="144">
        <f t="shared" si="1"/>
        <v>0</v>
      </c>
      <c r="Q140" s="144">
        <v>0</v>
      </c>
      <c r="R140" s="144">
        <f t="shared" si="2"/>
        <v>0</v>
      </c>
      <c r="S140" s="144">
        <v>0</v>
      </c>
      <c r="T140" s="145">
        <f t="shared" si="3"/>
        <v>0</v>
      </c>
      <c r="AR140" s="146" t="s">
        <v>186</v>
      </c>
      <c r="AT140" s="146" t="s">
        <v>167</v>
      </c>
      <c r="AU140" s="146" t="s">
        <v>76</v>
      </c>
      <c r="AY140" s="16" t="s">
        <v>164</v>
      </c>
      <c r="BE140" s="147">
        <f t="shared" si="4"/>
        <v>0</v>
      </c>
      <c r="BF140" s="147">
        <f t="shared" si="5"/>
        <v>0</v>
      </c>
      <c r="BG140" s="147">
        <f t="shared" si="6"/>
        <v>0</v>
      </c>
      <c r="BH140" s="147">
        <f t="shared" si="7"/>
        <v>0</v>
      </c>
      <c r="BI140" s="147">
        <f t="shared" si="8"/>
        <v>0</v>
      </c>
      <c r="BJ140" s="16" t="s">
        <v>113</v>
      </c>
      <c r="BK140" s="147">
        <f t="shared" si="9"/>
        <v>0</v>
      </c>
      <c r="BL140" s="16" t="s">
        <v>186</v>
      </c>
      <c r="BM140" s="146" t="s">
        <v>552</v>
      </c>
    </row>
    <row r="141" spans="2:65" s="1" customFormat="1" ht="33" customHeight="1">
      <c r="B141" s="31"/>
      <c r="C141" s="135" t="s">
        <v>7</v>
      </c>
      <c r="D141" s="135" t="s">
        <v>167</v>
      </c>
      <c r="E141" s="136" t="s">
        <v>2817</v>
      </c>
      <c r="F141" s="137" t="s">
        <v>2818</v>
      </c>
      <c r="G141" s="138" t="s">
        <v>1909</v>
      </c>
      <c r="H141" s="139">
        <v>1</v>
      </c>
      <c r="I141" s="140"/>
      <c r="J141" s="141">
        <f t="shared" si="0"/>
        <v>0</v>
      </c>
      <c r="K141" s="137" t="s">
        <v>1</v>
      </c>
      <c r="L141" s="31"/>
      <c r="M141" s="142" t="s">
        <v>1</v>
      </c>
      <c r="N141" s="143" t="s">
        <v>42</v>
      </c>
      <c r="P141" s="144">
        <f t="shared" si="1"/>
        <v>0</v>
      </c>
      <c r="Q141" s="144">
        <v>0</v>
      </c>
      <c r="R141" s="144">
        <f t="shared" si="2"/>
        <v>0</v>
      </c>
      <c r="S141" s="144">
        <v>0</v>
      </c>
      <c r="T141" s="145">
        <f t="shared" si="3"/>
        <v>0</v>
      </c>
      <c r="AR141" s="146" t="s">
        <v>186</v>
      </c>
      <c r="AT141" s="146" t="s">
        <v>167</v>
      </c>
      <c r="AU141" s="146" t="s">
        <v>76</v>
      </c>
      <c r="AY141" s="16" t="s">
        <v>164</v>
      </c>
      <c r="BE141" s="147">
        <f t="shared" si="4"/>
        <v>0</v>
      </c>
      <c r="BF141" s="147">
        <f t="shared" si="5"/>
        <v>0</v>
      </c>
      <c r="BG141" s="147">
        <f t="shared" si="6"/>
        <v>0</v>
      </c>
      <c r="BH141" s="147">
        <f t="shared" si="7"/>
        <v>0</v>
      </c>
      <c r="BI141" s="147">
        <f t="shared" si="8"/>
        <v>0</v>
      </c>
      <c r="BJ141" s="16" t="s">
        <v>113</v>
      </c>
      <c r="BK141" s="147">
        <f t="shared" si="9"/>
        <v>0</v>
      </c>
      <c r="BL141" s="16" t="s">
        <v>186</v>
      </c>
      <c r="BM141" s="146" t="s">
        <v>563</v>
      </c>
    </row>
    <row r="142" spans="2:65" s="1" customFormat="1" ht="24.2" customHeight="1">
      <c r="B142" s="31"/>
      <c r="C142" s="135" t="s">
        <v>381</v>
      </c>
      <c r="D142" s="135" t="s">
        <v>167</v>
      </c>
      <c r="E142" s="136" t="s">
        <v>2819</v>
      </c>
      <c r="F142" s="137" t="s">
        <v>2820</v>
      </c>
      <c r="G142" s="138" t="s">
        <v>1909</v>
      </c>
      <c r="H142" s="139">
        <v>1</v>
      </c>
      <c r="I142" s="140"/>
      <c r="J142" s="141">
        <f t="shared" si="0"/>
        <v>0</v>
      </c>
      <c r="K142" s="137" t="s">
        <v>1</v>
      </c>
      <c r="L142" s="31"/>
      <c r="M142" s="142" t="s">
        <v>1</v>
      </c>
      <c r="N142" s="143" t="s">
        <v>42</v>
      </c>
      <c r="P142" s="144">
        <f t="shared" si="1"/>
        <v>0</v>
      </c>
      <c r="Q142" s="144">
        <v>0</v>
      </c>
      <c r="R142" s="144">
        <f t="shared" si="2"/>
        <v>0</v>
      </c>
      <c r="S142" s="144">
        <v>0</v>
      </c>
      <c r="T142" s="145">
        <f t="shared" si="3"/>
        <v>0</v>
      </c>
      <c r="AR142" s="146" t="s">
        <v>186</v>
      </c>
      <c r="AT142" s="146" t="s">
        <v>167</v>
      </c>
      <c r="AU142" s="146" t="s">
        <v>76</v>
      </c>
      <c r="AY142" s="16" t="s">
        <v>164</v>
      </c>
      <c r="BE142" s="147">
        <f t="shared" si="4"/>
        <v>0</v>
      </c>
      <c r="BF142" s="147">
        <f t="shared" si="5"/>
        <v>0</v>
      </c>
      <c r="BG142" s="147">
        <f t="shared" si="6"/>
        <v>0</v>
      </c>
      <c r="BH142" s="147">
        <f t="shared" si="7"/>
        <v>0</v>
      </c>
      <c r="BI142" s="147">
        <f t="shared" si="8"/>
        <v>0</v>
      </c>
      <c r="BJ142" s="16" t="s">
        <v>113</v>
      </c>
      <c r="BK142" s="147">
        <f t="shared" si="9"/>
        <v>0</v>
      </c>
      <c r="BL142" s="16" t="s">
        <v>186</v>
      </c>
      <c r="BM142" s="146" t="s">
        <v>574</v>
      </c>
    </row>
    <row r="143" spans="2:65" s="1" customFormat="1" ht="24.2" customHeight="1">
      <c r="B143" s="31"/>
      <c r="C143" s="135" t="s">
        <v>385</v>
      </c>
      <c r="D143" s="135" t="s">
        <v>167</v>
      </c>
      <c r="E143" s="136" t="s">
        <v>2821</v>
      </c>
      <c r="F143" s="137" t="s">
        <v>2822</v>
      </c>
      <c r="G143" s="138" t="s">
        <v>1909</v>
      </c>
      <c r="H143" s="139">
        <v>1</v>
      </c>
      <c r="I143" s="140"/>
      <c r="J143" s="141">
        <f t="shared" si="0"/>
        <v>0</v>
      </c>
      <c r="K143" s="137" t="s">
        <v>1</v>
      </c>
      <c r="L143" s="31"/>
      <c r="M143" s="152" t="s">
        <v>1</v>
      </c>
      <c r="N143" s="153" t="s">
        <v>42</v>
      </c>
      <c r="O143" s="154"/>
      <c r="P143" s="155">
        <f t="shared" si="1"/>
        <v>0</v>
      </c>
      <c r="Q143" s="155">
        <v>0</v>
      </c>
      <c r="R143" s="155">
        <f t="shared" si="2"/>
        <v>0</v>
      </c>
      <c r="S143" s="155">
        <v>0</v>
      </c>
      <c r="T143" s="156">
        <f t="shared" si="3"/>
        <v>0</v>
      </c>
      <c r="AR143" s="146" t="s">
        <v>186</v>
      </c>
      <c r="AT143" s="146" t="s">
        <v>167</v>
      </c>
      <c r="AU143" s="146" t="s">
        <v>76</v>
      </c>
      <c r="AY143" s="16" t="s">
        <v>164</v>
      </c>
      <c r="BE143" s="147">
        <f t="shared" si="4"/>
        <v>0</v>
      </c>
      <c r="BF143" s="147">
        <f t="shared" si="5"/>
        <v>0</v>
      </c>
      <c r="BG143" s="147">
        <f t="shared" si="6"/>
        <v>0</v>
      </c>
      <c r="BH143" s="147">
        <f t="shared" si="7"/>
        <v>0</v>
      </c>
      <c r="BI143" s="147">
        <f t="shared" si="8"/>
        <v>0</v>
      </c>
      <c r="BJ143" s="16" t="s">
        <v>113</v>
      </c>
      <c r="BK143" s="147">
        <f t="shared" si="9"/>
        <v>0</v>
      </c>
      <c r="BL143" s="16" t="s">
        <v>186</v>
      </c>
      <c r="BM143" s="146" t="s">
        <v>587</v>
      </c>
    </row>
    <row r="144" spans="2:65" s="1" customFormat="1" ht="6.95" customHeight="1">
      <c r="B144" s="43"/>
      <c r="C144" s="44"/>
      <c r="D144" s="44"/>
      <c r="E144" s="44"/>
      <c r="F144" s="44"/>
      <c r="G144" s="44"/>
      <c r="H144" s="44"/>
      <c r="I144" s="44"/>
      <c r="J144" s="44"/>
      <c r="K144" s="44"/>
      <c r="L144" s="31"/>
    </row>
  </sheetData>
  <sheetProtection algorithmName="SHA-512" hashValue="BvMiKNAYN0QI0O/NqbtRoW6YkyOurOJtah839WUGovcsoTZXa1izdM8gvAbQot93XXbahaS80w3BVeA6X1T4jg==" saltValue="DpJW+1YrCi4S1wglYp/IeLdyctnlLQfHP+rj/Om//vkcu9CN5cLtyX/jSNxY7IFVvM4Ny0CCuLABxYnJ2pR7vg==" spinCount="100000" sheet="1" objects="1" scenarios="1" formatColumns="0" formatRows="0" autoFilter="0"/>
  <autoFilter ref="C119:K143" xr:uid="{00000000-0009-0000-0000-00000B000000}"/>
  <mergeCells count="12">
    <mergeCell ref="E112:H112"/>
    <mergeCell ref="L2:V2"/>
    <mergeCell ref="E85:H85"/>
    <mergeCell ref="E87:H87"/>
    <mergeCell ref="E89:H89"/>
    <mergeCell ref="E108:H108"/>
    <mergeCell ref="E110:H11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190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AT2" s="16" t="s">
        <v>123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</row>
    <row r="4" spans="2:46" ht="24.95" customHeight="1">
      <c r="B4" s="19"/>
      <c r="D4" s="20" t="s">
        <v>131</v>
      </c>
      <c r="L4" s="19"/>
      <c r="M4" s="92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1" t="str">
        <f>'Rekapitulace stavby'!K6</f>
        <v>Novostavba pavilonu sociální služby</v>
      </c>
      <c r="F7" s="232"/>
      <c r="G7" s="232"/>
      <c r="H7" s="232"/>
      <c r="L7" s="19"/>
    </row>
    <row r="8" spans="2:46" ht="12" customHeight="1">
      <c r="B8" s="19"/>
      <c r="D8" s="26" t="s">
        <v>132</v>
      </c>
      <c r="L8" s="19"/>
    </row>
    <row r="9" spans="2:46" s="1" customFormat="1" ht="16.5" customHeight="1">
      <c r="B9" s="31"/>
      <c r="E9" s="231" t="s">
        <v>2686</v>
      </c>
      <c r="F9" s="230"/>
      <c r="G9" s="230"/>
      <c r="H9" s="230"/>
      <c r="L9" s="31"/>
    </row>
    <row r="10" spans="2:46" s="1" customFormat="1" ht="12" customHeight="1">
      <c r="B10" s="31"/>
      <c r="D10" s="26" t="s">
        <v>2687</v>
      </c>
      <c r="L10" s="31"/>
    </row>
    <row r="11" spans="2:46" s="1" customFormat="1" ht="16.5" customHeight="1">
      <c r="B11" s="31"/>
      <c r="E11" s="224" t="s">
        <v>2823</v>
      </c>
      <c r="F11" s="230"/>
      <c r="G11" s="230"/>
      <c r="H11" s="230"/>
      <c r="L11" s="31"/>
    </row>
    <row r="12" spans="2:46" s="1" customFormat="1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29. 1. 2025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">
        <v>1</v>
      </c>
      <c r="L16" s="31"/>
    </row>
    <row r="17" spans="2:12" s="1" customFormat="1" ht="18" customHeight="1">
      <c r="B17" s="31"/>
      <c r="E17" s="24" t="s">
        <v>26</v>
      </c>
      <c r="I17" s="26" t="s">
        <v>27</v>
      </c>
      <c r="J17" s="24" t="s">
        <v>1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3" t="str">
        <f>'Rekapitulace stavby'!E14</f>
        <v>Vyplň údaj</v>
      </c>
      <c r="F20" s="199"/>
      <c r="G20" s="199"/>
      <c r="H20" s="199"/>
      <c r="I20" s="26" t="s">
        <v>27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25</v>
      </c>
      <c r="J22" s="24" t="s">
        <v>1</v>
      </c>
      <c r="L22" s="31"/>
    </row>
    <row r="23" spans="2:12" s="1" customFormat="1" ht="18" customHeight="1">
      <c r="B23" s="31"/>
      <c r="E23" s="24" t="s">
        <v>31</v>
      </c>
      <c r="I23" s="26" t="s">
        <v>27</v>
      </c>
      <c r="J23" s="24" t="s">
        <v>1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33</v>
      </c>
      <c r="I25" s="26" t="s">
        <v>25</v>
      </c>
      <c r="J25" s="24" t="s">
        <v>1</v>
      </c>
      <c r="L25" s="31"/>
    </row>
    <row r="26" spans="2:12" s="1" customFormat="1" ht="18" customHeight="1">
      <c r="B26" s="31"/>
      <c r="E26" s="24" t="s">
        <v>34</v>
      </c>
      <c r="I26" s="26" t="s">
        <v>27</v>
      </c>
      <c r="J26" s="24" t="s">
        <v>1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35</v>
      </c>
      <c r="L28" s="31"/>
    </row>
    <row r="29" spans="2:12" s="7" customFormat="1" ht="16.5" customHeight="1">
      <c r="B29" s="93"/>
      <c r="E29" s="204" t="s">
        <v>1</v>
      </c>
      <c r="F29" s="204"/>
      <c r="G29" s="204"/>
      <c r="H29" s="204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36</v>
      </c>
      <c r="J32" s="65">
        <f>ROUND(J120,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54" t="s">
        <v>40</v>
      </c>
      <c r="E35" s="26" t="s">
        <v>41</v>
      </c>
      <c r="F35" s="85">
        <f>ROUND((SUM(BE120:BE189)),  2)</f>
        <v>0</v>
      </c>
      <c r="I35" s="95">
        <v>0.21</v>
      </c>
      <c r="J35" s="85">
        <f>ROUND(((SUM(BE120:BE189))*I35),  2)</f>
        <v>0</v>
      </c>
      <c r="L35" s="31"/>
    </row>
    <row r="36" spans="2:12" s="1" customFormat="1" ht="14.45" customHeight="1">
      <c r="B36" s="31"/>
      <c r="E36" s="26" t="s">
        <v>42</v>
      </c>
      <c r="F36" s="85">
        <f>ROUND((SUM(BF120:BF189)),  2)</f>
        <v>0</v>
      </c>
      <c r="I36" s="95">
        <v>0.12</v>
      </c>
      <c r="J36" s="85">
        <f>ROUND(((SUM(BF120:BF189))*I36),  2)</f>
        <v>0</v>
      </c>
      <c r="L36" s="31"/>
    </row>
    <row r="37" spans="2:12" s="1" customFormat="1" ht="14.45" hidden="1" customHeight="1">
      <c r="B37" s="31"/>
      <c r="E37" s="26" t="s">
        <v>43</v>
      </c>
      <c r="F37" s="85">
        <f>ROUND((SUM(BG120:BG189)),  2)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85">
        <f>ROUND((SUM(BH120:BH189)),  2)</f>
        <v>0</v>
      </c>
      <c r="I38" s="95">
        <v>0.12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45</v>
      </c>
      <c r="F39" s="85">
        <f>ROUND((SUM(BI120:BI189)),  2)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46</v>
      </c>
      <c r="E41" s="56"/>
      <c r="F41" s="56"/>
      <c r="G41" s="98" t="s">
        <v>47</v>
      </c>
      <c r="H41" s="99" t="s">
        <v>48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51</v>
      </c>
      <c r="E61" s="33"/>
      <c r="F61" s="102" t="s">
        <v>52</v>
      </c>
      <c r="G61" s="42" t="s">
        <v>51</v>
      </c>
      <c r="H61" s="33"/>
      <c r="I61" s="33"/>
      <c r="J61" s="103" t="s">
        <v>52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51</v>
      </c>
      <c r="E76" s="33"/>
      <c r="F76" s="102" t="s">
        <v>52</v>
      </c>
      <c r="G76" s="42" t="s">
        <v>51</v>
      </c>
      <c r="H76" s="33"/>
      <c r="I76" s="33"/>
      <c r="J76" s="103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134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31" t="str">
        <f>E7</f>
        <v>Novostavba pavilonu sociální služby</v>
      </c>
      <c r="F85" s="232"/>
      <c r="G85" s="232"/>
      <c r="H85" s="232"/>
      <c r="L85" s="31"/>
    </row>
    <row r="86" spans="2:12" ht="12" customHeight="1">
      <c r="B86" s="19"/>
      <c r="C86" s="26" t="s">
        <v>132</v>
      </c>
      <c r="L86" s="19"/>
    </row>
    <row r="87" spans="2:12" s="1" customFormat="1" ht="16.5" customHeight="1">
      <c r="B87" s="31"/>
      <c r="E87" s="231" t="s">
        <v>2686</v>
      </c>
      <c r="F87" s="230"/>
      <c r="G87" s="230"/>
      <c r="H87" s="230"/>
      <c r="L87" s="31"/>
    </row>
    <row r="88" spans="2:12" s="1" customFormat="1" ht="12" customHeight="1">
      <c r="B88" s="31"/>
      <c r="C88" s="26" t="s">
        <v>2687</v>
      </c>
      <c r="L88" s="31"/>
    </row>
    <row r="89" spans="2:12" s="1" customFormat="1" ht="16.5" customHeight="1">
      <c r="B89" s="31"/>
      <c r="E89" s="224" t="str">
        <f>E11</f>
        <v>11 - SKT</v>
      </c>
      <c r="F89" s="230"/>
      <c r="G89" s="230"/>
      <c r="H89" s="230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 xml:space="preserve"> </v>
      </c>
      <c r="I91" s="26" t="s">
        <v>22</v>
      </c>
      <c r="J91" s="51" t="str">
        <f>IF(J14="","",J14)</f>
        <v>29. 1. 2025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24</v>
      </c>
      <c r="F93" s="24" t="str">
        <f>E17</f>
        <v>Centrum Rožmitál pod Tremšínem</v>
      </c>
      <c r="I93" s="26" t="s">
        <v>30</v>
      </c>
      <c r="J93" s="29" t="str">
        <f>E23</f>
        <v>IPOKa s.r.o.</v>
      </c>
      <c r="L93" s="31"/>
    </row>
    <row r="94" spans="2:12" s="1" customFormat="1" ht="25.7" customHeight="1">
      <c r="B94" s="31"/>
      <c r="C94" s="26" t="s">
        <v>28</v>
      </c>
      <c r="F94" s="24" t="str">
        <f>IF(E20="","",E20)</f>
        <v>Vyplň údaj</v>
      </c>
      <c r="I94" s="26" t="s">
        <v>33</v>
      </c>
      <c r="J94" s="29" t="str">
        <f>E26</f>
        <v>František Klus (asř + kompletace)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135</v>
      </c>
      <c r="D96" s="96"/>
      <c r="E96" s="96"/>
      <c r="F96" s="96"/>
      <c r="G96" s="96"/>
      <c r="H96" s="96"/>
      <c r="I96" s="96"/>
      <c r="J96" s="105" t="s">
        <v>136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137</v>
      </c>
      <c r="J98" s="65">
        <f>J120</f>
        <v>0</v>
      </c>
      <c r="L98" s="31"/>
      <c r="AU98" s="16" t="s">
        <v>138</v>
      </c>
    </row>
    <row r="99" spans="2:47" s="1" customFormat="1" ht="21.75" customHeight="1">
      <c r="B99" s="31"/>
      <c r="L99" s="31"/>
    </row>
    <row r="100" spans="2:47" s="1" customFormat="1" ht="6.95" customHeight="1"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31"/>
    </row>
    <row r="104" spans="2:47" s="1" customFormat="1" ht="6.95" customHeight="1">
      <c r="B104" s="45"/>
      <c r="C104" s="46"/>
      <c r="D104" s="46"/>
      <c r="E104" s="46"/>
      <c r="F104" s="46"/>
      <c r="G104" s="46"/>
      <c r="H104" s="46"/>
      <c r="I104" s="46"/>
      <c r="J104" s="46"/>
      <c r="K104" s="46"/>
      <c r="L104" s="31"/>
    </row>
    <row r="105" spans="2:47" s="1" customFormat="1" ht="24.95" customHeight="1">
      <c r="B105" s="31"/>
      <c r="C105" s="20" t="s">
        <v>149</v>
      </c>
      <c r="L105" s="31"/>
    </row>
    <row r="106" spans="2:47" s="1" customFormat="1" ht="6.95" customHeight="1">
      <c r="B106" s="31"/>
      <c r="L106" s="31"/>
    </row>
    <row r="107" spans="2:47" s="1" customFormat="1" ht="12" customHeight="1">
      <c r="B107" s="31"/>
      <c r="C107" s="26" t="s">
        <v>16</v>
      </c>
      <c r="L107" s="31"/>
    </row>
    <row r="108" spans="2:47" s="1" customFormat="1" ht="16.5" customHeight="1">
      <c r="B108" s="31"/>
      <c r="E108" s="231" t="str">
        <f>E7</f>
        <v>Novostavba pavilonu sociální služby</v>
      </c>
      <c r="F108" s="232"/>
      <c r="G108" s="232"/>
      <c r="H108" s="232"/>
      <c r="L108" s="31"/>
    </row>
    <row r="109" spans="2:47" ht="12" customHeight="1">
      <c r="B109" s="19"/>
      <c r="C109" s="26" t="s">
        <v>132</v>
      </c>
      <c r="L109" s="19"/>
    </row>
    <row r="110" spans="2:47" s="1" customFormat="1" ht="16.5" customHeight="1">
      <c r="B110" s="31"/>
      <c r="E110" s="231" t="s">
        <v>2686</v>
      </c>
      <c r="F110" s="230"/>
      <c r="G110" s="230"/>
      <c r="H110" s="230"/>
      <c r="L110" s="31"/>
    </row>
    <row r="111" spans="2:47" s="1" customFormat="1" ht="12" customHeight="1">
      <c r="B111" s="31"/>
      <c r="C111" s="26" t="s">
        <v>2687</v>
      </c>
      <c r="L111" s="31"/>
    </row>
    <row r="112" spans="2:47" s="1" customFormat="1" ht="16.5" customHeight="1">
      <c r="B112" s="31"/>
      <c r="E112" s="224" t="str">
        <f>E11</f>
        <v>11 - SKT</v>
      </c>
      <c r="F112" s="230"/>
      <c r="G112" s="230"/>
      <c r="H112" s="230"/>
      <c r="L112" s="31"/>
    </row>
    <row r="113" spans="2:65" s="1" customFormat="1" ht="6.95" customHeight="1">
      <c r="B113" s="31"/>
      <c r="L113" s="31"/>
    </row>
    <row r="114" spans="2:65" s="1" customFormat="1" ht="12" customHeight="1">
      <c r="B114" s="31"/>
      <c r="C114" s="26" t="s">
        <v>20</v>
      </c>
      <c r="F114" s="24" t="str">
        <f>F14</f>
        <v xml:space="preserve"> </v>
      </c>
      <c r="I114" s="26" t="s">
        <v>22</v>
      </c>
      <c r="J114" s="51" t="str">
        <f>IF(J14="","",J14)</f>
        <v>29. 1. 2025</v>
      </c>
      <c r="L114" s="31"/>
    </row>
    <row r="115" spans="2:65" s="1" customFormat="1" ht="6.95" customHeight="1">
      <c r="B115" s="31"/>
      <c r="L115" s="31"/>
    </row>
    <row r="116" spans="2:65" s="1" customFormat="1" ht="15.2" customHeight="1">
      <c r="B116" s="31"/>
      <c r="C116" s="26" t="s">
        <v>24</v>
      </c>
      <c r="F116" s="24" t="str">
        <f>E17</f>
        <v>Centrum Rožmitál pod Tremšínem</v>
      </c>
      <c r="I116" s="26" t="s">
        <v>30</v>
      </c>
      <c r="J116" s="29" t="str">
        <f>E23</f>
        <v>IPOKa s.r.o.</v>
      </c>
      <c r="L116" s="31"/>
    </row>
    <row r="117" spans="2:65" s="1" customFormat="1" ht="25.7" customHeight="1">
      <c r="B117" s="31"/>
      <c r="C117" s="26" t="s">
        <v>28</v>
      </c>
      <c r="F117" s="24" t="str">
        <f>IF(E20="","",E20)</f>
        <v>Vyplň údaj</v>
      </c>
      <c r="I117" s="26" t="s">
        <v>33</v>
      </c>
      <c r="J117" s="29" t="str">
        <f>E26</f>
        <v>František Klus (asř + kompletace)</v>
      </c>
      <c r="L117" s="31"/>
    </row>
    <row r="118" spans="2:65" s="1" customFormat="1" ht="10.35" customHeight="1">
      <c r="B118" s="31"/>
      <c r="L118" s="31"/>
    </row>
    <row r="119" spans="2:65" s="10" customFormat="1" ht="29.25" customHeight="1">
      <c r="B119" s="115"/>
      <c r="C119" s="116" t="s">
        <v>150</v>
      </c>
      <c r="D119" s="117" t="s">
        <v>61</v>
      </c>
      <c r="E119" s="117" t="s">
        <v>57</v>
      </c>
      <c r="F119" s="117" t="s">
        <v>58</v>
      </c>
      <c r="G119" s="117" t="s">
        <v>151</v>
      </c>
      <c r="H119" s="117" t="s">
        <v>152</v>
      </c>
      <c r="I119" s="117" t="s">
        <v>153</v>
      </c>
      <c r="J119" s="117" t="s">
        <v>136</v>
      </c>
      <c r="K119" s="118" t="s">
        <v>154</v>
      </c>
      <c r="L119" s="115"/>
      <c r="M119" s="58" t="s">
        <v>1</v>
      </c>
      <c r="N119" s="59" t="s">
        <v>40</v>
      </c>
      <c r="O119" s="59" t="s">
        <v>155</v>
      </c>
      <c r="P119" s="59" t="s">
        <v>156</v>
      </c>
      <c r="Q119" s="59" t="s">
        <v>157</v>
      </c>
      <c r="R119" s="59" t="s">
        <v>158</v>
      </c>
      <c r="S119" s="59" t="s">
        <v>159</v>
      </c>
      <c r="T119" s="60" t="s">
        <v>160</v>
      </c>
    </row>
    <row r="120" spans="2:65" s="1" customFormat="1" ht="22.9" customHeight="1">
      <c r="B120" s="31"/>
      <c r="C120" s="63" t="s">
        <v>161</v>
      </c>
      <c r="J120" s="119">
        <f>BK120</f>
        <v>0</v>
      </c>
      <c r="L120" s="31"/>
      <c r="M120" s="61"/>
      <c r="N120" s="52"/>
      <c r="O120" s="52"/>
      <c r="P120" s="120">
        <f>SUM(P121:P189)</f>
        <v>0</v>
      </c>
      <c r="Q120" s="52"/>
      <c r="R120" s="120">
        <f>SUM(R121:R189)</f>
        <v>0</v>
      </c>
      <c r="S120" s="52"/>
      <c r="T120" s="121">
        <f>SUM(T121:T189)</f>
        <v>0</v>
      </c>
      <c r="AT120" s="16" t="s">
        <v>75</v>
      </c>
      <c r="AU120" s="16" t="s">
        <v>138</v>
      </c>
      <c r="BK120" s="122">
        <f>SUM(BK121:BK189)</f>
        <v>0</v>
      </c>
    </row>
    <row r="121" spans="2:65" s="1" customFormat="1" ht="76.349999999999994" customHeight="1">
      <c r="B121" s="31"/>
      <c r="C121" s="135" t="s">
        <v>84</v>
      </c>
      <c r="D121" s="135" t="s">
        <v>167</v>
      </c>
      <c r="E121" s="136" t="s">
        <v>2824</v>
      </c>
      <c r="F121" s="137" t="s">
        <v>2825</v>
      </c>
      <c r="G121" s="138" t="s">
        <v>1909</v>
      </c>
      <c r="H121" s="139">
        <v>1</v>
      </c>
      <c r="I121" s="140"/>
      <c r="J121" s="141">
        <f t="shared" ref="J121:J152" si="0">ROUND(I121*H121,2)</f>
        <v>0</v>
      </c>
      <c r="K121" s="137" t="s">
        <v>1</v>
      </c>
      <c r="L121" s="31"/>
      <c r="M121" s="142" t="s">
        <v>1</v>
      </c>
      <c r="N121" s="143" t="s">
        <v>42</v>
      </c>
      <c r="P121" s="144">
        <f t="shared" ref="P121:P152" si="1">O121*H121</f>
        <v>0</v>
      </c>
      <c r="Q121" s="144">
        <v>0</v>
      </c>
      <c r="R121" s="144">
        <f t="shared" ref="R121:R152" si="2">Q121*H121</f>
        <v>0</v>
      </c>
      <c r="S121" s="144">
        <v>0</v>
      </c>
      <c r="T121" s="145">
        <f t="shared" ref="T121:T152" si="3">S121*H121</f>
        <v>0</v>
      </c>
      <c r="AR121" s="146" t="s">
        <v>186</v>
      </c>
      <c r="AT121" s="146" t="s">
        <v>167</v>
      </c>
      <c r="AU121" s="146" t="s">
        <v>76</v>
      </c>
      <c r="AY121" s="16" t="s">
        <v>164</v>
      </c>
      <c r="BE121" s="147">
        <f t="shared" ref="BE121:BE152" si="4">IF(N121="základní",J121,0)</f>
        <v>0</v>
      </c>
      <c r="BF121" s="147">
        <f t="shared" ref="BF121:BF152" si="5">IF(N121="snížená",J121,0)</f>
        <v>0</v>
      </c>
      <c r="BG121" s="147">
        <f t="shared" ref="BG121:BG152" si="6">IF(N121="zákl. přenesená",J121,0)</f>
        <v>0</v>
      </c>
      <c r="BH121" s="147">
        <f t="shared" ref="BH121:BH152" si="7">IF(N121="sníž. přenesená",J121,0)</f>
        <v>0</v>
      </c>
      <c r="BI121" s="147">
        <f t="shared" ref="BI121:BI152" si="8">IF(N121="nulová",J121,0)</f>
        <v>0</v>
      </c>
      <c r="BJ121" s="16" t="s">
        <v>113</v>
      </c>
      <c r="BK121" s="147">
        <f t="shared" ref="BK121:BK152" si="9">ROUND(I121*H121,2)</f>
        <v>0</v>
      </c>
      <c r="BL121" s="16" t="s">
        <v>186</v>
      </c>
      <c r="BM121" s="146" t="s">
        <v>113</v>
      </c>
    </row>
    <row r="122" spans="2:65" s="1" customFormat="1" ht="66.75" customHeight="1">
      <c r="B122" s="31"/>
      <c r="C122" s="135" t="s">
        <v>113</v>
      </c>
      <c r="D122" s="135" t="s">
        <v>167</v>
      </c>
      <c r="E122" s="136" t="s">
        <v>2826</v>
      </c>
      <c r="F122" s="137" t="s">
        <v>2827</v>
      </c>
      <c r="G122" s="138" t="s">
        <v>1894</v>
      </c>
      <c r="H122" s="139">
        <v>1</v>
      </c>
      <c r="I122" s="140"/>
      <c r="J122" s="141">
        <f t="shared" si="0"/>
        <v>0</v>
      </c>
      <c r="K122" s="137" t="s">
        <v>1</v>
      </c>
      <c r="L122" s="31"/>
      <c r="M122" s="142" t="s">
        <v>1</v>
      </c>
      <c r="N122" s="143" t="s">
        <v>42</v>
      </c>
      <c r="P122" s="144">
        <f t="shared" si="1"/>
        <v>0</v>
      </c>
      <c r="Q122" s="144">
        <v>0</v>
      </c>
      <c r="R122" s="144">
        <f t="shared" si="2"/>
        <v>0</v>
      </c>
      <c r="S122" s="144">
        <v>0</v>
      </c>
      <c r="T122" s="145">
        <f t="shared" si="3"/>
        <v>0</v>
      </c>
      <c r="AR122" s="146" t="s">
        <v>186</v>
      </c>
      <c r="AT122" s="146" t="s">
        <v>167</v>
      </c>
      <c r="AU122" s="146" t="s">
        <v>76</v>
      </c>
      <c r="AY122" s="16" t="s">
        <v>164</v>
      </c>
      <c r="BE122" s="147">
        <f t="shared" si="4"/>
        <v>0</v>
      </c>
      <c r="BF122" s="147">
        <f t="shared" si="5"/>
        <v>0</v>
      </c>
      <c r="BG122" s="147">
        <f t="shared" si="6"/>
        <v>0</v>
      </c>
      <c r="BH122" s="147">
        <f t="shared" si="7"/>
        <v>0</v>
      </c>
      <c r="BI122" s="147">
        <f t="shared" si="8"/>
        <v>0</v>
      </c>
      <c r="BJ122" s="16" t="s">
        <v>113</v>
      </c>
      <c r="BK122" s="147">
        <f t="shared" si="9"/>
        <v>0</v>
      </c>
      <c r="BL122" s="16" t="s">
        <v>186</v>
      </c>
      <c r="BM122" s="146" t="s">
        <v>186</v>
      </c>
    </row>
    <row r="123" spans="2:65" s="1" customFormat="1" ht="76.349999999999994" customHeight="1">
      <c r="B123" s="31"/>
      <c r="C123" s="135" t="s">
        <v>181</v>
      </c>
      <c r="D123" s="135" t="s">
        <v>167</v>
      </c>
      <c r="E123" s="136" t="s">
        <v>2828</v>
      </c>
      <c r="F123" s="137" t="s">
        <v>2829</v>
      </c>
      <c r="G123" s="138" t="s">
        <v>1894</v>
      </c>
      <c r="H123" s="139">
        <v>2</v>
      </c>
      <c r="I123" s="140"/>
      <c r="J123" s="141">
        <f t="shared" si="0"/>
        <v>0</v>
      </c>
      <c r="K123" s="137" t="s">
        <v>1</v>
      </c>
      <c r="L123" s="31"/>
      <c r="M123" s="142" t="s">
        <v>1</v>
      </c>
      <c r="N123" s="143" t="s">
        <v>42</v>
      </c>
      <c r="P123" s="144">
        <f t="shared" si="1"/>
        <v>0</v>
      </c>
      <c r="Q123" s="144">
        <v>0</v>
      </c>
      <c r="R123" s="144">
        <f t="shared" si="2"/>
        <v>0</v>
      </c>
      <c r="S123" s="144">
        <v>0</v>
      </c>
      <c r="T123" s="145">
        <f t="shared" si="3"/>
        <v>0</v>
      </c>
      <c r="AR123" s="146" t="s">
        <v>186</v>
      </c>
      <c r="AT123" s="146" t="s">
        <v>167</v>
      </c>
      <c r="AU123" s="146" t="s">
        <v>76</v>
      </c>
      <c r="AY123" s="16" t="s">
        <v>164</v>
      </c>
      <c r="BE123" s="147">
        <f t="shared" si="4"/>
        <v>0</v>
      </c>
      <c r="BF123" s="147">
        <f t="shared" si="5"/>
        <v>0</v>
      </c>
      <c r="BG123" s="147">
        <f t="shared" si="6"/>
        <v>0</v>
      </c>
      <c r="BH123" s="147">
        <f t="shared" si="7"/>
        <v>0</v>
      </c>
      <c r="BI123" s="147">
        <f t="shared" si="8"/>
        <v>0</v>
      </c>
      <c r="BJ123" s="16" t="s">
        <v>113</v>
      </c>
      <c r="BK123" s="147">
        <f t="shared" si="9"/>
        <v>0</v>
      </c>
      <c r="BL123" s="16" t="s">
        <v>186</v>
      </c>
      <c r="BM123" s="146" t="s">
        <v>194</v>
      </c>
    </row>
    <row r="124" spans="2:65" s="1" customFormat="1" ht="76.349999999999994" customHeight="1">
      <c r="B124" s="31"/>
      <c r="C124" s="135" t="s">
        <v>186</v>
      </c>
      <c r="D124" s="135" t="s">
        <v>167</v>
      </c>
      <c r="E124" s="136" t="s">
        <v>2830</v>
      </c>
      <c r="F124" s="137" t="s">
        <v>2831</v>
      </c>
      <c r="G124" s="138" t="s">
        <v>1894</v>
      </c>
      <c r="H124" s="139">
        <v>2</v>
      </c>
      <c r="I124" s="140"/>
      <c r="J124" s="141">
        <f t="shared" si="0"/>
        <v>0</v>
      </c>
      <c r="K124" s="137" t="s">
        <v>1</v>
      </c>
      <c r="L124" s="31"/>
      <c r="M124" s="142" t="s">
        <v>1</v>
      </c>
      <c r="N124" s="143" t="s">
        <v>42</v>
      </c>
      <c r="P124" s="144">
        <f t="shared" si="1"/>
        <v>0</v>
      </c>
      <c r="Q124" s="144">
        <v>0</v>
      </c>
      <c r="R124" s="144">
        <f t="shared" si="2"/>
        <v>0</v>
      </c>
      <c r="S124" s="144">
        <v>0</v>
      </c>
      <c r="T124" s="145">
        <f t="shared" si="3"/>
        <v>0</v>
      </c>
      <c r="AR124" s="146" t="s">
        <v>186</v>
      </c>
      <c r="AT124" s="146" t="s">
        <v>167</v>
      </c>
      <c r="AU124" s="146" t="s">
        <v>76</v>
      </c>
      <c r="AY124" s="16" t="s">
        <v>164</v>
      </c>
      <c r="BE124" s="147">
        <f t="shared" si="4"/>
        <v>0</v>
      </c>
      <c r="BF124" s="147">
        <f t="shared" si="5"/>
        <v>0</v>
      </c>
      <c r="BG124" s="147">
        <f t="shared" si="6"/>
        <v>0</v>
      </c>
      <c r="BH124" s="147">
        <f t="shared" si="7"/>
        <v>0</v>
      </c>
      <c r="BI124" s="147">
        <f t="shared" si="8"/>
        <v>0</v>
      </c>
      <c r="BJ124" s="16" t="s">
        <v>113</v>
      </c>
      <c r="BK124" s="147">
        <f t="shared" si="9"/>
        <v>0</v>
      </c>
      <c r="BL124" s="16" t="s">
        <v>186</v>
      </c>
      <c r="BM124" s="146" t="s">
        <v>203</v>
      </c>
    </row>
    <row r="125" spans="2:65" s="1" customFormat="1" ht="76.349999999999994" customHeight="1">
      <c r="B125" s="31"/>
      <c r="C125" s="135" t="s">
        <v>163</v>
      </c>
      <c r="D125" s="135" t="s">
        <v>167</v>
      </c>
      <c r="E125" s="136" t="s">
        <v>2832</v>
      </c>
      <c r="F125" s="137" t="s">
        <v>2833</v>
      </c>
      <c r="G125" s="138" t="s">
        <v>1894</v>
      </c>
      <c r="H125" s="139">
        <v>1</v>
      </c>
      <c r="I125" s="140"/>
      <c r="J125" s="141">
        <f t="shared" si="0"/>
        <v>0</v>
      </c>
      <c r="K125" s="137" t="s">
        <v>1</v>
      </c>
      <c r="L125" s="31"/>
      <c r="M125" s="142" t="s">
        <v>1</v>
      </c>
      <c r="N125" s="143" t="s">
        <v>42</v>
      </c>
      <c r="P125" s="144">
        <f t="shared" si="1"/>
        <v>0</v>
      </c>
      <c r="Q125" s="144">
        <v>0</v>
      </c>
      <c r="R125" s="144">
        <f t="shared" si="2"/>
        <v>0</v>
      </c>
      <c r="S125" s="144">
        <v>0</v>
      </c>
      <c r="T125" s="145">
        <f t="shared" si="3"/>
        <v>0</v>
      </c>
      <c r="AR125" s="146" t="s">
        <v>186</v>
      </c>
      <c r="AT125" s="146" t="s">
        <v>167</v>
      </c>
      <c r="AU125" s="146" t="s">
        <v>76</v>
      </c>
      <c r="AY125" s="16" t="s">
        <v>164</v>
      </c>
      <c r="BE125" s="147">
        <f t="shared" si="4"/>
        <v>0</v>
      </c>
      <c r="BF125" s="147">
        <f t="shared" si="5"/>
        <v>0</v>
      </c>
      <c r="BG125" s="147">
        <f t="shared" si="6"/>
        <v>0</v>
      </c>
      <c r="BH125" s="147">
        <f t="shared" si="7"/>
        <v>0</v>
      </c>
      <c r="BI125" s="147">
        <f t="shared" si="8"/>
        <v>0</v>
      </c>
      <c r="BJ125" s="16" t="s">
        <v>113</v>
      </c>
      <c r="BK125" s="147">
        <f t="shared" si="9"/>
        <v>0</v>
      </c>
      <c r="BL125" s="16" t="s">
        <v>186</v>
      </c>
      <c r="BM125" s="146" t="s">
        <v>118</v>
      </c>
    </row>
    <row r="126" spans="2:65" s="1" customFormat="1" ht="33" customHeight="1">
      <c r="B126" s="31"/>
      <c r="C126" s="135" t="s">
        <v>194</v>
      </c>
      <c r="D126" s="135" t="s">
        <v>167</v>
      </c>
      <c r="E126" s="136" t="s">
        <v>2834</v>
      </c>
      <c r="F126" s="137" t="s">
        <v>2835</v>
      </c>
      <c r="G126" s="138" t="s">
        <v>1894</v>
      </c>
      <c r="H126" s="139">
        <v>1</v>
      </c>
      <c r="I126" s="140"/>
      <c r="J126" s="141">
        <f t="shared" si="0"/>
        <v>0</v>
      </c>
      <c r="K126" s="137" t="s">
        <v>1</v>
      </c>
      <c r="L126" s="31"/>
      <c r="M126" s="142" t="s">
        <v>1</v>
      </c>
      <c r="N126" s="143" t="s">
        <v>42</v>
      </c>
      <c r="P126" s="144">
        <f t="shared" si="1"/>
        <v>0</v>
      </c>
      <c r="Q126" s="144">
        <v>0</v>
      </c>
      <c r="R126" s="144">
        <f t="shared" si="2"/>
        <v>0</v>
      </c>
      <c r="S126" s="144">
        <v>0</v>
      </c>
      <c r="T126" s="145">
        <f t="shared" si="3"/>
        <v>0</v>
      </c>
      <c r="AR126" s="146" t="s">
        <v>186</v>
      </c>
      <c r="AT126" s="146" t="s">
        <v>167</v>
      </c>
      <c r="AU126" s="146" t="s">
        <v>76</v>
      </c>
      <c r="AY126" s="16" t="s">
        <v>164</v>
      </c>
      <c r="BE126" s="147">
        <f t="shared" si="4"/>
        <v>0</v>
      </c>
      <c r="BF126" s="147">
        <f t="shared" si="5"/>
        <v>0</v>
      </c>
      <c r="BG126" s="147">
        <f t="shared" si="6"/>
        <v>0</v>
      </c>
      <c r="BH126" s="147">
        <f t="shared" si="7"/>
        <v>0</v>
      </c>
      <c r="BI126" s="147">
        <f t="shared" si="8"/>
        <v>0</v>
      </c>
      <c r="BJ126" s="16" t="s">
        <v>113</v>
      </c>
      <c r="BK126" s="147">
        <f t="shared" si="9"/>
        <v>0</v>
      </c>
      <c r="BL126" s="16" t="s">
        <v>186</v>
      </c>
      <c r="BM126" s="146" t="s">
        <v>8</v>
      </c>
    </row>
    <row r="127" spans="2:65" s="1" customFormat="1" ht="66.75" customHeight="1">
      <c r="B127" s="31"/>
      <c r="C127" s="135" t="s">
        <v>197</v>
      </c>
      <c r="D127" s="135" t="s">
        <v>167</v>
      </c>
      <c r="E127" s="136" t="s">
        <v>2836</v>
      </c>
      <c r="F127" s="137" t="s">
        <v>2837</v>
      </c>
      <c r="G127" s="138" t="s">
        <v>1894</v>
      </c>
      <c r="H127" s="139">
        <v>37</v>
      </c>
      <c r="I127" s="140"/>
      <c r="J127" s="141">
        <f t="shared" si="0"/>
        <v>0</v>
      </c>
      <c r="K127" s="137" t="s">
        <v>1</v>
      </c>
      <c r="L127" s="31"/>
      <c r="M127" s="142" t="s">
        <v>1</v>
      </c>
      <c r="N127" s="143" t="s">
        <v>42</v>
      </c>
      <c r="P127" s="144">
        <f t="shared" si="1"/>
        <v>0</v>
      </c>
      <c r="Q127" s="144">
        <v>0</v>
      </c>
      <c r="R127" s="144">
        <f t="shared" si="2"/>
        <v>0</v>
      </c>
      <c r="S127" s="144">
        <v>0</v>
      </c>
      <c r="T127" s="145">
        <f t="shared" si="3"/>
        <v>0</v>
      </c>
      <c r="AR127" s="146" t="s">
        <v>186</v>
      </c>
      <c r="AT127" s="146" t="s">
        <v>167</v>
      </c>
      <c r="AU127" s="146" t="s">
        <v>76</v>
      </c>
      <c r="AY127" s="16" t="s">
        <v>164</v>
      </c>
      <c r="BE127" s="147">
        <f t="shared" si="4"/>
        <v>0</v>
      </c>
      <c r="BF127" s="147">
        <f t="shared" si="5"/>
        <v>0</v>
      </c>
      <c r="BG127" s="147">
        <f t="shared" si="6"/>
        <v>0</v>
      </c>
      <c r="BH127" s="147">
        <f t="shared" si="7"/>
        <v>0</v>
      </c>
      <c r="BI127" s="147">
        <f t="shared" si="8"/>
        <v>0</v>
      </c>
      <c r="BJ127" s="16" t="s">
        <v>113</v>
      </c>
      <c r="BK127" s="147">
        <f t="shared" si="9"/>
        <v>0</v>
      </c>
      <c r="BL127" s="16" t="s">
        <v>186</v>
      </c>
      <c r="BM127" s="146" t="s">
        <v>128</v>
      </c>
    </row>
    <row r="128" spans="2:65" s="1" customFormat="1" ht="66.75" customHeight="1">
      <c r="B128" s="31"/>
      <c r="C128" s="135" t="s">
        <v>203</v>
      </c>
      <c r="D128" s="135" t="s">
        <v>167</v>
      </c>
      <c r="E128" s="136" t="s">
        <v>2838</v>
      </c>
      <c r="F128" s="137" t="s">
        <v>2839</v>
      </c>
      <c r="G128" s="138" t="s">
        <v>1894</v>
      </c>
      <c r="H128" s="139">
        <v>39</v>
      </c>
      <c r="I128" s="140"/>
      <c r="J128" s="141">
        <f t="shared" si="0"/>
        <v>0</v>
      </c>
      <c r="K128" s="137" t="s">
        <v>1</v>
      </c>
      <c r="L128" s="31"/>
      <c r="M128" s="142" t="s">
        <v>1</v>
      </c>
      <c r="N128" s="143" t="s">
        <v>42</v>
      </c>
      <c r="P128" s="144">
        <f t="shared" si="1"/>
        <v>0</v>
      </c>
      <c r="Q128" s="144">
        <v>0</v>
      </c>
      <c r="R128" s="144">
        <f t="shared" si="2"/>
        <v>0</v>
      </c>
      <c r="S128" s="144">
        <v>0</v>
      </c>
      <c r="T128" s="145">
        <f t="shared" si="3"/>
        <v>0</v>
      </c>
      <c r="AR128" s="146" t="s">
        <v>186</v>
      </c>
      <c r="AT128" s="146" t="s">
        <v>167</v>
      </c>
      <c r="AU128" s="146" t="s">
        <v>76</v>
      </c>
      <c r="AY128" s="16" t="s">
        <v>164</v>
      </c>
      <c r="BE128" s="147">
        <f t="shared" si="4"/>
        <v>0</v>
      </c>
      <c r="BF128" s="147">
        <f t="shared" si="5"/>
        <v>0</v>
      </c>
      <c r="BG128" s="147">
        <f t="shared" si="6"/>
        <v>0</v>
      </c>
      <c r="BH128" s="147">
        <f t="shared" si="7"/>
        <v>0</v>
      </c>
      <c r="BI128" s="147">
        <f t="shared" si="8"/>
        <v>0</v>
      </c>
      <c r="BJ128" s="16" t="s">
        <v>113</v>
      </c>
      <c r="BK128" s="147">
        <f t="shared" si="9"/>
        <v>0</v>
      </c>
      <c r="BL128" s="16" t="s">
        <v>186</v>
      </c>
      <c r="BM128" s="146" t="s">
        <v>340</v>
      </c>
    </row>
    <row r="129" spans="2:65" s="1" customFormat="1" ht="76.349999999999994" customHeight="1">
      <c r="B129" s="31"/>
      <c r="C129" s="135" t="s">
        <v>208</v>
      </c>
      <c r="D129" s="135" t="s">
        <v>167</v>
      </c>
      <c r="E129" s="136" t="s">
        <v>2840</v>
      </c>
      <c r="F129" s="137" t="s">
        <v>2841</v>
      </c>
      <c r="G129" s="138" t="s">
        <v>1894</v>
      </c>
      <c r="H129" s="139">
        <v>30</v>
      </c>
      <c r="I129" s="140"/>
      <c r="J129" s="141">
        <f t="shared" si="0"/>
        <v>0</v>
      </c>
      <c r="K129" s="137" t="s">
        <v>1</v>
      </c>
      <c r="L129" s="31"/>
      <c r="M129" s="142" t="s">
        <v>1</v>
      </c>
      <c r="N129" s="143" t="s">
        <v>42</v>
      </c>
      <c r="P129" s="144">
        <f t="shared" si="1"/>
        <v>0</v>
      </c>
      <c r="Q129" s="144">
        <v>0</v>
      </c>
      <c r="R129" s="144">
        <f t="shared" si="2"/>
        <v>0</v>
      </c>
      <c r="S129" s="144">
        <v>0</v>
      </c>
      <c r="T129" s="145">
        <f t="shared" si="3"/>
        <v>0</v>
      </c>
      <c r="AR129" s="146" t="s">
        <v>186</v>
      </c>
      <c r="AT129" s="146" t="s">
        <v>167</v>
      </c>
      <c r="AU129" s="146" t="s">
        <v>76</v>
      </c>
      <c r="AY129" s="16" t="s">
        <v>164</v>
      </c>
      <c r="BE129" s="147">
        <f t="shared" si="4"/>
        <v>0</v>
      </c>
      <c r="BF129" s="147">
        <f t="shared" si="5"/>
        <v>0</v>
      </c>
      <c r="BG129" s="147">
        <f t="shared" si="6"/>
        <v>0</v>
      </c>
      <c r="BH129" s="147">
        <f t="shared" si="7"/>
        <v>0</v>
      </c>
      <c r="BI129" s="147">
        <f t="shared" si="8"/>
        <v>0</v>
      </c>
      <c r="BJ129" s="16" t="s">
        <v>113</v>
      </c>
      <c r="BK129" s="147">
        <f t="shared" si="9"/>
        <v>0</v>
      </c>
      <c r="BL129" s="16" t="s">
        <v>186</v>
      </c>
      <c r="BM129" s="146" t="s">
        <v>262</v>
      </c>
    </row>
    <row r="130" spans="2:65" s="1" customFormat="1" ht="76.349999999999994" customHeight="1">
      <c r="B130" s="31"/>
      <c r="C130" s="135" t="s">
        <v>118</v>
      </c>
      <c r="D130" s="135" t="s">
        <v>167</v>
      </c>
      <c r="E130" s="136" t="s">
        <v>2842</v>
      </c>
      <c r="F130" s="137" t="s">
        <v>2843</v>
      </c>
      <c r="G130" s="138" t="s">
        <v>1894</v>
      </c>
      <c r="H130" s="139">
        <v>5</v>
      </c>
      <c r="I130" s="140"/>
      <c r="J130" s="141">
        <f t="shared" si="0"/>
        <v>0</v>
      </c>
      <c r="K130" s="137" t="s">
        <v>1</v>
      </c>
      <c r="L130" s="31"/>
      <c r="M130" s="142" t="s">
        <v>1</v>
      </c>
      <c r="N130" s="143" t="s">
        <v>42</v>
      </c>
      <c r="P130" s="144">
        <f t="shared" si="1"/>
        <v>0</v>
      </c>
      <c r="Q130" s="144">
        <v>0</v>
      </c>
      <c r="R130" s="144">
        <f t="shared" si="2"/>
        <v>0</v>
      </c>
      <c r="S130" s="144">
        <v>0</v>
      </c>
      <c r="T130" s="145">
        <f t="shared" si="3"/>
        <v>0</v>
      </c>
      <c r="AR130" s="146" t="s">
        <v>186</v>
      </c>
      <c r="AT130" s="146" t="s">
        <v>167</v>
      </c>
      <c r="AU130" s="146" t="s">
        <v>76</v>
      </c>
      <c r="AY130" s="16" t="s">
        <v>164</v>
      </c>
      <c r="BE130" s="147">
        <f t="shared" si="4"/>
        <v>0</v>
      </c>
      <c r="BF130" s="147">
        <f t="shared" si="5"/>
        <v>0</v>
      </c>
      <c r="BG130" s="147">
        <f t="shared" si="6"/>
        <v>0</v>
      </c>
      <c r="BH130" s="147">
        <f t="shared" si="7"/>
        <v>0</v>
      </c>
      <c r="BI130" s="147">
        <f t="shared" si="8"/>
        <v>0</v>
      </c>
      <c r="BJ130" s="16" t="s">
        <v>113</v>
      </c>
      <c r="BK130" s="147">
        <f t="shared" si="9"/>
        <v>0</v>
      </c>
      <c r="BL130" s="16" t="s">
        <v>186</v>
      </c>
      <c r="BM130" s="146" t="s">
        <v>368</v>
      </c>
    </row>
    <row r="131" spans="2:65" s="1" customFormat="1" ht="62.65" customHeight="1">
      <c r="B131" s="31"/>
      <c r="C131" s="135" t="s">
        <v>121</v>
      </c>
      <c r="D131" s="135" t="s">
        <v>167</v>
      </c>
      <c r="E131" s="136" t="s">
        <v>2844</v>
      </c>
      <c r="F131" s="137" t="s">
        <v>2845</v>
      </c>
      <c r="G131" s="138" t="s">
        <v>1894</v>
      </c>
      <c r="H131" s="139">
        <v>30</v>
      </c>
      <c r="I131" s="140"/>
      <c r="J131" s="141">
        <f t="shared" si="0"/>
        <v>0</v>
      </c>
      <c r="K131" s="137" t="s">
        <v>1</v>
      </c>
      <c r="L131" s="31"/>
      <c r="M131" s="142" t="s">
        <v>1</v>
      </c>
      <c r="N131" s="143" t="s">
        <v>42</v>
      </c>
      <c r="P131" s="144">
        <f t="shared" si="1"/>
        <v>0</v>
      </c>
      <c r="Q131" s="144">
        <v>0</v>
      </c>
      <c r="R131" s="144">
        <f t="shared" si="2"/>
        <v>0</v>
      </c>
      <c r="S131" s="144">
        <v>0</v>
      </c>
      <c r="T131" s="145">
        <f t="shared" si="3"/>
        <v>0</v>
      </c>
      <c r="AR131" s="146" t="s">
        <v>186</v>
      </c>
      <c r="AT131" s="146" t="s">
        <v>167</v>
      </c>
      <c r="AU131" s="146" t="s">
        <v>76</v>
      </c>
      <c r="AY131" s="16" t="s">
        <v>164</v>
      </c>
      <c r="BE131" s="147">
        <f t="shared" si="4"/>
        <v>0</v>
      </c>
      <c r="BF131" s="147">
        <f t="shared" si="5"/>
        <v>0</v>
      </c>
      <c r="BG131" s="147">
        <f t="shared" si="6"/>
        <v>0</v>
      </c>
      <c r="BH131" s="147">
        <f t="shared" si="7"/>
        <v>0</v>
      </c>
      <c r="BI131" s="147">
        <f t="shared" si="8"/>
        <v>0</v>
      </c>
      <c r="BJ131" s="16" t="s">
        <v>113</v>
      </c>
      <c r="BK131" s="147">
        <f t="shared" si="9"/>
        <v>0</v>
      </c>
      <c r="BL131" s="16" t="s">
        <v>186</v>
      </c>
      <c r="BM131" s="146" t="s">
        <v>381</v>
      </c>
    </row>
    <row r="132" spans="2:65" s="1" customFormat="1" ht="66.75" customHeight="1">
      <c r="B132" s="31"/>
      <c r="C132" s="135" t="s">
        <v>8</v>
      </c>
      <c r="D132" s="135" t="s">
        <v>167</v>
      </c>
      <c r="E132" s="136" t="s">
        <v>2846</v>
      </c>
      <c r="F132" s="137" t="s">
        <v>2847</v>
      </c>
      <c r="G132" s="138" t="s">
        <v>1894</v>
      </c>
      <c r="H132" s="139">
        <v>32</v>
      </c>
      <c r="I132" s="140"/>
      <c r="J132" s="141">
        <f t="shared" si="0"/>
        <v>0</v>
      </c>
      <c r="K132" s="137" t="s">
        <v>1</v>
      </c>
      <c r="L132" s="31"/>
      <c r="M132" s="142" t="s">
        <v>1</v>
      </c>
      <c r="N132" s="143" t="s">
        <v>42</v>
      </c>
      <c r="P132" s="144">
        <f t="shared" si="1"/>
        <v>0</v>
      </c>
      <c r="Q132" s="144">
        <v>0</v>
      </c>
      <c r="R132" s="144">
        <f t="shared" si="2"/>
        <v>0</v>
      </c>
      <c r="S132" s="144">
        <v>0</v>
      </c>
      <c r="T132" s="145">
        <f t="shared" si="3"/>
        <v>0</v>
      </c>
      <c r="AR132" s="146" t="s">
        <v>186</v>
      </c>
      <c r="AT132" s="146" t="s">
        <v>167</v>
      </c>
      <c r="AU132" s="146" t="s">
        <v>76</v>
      </c>
      <c r="AY132" s="16" t="s">
        <v>164</v>
      </c>
      <c r="BE132" s="147">
        <f t="shared" si="4"/>
        <v>0</v>
      </c>
      <c r="BF132" s="147">
        <f t="shared" si="5"/>
        <v>0</v>
      </c>
      <c r="BG132" s="147">
        <f t="shared" si="6"/>
        <v>0</v>
      </c>
      <c r="BH132" s="147">
        <f t="shared" si="7"/>
        <v>0</v>
      </c>
      <c r="BI132" s="147">
        <f t="shared" si="8"/>
        <v>0</v>
      </c>
      <c r="BJ132" s="16" t="s">
        <v>113</v>
      </c>
      <c r="BK132" s="147">
        <f t="shared" si="9"/>
        <v>0</v>
      </c>
      <c r="BL132" s="16" t="s">
        <v>186</v>
      </c>
      <c r="BM132" s="146" t="s">
        <v>396</v>
      </c>
    </row>
    <row r="133" spans="2:65" s="1" customFormat="1" ht="37.9" customHeight="1">
      <c r="B133" s="31"/>
      <c r="C133" s="135" t="s">
        <v>126</v>
      </c>
      <c r="D133" s="135" t="s">
        <v>167</v>
      </c>
      <c r="E133" s="136" t="s">
        <v>2848</v>
      </c>
      <c r="F133" s="137" t="s">
        <v>2849</v>
      </c>
      <c r="G133" s="138" t="s">
        <v>1894</v>
      </c>
      <c r="H133" s="139">
        <v>32</v>
      </c>
      <c r="I133" s="140"/>
      <c r="J133" s="141">
        <f t="shared" si="0"/>
        <v>0</v>
      </c>
      <c r="K133" s="137" t="s">
        <v>1</v>
      </c>
      <c r="L133" s="31"/>
      <c r="M133" s="142" t="s">
        <v>1</v>
      </c>
      <c r="N133" s="143" t="s">
        <v>42</v>
      </c>
      <c r="P133" s="144">
        <f t="shared" si="1"/>
        <v>0</v>
      </c>
      <c r="Q133" s="144">
        <v>0</v>
      </c>
      <c r="R133" s="144">
        <f t="shared" si="2"/>
        <v>0</v>
      </c>
      <c r="S133" s="144">
        <v>0</v>
      </c>
      <c r="T133" s="145">
        <f t="shared" si="3"/>
        <v>0</v>
      </c>
      <c r="AR133" s="146" t="s">
        <v>186</v>
      </c>
      <c r="AT133" s="146" t="s">
        <v>167</v>
      </c>
      <c r="AU133" s="146" t="s">
        <v>76</v>
      </c>
      <c r="AY133" s="16" t="s">
        <v>164</v>
      </c>
      <c r="BE133" s="147">
        <f t="shared" si="4"/>
        <v>0</v>
      </c>
      <c r="BF133" s="147">
        <f t="shared" si="5"/>
        <v>0</v>
      </c>
      <c r="BG133" s="147">
        <f t="shared" si="6"/>
        <v>0</v>
      </c>
      <c r="BH133" s="147">
        <f t="shared" si="7"/>
        <v>0</v>
      </c>
      <c r="BI133" s="147">
        <f t="shared" si="8"/>
        <v>0</v>
      </c>
      <c r="BJ133" s="16" t="s">
        <v>113</v>
      </c>
      <c r="BK133" s="147">
        <f t="shared" si="9"/>
        <v>0</v>
      </c>
      <c r="BL133" s="16" t="s">
        <v>186</v>
      </c>
      <c r="BM133" s="146" t="s">
        <v>409</v>
      </c>
    </row>
    <row r="134" spans="2:65" s="1" customFormat="1" ht="55.5" customHeight="1">
      <c r="B134" s="31"/>
      <c r="C134" s="135" t="s">
        <v>128</v>
      </c>
      <c r="D134" s="135" t="s">
        <v>167</v>
      </c>
      <c r="E134" s="136" t="s">
        <v>2850</v>
      </c>
      <c r="F134" s="137" t="s">
        <v>2851</v>
      </c>
      <c r="G134" s="138" t="s">
        <v>1894</v>
      </c>
      <c r="H134" s="139">
        <v>32</v>
      </c>
      <c r="I134" s="140"/>
      <c r="J134" s="141">
        <f t="shared" si="0"/>
        <v>0</v>
      </c>
      <c r="K134" s="137" t="s">
        <v>1</v>
      </c>
      <c r="L134" s="31"/>
      <c r="M134" s="142" t="s">
        <v>1</v>
      </c>
      <c r="N134" s="143" t="s">
        <v>42</v>
      </c>
      <c r="P134" s="144">
        <f t="shared" si="1"/>
        <v>0</v>
      </c>
      <c r="Q134" s="144">
        <v>0</v>
      </c>
      <c r="R134" s="144">
        <f t="shared" si="2"/>
        <v>0</v>
      </c>
      <c r="S134" s="144">
        <v>0</v>
      </c>
      <c r="T134" s="145">
        <f t="shared" si="3"/>
        <v>0</v>
      </c>
      <c r="AR134" s="146" t="s">
        <v>186</v>
      </c>
      <c r="AT134" s="146" t="s">
        <v>167</v>
      </c>
      <c r="AU134" s="146" t="s">
        <v>76</v>
      </c>
      <c r="AY134" s="16" t="s">
        <v>164</v>
      </c>
      <c r="BE134" s="147">
        <f t="shared" si="4"/>
        <v>0</v>
      </c>
      <c r="BF134" s="147">
        <f t="shared" si="5"/>
        <v>0</v>
      </c>
      <c r="BG134" s="147">
        <f t="shared" si="6"/>
        <v>0</v>
      </c>
      <c r="BH134" s="147">
        <f t="shared" si="7"/>
        <v>0</v>
      </c>
      <c r="BI134" s="147">
        <f t="shared" si="8"/>
        <v>0</v>
      </c>
      <c r="BJ134" s="16" t="s">
        <v>113</v>
      </c>
      <c r="BK134" s="147">
        <f t="shared" si="9"/>
        <v>0</v>
      </c>
      <c r="BL134" s="16" t="s">
        <v>186</v>
      </c>
      <c r="BM134" s="146" t="s">
        <v>423</v>
      </c>
    </row>
    <row r="135" spans="2:65" s="1" customFormat="1" ht="21.75" customHeight="1">
      <c r="B135" s="31"/>
      <c r="C135" s="135" t="s">
        <v>336</v>
      </c>
      <c r="D135" s="135" t="s">
        <v>167</v>
      </c>
      <c r="E135" s="136" t="s">
        <v>2852</v>
      </c>
      <c r="F135" s="137" t="s">
        <v>2853</v>
      </c>
      <c r="G135" s="138" t="s">
        <v>1894</v>
      </c>
      <c r="H135" s="139">
        <v>32</v>
      </c>
      <c r="I135" s="140"/>
      <c r="J135" s="141">
        <f t="shared" si="0"/>
        <v>0</v>
      </c>
      <c r="K135" s="137" t="s">
        <v>1</v>
      </c>
      <c r="L135" s="31"/>
      <c r="M135" s="142" t="s">
        <v>1</v>
      </c>
      <c r="N135" s="143" t="s">
        <v>42</v>
      </c>
      <c r="P135" s="144">
        <f t="shared" si="1"/>
        <v>0</v>
      </c>
      <c r="Q135" s="144">
        <v>0</v>
      </c>
      <c r="R135" s="144">
        <f t="shared" si="2"/>
        <v>0</v>
      </c>
      <c r="S135" s="144">
        <v>0</v>
      </c>
      <c r="T135" s="145">
        <f t="shared" si="3"/>
        <v>0</v>
      </c>
      <c r="AR135" s="146" t="s">
        <v>186</v>
      </c>
      <c r="AT135" s="146" t="s">
        <v>167</v>
      </c>
      <c r="AU135" s="146" t="s">
        <v>76</v>
      </c>
      <c r="AY135" s="16" t="s">
        <v>164</v>
      </c>
      <c r="BE135" s="147">
        <f t="shared" si="4"/>
        <v>0</v>
      </c>
      <c r="BF135" s="147">
        <f t="shared" si="5"/>
        <v>0</v>
      </c>
      <c r="BG135" s="147">
        <f t="shared" si="6"/>
        <v>0</v>
      </c>
      <c r="BH135" s="147">
        <f t="shared" si="7"/>
        <v>0</v>
      </c>
      <c r="BI135" s="147">
        <f t="shared" si="8"/>
        <v>0</v>
      </c>
      <c r="BJ135" s="16" t="s">
        <v>113</v>
      </c>
      <c r="BK135" s="147">
        <f t="shared" si="9"/>
        <v>0</v>
      </c>
      <c r="BL135" s="16" t="s">
        <v>186</v>
      </c>
      <c r="BM135" s="146" t="s">
        <v>439</v>
      </c>
    </row>
    <row r="136" spans="2:65" s="1" customFormat="1" ht="16.5" customHeight="1">
      <c r="B136" s="31"/>
      <c r="C136" s="135" t="s">
        <v>340</v>
      </c>
      <c r="D136" s="135" t="s">
        <v>167</v>
      </c>
      <c r="E136" s="136" t="s">
        <v>2854</v>
      </c>
      <c r="F136" s="137" t="s">
        <v>2855</v>
      </c>
      <c r="G136" s="138" t="s">
        <v>1894</v>
      </c>
      <c r="H136" s="139">
        <v>1</v>
      </c>
      <c r="I136" s="140"/>
      <c r="J136" s="141">
        <f t="shared" si="0"/>
        <v>0</v>
      </c>
      <c r="K136" s="137" t="s">
        <v>1</v>
      </c>
      <c r="L136" s="31"/>
      <c r="M136" s="142" t="s">
        <v>1</v>
      </c>
      <c r="N136" s="143" t="s">
        <v>42</v>
      </c>
      <c r="P136" s="144">
        <f t="shared" si="1"/>
        <v>0</v>
      </c>
      <c r="Q136" s="144">
        <v>0</v>
      </c>
      <c r="R136" s="144">
        <f t="shared" si="2"/>
        <v>0</v>
      </c>
      <c r="S136" s="144">
        <v>0</v>
      </c>
      <c r="T136" s="145">
        <f t="shared" si="3"/>
        <v>0</v>
      </c>
      <c r="AR136" s="146" t="s">
        <v>186</v>
      </c>
      <c r="AT136" s="146" t="s">
        <v>167</v>
      </c>
      <c r="AU136" s="146" t="s">
        <v>76</v>
      </c>
      <c r="AY136" s="16" t="s">
        <v>164</v>
      </c>
      <c r="BE136" s="147">
        <f t="shared" si="4"/>
        <v>0</v>
      </c>
      <c r="BF136" s="147">
        <f t="shared" si="5"/>
        <v>0</v>
      </c>
      <c r="BG136" s="147">
        <f t="shared" si="6"/>
        <v>0</v>
      </c>
      <c r="BH136" s="147">
        <f t="shared" si="7"/>
        <v>0</v>
      </c>
      <c r="BI136" s="147">
        <f t="shared" si="8"/>
        <v>0</v>
      </c>
      <c r="BJ136" s="16" t="s">
        <v>113</v>
      </c>
      <c r="BK136" s="147">
        <f t="shared" si="9"/>
        <v>0</v>
      </c>
      <c r="BL136" s="16" t="s">
        <v>186</v>
      </c>
      <c r="BM136" s="146" t="s">
        <v>470</v>
      </c>
    </row>
    <row r="137" spans="2:65" s="1" customFormat="1" ht="16.5" customHeight="1">
      <c r="B137" s="31"/>
      <c r="C137" s="135" t="s">
        <v>345</v>
      </c>
      <c r="D137" s="135" t="s">
        <v>167</v>
      </c>
      <c r="E137" s="136" t="s">
        <v>2856</v>
      </c>
      <c r="F137" s="137" t="s">
        <v>2857</v>
      </c>
      <c r="G137" s="138" t="s">
        <v>1894</v>
      </c>
      <c r="H137" s="139">
        <v>1</v>
      </c>
      <c r="I137" s="140"/>
      <c r="J137" s="141">
        <f t="shared" si="0"/>
        <v>0</v>
      </c>
      <c r="K137" s="137" t="s">
        <v>1</v>
      </c>
      <c r="L137" s="31"/>
      <c r="M137" s="142" t="s">
        <v>1</v>
      </c>
      <c r="N137" s="143" t="s">
        <v>42</v>
      </c>
      <c r="P137" s="144">
        <f t="shared" si="1"/>
        <v>0</v>
      </c>
      <c r="Q137" s="144">
        <v>0</v>
      </c>
      <c r="R137" s="144">
        <f t="shared" si="2"/>
        <v>0</v>
      </c>
      <c r="S137" s="144">
        <v>0</v>
      </c>
      <c r="T137" s="145">
        <f t="shared" si="3"/>
        <v>0</v>
      </c>
      <c r="AR137" s="146" t="s">
        <v>186</v>
      </c>
      <c r="AT137" s="146" t="s">
        <v>167</v>
      </c>
      <c r="AU137" s="146" t="s">
        <v>76</v>
      </c>
      <c r="AY137" s="16" t="s">
        <v>164</v>
      </c>
      <c r="BE137" s="147">
        <f t="shared" si="4"/>
        <v>0</v>
      </c>
      <c r="BF137" s="147">
        <f t="shared" si="5"/>
        <v>0</v>
      </c>
      <c r="BG137" s="147">
        <f t="shared" si="6"/>
        <v>0</v>
      </c>
      <c r="BH137" s="147">
        <f t="shared" si="7"/>
        <v>0</v>
      </c>
      <c r="BI137" s="147">
        <f t="shared" si="8"/>
        <v>0</v>
      </c>
      <c r="BJ137" s="16" t="s">
        <v>113</v>
      </c>
      <c r="BK137" s="147">
        <f t="shared" si="9"/>
        <v>0</v>
      </c>
      <c r="BL137" s="16" t="s">
        <v>186</v>
      </c>
      <c r="BM137" s="146" t="s">
        <v>504</v>
      </c>
    </row>
    <row r="138" spans="2:65" s="1" customFormat="1" ht="33" customHeight="1">
      <c r="B138" s="31"/>
      <c r="C138" s="135" t="s">
        <v>262</v>
      </c>
      <c r="D138" s="135" t="s">
        <v>167</v>
      </c>
      <c r="E138" s="136" t="s">
        <v>2858</v>
      </c>
      <c r="F138" s="137" t="s">
        <v>2859</v>
      </c>
      <c r="G138" s="138" t="s">
        <v>442</v>
      </c>
      <c r="H138" s="139">
        <v>3000</v>
      </c>
      <c r="I138" s="140"/>
      <c r="J138" s="141">
        <f t="shared" si="0"/>
        <v>0</v>
      </c>
      <c r="K138" s="137" t="s">
        <v>1</v>
      </c>
      <c r="L138" s="31"/>
      <c r="M138" s="142" t="s">
        <v>1</v>
      </c>
      <c r="N138" s="143" t="s">
        <v>42</v>
      </c>
      <c r="P138" s="144">
        <f t="shared" si="1"/>
        <v>0</v>
      </c>
      <c r="Q138" s="144">
        <v>0</v>
      </c>
      <c r="R138" s="144">
        <f t="shared" si="2"/>
        <v>0</v>
      </c>
      <c r="S138" s="144">
        <v>0</v>
      </c>
      <c r="T138" s="145">
        <f t="shared" si="3"/>
        <v>0</v>
      </c>
      <c r="AR138" s="146" t="s">
        <v>186</v>
      </c>
      <c r="AT138" s="146" t="s">
        <v>167</v>
      </c>
      <c r="AU138" s="146" t="s">
        <v>76</v>
      </c>
      <c r="AY138" s="16" t="s">
        <v>164</v>
      </c>
      <c r="BE138" s="147">
        <f t="shared" si="4"/>
        <v>0</v>
      </c>
      <c r="BF138" s="147">
        <f t="shared" si="5"/>
        <v>0</v>
      </c>
      <c r="BG138" s="147">
        <f t="shared" si="6"/>
        <v>0</v>
      </c>
      <c r="BH138" s="147">
        <f t="shared" si="7"/>
        <v>0</v>
      </c>
      <c r="BI138" s="147">
        <f t="shared" si="8"/>
        <v>0</v>
      </c>
      <c r="BJ138" s="16" t="s">
        <v>113</v>
      </c>
      <c r="BK138" s="147">
        <f t="shared" si="9"/>
        <v>0</v>
      </c>
      <c r="BL138" s="16" t="s">
        <v>186</v>
      </c>
      <c r="BM138" s="146" t="s">
        <v>521</v>
      </c>
    </row>
    <row r="139" spans="2:65" s="1" customFormat="1" ht="24.2" customHeight="1">
      <c r="B139" s="31"/>
      <c r="C139" s="135" t="s">
        <v>359</v>
      </c>
      <c r="D139" s="135" t="s">
        <v>167</v>
      </c>
      <c r="E139" s="136" t="s">
        <v>2860</v>
      </c>
      <c r="F139" s="137" t="s">
        <v>2861</v>
      </c>
      <c r="G139" s="138" t="s">
        <v>1894</v>
      </c>
      <c r="H139" s="139">
        <v>1</v>
      </c>
      <c r="I139" s="140"/>
      <c r="J139" s="141">
        <f t="shared" si="0"/>
        <v>0</v>
      </c>
      <c r="K139" s="137" t="s">
        <v>1</v>
      </c>
      <c r="L139" s="31"/>
      <c r="M139" s="142" t="s">
        <v>1</v>
      </c>
      <c r="N139" s="143" t="s">
        <v>42</v>
      </c>
      <c r="P139" s="144">
        <f t="shared" si="1"/>
        <v>0</v>
      </c>
      <c r="Q139" s="144">
        <v>0</v>
      </c>
      <c r="R139" s="144">
        <f t="shared" si="2"/>
        <v>0</v>
      </c>
      <c r="S139" s="144">
        <v>0</v>
      </c>
      <c r="T139" s="145">
        <f t="shared" si="3"/>
        <v>0</v>
      </c>
      <c r="AR139" s="146" t="s">
        <v>186</v>
      </c>
      <c r="AT139" s="146" t="s">
        <v>167</v>
      </c>
      <c r="AU139" s="146" t="s">
        <v>76</v>
      </c>
      <c r="AY139" s="16" t="s">
        <v>164</v>
      </c>
      <c r="BE139" s="147">
        <f t="shared" si="4"/>
        <v>0</v>
      </c>
      <c r="BF139" s="147">
        <f t="shared" si="5"/>
        <v>0</v>
      </c>
      <c r="BG139" s="147">
        <f t="shared" si="6"/>
        <v>0</v>
      </c>
      <c r="BH139" s="147">
        <f t="shared" si="7"/>
        <v>0</v>
      </c>
      <c r="BI139" s="147">
        <f t="shared" si="8"/>
        <v>0</v>
      </c>
      <c r="BJ139" s="16" t="s">
        <v>113</v>
      </c>
      <c r="BK139" s="147">
        <f t="shared" si="9"/>
        <v>0</v>
      </c>
      <c r="BL139" s="16" t="s">
        <v>186</v>
      </c>
      <c r="BM139" s="146" t="s">
        <v>536</v>
      </c>
    </row>
    <row r="140" spans="2:65" s="1" customFormat="1" ht="24.2" customHeight="1">
      <c r="B140" s="31"/>
      <c r="C140" s="135" t="s">
        <v>368</v>
      </c>
      <c r="D140" s="135" t="s">
        <v>167</v>
      </c>
      <c r="E140" s="136" t="s">
        <v>2862</v>
      </c>
      <c r="F140" s="137" t="s">
        <v>2863</v>
      </c>
      <c r="G140" s="138" t="s">
        <v>1894</v>
      </c>
      <c r="H140" s="139">
        <v>45</v>
      </c>
      <c r="I140" s="140"/>
      <c r="J140" s="141">
        <f t="shared" si="0"/>
        <v>0</v>
      </c>
      <c r="K140" s="137" t="s">
        <v>1</v>
      </c>
      <c r="L140" s="31"/>
      <c r="M140" s="142" t="s">
        <v>1</v>
      </c>
      <c r="N140" s="143" t="s">
        <v>42</v>
      </c>
      <c r="P140" s="144">
        <f t="shared" si="1"/>
        <v>0</v>
      </c>
      <c r="Q140" s="144">
        <v>0</v>
      </c>
      <c r="R140" s="144">
        <f t="shared" si="2"/>
        <v>0</v>
      </c>
      <c r="S140" s="144">
        <v>0</v>
      </c>
      <c r="T140" s="145">
        <f t="shared" si="3"/>
        <v>0</v>
      </c>
      <c r="AR140" s="146" t="s">
        <v>186</v>
      </c>
      <c r="AT140" s="146" t="s">
        <v>167</v>
      </c>
      <c r="AU140" s="146" t="s">
        <v>76</v>
      </c>
      <c r="AY140" s="16" t="s">
        <v>164</v>
      </c>
      <c r="BE140" s="147">
        <f t="shared" si="4"/>
        <v>0</v>
      </c>
      <c r="BF140" s="147">
        <f t="shared" si="5"/>
        <v>0</v>
      </c>
      <c r="BG140" s="147">
        <f t="shared" si="6"/>
        <v>0</v>
      </c>
      <c r="BH140" s="147">
        <f t="shared" si="7"/>
        <v>0</v>
      </c>
      <c r="BI140" s="147">
        <f t="shared" si="8"/>
        <v>0</v>
      </c>
      <c r="BJ140" s="16" t="s">
        <v>113</v>
      </c>
      <c r="BK140" s="147">
        <f t="shared" si="9"/>
        <v>0</v>
      </c>
      <c r="BL140" s="16" t="s">
        <v>186</v>
      </c>
      <c r="BM140" s="146" t="s">
        <v>552</v>
      </c>
    </row>
    <row r="141" spans="2:65" s="1" customFormat="1" ht="24.2" customHeight="1">
      <c r="B141" s="31"/>
      <c r="C141" s="135" t="s">
        <v>7</v>
      </c>
      <c r="D141" s="135" t="s">
        <v>167</v>
      </c>
      <c r="E141" s="136" t="s">
        <v>2864</v>
      </c>
      <c r="F141" s="137" t="s">
        <v>2865</v>
      </c>
      <c r="G141" s="138" t="s">
        <v>1909</v>
      </c>
      <c r="H141" s="139">
        <v>90</v>
      </c>
      <c r="I141" s="140"/>
      <c r="J141" s="141">
        <f t="shared" si="0"/>
        <v>0</v>
      </c>
      <c r="K141" s="137" t="s">
        <v>1</v>
      </c>
      <c r="L141" s="31"/>
      <c r="M141" s="142" t="s">
        <v>1</v>
      </c>
      <c r="N141" s="143" t="s">
        <v>42</v>
      </c>
      <c r="P141" s="144">
        <f t="shared" si="1"/>
        <v>0</v>
      </c>
      <c r="Q141" s="144">
        <v>0</v>
      </c>
      <c r="R141" s="144">
        <f t="shared" si="2"/>
        <v>0</v>
      </c>
      <c r="S141" s="144">
        <v>0</v>
      </c>
      <c r="T141" s="145">
        <f t="shared" si="3"/>
        <v>0</v>
      </c>
      <c r="AR141" s="146" t="s">
        <v>186</v>
      </c>
      <c r="AT141" s="146" t="s">
        <v>167</v>
      </c>
      <c r="AU141" s="146" t="s">
        <v>76</v>
      </c>
      <c r="AY141" s="16" t="s">
        <v>164</v>
      </c>
      <c r="BE141" s="147">
        <f t="shared" si="4"/>
        <v>0</v>
      </c>
      <c r="BF141" s="147">
        <f t="shared" si="5"/>
        <v>0</v>
      </c>
      <c r="BG141" s="147">
        <f t="shared" si="6"/>
        <v>0</v>
      </c>
      <c r="BH141" s="147">
        <f t="shared" si="7"/>
        <v>0</v>
      </c>
      <c r="BI141" s="147">
        <f t="shared" si="8"/>
        <v>0</v>
      </c>
      <c r="BJ141" s="16" t="s">
        <v>113</v>
      </c>
      <c r="BK141" s="147">
        <f t="shared" si="9"/>
        <v>0</v>
      </c>
      <c r="BL141" s="16" t="s">
        <v>186</v>
      </c>
      <c r="BM141" s="146" t="s">
        <v>563</v>
      </c>
    </row>
    <row r="142" spans="2:65" s="1" customFormat="1" ht="24.2" customHeight="1">
      <c r="B142" s="31"/>
      <c r="C142" s="135" t="s">
        <v>381</v>
      </c>
      <c r="D142" s="135" t="s">
        <v>167</v>
      </c>
      <c r="E142" s="136" t="s">
        <v>2866</v>
      </c>
      <c r="F142" s="137" t="s">
        <v>2867</v>
      </c>
      <c r="G142" s="138" t="s">
        <v>442</v>
      </c>
      <c r="H142" s="139">
        <v>30</v>
      </c>
      <c r="I142" s="140"/>
      <c r="J142" s="141">
        <f t="shared" si="0"/>
        <v>0</v>
      </c>
      <c r="K142" s="137" t="s">
        <v>1</v>
      </c>
      <c r="L142" s="31"/>
      <c r="M142" s="142" t="s">
        <v>1</v>
      </c>
      <c r="N142" s="143" t="s">
        <v>42</v>
      </c>
      <c r="P142" s="144">
        <f t="shared" si="1"/>
        <v>0</v>
      </c>
      <c r="Q142" s="144">
        <v>0</v>
      </c>
      <c r="R142" s="144">
        <f t="shared" si="2"/>
        <v>0</v>
      </c>
      <c r="S142" s="144">
        <v>0</v>
      </c>
      <c r="T142" s="145">
        <f t="shared" si="3"/>
        <v>0</v>
      </c>
      <c r="AR142" s="146" t="s">
        <v>186</v>
      </c>
      <c r="AT142" s="146" t="s">
        <v>167</v>
      </c>
      <c r="AU142" s="146" t="s">
        <v>76</v>
      </c>
      <c r="AY142" s="16" t="s">
        <v>164</v>
      </c>
      <c r="BE142" s="147">
        <f t="shared" si="4"/>
        <v>0</v>
      </c>
      <c r="BF142" s="147">
        <f t="shared" si="5"/>
        <v>0</v>
      </c>
      <c r="BG142" s="147">
        <f t="shared" si="6"/>
        <v>0</v>
      </c>
      <c r="BH142" s="147">
        <f t="shared" si="7"/>
        <v>0</v>
      </c>
      <c r="BI142" s="147">
        <f t="shared" si="8"/>
        <v>0</v>
      </c>
      <c r="BJ142" s="16" t="s">
        <v>113</v>
      </c>
      <c r="BK142" s="147">
        <f t="shared" si="9"/>
        <v>0</v>
      </c>
      <c r="BL142" s="16" t="s">
        <v>186</v>
      </c>
      <c r="BM142" s="146" t="s">
        <v>574</v>
      </c>
    </row>
    <row r="143" spans="2:65" s="1" customFormat="1" ht="21.75" customHeight="1">
      <c r="B143" s="31"/>
      <c r="C143" s="135" t="s">
        <v>385</v>
      </c>
      <c r="D143" s="135" t="s">
        <v>167</v>
      </c>
      <c r="E143" s="136" t="s">
        <v>2868</v>
      </c>
      <c r="F143" s="137" t="s">
        <v>2869</v>
      </c>
      <c r="G143" s="138" t="s">
        <v>442</v>
      </c>
      <c r="H143" s="139">
        <v>90</v>
      </c>
      <c r="I143" s="140"/>
      <c r="J143" s="141">
        <f t="shared" si="0"/>
        <v>0</v>
      </c>
      <c r="K143" s="137" t="s">
        <v>1</v>
      </c>
      <c r="L143" s="31"/>
      <c r="M143" s="142" t="s">
        <v>1</v>
      </c>
      <c r="N143" s="143" t="s">
        <v>42</v>
      </c>
      <c r="P143" s="144">
        <f t="shared" si="1"/>
        <v>0</v>
      </c>
      <c r="Q143" s="144">
        <v>0</v>
      </c>
      <c r="R143" s="144">
        <f t="shared" si="2"/>
        <v>0</v>
      </c>
      <c r="S143" s="144">
        <v>0</v>
      </c>
      <c r="T143" s="145">
        <f t="shared" si="3"/>
        <v>0</v>
      </c>
      <c r="AR143" s="146" t="s">
        <v>186</v>
      </c>
      <c r="AT143" s="146" t="s">
        <v>167</v>
      </c>
      <c r="AU143" s="146" t="s">
        <v>76</v>
      </c>
      <c r="AY143" s="16" t="s">
        <v>164</v>
      </c>
      <c r="BE143" s="147">
        <f t="shared" si="4"/>
        <v>0</v>
      </c>
      <c r="BF143" s="147">
        <f t="shared" si="5"/>
        <v>0</v>
      </c>
      <c r="BG143" s="147">
        <f t="shared" si="6"/>
        <v>0</v>
      </c>
      <c r="BH143" s="147">
        <f t="shared" si="7"/>
        <v>0</v>
      </c>
      <c r="BI143" s="147">
        <f t="shared" si="8"/>
        <v>0</v>
      </c>
      <c r="BJ143" s="16" t="s">
        <v>113</v>
      </c>
      <c r="BK143" s="147">
        <f t="shared" si="9"/>
        <v>0</v>
      </c>
      <c r="BL143" s="16" t="s">
        <v>186</v>
      </c>
      <c r="BM143" s="146" t="s">
        <v>587</v>
      </c>
    </row>
    <row r="144" spans="2:65" s="1" customFormat="1" ht="16.5" customHeight="1">
      <c r="B144" s="31"/>
      <c r="C144" s="135" t="s">
        <v>396</v>
      </c>
      <c r="D144" s="135" t="s">
        <v>167</v>
      </c>
      <c r="E144" s="136" t="s">
        <v>2870</v>
      </c>
      <c r="F144" s="137" t="s">
        <v>2871</v>
      </c>
      <c r="G144" s="138" t="s">
        <v>1894</v>
      </c>
      <c r="H144" s="139">
        <v>167</v>
      </c>
      <c r="I144" s="140"/>
      <c r="J144" s="141">
        <f t="shared" si="0"/>
        <v>0</v>
      </c>
      <c r="K144" s="137" t="s">
        <v>1</v>
      </c>
      <c r="L144" s="31"/>
      <c r="M144" s="142" t="s">
        <v>1</v>
      </c>
      <c r="N144" s="143" t="s">
        <v>42</v>
      </c>
      <c r="P144" s="144">
        <f t="shared" si="1"/>
        <v>0</v>
      </c>
      <c r="Q144" s="144">
        <v>0</v>
      </c>
      <c r="R144" s="144">
        <f t="shared" si="2"/>
        <v>0</v>
      </c>
      <c r="S144" s="144">
        <v>0</v>
      </c>
      <c r="T144" s="145">
        <f t="shared" si="3"/>
        <v>0</v>
      </c>
      <c r="AR144" s="146" t="s">
        <v>186</v>
      </c>
      <c r="AT144" s="146" t="s">
        <v>167</v>
      </c>
      <c r="AU144" s="146" t="s">
        <v>76</v>
      </c>
      <c r="AY144" s="16" t="s">
        <v>164</v>
      </c>
      <c r="BE144" s="147">
        <f t="shared" si="4"/>
        <v>0</v>
      </c>
      <c r="BF144" s="147">
        <f t="shared" si="5"/>
        <v>0</v>
      </c>
      <c r="BG144" s="147">
        <f t="shared" si="6"/>
        <v>0</v>
      </c>
      <c r="BH144" s="147">
        <f t="shared" si="7"/>
        <v>0</v>
      </c>
      <c r="BI144" s="147">
        <f t="shared" si="8"/>
        <v>0</v>
      </c>
      <c r="BJ144" s="16" t="s">
        <v>113</v>
      </c>
      <c r="BK144" s="147">
        <f t="shared" si="9"/>
        <v>0</v>
      </c>
      <c r="BL144" s="16" t="s">
        <v>186</v>
      </c>
      <c r="BM144" s="146" t="s">
        <v>598</v>
      </c>
    </row>
    <row r="145" spans="2:65" s="1" customFormat="1" ht="16.5" customHeight="1">
      <c r="B145" s="31"/>
      <c r="C145" s="135" t="s">
        <v>405</v>
      </c>
      <c r="D145" s="135" t="s">
        <v>167</v>
      </c>
      <c r="E145" s="136" t="s">
        <v>2872</v>
      </c>
      <c r="F145" s="137" t="s">
        <v>2873</v>
      </c>
      <c r="G145" s="138" t="s">
        <v>1894</v>
      </c>
      <c r="H145" s="139">
        <v>37</v>
      </c>
      <c r="I145" s="140"/>
      <c r="J145" s="141">
        <f t="shared" si="0"/>
        <v>0</v>
      </c>
      <c r="K145" s="137" t="s">
        <v>1</v>
      </c>
      <c r="L145" s="31"/>
      <c r="M145" s="142" t="s">
        <v>1</v>
      </c>
      <c r="N145" s="143" t="s">
        <v>42</v>
      </c>
      <c r="P145" s="144">
        <f t="shared" si="1"/>
        <v>0</v>
      </c>
      <c r="Q145" s="144">
        <v>0</v>
      </c>
      <c r="R145" s="144">
        <f t="shared" si="2"/>
        <v>0</v>
      </c>
      <c r="S145" s="144">
        <v>0</v>
      </c>
      <c r="T145" s="145">
        <f t="shared" si="3"/>
        <v>0</v>
      </c>
      <c r="AR145" s="146" t="s">
        <v>186</v>
      </c>
      <c r="AT145" s="146" t="s">
        <v>167</v>
      </c>
      <c r="AU145" s="146" t="s">
        <v>76</v>
      </c>
      <c r="AY145" s="16" t="s">
        <v>164</v>
      </c>
      <c r="BE145" s="147">
        <f t="shared" si="4"/>
        <v>0</v>
      </c>
      <c r="BF145" s="147">
        <f t="shared" si="5"/>
        <v>0</v>
      </c>
      <c r="BG145" s="147">
        <f t="shared" si="6"/>
        <v>0</v>
      </c>
      <c r="BH145" s="147">
        <f t="shared" si="7"/>
        <v>0</v>
      </c>
      <c r="BI145" s="147">
        <f t="shared" si="8"/>
        <v>0</v>
      </c>
      <c r="BJ145" s="16" t="s">
        <v>113</v>
      </c>
      <c r="BK145" s="147">
        <f t="shared" si="9"/>
        <v>0</v>
      </c>
      <c r="BL145" s="16" t="s">
        <v>186</v>
      </c>
      <c r="BM145" s="146" t="s">
        <v>611</v>
      </c>
    </row>
    <row r="146" spans="2:65" s="1" customFormat="1" ht="24.2" customHeight="1">
      <c r="B146" s="31"/>
      <c r="C146" s="135" t="s">
        <v>409</v>
      </c>
      <c r="D146" s="135" t="s">
        <v>167</v>
      </c>
      <c r="E146" s="136" t="s">
        <v>2874</v>
      </c>
      <c r="F146" s="137" t="s">
        <v>2875</v>
      </c>
      <c r="G146" s="138" t="s">
        <v>442</v>
      </c>
      <c r="H146" s="139">
        <v>0</v>
      </c>
      <c r="I146" s="140"/>
      <c r="J146" s="141">
        <f t="shared" si="0"/>
        <v>0</v>
      </c>
      <c r="K146" s="137" t="s">
        <v>1</v>
      </c>
      <c r="L146" s="31"/>
      <c r="M146" s="142" t="s">
        <v>1</v>
      </c>
      <c r="N146" s="143" t="s">
        <v>42</v>
      </c>
      <c r="P146" s="144">
        <f t="shared" si="1"/>
        <v>0</v>
      </c>
      <c r="Q146" s="144">
        <v>0</v>
      </c>
      <c r="R146" s="144">
        <f t="shared" si="2"/>
        <v>0</v>
      </c>
      <c r="S146" s="144">
        <v>0</v>
      </c>
      <c r="T146" s="145">
        <f t="shared" si="3"/>
        <v>0</v>
      </c>
      <c r="AR146" s="146" t="s">
        <v>186</v>
      </c>
      <c r="AT146" s="146" t="s">
        <v>167</v>
      </c>
      <c r="AU146" s="146" t="s">
        <v>76</v>
      </c>
      <c r="AY146" s="16" t="s">
        <v>164</v>
      </c>
      <c r="BE146" s="147">
        <f t="shared" si="4"/>
        <v>0</v>
      </c>
      <c r="BF146" s="147">
        <f t="shared" si="5"/>
        <v>0</v>
      </c>
      <c r="BG146" s="147">
        <f t="shared" si="6"/>
        <v>0</v>
      </c>
      <c r="BH146" s="147">
        <f t="shared" si="7"/>
        <v>0</v>
      </c>
      <c r="BI146" s="147">
        <f t="shared" si="8"/>
        <v>0</v>
      </c>
      <c r="BJ146" s="16" t="s">
        <v>113</v>
      </c>
      <c r="BK146" s="147">
        <f t="shared" si="9"/>
        <v>0</v>
      </c>
      <c r="BL146" s="16" t="s">
        <v>186</v>
      </c>
      <c r="BM146" s="146" t="s">
        <v>621</v>
      </c>
    </row>
    <row r="147" spans="2:65" s="1" customFormat="1" ht="33" customHeight="1">
      <c r="B147" s="31"/>
      <c r="C147" s="135" t="s">
        <v>418</v>
      </c>
      <c r="D147" s="135" t="s">
        <v>167</v>
      </c>
      <c r="E147" s="136" t="s">
        <v>2876</v>
      </c>
      <c r="F147" s="137" t="s">
        <v>2877</v>
      </c>
      <c r="G147" s="138" t="s">
        <v>1909</v>
      </c>
      <c r="H147" s="139">
        <v>0</v>
      </c>
      <c r="I147" s="140"/>
      <c r="J147" s="141">
        <f t="shared" si="0"/>
        <v>0</v>
      </c>
      <c r="K147" s="137" t="s">
        <v>1</v>
      </c>
      <c r="L147" s="31"/>
      <c r="M147" s="142" t="s">
        <v>1</v>
      </c>
      <c r="N147" s="143" t="s">
        <v>42</v>
      </c>
      <c r="P147" s="144">
        <f t="shared" si="1"/>
        <v>0</v>
      </c>
      <c r="Q147" s="144">
        <v>0</v>
      </c>
      <c r="R147" s="144">
        <f t="shared" si="2"/>
        <v>0</v>
      </c>
      <c r="S147" s="144">
        <v>0</v>
      </c>
      <c r="T147" s="145">
        <f t="shared" si="3"/>
        <v>0</v>
      </c>
      <c r="AR147" s="146" t="s">
        <v>186</v>
      </c>
      <c r="AT147" s="146" t="s">
        <v>167</v>
      </c>
      <c r="AU147" s="146" t="s">
        <v>76</v>
      </c>
      <c r="AY147" s="16" t="s">
        <v>164</v>
      </c>
      <c r="BE147" s="147">
        <f t="shared" si="4"/>
        <v>0</v>
      </c>
      <c r="BF147" s="147">
        <f t="shared" si="5"/>
        <v>0</v>
      </c>
      <c r="BG147" s="147">
        <f t="shared" si="6"/>
        <v>0</v>
      </c>
      <c r="BH147" s="147">
        <f t="shared" si="7"/>
        <v>0</v>
      </c>
      <c r="BI147" s="147">
        <f t="shared" si="8"/>
        <v>0</v>
      </c>
      <c r="BJ147" s="16" t="s">
        <v>113</v>
      </c>
      <c r="BK147" s="147">
        <f t="shared" si="9"/>
        <v>0</v>
      </c>
      <c r="BL147" s="16" t="s">
        <v>186</v>
      </c>
      <c r="BM147" s="146" t="s">
        <v>629</v>
      </c>
    </row>
    <row r="148" spans="2:65" s="1" customFormat="1" ht="24.2" customHeight="1">
      <c r="B148" s="31"/>
      <c r="C148" s="135" t="s">
        <v>423</v>
      </c>
      <c r="D148" s="135" t="s">
        <v>167</v>
      </c>
      <c r="E148" s="136" t="s">
        <v>2878</v>
      </c>
      <c r="F148" s="137" t="s">
        <v>2879</v>
      </c>
      <c r="G148" s="138" t="s">
        <v>1909</v>
      </c>
      <c r="H148" s="139">
        <v>0</v>
      </c>
      <c r="I148" s="140"/>
      <c r="J148" s="141">
        <f t="shared" si="0"/>
        <v>0</v>
      </c>
      <c r="K148" s="137" t="s">
        <v>1</v>
      </c>
      <c r="L148" s="31"/>
      <c r="M148" s="142" t="s">
        <v>1</v>
      </c>
      <c r="N148" s="143" t="s">
        <v>42</v>
      </c>
      <c r="P148" s="144">
        <f t="shared" si="1"/>
        <v>0</v>
      </c>
      <c r="Q148" s="144">
        <v>0</v>
      </c>
      <c r="R148" s="144">
        <f t="shared" si="2"/>
        <v>0</v>
      </c>
      <c r="S148" s="144">
        <v>0</v>
      </c>
      <c r="T148" s="145">
        <f t="shared" si="3"/>
        <v>0</v>
      </c>
      <c r="AR148" s="146" t="s">
        <v>186</v>
      </c>
      <c r="AT148" s="146" t="s">
        <v>167</v>
      </c>
      <c r="AU148" s="146" t="s">
        <v>76</v>
      </c>
      <c r="AY148" s="16" t="s">
        <v>164</v>
      </c>
      <c r="BE148" s="147">
        <f t="shared" si="4"/>
        <v>0</v>
      </c>
      <c r="BF148" s="147">
        <f t="shared" si="5"/>
        <v>0</v>
      </c>
      <c r="BG148" s="147">
        <f t="shared" si="6"/>
        <v>0</v>
      </c>
      <c r="BH148" s="147">
        <f t="shared" si="7"/>
        <v>0</v>
      </c>
      <c r="BI148" s="147">
        <f t="shared" si="8"/>
        <v>0</v>
      </c>
      <c r="BJ148" s="16" t="s">
        <v>113</v>
      </c>
      <c r="BK148" s="147">
        <f t="shared" si="9"/>
        <v>0</v>
      </c>
      <c r="BL148" s="16" t="s">
        <v>186</v>
      </c>
      <c r="BM148" s="146" t="s">
        <v>639</v>
      </c>
    </row>
    <row r="149" spans="2:65" s="1" customFormat="1" ht="37.9" customHeight="1">
      <c r="B149" s="31"/>
      <c r="C149" s="135" t="s">
        <v>434</v>
      </c>
      <c r="D149" s="135" t="s">
        <v>167</v>
      </c>
      <c r="E149" s="136" t="s">
        <v>2880</v>
      </c>
      <c r="F149" s="137" t="s">
        <v>2881</v>
      </c>
      <c r="G149" s="138" t="s">
        <v>1909</v>
      </c>
      <c r="H149" s="139">
        <v>0</v>
      </c>
      <c r="I149" s="140"/>
      <c r="J149" s="141">
        <f t="shared" si="0"/>
        <v>0</v>
      </c>
      <c r="K149" s="137" t="s">
        <v>1</v>
      </c>
      <c r="L149" s="31"/>
      <c r="M149" s="142" t="s">
        <v>1</v>
      </c>
      <c r="N149" s="143" t="s">
        <v>42</v>
      </c>
      <c r="P149" s="144">
        <f t="shared" si="1"/>
        <v>0</v>
      </c>
      <c r="Q149" s="144">
        <v>0</v>
      </c>
      <c r="R149" s="144">
        <f t="shared" si="2"/>
        <v>0</v>
      </c>
      <c r="S149" s="144">
        <v>0</v>
      </c>
      <c r="T149" s="145">
        <f t="shared" si="3"/>
        <v>0</v>
      </c>
      <c r="AR149" s="146" t="s">
        <v>186</v>
      </c>
      <c r="AT149" s="146" t="s">
        <v>167</v>
      </c>
      <c r="AU149" s="146" t="s">
        <v>76</v>
      </c>
      <c r="AY149" s="16" t="s">
        <v>164</v>
      </c>
      <c r="BE149" s="147">
        <f t="shared" si="4"/>
        <v>0</v>
      </c>
      <c r="BF149" s="147">
        <f t="shared" si="5"/>
        <v>0</v>
      </c>
      <c r="BG149" s="147">
        <f t="shared" si="6"/>
        <v>0</v>
      </c>
      <c r="BH149" s="147">
        <f t="shared" si="7"/>
        <v>0</v>
      </c>
      <c r="BI149" s="147">
        <f t="shared" si="8"/>
        <v>0</v>
      </c>
      <c r="BJ149" s="16" t="s">
        <v>113</v>
      </c>
      <c r="BK149" s="147">
        <f t="shared" si="9"/>
        <v>0</v>
      </c>
      <c r="BL149" s="16" t="s">
        <v>186</v>
      </c>
      <c r="BM149" s="146" t="s">
        <v>647</v>
      </c>
    </row>
    <row r="150" spans="2:65" s="1" customFormat="1" ht="16.5" customHeight="1">
      <c r="B150" s="31"/>
      <c r="C150" s="135" t="s">
        <v>439</v>
      </c>
      <c r="D150" s="135" t="s">
        <v>167</v>
      </c>
      <c r="E150" s="136" t="s">
        <v>2882</v>
      </c>
      <c r="F150" s="137" t="s">
        <v>2883</v>
      </c>
      <c r="G150" s="138" t="s">
        <v>442</v>
      </c>
      <c r="H150" s="139">
        <v>0</v>
      </c>
      <c r="I150" s="140"/>
      <c r="J150" s="141">
        <f t="shared" si="0"/>
        <v>0</v>
      </c>
      <c r="K150" s="137" t="s">
        <v>1</v>
      </c>
      <c r="L150" s="31"/>
      <c r="M150" s="142" t="s">
        <v>1</v>
      </c>
      <c r="N150" s="143" t="s">
        <v>42</v>
      </c>
      <c r="P150" s="144">
        <f t="shared" si="1"/>
        <v>0</v>
      </c>
      <c r="Q150" s="144">
        <v>0</v>
      </c>
      <c r="R150" s="144">
        <f t="shared" si="2"/>
        <v>0</v>
      </c>
      <c r="S150" s="144">
        <v>0</v>
      </c>
      <c r="T150" s="145">
        <f t="shared" si="3"/>
        <v>0</v>
      </c>
      <c r="AR150" s="146" t="s">
        <v>186</v>
      </c>
      <c r="AT150" s="146" t="s">
        <v>167</v>
      </c>
      <c r="AU150" s="146" t="s">
        <v>76</v>
      </c>
      <c r="AY150" s="16" t="s">
        <v>164</v>
      </c>
      <c r="BE150" s="147">
        <f t="shared" si="4"/>
        <v>0</v>
      </c>
      <c r="BF150" s="147">
        <f t="shared" si="5"/>
        <v>0</v>
      </c>
      <c r="BG150" s="147">
        <f t="shared" si="6"/>
        <v>0</v>
      </c>
      <c r="BH150" s="147">
        <f t="shared" si="7"/>
        <v>0</v>
      </c>
      <c r="BI150" s="147">
        <f t="shared" si="8"/>
        <v>0</v>
      </c>
      <c r="BJ150" s="16" t="s">
        <v>113</v>
      </c>
      <c r="BK150" s="147">
        <f t="shared" si="9"/>
        <v>0</v>
      </c>
      <c r="BL150" s="16" t="s">
        <v>186</v>
      </c>
      <c r="BM150" s="146" t="s">
        <v>656</v>
      </c>
    </row>
    <row r="151" spans="2:65" s="1" customFormat="1" ht="16.5" customHeight="1">
      <c r="B151" s="31"/>
      <c r="C151" s="135" t="s">
        <v>449</v>
      </c>
      <c r="D151" s="135" t="s">
        <v>167</v>
      </c>
      <c r="E151" s="136" t="s">
        <v>2884</v>
      </c>
      <c r="F151" s="137" t="s">
        <v>2885</v>
      </c>
      <c r="G151" s="138" t="s">
        <v>442</v>
      </c>
      <c r="H151" s="139">
        <v>0</v>
      </c>
      <c r="I151" s="140"/>
      <c r="J151" s="141">
        <f t="shared" si="0"/>
        <v>0</v>
      </c>
      <c r="K151" s="137" t="s">
        <v>1</v>
      </c>
      <c r="L151" s="31"/>
      <c r="M151" s="142" t="s">
        <v>1</v>
      </c>
      <c r="N151" s="143" t="s">
        <v>42</v>
      </c>
      <c r="P151" s="144">
        <f t="shared" si="1"/>
        <v>0</v>
      </c>
      <c r="Q151" s="144">
        <v>0</v>
      </c>
      <c r="R151" s="144">
        <f t="shared" si="2"/>
        <v>0</v>
      </c>
      <c r="S151" s="144">
        <v>0</v>
      </c>
      <c r="T151" s="145">
        <f t="shared" si="3"/>
        <v>0</v>
      </c>
      <c r="AR151" s="146" t="s">
        <v>186</v>
      </c>
      <c r="AT151" s="146" t="s">
        <v>167</v>
      </c>
      <c r="AU151" s="146" t="s">
        <v>76</v>
      </c>
      <c r="AY151" s="16" t="s">
        <v>164</v>
      </c>
      <c r="BE151" s="147">
        <f t="shared" si="4"/>
        <v>0</v>
      </c>
      <c r="BF151" s="147">
        <f t="shared" si="5"/>
        <v>0</v>
      </c>
      <c r="BG151" s="147">
        <f t="shared" si="6"/>
        <v>0</v>
      </c>
      <c r="BH151" s="147">
        <f t="shared" si="7"/>
        <v>0</v>
      </c>
      <c r="BI151" s="147">
        <f t="shared" si="8"/>
        <v>0</v>
      </c>
      <c r="BJ151" s="16" t="s">
        <v>113</v>
      </c>
      <c r="BK151" s="147">
        <f t="shared" si="9"/>
        <v>0</v>
      </c>
      <c r="BL151" s="16" t="s">
        <v>186</v>
      </c>
      <c r="BM151" s="146" t="s">
        <v>665</v>
      </c>
    </row>
    <row r="152" spans="2:65" s="1" customFormat="1" ht="16.5" customHeight="1">
      <c r="B152" s="31"/>
      <c r="C152" s="135" t="s">
        <v>470</v>
      </c>
      <c r="D152" s="135" t="s">
        <v>167</v>
      </c>
      <c r="E152" s="136" t="s">
        <v>2886</v>
      </c>
      <c r="F152" s="137" t="s">
        <v>2887</v>
      </c>
      <c r="G152" s="138" t="s">
        <v>442</v>
      </c>
      <c r="H152" s="139">
        <v>0</v>
      </c>
      <c r="I152" s="140"/>
      <c r="J152" s="141">
        <f t="shared" si="0"/>
        <v>0</v>
      </c>
      <c r="K152" s="137" t="s">
        <v>1</v>
      </c>
      <c r="L152" s="31"/>
      <c r="M152" s="142" t="s">
        <v>1</v>
      </c>
      <c r="N152" s="143" t="s">
        <v>42</v>
      </c>
      <c r="P152" s="144">
        <f t="shared" si="1"/>
        <v>0</v>
      </c>
      <c r="Q152" s="144">
        <v>0</v>
      </c>
      <c r="R152" s="144">
        <f t="shared" si="2"/>
        <v>0</v>
      </c>
      <c r="S152" s="144">
        <v>0</v>
      </c>
      <c r="T152" s="145">
        <f t="shared" si="3"/>
        <v>0</v>
      </c>
      <c r="AR152" s="146" t="s">
        <v>186</v>
      </c>
      <c r="AT152" s="146" t="s">
        <v>167</v>
      </c>
      <c r="AU152" s="146" t="s">
        <v>76</v>
      </c>
      <c r="AY152" s="16" t="s">
        <v>164</v>
      </c>
      <c r="BE152" s="147">
        <f t="shared" si="4"/>
        <v>0</v>
      </c>
      <c r="BF152" s="147">
        <f t="shared" si="5"/>
        <v>0</v>
      </c>
      <c r="BG152" s="147">
        <f t="shared" si="6"/>
        <v>0</v>
      </c>
      <c r="BH152" s="147">
        <f t="shared" si="7"/>
        <v>0</v>
      </c>
      <c r="BI152" s="147">
        <f t="shared" si="8"/>
        <v>0</v>
      </c>
      <c r="BJ152" s="16" t="s">
        <v>113</v>
      </c>
      <c r="BK152" s="147">
        <f t="shared" si="9"/>
        <v>0</v>
      </c>
      <c r="BL152" s="16" t="s">
        <v>186</v>
      </c>
      <c r="BM152" s="146" t="s">
        <v>676</v>
      </c>
    </row>
    <row r="153" spans="2:65" s="1" customFormat="1" ht="16.5" customHeight="1">
      <c r="B153" s="31"/>
      <c r="C153" s="135" t="s">
        <v>477</v>
      </c>
      <c r="D153" s="135" t="s">
        <v>167</v>
      </c>
      <c r="E153" s="136" t="s">
        <v>2888</v>
      </c>
      <c r="F153" s="137" t="s">
        <v>2889</v>
      </c>
      <c r="G153" s="138" t="s">
        <v>442</v>
      </c>
      <c r="H153" s="139">
        <v>0</v>
      </c>
      <c r="I153" s="140"/>
      <c r="J153" s="141">
        <f t="shared" ref="J153:J184" si="10">ROUND(I153*H153,2)</f>
        <v>0</v>
      </c>
      <c r="K153" s="137" t="s">
        <v>1</v>
      </c>
      <c r="L153" s="31"/>
      <c r="M153" s="142" t="s">
        <v>1</v>
      </c>
      <c r="N153" s="143" t="s">
        <v>42</v>
      </c>
      <c r="P153" s="144">
        <f t="shared" ref="P153:P184" si="11">O153*H153</f>
        <v>0</v>
      </c>
      <c r="Q153" s="144">
        <v>0</v>
      </c>
      <c r="R153" s="144">
        <f t="shared" ref="R153:R184" si="12">Q153*H153</f>
        <v>0</v>
      </c>
      <c r="S153" s="144">
        <v>0</v>
      </c>
      <c r="T153" s="145">
        <f t="shared" ref="T153:T184" si="13">S153*H153</f>
        <v>0</v>
      </c>
      <c r="AR153" s="146" t="s">
        <v>186</v>
      </c>
      <c r="AT153" s="146" t="s">
        <v>167</v>
      </c>
      <c r="AU153" s="146" t="s">
        <v>76</v>
      </c>
      <c r="AY153" s="16" t="s">
        <v>164</v>
      </c>
      <c r="BE153" s="147">
        <f t="shared" ref="BE153:BE189" si="14">IF(N153="základní",J153,0)</f>
        <v>0</v>
      </c>
      <c r="BF153" s="147">
        <f t="shared" ref="BF153:BF189" si="15">IF(N153="snížená",J153,0)</f>
        <v>0</v>
      </c>
      <c r="BG153" s="147">
        <f t="shared" ref="BG153:BG189" si="16">IF(N153="zákl. přenesená",J153,0)</f>
        <v>0</v>
      </c>
      <c r="BH153" s="147">
        <f t="shared" ref="BH153:BH189" si="17">IF(N153="sníž. přenesená",J153,0)</f>
        <v>0</v>
      </c>
      <c r="BI153" s="147">
        <f t="shared" ref="BI153:BI189" si="18">IF(N153="nulová",J153,0)</f>
        <v>0</v>
      </c>
      <c r="BJ153" s="16" t="s">
        <v>113</v>
      </c>
      <c r="BK153" s="147">
        <f t="shared" ref="BK153:BK189" si="19">ROUND(I153*H153,2)</f>
        <v>0</v>
      </c>
      <c r="BL153" s="16" t="s">
        <v>186</v>
      </c>
      <c r="BM153" s="146" t="s">
        <v>694</v>
      </c>
    </row>
    <row r="154" spans="2:65" s="1" customFormat="1" ht="24.2" customHeight="1">
      <c r="B154" s="31"/>
      <c r="C154" s="135" t="s">
        <v>504</v>
      </c>
      <c r="D154" s="135" t="s">
        <v>167</v>
      </c>
      <c r="E154" s="136" t="s">
        <v>2890</v>
      </c>
      <c r="F154" s="137" t="s">
        <v>2891</v>
      </c>
      <c r="G154" s="138" t="s">
        <v>442</v>
      </c>
      <c r="H154" s="139">
        <v>0</v>
      </c>
      <c r="I154" s="140"/>
      <c r="J154" s="141">
        <f t="shared" si="10"/>
        <v>0</v>
      </c>
      <c r="K154" s="137" t="s">
        <v>1</v>
      </c>
      <c r="L154" s="31"/>
      <c r="M154" s="142" t="s">
        <v>1</v>
      </c>
      <c r="N154" s="143" t="s">
        <v>42</v>
      </c>
      <c r="P154" s="144">
        <f t="shared" si="11"/>
        <v>0</v>
      </c>
      <c r="Q154" s="144">
        <v>0</v>
      </c>
      <c r="R154" s="144">
        <f t="shared" si="12"/>
        <v>0</v>
      </c>
      <c r="S154" s="144">
        <v>0</v>
      </c>
      <c r="T154" s="145">
        <f t="shared" si="13"/>
        <v>0</v>
      </c>
      <c r="AR154" s="146" t="s">
        <v>186</v>
      </c>
      <c r="AT154" s="146" t="s">
        <v>167</v>
      </c>
      <c r="AU154" s="146" t="s">
        <v>76</v>
      </c>
      <c r="AY154" s="16" t="s">
        <v>164</v>
      </c>
      <c r="BE154" s="147">
        <f t="shared" si="14"/>
        <v>0</v>
      </c>
      <c r="BF154" s="147">
        <f t="shared" si="15"/>
        <v>0</v>
      </c>
      <c r="BG154" s="147">
        <f t="shared" si="16"/>
        <v>0</v>
      </c>
      <c r="BH154" s="147">
        <f t="shared" si="17"/>
        <v>0</v>
      </c>
      <c r="BI154" s="147">
        <f t="shared" si="18"/>
        <v>0</v>
      </c>
      <c r="BJ154" s="16" t="s">
        <v>113</v>
      </c>
      <c r="BK154" s="147">
        <f t="shared" si="19"/>
        <v>0</v>
      </c>
      <c r="BL154" s="16" t="s">
        <v>186</v>
      </c>
      <c r="BM154" s="146" t="s">
        <v>714</v>
      </c>
    </row>
    <row r="155" spans="2:65" s="1" customFormat="1" ht="16.5" customHeight="1">
      <c r="B155" s="31"/>
      <c r="C155" s="135" t="s">
        <v>514</v>
      </c>
      <c r="D155" s="135" t="s">
        <v>167</v>
      </c>
      <c r="E155" s="136" t="s">
        <v>2892</v>
      </c>
      <c r="F155" s="137" t="s">
        <v>2893</v>
      </c>
      <c r="G155" s="138" t="s">
        <v>442</v>
      </c>
      <c r="H155" s="139">
        <v>0</v>
      </c>
      <c r="I155" s="140"/>
      <c r="J155" s="141">
        <f t="shared" si="10"/>
        <v>0</v>
      </c>
      <c r="K155" s="137" t="s">
        <v>1</v>
      </c>
      <c r="L155" s="31"/>
      <c r="M155" s="142" t="s">
        <v>1</v>
      </c>
      <c r="N155" s="143" t="s">
        <v>42</v>
      </c>
      <c r="P155" s="144">
        <f t="shared" si="11"/>
        <v>0</v>
      </c>
      <c r="Q155" s="144">
        <v>0</v>
      </c>
      <c r="R155" s="144">
        <f t="shared" si="12"/>
        <v>0</v>
      </c>
      <c r="S155" s="144">
        <v>0</v>
      </c>
      <c r="T155" s="145">
        <f t="shared" si="13"/>
        <v>0</v>
      </c>
      <c r="AR155" s="146" t="s">
        <v>186</v>
      </c>
      <c r="AT155" s="146" t="s">
        <v>167</v>
      </c>
      <c r="AU155" s="146" t="s">
        <v>76</v>
      </c>
      <c r="AY155" s="16" t="s">
        <v>164</v>
      </c>
      <c r="BE155" s="147">
        <f t="shared" si="14"/>
        <v>0</v>
      </c>
      <c r="BF155" s="147">
        <f t="shared" si="15"/>
        <v>0</v>
      </c>
      <c r="BG155" s="147">
        <f t="shared" si="16"/>
        <v>0</v>
      </c>
      <c r="BH155" s="147">
        <f t="shared" si="17"/>
        <v>0</v>
      </c>
      <c r="BI155" s="147">
        <f t="shared" si="18"/>
        <v>0</v>
      </c>
      <c r="BJ155" s="16" t="s">
        <v>113</v>
      </c>
      <c r="BK155" s="147">
        <f t="shared" si="19"/>
        <v>0</v>
      </c>
      <c r="BL155" s="16" t="s">
        <v>186</v>
      </c>
      <c r="BM155" s="146" t="s">
        <v>722</v>
      </c>
    </row>
    <row r="156" spans="2:65" s="1" customFormat="1" ht="16.5" customHeight="1">
      <c r="B156" s="31"/>
      <c r="C156" s="135" t="s">
        <v>521</v>
      </c>
      <c r="D156" s="135" t="s">
        <v>167</v>
      </c>
      <c r="E156" s="136" t="s">
        <v>2894</v>
      </c>
      <c r="F156" s="137" t="s">
        <v>2895</v>
      </c>
      <c r="G156" s="138" t="s">
        <v>442</v>
      </c>
      <c r="H156" s="139">
        <v>0</v>
      </c>
      <c r="I156" s="140"/>
      <c r="J156" s="141">
        <f t="shared" si="10"/>
        <v>0</v>
      </c>
      <c r="K156" s="137" t="s">
        <v>1</v>
      </c>
      <c r="L156" s="31"/>
      <c r="M156" s="142" t="s">
        <v>1</v>
      </c>
      <c r="N156" s="143" t="s">
        <v>42</v>
      </c>
      <c r="P156" s="144">
        <f t="shared" si="11"/>
        <v>0</v>
      </c>
      <c r="Q156" s="144">
        <v>0</v>
      </c>
      <c r="R156" s="144">
        <f t="shared" si="12"/>
        <v>0</v>
      </c>
      <c r="S156" s="144">
        <v>0</v>
      </c>
      <c r="T156" s="145">
        <f t="shared" si="13"/>
        <v>0</v>
      </c>
      <c r="AR156" s="146" t="s">
        <v>186</v>
      </c>
      <c r="AT156" s="146" t="s">
        <v>167</v>
      </c>
      <c r="AU156" s="146" t="s">
        <v>76</v>
      </c>
      <c r="AY156" s="16" t="s">
        <v>164</v>
      </c>
      <c r="BE156" s="147">
        <f t="shared" si="14"/>
        <v>0</v>
      </c>
      <c r="BF156" s="147">
        <f t="shared" si="15"/>
        <v>0</v>
      </c>
      <c r="BG156" s="147">
        <f t="shared" si="16"/>
        <v>0</v>
      </c>
      <c r="BH156" s="147">
        <f t="shared" si="17"/>
        <v>0</v>
      </c>
      <c r="BI156" s="147">
        <f t="shared" si="18"/>
        <v>0</v>
      </c>
      <c r="BJ156" s="16" t="s">
        <v>113</v>
      </c>
      <c r="BK156" s="147">
        <f t="shared" si="19"/>
        <v>0</v>
      </c>
      <c r="BL156" s="16" t="s">
        <v>186</v>
      </c>
      <c r="BM156" s="146" t="s">
        <v>736</v>
      </c>
    </row>
    <row r="157" spans="2:65" s="1" customFormat="1" ht="21.75" customHeight="1">
      <c r="B157" s="31"/>
      <c r="C157" s="135" t="s">
        <v>526</v>
      </c>
      <c r="D157" s="135" t="s">
        <v>167</v>
      </c>
      <c r="E157" s="136" t="s">
        <v>2896</v>
      </c>
      <c r="F157" s="137" t="s">
        <v>2897</v>
      </c>
      <c r="G157" s="138" t="s">
        <v>1909</v>
      </c>
      <c r="H157" s="139">
        <v>0</v>
      </c>
      <c r="I157" s="140"/>
      <c r="J157" s="141">
        <f t="shared" si="10"/>
        <v>0</v>
      </c>
      <c r="K157" s="137" t="s">
        <v>1</v>
      </c>
      <c r="L157" s="31"/>
      <c r="M157" s="142" t="s">
        <v>1</v>
      </c>
      <c r="N157" s="143" t="s">
        <v>42</v>
      </c>
      <c r="P157" s="144">
        <f t="shared" si="11"/>
        <v>0</v>
      </c>
      <c r="Q157" s="144">
        <v>0</v>
      </c>
      <c r="R157" s="144">
        <f t="shared" si="12"/>
        <v>0</v>
      </c>
      <c r="S157" s="144">
        <v>0</v>
      </c>
      <c r="T157" s="145">
        <f t="shared" si="13"/>
        <v>0</v>
      </c>
      <c r="AR157" s="146" t="s">
        <v>186</v>
      </c>
      <c r="AT157" s="146" t="s">
        <v>167</v>
      </c>
      <c r="AU157" s="146" t="s">
        <v>76</v>
      </c>
      <c r="AY157" s="16" t="s">
        <v>164</v>
      </c>
      <c r="BE157" s="147">
        <f t="shared" si="14"/>
        <v>0</v>
      </c>
      <c r="BF157" s="147">
        <f t="shared" si="15"/>
        <v>0</v>
      </c>
      <c r="BG157" s="147">
        <f t="shared" si="16"/>
        <v>0</v>
      </c>
      <c r="BH157" s="147">
        <f t="shared" si="17"/>
        <v>0</v>
      </c>
      <c r="BI157" s="147">
        <f t="shared" si="18"/>
        <v>0</v>
      </c>
      <c r="BJ157" s="16" t="s">
        <v>113</v>
      </c>
      <c r="BK157" s="147">
        <f t="shared" si="19"/>
        <v>0</v>
      </c>
      <c r="BL157" s="16" t="s">
        <v>186</v>
      </c>
      <c r="BM157" s="146" t="s">
        <v>745</v>
      </c>
    </row>
    <row r="158" spans="2:65" s="1" customFormat="1" ht="16.5" customHeight="1">
      <c r="B158" s="31"/>
      <c r="C158" s="135" t="s">
        <v>536</v>
      </c>
      <c r="D158" s="135" t="s">
        <v>167</v>
      </c>
      <c r="E158" s="136" t="s">
        <v>2898</v>
      </c>
      <c r="F158" s="137" t="s">
        <v>2899</v>
      </c>
      <c r="G158" s="138" t="s">
        <v>1909</v>
      </c>
      <c r="H158" s="139">
        <v>0</v>
      </c>
      <c r="I158" s="140"/>
      <c r="J158" s="141">
        <f t="shared" si="10"/>
        <v>0</v>
      </c>
      <c r="K158" s="137" t="s">
        <v>1</v>
      </c>
      <c r="L158" s="31"/>
      <c r="M158" s="142" t="s">
        <v>1</v>
      </c>
      <c r="N158" s="143" t="s">
        <v>42</v>
      </c>
      <c r="P158" s="144">
        <f t="shared" si="11"/>
        <v>0</v>
      </c>
      <c r="Q158" s="144">
        <v>0</v>
      </c>
      <c r="R158" s="144">
        <f t="shared" si="12"/>
        <v>0</v>
      </c>
      <c r="S158" s="144">
        <v>0</v>
      </c>
      <c r="T158" s="145">
        <f t="shared" si="13"/>
        <v>0</v>
      </c>
      <c r="AR158" s="146" t="s">
        <v>186</v>
      </c>
      <c r="AT158" s="146" t="s">
        <v>167</v>
      </c>
      <c r="AU158" s="146" t="s">
        <v>76</v>
      </c>
      <c r="AY158" s="16" t="s">
        <v>164</v>
      </c>
      <c r="BE158" s="147">
        <f t="shared" si="14"/>
        <v>0</v>
      </c>
      <c r="BF158" s="147">
        <f t="shared" si="15"/>
        <v>0</v>
      </c>
      <c r="BG158" s="147">
        <f t="shared" si="16"/>
        <v>0</v>
      </c>
      <c r="BH158" s="147">
        <f t="shared" si="17"/>
        <v>0</v>
      </c>
      <c r="BI158" s="147">
        <f t="shared" si="18"/>
        <v>0</v>
      </c>
      <c r="BJ158" s="16" t="s">
        <v>113</v>
      </c>
      <c r="BK158" s="147">
        <f t="shared" si="19"/>
        <v>0</v>
      </c>
      <c r="BL158" s="16" t="s">
        <v>186</v>
      </c>
      <c r="BM158" s="146" t="s">
        <v>761</v>
      </c>
    </row>
    <row r="159" spans="2:65" s="1" customFormat="1" ht="16.5" customHeight="1">
      <c r="B159" s="31"/>
      <c r="C159" s="135" t="s">
        <v>541</v>
      </c>
      <c r="D159" s="135" t="s">
        <v>167</v>
      </c>
      <c r="E159" s="136" t="s">
        <v>2900</v>
      </c>
      <c r="F159" s="137" t="s">
        <v>2901</v>
      </c>
      <c r="G159" s="138" t="s">
        <v>1909</v>
      </c>
      <c r="H159" s="139">
        <v>0</v>
      </c>
      <c r="I159" s="140"/>
      <c r="J159" s="141">
        <f t="shared" si="10"/>
        <v>0</v>
      </c>
      <c r="K159" s="137" t="s">
        <v>1</v>
      </c>
      <c r="L159" s="31"/>
      <c r="M159" s="142" t="s">
        <v>1</v>
      </c>
      <c r="N159" s="143" t="s">
        <v>42</v>
      </c>
      <c r="P159" s="144">
        <f t="shared" si="11"/>
        <v>0</v>
      </c>
      <c r="Q159" s="144">
        <v>0</v>
      </c>
      <c r="R159" s="144">
        <f t="shared" si="12"/>
        <v>0</v>
      </c>
      <c r="S159" s="144">
        <v>0</v>
      </c>
      <c r="T159" s="145">
        <f t="shared" si="13"/>
        <v>0</v>
      </c>
      <c r="AR159" s="146" t="s">
        <v>186</v>
      </c>
      <c r="AT159" s="146" t="s">
        <v>167</v>
      </c>
      <c r="AU159" s="146" t="s">
        <v>76</v>
      </c>
      <c r="AY159" s="16" t="s">
        <v>164</v>
      </c>
      <c r="BE159" s="147">
        <f t="shared" si="14"/>
        <v>0</v>
      </c>
      <c r="BF159" s="147">
        <f t="shared" si="15"/>
        <v>0</v>
      </c>
      <c r="BG159" s="147">
        <f t="shared" si="16"/>
        <v>0</v>
      </c>
      <c r="BH159" s="147">
        <f t="shared" si="17"/>
        <v>0</v>
      </c>
      <c r="BI159" s="147">
        <f t="shared" si="18"/>
        <v>0</v>
      </c>
      <c r="BJ159" s="16" t="s">
        <v>113</v>
      </c>
      <c r="BK159" s="147">
        <f t="shared" si="19"/>
        <v>0</v>
      </c>
      <c r="BL159" s="16" t="s">
        <v>186</v>
      </c>
      <c r="BM159" s="146" t="s">
        <v>784</v>
      </c>
    </row>
    <row r="160" spans="2:65" s="1" customFormat="1" ht="24.2" customHeight="1">
      <c r="B160" s="31"/>
      <c r="C160" s="135" t="s">
        <v>552</v>
      </c>
      <c r="D160" s="135" t="s">
        <v>167</v>
      </c>
      <c r="E160" s="136" t="s">
        <v>2902</v>
      </c>
      <c r="F160" s="137" t="s">
        <v>2903</v>
      </c>
      <c r="G160" s="138" t="s">
        <v>1909</v>
      </c>
      <c r="H160" s="139">
        <v>0</v>
      </c>
      <c r="I160" s="140"/>
      <c r="J160" s="141">
        <f t="shared" si="10"/>
        <v>0</v>
      </c>
      <c r="K160" s="137" t="s">
        <v>1</v>
      </c>
      <c r="L160" s="31"/>
      <c r="M160" s="142" t="s">
        <v>1</v>
      </c>
      <c r="N160" s="143" t="s">
        <v>42</v>
      </c>
      <c r="P160" s="144">
        <f t="shared" si="11"/>
        <v>0</v>
      </c>
      <c r="Q160" s="144">
        <v>0</v>
      </c>
      <c r="R160" s="144">
        <f t="shared" si="12"/>
        <v>0</v>
      </c>
      <c r="S160" s="144">
        <v>0</v>
      </c>
      <c r="T160" s="145">
        <f t="shared" si="13"/>
        <v>0</v>
      </c>
      <c r="AR160" s="146" t="s">
        <v>186</v>
      </c>
      <c r="AT160" s="146" t="s">
        <v>167</v>
      </c>
      <c r="AU160" s="146" t="s">
        <v>76</v>
      </c>
      <c r="AY160" s="16" t="s">
        <v>164</v>
      </c>
      <c r="BE160" s="147">
        <f t="shared" si="14"/>
        <v>0</v>
      </c>
      <c r="BF160" s="147">
        <f t="shared" si="15"/>
        <v>0</v>
      </c>
      <c r="BG160" s="147">
        <f t="shared" si="16"/>
        <v>0</v>
      </c>
      <c r="BH160" s="147">
        <f t="shared" si="17"/>
        <v>0</v>
      </c>
      <c r="BI160" s="147">
        <f t="shared" si="18"/>
        <v>0</v>
      </c>
      <c r="BJ160" s="16" t="s">
        <v>113</v>
      </c>
      <c r="BK160" s="147">
        <f t="shared" si="19"/>
        <v>0</v>
      </c>
      <c r="BL160" s="16" t="s">
        <v>186</v>
      </c>
      <c r="BM160" s="146" t="s">
        <v>794</v>
      </c>
    </row>
    <row r="161" spans="2:65" s="1" customFormat="1" ht="21.75" customHeight="1">
      <c r="B161" s="31"/>
      <c r="C161" s="135" t="s">
        <v>558</v>
      </c>
      <c r="D161" s="135" t="s">
        <v>167</v>
      </c>
      <c r="E161" s="136" t="s">
        <v>2904</v>
      </c>
      <c r="F161" s="137" t="s">
        <v>2905</v>
      </c>
      <c r="G161" s="138" t="s">
        <v>442</v>
      </c>
      <c r="H161" s="139">
        <v>0</v>
      </c>
      <c r="I161" s="140"/>
      <c r="J161" s="141">
        <f t="shared" si="10"/>
        <v>0</v>
      </c>
      <c r="K161" s="137" t="s">
        <v>1</v>
      </c>
      <c r="L161" s="31"/>
      <c r="M161" s="142" t="s">
        <v>1</v>
      </c>
      <c r="N161" s="143" t="s">
        <v>42</v>
      </c>
      <c r="P161" s="144">
        <f t="shared" si="11"/>
        <v>0</v>
      </c>
      <c r="Q161" s="144">
        <v>0</v>
      </c>
      <c r="R161" s="144">
        <f t="shared" si="12"/>
        <v>0</v>
      </c>
      <c r="S161" s="144">
        <v>0</v>
      </c>
      <c r="T161" s="145">
        <f t="shared" si="13"/>
        <v>0</v>
      </c>
      <c r="AR161" s="146" t="s">
        <v>186</v>
      </c>
      <c r="AT161" s="146" t="s">
        <v>167</v>
      </c>
      <c r="AU161" s="146" t="s">
        <v>76</v>
      </c>
      <c r="AY161" s="16" t="s">
        <v>164</v>
      </c>
      <c r="BE161" s="147">
        <f t="shared" si="14"/>
        <v>0</v>
      </c>
      <c r="BF161" s="147">
        <f t="shared" si="15"/>
        <v>0</v>
      </c>
      <c r="BG161" s="147">
        <f t="shared" si="16"/>
        <v>0</v>
      </c>
      <c r="BH161" s="147">
        <f t="shared" si="17"/>
        <v>0</v>
      </c>
      <c r="BI161" s="147">
        <f t="shared" si="18"/>
        <v>0</v>
      </c>
      <c r="BJ161" s="16" t="s">
        <v>113</v>
      </c>
      <c r="BK161" s="147">
        <f t="shared" si="19"/>
        <v>0</v>
      </c>
      <c r="BL161" s="16" t="s">
        <v>186</v>
      </c>
      <c r="BM161" s="146" t="s">
        <v>803</v>
      </c>
    </row>
    <row r="162" spans="2:65" s="1" customFormat="1" ht="16.5" customHeight="1">
      <c r="B162" s="31"/>
      <c r="C162" s="135" t="s">
        <v>563</v>
      </c>
      <c r="D162" s="135" t="s">
        <v>167</v>
      </c>
      <c r="E162" s="136" t="s">
        <v>2906</v>
      </c>
      <c r="F162" s="137" t="s">
        <v>2907</v>
      </c>
      <c r="G162" s="138" t="s">
        <v>1909</v>
      </c>
      <c r="H162" s="139">
        <v>1</v>
      </c>
      <c r="I162" s="140"/>
      <c r="J162" s="141">
        <f t="shared" si="10"/>
        <v>0</v>
      </c>
      <c r="K162" s="137" t="s">
        <v>1</v>
      </c>
      <c r="L162" s="31"/>
      <c r="M162" s="142" t="s">
        <v>1</v>
      </c>
      <c r="N162" s="143" t="s">
        <v>42</v>
      </c>
      <c r="P162" s="144">
        <f t="shared" si="11"/>
        <v>0</v>
      </c>
      <c r="Q162" s="144">
        <v>0</v>
      </c>
      <c r="R162" s="144">
        <f t="shared" si="12"/>
        <v>0</v>
      </c>
      <c r="S162" s="144">
        <v>0</v>
      </c>
      <c r="T162" s="145">
        <f t="shared" si="13"/>
        <v>0</v>
      </c>
      <c r="AR162" s="146" t="s">
        <v>186</v>
      </c>
      <c r="AT162" s="146" t="s">
        <v>167</v>
      </c>
      <c r="AU162" s="146" t="s">
        <v>76</v>
      </c>
      <c r="AY162" s="16" t="s">
        <v>164</v>
      </c>
      <c r="BE162" s="147">
        <f t="shared" si="14"/>
        <v>0</v>
      </c>
      <c r="BF162" s="147">
        <f t="shared" si="15"/>
        <v>0</v>
      </c>
      <c r="BG162" s="147">
        <f t="shared" si="16"/>
        <v>0</v>
      </c>
      <c r="BH162" s="147">
        <f t="shared" si="17"/>
        <v>0</v>
      </c>
      <c r="BI162" s="147">
        <f t="shared" si="18"/>
        <v>0</v>
      </c>
      <c r="BJ162" s="16" t="s">
        <v>113</v>
      </c>
      <c r="BK162" s="147">
        <f t="shared" si="19"/>
        <v>0</v>
      </c>
      <c r="BL162" s="16" t="s">
        <v>186</v>
      </c>
      <c r="BM162" s="146" t="s">
        <v>812</v>
      </c>
    </row>
    <row r="163" spans="2:65" s="1" customFormat="1" ht="16.5" customHeight="1">
      <c r="B163" s="31"/>
      <c r="C163" s="135" t="s">
        <v>569</v>
      </c>
      <c r="D163" s="135" t="s">
        <v>167</v>
      </c>
      <c r="E163" s="136" t="s">
        <v>2908</v>
      </c>
      <c r="F163" s="137" t="s">
        <v>2909</v>
      </c>
      <c r="G163" s="138" t="s">
        <v>1909</v>
      </c>
      <c r="H163" s="139">
        <v>1</v>
      </c>
      <c r="I163" s="140"/>
      <c r="J163" s="141">
        <f t="shared" si="10"/>
        <v>0</v>
      </c>
      <c r="K163" s="137" t="s">
        <v>1</v>
      </c>
      <c r="L163" s="31"/>
      <c r="M163" s="142" t="s">
        <v>1</v>
      </c>
      <c r="N163" s="143" t="s">
        <v>42</v>
      </c>
      <c r="P163" s="144">
        <f t="shared" si="11"/>
        <v>0</v>
      </c>
      <c r="Q163" s="144">
        <v>0</v>
      </c>
      <c r="R163" s="144">
        <f t="shared" si="12"/>
        <v>0</v>
      </c>
      <c r="S163" s="144">
        <v>0</v>
      </c>
      <c r="T163" s="145">
        <f t="shared" si="13"/>
        <v>0</v>
      </c>
      <c r="AR163" s="146" t="s">
        <v>186</v>
      </c>
      <c r="AT163" s="146" t="s">
        <v>167</v>
      </c>
      <c r="AU163" s="146" t="s">
        <v>76</v>
      </c>
      <c r="AY163" s="16" t="s">
        <v>164</v>
      </c>
      <c r="BE163" s="147">
        <f t="shared" si="14"/>
        <v>0</v>
      </c>
      <c r="BF163" s="147">
        <f t="shared" si="15"/>
        <v>0</v>
      </c>
      <c r="BG163" s="147">
        <f t="shared" si="16"/>
        <v>0</v>
      </c>
      <c r="BH163" s="147">
        <f t="shared" si="17"/>
        <v>0</v>
      </c>
      <c r="BI163" s="147">
        <f t="shared" si="18"/>
        <v>0</v>
      </c>
      <c r="BJ163" s="16" t="s">
        <v>113</v>
      </c>
      <c r="BK163" s="147">
        <f t="shared" si="19"/>
        <v>0</v>
      </c>
      <c r="BL163" s="16" t="s">
        <v>186</v>
      </c>
      <c r="BM163" s="146" t="s">
        <v>847</v>
      </c>
    </row>
    <row r="164" spans="2:65" s="1" customFormat="1" ht="16.5" customHeight="1">
      <c r="B164" s="31"/>
      <c r="C164" s="135" t="s">
        <v>574</v>
      </c>
      <c r="D164" s="135" t="s">
        <v>167</v>
      </c>
      <c r="E164" s="136" t="s">
        <v>2910</v>
      </c>
      <c r="F164" s="137" t="s">
        <v>2911</v>
      </c>
      <c r="G164" s="138" t="s">
        <v>1909</v>
      </c>
      <c r="H164" s="139">
        <v>0</v>
      </c>
      <c r="I164" s="140"/>
      <c r="J164" s="141">
        <f t="shared" si="10"/>
        <v>0</v>
      </c>
      <c r="K164" s="137" t="s">
        <v>1</v>
      </c>
      <c r="L164" s="31"/>
      <c r="M164" s="142" t="s">
        <v>1</v>
      </c>
      <c r="N164" s="143" t="s">
        <v>42</v>
      </c>
      <c r="P164" s="144">
        <f t="shared" si="11"/>
        <v>0</v>
      </c>
      <c r="Q164" s="144">
        <v>0</v>
      </c>
      <c r="R164" s="144">
        <f t="shared" si="12"/>
        <v>0</v>
      </c>
      <c r="S164" s="144">
        <v>0</v>
      </c>
      <c r="T164" s="145">
        <f t="shared" si="13"/>
        <v>0</v>
      </c>
      <c r="AR164" s="146" t="s">
        <v>186</v>
      </c>
      <c r="AT164" s="146" t="s">
        <v>167</v>
      </c>
      <c r="AU164" s="146" t="s">
        <v>76</v>
      </c>
      <c r="AY164" s="16" t="s">
        <v>164</v>
      </c>
      <c r="BE164" s="147">
        <f t="shared" si="14"/>
        <v>0</v>
      </c>
      <c r="BF164" s="147">
        <f t="shared" si="15"/>
        <v>0</v>
      </c>
      <c r="BG164" s="147">
        <f t="shared" si="16"/>
        <v>0</v>
      </c>
      <c r="BH164" s="147">
        <f t="shared" si="17"/>
        <v>0</v>
      </c>
      <c r="BI164" s="147">
        <f t="shared" si="18"/>
        <v>0</v>
      </c>
      <c r="BJ164" s="16" t="s">
        <v>113</v>
      </c>
      <c r="BK164" s="147">
        <f t="shared" si="19"/>
        <v>0</v>
      </c>
      <c r="BL164" s="16" t="s">
        <v>186</v>
      </c>
      <c r="BM164" s="146" t="s">
        <v>857</v>
      </c>
    </row>
    <row r="165" spans="2:65" s="1" customFormat="1" ht="16.5" customHeight="1">
      <c r="B165" s="31"/>
      <c r="C165" s="135" t="s">
        <v>578</v>
      </c>
      <c r="D165" s="135" t="s">
        <v>167</v>
      </c>
      <c r="E165" s="136" t="s">
        <v>2912</v>
      </c>
      <c r="F165" s="137" t="s">
        <v>2913</v>
      </c>
      <c r="G165" s="138" t="s">
        <v>1909</v>
      </c>
      <c r="H165" s="139">
        <v>1</v>
      </c>
      <c r="I165" s="140"/>
      <c r="J165" s="141">
        <f t="shared" si="10"/>
        <v>0</v>
      </c>
      <c r="K165" s="137" t="s">
        <v>1</v>
      </c>
      <c r="L165" s="31"/>
      <c r="M165" s="142" t="s">
        <v>1</v>
      </c>
      <c r="N165" s="143" t="s">
        <v>42</v>
      </c>
      <c r="P165" s="144">
        <f t="shared" si="11"/>
        <v>0</v>
      </c>
      <c r="Q165" s="144">
        <v>0</v>
      </c>
      <c r="R165" s="144">
        <f t="shared" si="12"/>
        <v>0</v>
      </c>
      <c r="S165" s="144">
        <v>0</v>
      </c>
      <c r="T165" s="145">
        <f t="shared" si="13"/>
        <v>0</v>
      </c>
      <c r="AR165" s="146" t="s">
        <v>186</v>
      </c>
      <c r="AT165" s="146" t="s">
        <v>167</v>
      </c>
      <c r="AU165" s="146" t="s">
        <v>76</v>
      </c>
      <c r="AY165" s="16" t="s">
        <v>164</v>
      </c>
      <c r="BE165" s="147">
        <f t="shared" si="14"/>
        <v>0</v>
      </c>
      <c r="BF165" s="147">
        <f t="shared" si="15"/>
        <v>0</v>
      </c>
      <c r="BG165" s="147">
        <f t="shared" si="16"/>
        <v>0</v>
      </c>
      <c r="BH165" s="147">
        <f t="shared" si="17"/>
        <v>0</v>
      </c>
      <c r="BI165" s="147">
        <f t="shared" si="18"/>
        <v>0</v>
      </c>
      <c r="BJ165" s="16" t="s">
        <v>113</v>
      </c>
      <c r="BK165" s="147">
        <f t="shared" si="19"/>
        <v>0</v>
      </c>
      <c r="BL165" s="16" t="s">
        <v>186</v>
      </c>
      <c r="BM165" s="146" t="s">
        <v>867</v>
      </c>
    </row>
    <row r="166" spans="2:65" s="1" customFormat="1" ht="24.2" customHeight="1">
      <c r="B166" s="31"/>
      <c r="C166" s="135" t="s">
        <v>587</v>
      </c>
      <c r="D166" s="135" t="s">
        <v>167</v>
      </c>
      <c r="E166" s="136" t="s">
        <v>2914</v>
      </c>
      <c r="F166" s="137" t="s">
        <v>2915</v>
      </c>
      <c r="G166" s="138" t="s">
        <v>1909</v>
      </c>
      <c r="H166" s="139">
        <v>0</v>
      </c>
      <c r="I166" s="140"/>
      <c r="J166" s="141">
        <f t="shared" si="10"/>
        <v>0</v>
      </c>
      <c r="K166" s="137" t="s">
        <v>1</v>
      </c>
      <c r="L166" s="31"/>
      <c r="M166" s="142" t="s">
        <v>1</v>
      </c>
      <c r="N166" s="143" t="s">
        <v>42</v>
      </c>
      <c r="P166" s="144">
        <f t="shared" si="11"/>
        <v>0</v>
      </c>
      <c r="Q166" s="144">
        <v>0</v>
      </c>
      <c r="R166" s="144">
        <f t="shared" si="12"/>
        <v>0</v>
      </c>
      <c r="S166" s="144">
        <v>0</v>
      </c>
      <c r="T166" s="145">
        <f t="shared" si="13"/>
        <v>0</v>
      </c>
      <c r="AR166" s="146" t="s">
        <v>186</v>
      </c>
      <c r="AT166" s="146" t="s">
        <v>167</v>
      </c>
      <c r="AU166" s="146" t="s">
        <v>76</v>
      </c>
      <c r="AY166" s="16" t="s">
        <v>164</v>
      </c>
      <c r="BE166" s="147">
        <f t="shared" si="14"/>
        <v>0</v>
      </c>
      <c r="BF166" s="147">
        <f t="shared" si="15"/>
        <v>0</v>
      </c>
      <c r="BG166" s="147">
        <f t="shared" si="16"/>
        <v>0</v>
      </c>
      <c r="BH166" s="147">
        <f t="shared" si="17"/>
        <v>0</v>
      </c>
      <c r="BI166" s="147">
        <f t="shared" si="18"/>
        <v>0</v>
      </c>
      <c r="BJ166" s="16" t="s">
        <v>113</v>
      </c>
      <c r="BK166" s="147">
        <f t="shared" si="19"/>
        <v>0</v>
      </c>
      <c r="BL166" s="16" t="s">
        <v>186</v>
      </c>
      <c r="BM166" s="146" t="s">
        <v>887</v>
      </c>
    </row>
    <row r="167" spans="2:65" s="1" customFormat="1" ht="16.5" customHeight="1">
      <c r="B167" s="31"/>
      <c r="C167" s="135" t="s">
        <v>591</v>
      </c>
      <c r="D167" s="135" t="s">
        <v>167</v>
      </c>
      <c r="E167" s="136" t="s">
        <v>2916</v>
      </c>
      <c r="F167" s="137" t="s">
        <v>2917</v>
      </c>
      <c r="G167" s="138" t="s">
        <v>1909</v>
      </c>
      <c r="H167" s="139">
        <v>0</v>
      </c>
      <c r="I167" s="140"/>
      <c r="J167" s="141">
        <f t="shared" si="10"/>
        <v>0</v>
      </c>
      <c r="K167" s="137" t="s">
        <v>1</v>
      </c>
      <c r="L167" s="31"/>
      <c r="M167" s="142" t="s">
        <v>1</v>
      </c>
      <c r="N167" s="143" t="s">
        <v>42</v>
      </c>
      <c r="P167" s="144">
        <f t="shared" si="11"/>
        <v>0</v>
      </c>
      <c r="Q167" s="144">
        <v>0</v>
      </c>
      <c r="R167" s="144">
        <f t="shared" si="12"/>
        <v>0</v>
      </c>
      <c r="S167" s="144">
        <v>0</v>
      </c>
      <c r="T167" s="145">
        <f t="shared" si="13"/>
        <v>0</v>
      </c>
      <c r="AR167" s="146" t="s">
        <v>186</v>
      </c>
      <c r="AT167" s="146" t="s">
        <v>167</v>
      </c>
      <c r="AU167" s="146" t="s">
        <v>76</v>
      </c>
      <c r="AY167" s="16" t="s">
        <v>164</v>
      </c>
      <c r="BE167" s="147">
        <f t="shared" si="14"/>
        <v>0</v>
      </c>
      <c r="BF167" s="147">
        <f t="shared" si="15"/>
        <v>0</v>
      </c>
      <c r="BG167" s="147">
        <f t="shared" si="16"/>
        <v>0</v>
      </c>
      <c r="BH167" s="147">
        <f t="shared" si="17"/>
        <v>0</v>
      </c>
      <c r="BI167" s="147">
        <f t="shared" si="18"/>
        <v>0</v>
      </c>
      <c r="BJ167" s="16" t="s">
        <v>113</v>
      </c>
      <c r="BK167" s="147">
        <f t="shared" si="19"/>
        <v>0</v>
      </c>
      <c r="BL167" s="16" t="s">
        <v>186</v>
      </c>
      <c r="BM167" s="146" t="s">
        <v>905</v>
      </c>
    </row>
    <row r="168" spans="2:65" s="1" customFormat="1" ht="16.5" customHeight="1">
      <c r="B168" s="31"/>
      <c r="C168" s="135" t="s">
        <v>598</v>
      </c>
      <c r="D168" s="135" t="s">
        <v>167</v>
      </c>
      <c r="E168" s="136" t="s">
        <v>2918</v>
      </c>
      <c r="F168" s="137" t="s">
        <v>2919</v>
      </c>
      <c r="G168" s="138" t="s">
        <v>1909</v>
      </c>
      <c r="H168" s="139">
        <v>0</v>
      </c>
      <c r="I168" s="140"/>
      <c r="J168" s="141">
        <f t="shared" si="10"/>
        <v>0</v>
      </c>
      <c r="K168" s="137" t="s">
        <v>1</v>
      </c>
      <c r="L168" s="31"/>
      <c r="M168" s="142" t="s">
        <v>1</v>
      </c>
      <c r="N168" s="143" t="s">
        <v>42</v>
      </c>
      <c r="P168" s="144">
        <f t="shared" si="11"/>
        <v>0</v>
      </c>
      <c r="Q168" s="144">
        <v>0</v>
      </c>
      <c r="R168" s="144">
        <f t="shared" si="12"/>
        <v>0</v>
      </c>
      <c r="S168" s="144">
        <v>0</v>
      </c>
      <c r="T168" s="145">
        <f t="shared" si="13"/>
        <v>0</v>
      </c>
      <c r="AR168" s="146" t="s">
        <v>186</v>
      </c>
      <c r="AT168" s="146" t="s">
        <v>167</v>
      </c>
      <c r="AU168" s="146" t="s">
        <v>76</v>
      </c>
      <c r="AY168" s="16" t="s">
        <v>164</v>
      </c>
      <c r="BE168" s="147">
        <f t="shared" si="14"/>
        <v>0</v>
      </c>
      <c r="BF168" s="147">
        <f t="shared" si="15"/>
        <v>0</v>
      </c>
      <c r="BG168" s="147">
        <f t="shared" si="16"/>
        <v>0</v>
      </c>
      <c r="BH168" s="147">
        <f t="shared" si="17"/>
        <v>0</v>
      </c>
      <c r="BI168" s="147">
        <f t="shared" si="18"/>
        <v>0</v>
      </c>
      <c r="BJ168" s="16" t="s">
        <v>113</v>
      </c>
      <c r="BK168" s="147">
        <f t="shared" si="19"/>
        <v>0</v>
      </c>
      <c r="BL168" s="16" t="s">
        <v>186</v>
      </c>
      <c r="BM168" s="146" t="s">
        <v>922</v>
      </c>
    </row>
    <row r="169" spans="2:65" s="1" customFormat="1" ht="24.2" customHeight="1">
      <c r="B169" s="31"/>
      <c r="C169" s="135" t="s">
        <v>602</v>
      </c>
      <c r="D169" s="135" t="s">
        <v>167</v>
      </c>
      <c r="E169" s="136" t="s">
        <v>2920</v>
      </c>
      <c r="F169" s="137" t="s">
        <v>2921</v>
      </c>
      <c r="G169" s="138" t="s">
        <v>1909</v>
      </c>
      <c r="H169" s="139">
        <v>0</v>
      </c>
      <c r="I169" s="140"/>
      <c r="J169" s="141">
        <f t="shared" si="10"/>
        <v>0</v>
      </c>
      <c r="K169" s="137" t="s">
        <v>1</v>
      </c>
      <c r="L169" s="31"/>
      <c r="M169" s="142" t="s">
        <v>1</v>
      </c>
      <c r="N169" s="143" t="s">
        <v>42</v>
      </c>
      <c r="P169" s="144">
        <f t="shared" si="11"/>
        <v>0</v>
      </c>
      <c r="Q169" s="144">
        <v>0</v>
      </c>
      <c r="R169" s="144">
        <f t="shared" si="12"/>
        <v>0</v>
      </c>
      <c r="S169" s="144">
        <v>0</v>
      </c>
      <c r="T169" s="145">
        <f t="shared" si="13"/>
        <v>0</v>
      </c>
      <c r="AR169" s="146" t="s">
        <v>186</v>
      </c>
      <c r="AT169" s="146" t="s">
        <v>167</v>
      </c>
      <c r="AU169" s="146" t="s">
        <v>76</v>
      </c>
      <c r="AY169" s="16" t="s">
        <v>164</v>
      </c>
      <c r="BE169" s="147">
        <f t="shared" si="14"/>
        <v>0</v>
      </c>
      <c r="BF169" s="147">
        <f t="shared" si="15"/>
        <v>0</v>
      </c>
      <c r="BG169" s="147">
        <f t="shared" si="16"/>
        <v>0</v>
      </c>
      <c r="BH169" s="147">
        <f t="shared" si="17"/>
        <v>0</v>
      </c>
      <c r="BI169" s="147">
        <f t="shared" si="18"/>
        <v>0</v>
      </c>
      <c r="BJ169" s="16" t="s">
        <v>113</v>
      </c>
      <c r="BK169" s="147">
        <f t="shared" si="19"/>
        <v>0</v>
      </c>
      <c r="BL169" s="16" t="s">
        <v>186</v>
      </c>
      <c r="BM169" s="146" t="s">
        <v>937</v>
      </c>
    </row>
    <row r="170" spans="2:65" s="1" customFormat="1" ht="24.2" customHeight="1">
      <c r="B170" s="31"/>
      <c r="C170" s="135" t="s">
        <v>611</v>
      </c>
      <c r="D170" s="135" t="s">
        <v>167</v>
      </c>
      <c r="E170" s="136" t="s">
        <v>2922</v>
      </c>
      <c r="F170" s="137" t="s">
        <v>2923</v>
      </c>
      <c r="G170" s="138" t="s">
        <v>1909</v>
      </c>
      <c r="H170" s="139">
        <v>1</v>
      </c>
      <c r="I170" s="140"/>
      <c r="J170" s="141">
        <f t="shared" si="10"/>
        <v>0</v>
      </c>
      <c r="K170" s="137" t="s">
        <v>1</v>
      </c>
      <c r="L170" s="31"/>
      <c r="M170" s="142" t="s">
        <v>1</v>
      </c>
      <c r="N170" s="143" t="s">
        <v>42</v>
      </c>
      <c r="P170" s="144">
        <f t="shared" si="11"/>
        <v>0</v>
      </c>
      <c r="Q170" s="144">
        <v>0</v>
      </c>
      <c r="R170" s="144">
        <f t="shared" si="12"/>
        <v>0</v>
      </c>
      <c r="S170" s="144">
        <v>0</v>
      </c>
      <c r="T170" s="145">
        <f t="shared" si="13"/>
        <v>0</v>
      </c>
      <c r="AR170" s="146" t="s">
        <v>186</v>
      </c>
      <c r="AT170" s="146" t="s">
        <v>167</v>
      </c>
      <c r="AU170" s="146" t="s">
        <v>76</v>
      </c>
      <c r="AY170" s="16" t="s">
        <v>164</v>
      </c>
      <c r="BE170" s="147">
        <f t="shared" si="14"/>
        <v>0</v>
      </c>
      <c r="BF170" s="147">
        <f t="shared" si="15"/>
        <v>0</v>
      </c>
      <c r="BG170" s="147">
        <f t="shared" si="16"/>
        <v>0</v>
      </c>
      <c r="BH170" s="147">
        <f t="shared" si="17"/>
        <v>0</v>
      </c>
      <c r="BI170" s="147">
        <f t="shared" si="18"/>
        <v>0</v>
      </c>
      <c r="BJ170" s="16" t="s">
        <v>113</v>
      </c>
      <c r="BK170" s="147">
        <f t="shared" si="19"/>
        <v>0</v>
      </c>
      <c r="BL170" s="16" t="s">
        <v>186</v>
      </c>
      <c r="BM170" s="146" t="s">
        <v>945</v>
      </c>
    </row>
    <row r="171" spans="2:65" s="1" customFormat="1" ht="24.2" customHeight="1">
      <c r="B171" s="31"/>
      <c r="C171" s="135" t="s">
        <v>616</v>
      </c>
      <c r="D171" s="135" t="s">
        <v>167</v>
      </c>
      <c r="E171" s="136" t="s">
        <v>2924</v>
      </c>
      <c r="F171" s="137" t="s">
        <v>2925</v>
      </c>
      <c r="G171" s="138" t="s">
        <v>1909</v>
      </c>
      <c r="H171" s="139">
        <v>1</v>
      </c>
      <c r="I171" s="140"/>
      <c r="J171" s="141">
        <f t="shared" si="10"/>
        <v>0</v>
      </c>
      <c r="K171" s="137" t="s">
        <v>1</v>
      </c>
      <c r="L171" s="31"/>
      <c r="M171" s="142" t="s">
        <v>1</v>
      </c>
      <c r="N171" s="143" t="s">
        <v>42</v>
      </c>
      <c r="P171" s="144">
        <f t="shared" si="11"/>
        <v>0</v>
      </c>
      <c r="Q171" s="144">
        <v>0</v>
      </c>
      <c r="R171" s="144">
        <f t="shared" si="12"/>
        <v>0</v>
      </c>
      <c r="S171" s="144">
        <v>0</v>
      </c>
      <c r="T171" s="145">
        <f t="shared" si="13"/>
        <v>0</v>
      </c>
      <c r="AR171" s="146" t="s">
        <v>186</v>
      </c>
      <c r="AT171" s="146" t="s">
        <v>167</v>
      </c>
      <c r="AU171" s="146" t="s">
        <v>76</v>
      </c>
      <c r="AY171" s="16" t="s">
        <v>164</v>
      </c>
      <c r="BE171" s="147">
        <f t="shared" si="14"/>
        <v>0</v>
      </c>
      <c r="BF171" s="147">
        <f t="shared" si="15"/>
        <v>0</v>
      </c>
      <c r="BG171" s="147">
        <f t="shared" si="16"/>
        <v>0</v>
      </c>
      <c r="BH171" s="147">
        <f t="shared" si="17"/>
        <v>0</v>
      </c>
      <c r="BI171" s="147">
        <f t="shared" si="18"/>
        <v>0</v>
      </c>
      <c r="BJ171" s="16" t="s">
        <v>113</v>
      </c>
      <c r="BK171" s="147">
        <f t="shared" si="19"/>
        <v>0</v>
      </c>
      <c r="BL171" s="16" t="s">
        <v>186</v>
      </c>
      <c r="BM171" s="146" t="s">
        <v>958</v>
      </c>
    </row>
    <row r="172" spans="2:65" s="1" customFormat="1" ht="16.5" customHeight="1">
      <c r="B172" s="31"/>
      <c r="C172" s="135" t="s">
        <v>621</v>
      </c>
      <c r="D172" s="135" t="s">
        <v>167</v>
      </c>
      <c r="E172" s="136" t="s">
        <v>2926</v>
      </c>
      <c r="F172" s="137" t="s">
        <v>2927</v>
      </c>
      <c r="G172" s="138" t="s">
        <v>1909</v>
      </c>
      <c r="H172" s="139">
        <v>0</v>
      </c>
      <c r="I172" s="140"/>
      <c r="J172" s="141">
        <f t="shared" si="10"/>
        <v>0</v>
      </c>
      <c r="K172" s="137" t="s">
        <v>1</v>
      </c>
      <c r="L172" s="31"/>
      <c r="M172" s="142" t="s">
        <v>1</v>
      </c>
      <c r="N172" s="143" t="s">
        <v>42</v>
      </c>
      <c r="P172" s="144">
        <f t="shared" si="11"/>
        <v>0</v>
      </c>
      <c r="Q172" s="144">
        <v>0</v>
      </c>
      <c r="R172" s="144">
        <f t="shared" si="12"/>
        <v>0</v>
      </c>
      <c r="S172" s="144">
        <v>0</v>
      </c>
      <c r="T172" s="145">
        <f t="shared" si="13"/>
        <v>0</v>
      </c>
      <c r="AR172" s="146" t="s">
        <v>186</v>
      </c>
      <c r="AT172" s="146" t="s">
        <v>167</v>
      </c>
      <c r="AU172" s="146" t="s">
        <v>76</v>
      </c>
      <c r="AY172" s="16" t="s">
        <v>164</v>
      </c>
      <c r="BE172" s="147">
        <f t="shared" si="14"/>
        <v>0</v>
      </c>
      <c r="BF172" s="147">
        <f t="shared" si="15"/>
        <v>0</v>
      </c>
      <c r="BG172" s="147">
        <f t="shared" si="16"/>
        <v>0</v>
      </c>
      <c r="BH172" s="147">
        <f t="shared" si="17"/>
        <v>0</v>
      </c>
      <c r="BI172" s="147">
        <f t="shared" si="18"/>
        <v>0</v>
      </c>
      <c r="BJ172" s="16" t="s">
        <v>113</v>
      </c>
      <c r="BK172" s="147">
        <f t="shared" si="19"/>
        <v>0</v>
      </c>
      <c r="BL172" s="16" t="s">
        <v>186</v>
      </c>
      <c r="BM172" s="146" t="s">
        <v>973</v>
      </c>
    </row>
    <row r="173" spans="2:65" s="1" customFormat="1" ht="24.2" customHeight="1">
      <c r="B173" s="31"/>
      <c r="C173" s="135" t="s">
        <v>625</v>
      </c>
      <c r="D173" s="135" t="s">
        <v>167</v>
      </c>
      <c r="E173" s="136" t="s">
        <v>2928</v>
      </c>
      <c r="F173" s="137" t="s">
        <v>2929</v>
      </c>
      <c r="G173" s="138" t="s">
        <v>1909</v>
      </c>
      <c r="H173" s="139">
        <v>1</v>
      </c>
      <c r="I173" s="140"/>
      <c r="J173" s="141">
        <f t="shared" si="10"/>
        <v>0</v>
      </c>
      <c r="K173" s="137" t="s">
        <v>1</v>
      </c>
      <c r="L173" s="31"/>
      <c r="M173" s="142" t="s">
        <v>1</v>
      </c>
      <c r="N173" s="143" t="s">
        <v>42</v>
      </c>
      <c r="P173" s="144">
        <f t="shared" si="11"/>
        <v>0</v>
      </c>
      <c r="Q173" s="144">
        <v>0</v>
      </c>
      <c r="R173" s="144">
        <f t="shared" si="12"/>
        <v>0</v>
      </c>
      <c r="S173" s="144">
        <v>0</v>
      </c>
      <c r="T173" s="145">
        <f t="shared" si="13"/>
        <v>0</v>
      </c>
      <c r="AR173" s="146" t="s">
        <v>186</v>
      </c>
      <c r="AT173" s="146" t="s">
        <v>167</v>
      </c>
      <c r="AU173" s="146" t="s">
        <v>76</v>
      </c>
      <c r="AY173" s="16" t="s">
        <v>164</v>
      </c>
      <c r="BE173" s="147">
        <f t="shared" si="14"/>
        <v>0</v>
      </c>
      <c r="BF173" s="147">
        <f t="shared" si="15"/>
        <v>0</v>
      </c>
      <c r="BG173" s="147">
        <f t="shared" si="16"/>
        <v>0</v>
      </c>
      <c r="BH173" s="147">
        <f t="shared" si="17"/>
        <v>0</v>
      </c>
      <c r="BI173" s="147">
        <f t="shared" si="18"/>
        <v>0</v>
      </c>
      <c r="BJ173" s="16" t="s">
        <v>113</v>
      </c>
      <c r="BK173" s="147">
        <f t="shared" si="19"/>
        <v>0</v>
      </c>
      <c r="BL173" s="16" t="s">
        <v>186</v>
      </c>
      <c r="BM173" s="146" t="s">
        <v>982</v>
      </c>
    </row>
    <row r="174" spans="2:65" s="1" customFormat="1" ht="24.2" customHeight="1">
      <c r="B174" s="31"/>
      <c r="C174" s="135" t="s">
        <v>629</v>
      </c>
      <c r="D174" s="135" t="s">
        <v>167</v>
      </c>
      <c r="E174" s="136" t="s">
        <v>2930</v>
      </c>
      <c r="F174" s="137" t="s">
        <v>2931</v>
      </c>
      <c r="G174" s="138" t="s">
        <v>1909</v>
      </c>
      <c r="H174" s="139">
        <v>0</v>
      </c>
      <c r="I174" s="140"/>
      <c r="J174" s="141">
        <f t="shared" si="10"/>
        <v>0</v>
      </c>
      <c r="K174" s="137" t="s">
        <v>1</v>
      </c>
      <c r="L174" s="31"/>
      <c r="M174" s="142" t="s">
        <v>1</v>
      </c>
      <c r="N174" s="143" t="s">
        <v>42</v>
      </c>
      <c r="P174" s="144">
        <f t="shared" si="11"/>
        <v>0</v>
      </c>
      <c r="Q174" s="144">
        <v>0</v>
      </c>
      <c r="R174" s="144">
        <f t="shared" si="12"/>
        <v>0</v>
      </c>
      <c r="S174" s="144">
        <v>0</v>
      </c>
      <c r="T174" s="145">
        <f t="shared" si="13"/>
        <v>0</v>
      </c>
      <c r="AR174" s="146" t="s">
        <v>186</v>
      </c>
      <c r="AT174" s="146" t="s">
        <v>167</v>
      </c>
      <c r="AU174" s="146" t="s">
        <v>76</v>
      </c>
      <c r="AY174" s="16" t="s">
        <v>164</v>
      </c>
      <c r="BE174" s="147">
        <f t="shared" si="14"/>
        <v>0</v>
      </c>
      <c r="BF174" s="147">
        <f t="shared" si="15"/>
        <v>0</v>
      </c>
      <c r="BG174" s="147">
        <f t="shared" si="16"/>
        <v>0</v>
      </c>
      <c r="BH174" s="147">
        <f t="shared" si="17"/>
        <v>0</v>
      </c>
      <c r="BI174" s="147">
        <f t="shared" si="18"/>
        <v>0</v>
      </c>
      <c r="BJ174" s="16" t="s">
        <v>113</v>
      </c>
      <c r="BK174" s="147">
        <f t="shared" si="19"/>
        <v>0</v>
      </c>
      <c r="BL174" s="16" t="s">
        <v>186</v>
      </c>
      <c r="BM174" s="146" t="s">
        <v>993</v>
      </c>
    </row>
    <row r="175" spans="2:65" s="1" customFormat="1" ht="16.5" customHeight="1">
      <c r="B175" s="31"/>
      <c r="C175" s="135" t="s">
        <v>633</v>
      </c>
      <c r="D175" s="135" t="s">
        <v>167</v>
      </c>
      <c r="E175" s="136" t="s">
        <v>2932</v>
      </c>
      <c r="F175" s="137" t="s">
        <v>2933</v>
      </c>
      <c r="G175" s="138" t="s">
        <v>1909</v>
      </c>
      <c r="H175" s="139">
        <v>1</v>
      </c>
      <c r="I175" s="140"/>
      <c r="J175" s="141">
        <f t="shared" si="10"/>
        <v>0</v>
      </c>
      <c r="K175" s="137" t="s">
        <v>1</v>
      </c>
      <c r="L175" s="31"/>
      <c r="M175" s="142" t="s">
        <v>1</v>
      </c>
      <c r="N175" s="143" t="s">
        <v>42</v>
      </c>
      <c r="P175" s="144">
        <f t="shared" si="11"/>
        <v>0</v>
      </c>
      <c r="Q175" s="144">
        <v>0</v>
      </c>
      <c r="R175" s="144">
        <f t="shared" si="12"/>
        <v>0</v>
      </c>
      <c r="S175" s="144">
        <v>0</v>
      </c>
      <c r="T175" s="145">
        <f t="shared" si="13"/>
        <v>0</v>
      </c>
      <c r="AR175" s="146" t="s">
        <v>186</v>
      </c>
      <c r="AT175" s="146" t="s">
        <v>167</v>
      </c>
      <c r="AU175" s="146" t="s">
        <v>76</v>
      </c>
      <c r="AY175" s="16" t="s">
        <v>164</v>
      </c>
      <c r="BE175" s="147">
        <f t="shared" si="14"/>
        <v>0</v>
      </c>
      <c r="BF175" s="147">
        <f t="shared" si="15"/>
        <v>0</v>
      </c>
      <c r="BG175" s="147">
        <f t="shared" si="16"/>
        <v>0</v>
      </c>
      <c r="BH175" s="147">
        <f t="shared" si="17"/>
        <v>0</v>
      </c>
      <c r="BI175" s="147">
        <f t="shared" si="18"/>
        <v>0</v>
      </c>
      <c r="BJ175" s="16" t="s">
        <v>113</v>
      </c>
      <c r="BK175" s="147">
        <f t="shared" si="19"/>
        <v>0</v>
      </c>
      <c r="BL175" s="16" t="s">
        <v>186</v>
      </c>
      <c r="BM175" s="146" t="s">
        <v>1005</v>
      </c>
    </row>
    <row r="176" spans="2:65" s="1" customFormat="1" ht="21.75" customHeight="1">
      <c r="B176" s="31"/>
      <c r="C176" s="135" t="s">
        <v>639</v>
      </c>
      <c r="D176" s="135" t="s">
        <v>167</v>
      </c>
      <c r="E176" s="136" t="s">
        <v>2934</v>
      </c>
      <c r="F176" s="137" t="s">
        <v>2935</v>
      </c>
      <c r="G176" s="138" t="s">
        <v>1909</v>
      </c>
      <c r="H176" s="139">
        <v>1</v>
      </c>
      <c r="I176" s="140"/>
      <c r="J176" s="141">
        <f t="shared" si="10"/>
        <v>0</v>
      </c>
      <c r="K176" s="137" t="s">
        <v>1</v>
      </c>
      <c r="L176" s="31"/>
      <c r="M176" s="142" t="s">
        <v>1</v>
      </c>
      <c r="N176" s="143" t="s">
        <v>42</v>
      </c>
      <c r="P176" s="144">
        <f t="shared" si="11"/>
        <v>0</v>
      </c>
      <c r="Q176" s="144">
        <v>0</v>
      </c>
      <c r="R176" s="144">
        <f t="shared" si="12"/>
        <v>0</v>
      </c>
      <c r="S176" s="144">
        <v>0</v>
      </c>
      <c r="T176" s="145">
        <f t="shared" si="13"/>
        <v>0</v>
      </c>
      <c r="AR176" s="146" t="s">
        <v>186</v>
      </c>
      <c r="AT176" s="146" t="s">
        <v>167</v>
      </c>
      <c r="AU176" s="146" t="s">
        <v>76</v>
      </c>
      <c r="AY176" s="16" t="s">
        <v>164</v>
      </c>
      <c r="BE176" s="147">
        <f t="shared" si="14"/>
        <v>0</v>
      </c>
      <c r="BF176" s="147">
        <f t="shared" si="15"/>
        <v>0</v>
      </c>
      <c r="BG176" s="147">
        <f t="shared" si="16"/>
        <v>0</v>
      </c>
      <c r="BH176" s="147">
        <f t="shared" si="17"/>
        <v>0</v>
      </c>
      <c r="BI176" s="147">
        <f t="shared" si="18"/>
        <v>0</v>
      </c>
      <c r="BJ176" s="16" t="s">
        <v>113</v>
      </c>
      <c r="BK176" s="147">
        <f t="shared" si="19"/>
        <v>0</v>
      </c>
      <c r="BL176" s="16" t="s">
        <v>186</v>
      </c>
      <c r="BM176" s="146" t="s">
        <v>1016</v>
      </c>
    </row>
    <row r="177" spans="2:65" s="1" customFormat="1" ht="24.2" customHeight="1">
      <c r="B177" s="31"/>
      <c r="C177" s="135" t="s">
        <v>643</v>
      </c>
      <c r="D177" s="135" t="s">
        <v>167</v>
      </c>
      <c r="E177" s="136" t="s">
        <v>2936</v>
      </c>
      <c r="F177" s="137" t="s">
        <v>2937</v>
      </c>
      <c r="G177" s="138" t="s">
        <v>1909</v>
      </c>
      <c r="H177" s="139">
        <v>1</v>
      </c>
      <c r="I177" s="140"/>
      <c r="J177" s="141">
        <f t="shared" si="10"/>
        <v>0</v>
      </c>
      <c r="K177" s="137" t="s">
        <v>1</v>
      </c>
      <c r="L177" s="31"/>
      <c r="M177" s="142" t="s">
        <v>1</v>
      </c>
      <c r="N177" s="143" t="s">
        <v>42</v>
      </c>
      <c r="P177" s="144">
        <f t="shared" si="11"/>
        <v>0</v>
      </c>
      <c r="Q177" s="144">
        <v>0</v>
      </c>
      <c r="R177" s="144">
        <f t="shared" si="12"/>
        <v>0</v>
      </c>
      <c r="S177" s="144">
        <v>0</v>
      </c>
      <c r="T177" s="145">
        <f t="shared" si="13"/>
        <v>0</v>
      </c>
      <c r="AR177" s="146" t="s">
        <v>186</v>
      </c>
      <c r="AT177" s="146" t="s">
        <v>167</v>
      </c>
      <c r="AU177" s="146" t="s">
        <v>76</v>
      </c>
      <c r="AY177" s="16" t="s">
        <v>164</v>
      </c>
      <c r="BE177" s="147">
        <f t="shared" si="14"/>
        <v>0</v>
      </c>
      <c r="BF177" s="147">
        <f t="shared" si="15"/>
        <v>0</v>
      </c>
      <c r="BG177" s="147">
        <f t="shared" si="16"/>
        <v>0</v>
      </c>
      <c r="BH177" s="147">
        <f t="shared" si="17"/>
        <v>0</v>
      </c>
      <c r="BI177" s="147">
        <f t="shared" si="18"/>
        <v>0</v>
      </c>
      <c r="BJ177" s="16" t="s">
        <v>113</v>
      </c>
      <c r="BK177" s="147">
        <f t="shared" si="19"/>
        <v>0</v>
      </c>
      <c r="BL177" s="16" t="s">
        <v>186</v>
      </c>
      <c r="BM177" s="146" t="s">
        <v>1026</v>
      </c>
    </row>
    <row r="178" spans="2:65" s="1" customFormat="1" ht="33" customHeight="1">
      <c r="B178" s="31"/>
      <c r="C178" s="135" t="s">
        <v>647</v>
      </c>
      <c r="D178" s="135" t="s">
        <v>167</v>
      </c>
      <c r="E178" s="136" t="s">
        <v>2938</v>
      </c>
      <c r="F178" s="137" t="s">
        <v>2939</v>
      </c>
      <c r="G178" s="138" t="s">
        <v>1909</v>
      </c>
      <c r="H178" s="139">
        <v>1</v>
      </c>
      <c r="I178" s="140"/>
      <c r="J178" s="141">
        <f t="shared" si="10"/>
        <v>0</v>
      </c>
      <c r="K178" s="137" t="s">
        <v>1</v>
      </c>
      <c r="L178" s="31"/>
      <c r="M178" s="142" t="s">
        <v>1</v>
      </c>
      <c r="N178" s="143" t="s">
        <v>42</v>
      </c>
      <c r="P178" s="144">
        <f t="shared" si="11"/>
        <v>0</v>
      </c>
      <c r="Q178" s="144">
        <v>0</v>
      </c>
      <c r="R178" s="144">
        <f t="shared" si="12"/>
        <v>0</v>
      </c>
      <c r="S178" s="144">
        <v>0</v>
      </c>
      <c r="T178" s="145">
        <f t="shared" si="13"/>
        <v>0</v>
      </c>
      <c r="AR178" s="146" t="s">
        <v>186</v>
      </c>
      <c r="AT178" s="146" t="s">
        <v>167</v>
      </c>
      <c r="AU178" s="146" t="s">
        <v>76</v>
      </c>
      <c r="AY178" s="16" t="s">
        <v>164</v>
      </c>
      <c r="BE178" s="147">
        <f t="shared" si="14"/>
        <v>0</v>
      </c>
      <c r="BF178" s="147">
        <f t="shared" si="15"/>
        <v>0</v>
      </c>
      <c r="BG178" s="147">
        <f t="shared" si="16"/>
        <v>0</v>
      </c>
      <c r="BH178" s="147">
        <f t="shared" si="17"/>
        <v>0</v>
      </c>
      <c r="BI178" s="147">
        <f t="shared" si="18"/>
        <v>0</v>
      </c>
      <c r="BJ178" s="16" t="s">
        <v>113</v>
      </c>
      <c r="BK178" s="147">
        <f t="shared" si="19"/>
        <v>0</v>
      </c>
      <c r="BL178" s="16" t="s">
        <v>186</v>
      </c>
      <c r="BM178" s="146" t="s">
        <v>1034</v>
      </c>
    </row>
    <row r="179" spans="2:65" s="1" customFormat="1" ht="33" customHeight="1">
      <c r="B179" s="31"/>
      <c r="C179" s="135" t="s">
        <v>652</v>
      </c>
      <c r="D179" s="135" t="s">
        <v>167</v>
      </c>
      <c r="E179" s="136" t="s">
        <v>2940</v>
      </c>
      <c r="F179" s="137" t="s">
        <v>2941</v>
      </c>
      <c r="G179" s="138" t="s">
        <v>1909</v>
      </c>
      <c r="H179" s="139">
        <v>0</v>
      </c>
      <c r="I179" s="140"/>
      <c r="J179" s="141">
        <f t="shared" si="10"/>
        <v>0</v>
      </c>
      <c r="K179" s="137" t="s">
        <v>1</v>
      </c>
      <c r="L179" s="31"/>
      <c r="M179" s="142" t="s">
        <v>1</v>
      </c>
      <c r="N179" s="143" t="s">
        <v>42</v>
      </c>
      <c r="P179" s="144">
        <f t="shared" si="11"/>
        <v>0</v>
      </c>
      <c r="Q179" s="144">
        <v>0</v>
      </c>
      <c r="R179" s="144">
        <f t="shared" si="12"/>
        <v>0</v>
      </c>
      <c r="S179" s="144">
        <v>0</v>
      </c>
      <c r="T179" s="145">
        <f t="shared" si="13"/>
        <v>0</v>
      </c>
      <c r="AR179" s="146" t="s">
        <v>186</v>
      </c>
      <c r="AT179" s="146" t="s">
        <v>167</v>
      </c>
      <c r="AU179" s="146" t="s">
        <v>76</v>
      </c>
      <c r="AY179" s="16" t="s">
        <v>164</v>
      </c>
      <c r="BE179" s="147">
        <f t="shared" si="14"/>
        <v>0</v>
      </c>
      <c r="BF179" s="147">
        <f t="shared" si="15"/>
        <v>0</v>
      </c>
      <c r="BG179" s="147">
        <f t="shared" si="16"/>
        <v>0</v>
      </c>
      <c r="BH179" s="147">
        <f t="shared" si="17"/>
        <v>0</v>
      </c>
      <c r="BI179" s="147">
        <f t="shared" si="18"/>
        <v>0</v>
      </c>
      <c r="BJ179" s="16" t="s">
        <v>113</v>
      </c>
      <c r="BK179" s="147">
        <f t="shared" si="19"/>
        <v>0</v>
      </c>
      <c r="BL179" s="16" t="s">
        <v>186</v>
      </c>
      <c r="BM179" s="146" t="s">
        <v>1042</v>
      </c>
    </row>
    <row r="180" spans="2:65" s="1" customFormat="1" ht="33" customHeight="1">
      <c r="B180" s="31"/>
      <c r="C180" s="135" t="s">
        <v>656</v>
      </c>
      <c r="D180" s="135" t="s">
        <v>167</v>
      </c>
      <c r="E180" s="136" t="s">
        <v>2942</v>
      </c>
      <c r="F180" s="137" t="s">
        <v>2943</v>
      </c>
      <c r="G180" s="138" t="s">
        <v>1909</v>
      </c>
      <c r="H180" s="139">
        <v>0</v>
      </c>
      <c r="I180" s="140"/>
      <c r="J180" s="141">
        <f t="shared" si="10"/>
        <v>0</v>
      </c>
      <c r="K180" s="137" t="s">
        <v>1</v>
      </c>
      <c r="L180" s="31"/>
      <c r="M180" s="142" t="s">
        <v>1</v>
      </c>
      <c r="N180" s="143" t="s">
        <v>42</v>
      </c>
      <c r="P180" s="144">
        <f t="shared" si="11"/>
        <v>0</v>
      </c>
      <c r="Q180" s="144">
        <v>0</v>
      </c>
      <c r="R180" s="144">
        <f t="shared" si="12"/>
        <v>0</v>
      </c>
      <c r="S180" s="144">
        <v>0</v>
      </c>
      <c r="T180" s="145">
        <f t="shared" si="13"/>
        <v>0</v>
      </c>
      <c r="AR180" s="146" t="s">
        <v>186</v>
      </c>
      <c r="AT180" s="146" t="s">
        <v>167</v>
      </c>
      <c r="AU180" s="146" t="s">
        <v>76</v>
      </c>
      <c r="AY180" s="16" t="s">
        <v>164</v>
      </c>
      <c r="BE180" s="147">
        <f t="shared" si="14"/>
        <v>0</v>
      </c>
      <c r="BF180" s="147">
        <f t="shared" si="15"/>
        <v>0</v>
      </c>
      <c r="BG180" s="147">
        <f t="shared" si="16"/>
        <v>0</v>
      </c>
      <c r="BH180" s="147">
        <f t="shared" si="17"/>
        <v>0</v>
      </c>
      <c r="BI180" s="147">
        <f t="shared" si="18"/>
        <v>0</v>
      </c>
      <c r="BJ180" s="16" t="s">
        <v>113</v>
      </c>
      <c r="BK180" s="147">
        <f t="shared" si="19"/>
        <v>0</v>
      </c>
      <c r="BL180" s="16" t="s">
        <v>186</v>
      </c>
      <c r="BM180" s="146" t="s">
        <v>1053</v>
      </c>
    </row>
    <row r="181" spans="2:65" s="1" customFormat="1" ht="24.2" customHeight="1">
      <c r="B181" s="31"/>
      <c r="C181" s="135" t="s">
        <v>661</v>
      </c>
      <c r="D181" s="135" t="s">
        <v>167</v>
      </c>
      <c r="E181" s="136" t="s">
        <v>2944</v>
      </c>
      <c r="F181" s="137" t="s">
        <v>2945</v>
      </c>
      <c r="G181" s="138" t="s">
        <v>1909</v>
      </c>
      <c r="H181" s="139">
        <v>0</v>
      </c>
      <c r="I181" s="140"/>
      <c r="J181" s="141">
        <f t="shared" si="10"/>
        <v>0</v>
      </c>
      <c r="K181" s="137" t="s">
        <v>1</v>
      </c>
      <c r="L181" s="31"/>
      <c r="M181" s="142" t="s">
        <v>1</v>
      </c>
      <c r="N181" s="143" t="s">
        <v>42</v>
      </c>
      <c r="P181" s="144">
        <f t="shared" si="11"/>
        <v>0</v>
      </c>
      <c r="Q181" s="144">
        <v>0</v>
      </c>
      <c r="R181" s="144">
        <f t="shared" si="12"/>
        <v>0</v>
      </c>
      <c r="S181" s="144">
        <v>0</v>
      </c>
      <c r="T181" s="145">
        <f t="shared" si="13"/>
        <v>0</v>
      </c>
      <c r="AR181" s="146" t="s">
        <v>186</v>
      </c>
      <c r="AT181" s="146" t="s">
        <v>167</v>
      </c>
      <c r="AU181" s="146" t="s">
        <v>76</v>
      </c>
      <c r="AY181" s="16" t="s">
        <v>164</v>
      </c>
      <c r="BE181" s="147">
        <f t="shared" si="14"/>
        <v>0</v>
      </c>
      <c r="BF181" s="147">
        <f t="shared" si="15"/>
        <v>0</v>
      </c>
      <c r="BG181" s="147">
        <f t="shared" si="16"/>
        <v>0</v>
      </c>
      <c r="BH181" s="147">
        <f t="shared" si="17"/>
        <v>0</v>
      </c>
      <c r="BI181" s="147">
        <f t="shared" si="18"/>
        <v>0</v>
      </c>
      <c r="BJ181" s="16" t="s">
        <v>113</v>
      </c>
      <c r="BK181" s="147">
        <f t="shared" si="19"/>
        <v>0</v>
      </c>
      <c r="BL181" s="16" t="s">
        <v>186</v>
      </c>
      <c r="BM181" s="146" t="s">
        <v>1063</v>
      </c>
    </row>
    <row r="182" spans="2:65" s="1" customFormat="1" ht="37.9" customHeight="1">
      <c r="B182" s="31"/>
      <c r="C182" s="135" t="s">
        <v>665</v>
      </c>
      <c r="D182" s="135" t="s">
        <v>167</v>
      </c>
      <c r="E182" s="136" t="s">
        <v>2946</v>
      </c>
      <c r="F182" s="137" t="s">
        <v>2947</v>
      </c>
      <c r="G182" s="138" t="s">
        <v>1909</v>
      </c>
      <c r="H182" s="139">
        <v>0</v>
      </c>
      <c r="I182" s="140"/>
      <c r="J182" s="141">
        <f t="shared" si="10"/>
        <v>0</v>
      </c>
      <c r="K182" s="137" t="s">
        <v>1</v>
      </c>
      <c r="L182" s="31"/>
      <c r="M182" s="142" t="s">
        <v>1</v>
      </c>
      <c r="N182" s="143" t="s">
        <v>42</v>
      </c>
      <c r="P182" s="144">
        <f t="shared" si="11"/>
        <v>0</v>
      </c>
      <c r="Q182" s="144">
        <v>0</v>
      </c>
      <c r="R182" s="144">
        <f t="shared" si="12"/>
        <v>0</v>
      </c>
      <c r="S182" s="144">
        <v>0</v>
      </c>
      <c r="T182" s="145">
        <f t="shared" si="13"/>
        <v>0</v>
      </c>
      <c r="AR182" s="146" t="s">
        <v>186</v>
      </c>
      <c r="AT182" s="146" t="s">
        <v>167</v>
      </c>
      <c r="AU182" s="146" t="s">
        <v>76</v>
      </c>
      <c r="AY182" s="16" t="s">
        <v>164</v>
      </c>
      <c r="BE182" s="147">
        <f t="shared" si="14"/>
        <v>0</v>
      </c>
      <c r="BF182" s="147">
        <f t="shared" si="15"/>
        <v>0</v>
      </c>
      <c r="BG182" s="147">
        <f t="shared" si="16"/>
        <v>0</v>
      </c>
      <c r="BH182" s="147">
        <f t="shared" si="17"/>
        <v>0</v>
      </c>
      <c r="BI182" s="147">
        <f t="shared" si="18"/>
        <v>0</v>
      </c>
      <c r="BJ182" s="16" t="s">
        <v>113</v>
      </c>
      <c r="BK182" s="147">
        <f t="shared" si="19"/>
        <v>0</v>
      </c>
      <c r="BL182" s="16" t="s">
        <v>186</v>
      </c>
      <c r="BM182" s="146" t="s">
        <v>1077</v>
      </c>
    </row>
    <row r="183" spans="2:65" s="1" customFormat="1" ht="24.2" customHeight="1">
      <c r="B183" s="31"/>
      <c r="C183" s="135" t="s">
        <v>670</v>
      </c>
      <c r="D183" s="135" t="s">
        <v>167</v>
      </c>
      <c r="E183" s="136" t="s">
        <v>2948</v>
      </c>
      <c r="F183" s="137" t="s">
        <v>2949</v>
      </c>
      <c r="G183" s="138" t="s">
        <v>1909</v>
      </c>
      <c r="H183" s="139">
        <v>0</v>
      </c>
      <c r="I183" s="140"/>
      <c r="J183" s="141">
        <f t="shared" si="10"/>
        <v>0</v>
      </c>
      <c r="K183" s="137" t="s">
        <v>1</v>
      </c>
      <c r="L183" s="31"/>
      <c r="M183" s="142" t="s">
        <v>1</v>
      </c>
      <c r="N183" s="143" t="s">
        <v>42</v>
      </c>
      <c r="P183" s="144">
        <f t="shared" si="11"/>
        <v>0</v>
      </c>
      <c r="Q183" s="144">
        <v>0</v>
      </c>
      <c r="R183" s="144">
        <f t="shared" si="12"/>
        <v>0</v>
      </c>
      <c r="S183" s="144">
        <v>0</v>
      </c>
      <c r="T183" s="145">
        <f t="shared" si="13"/>
        <v>0</v>
      </c>
      <c r="AR183" s="146" t="s">
        <v>186</v>
      </c>
      <c r="AT183" s="146" t="s">
        <v>167</v>
      </c>
      <c r="AU183" s="146" t="s">
        <v>76</v>
      </c>
      <c r="AY183" s="16" t="s">
        <v>164</v>
      </c>
      <c r="BE183" s="147">
        <f t="shared" si="14"/>
        <v>0</v>
      </c>
      <c r="BF183" s="147">
        <f t="shared" si="15"/>
        <v>0</v>
      </c>
      <c r="BG183" s="147">
        <f t="shared" si="16"/>
        <v>0</v>
      </c>
      <c r="BH183" s="147">
        <f t="shared" si="17"/>
        <v>0</v>
      </c>
      <c r="BI183" s="147">
        <f t="shared" si="18"/>
        <v>0</v>
      </c>
      <c r="BJ183" s="16" t="s">
        <v>113</v>
      </c>
      <c r="BK183" s="147">
        <f t="shared" si="19"/>
        <v>0</v>
      </c>
      <c r="BL183" s="16" t="s">
        <v>186</v>
      </c>
      <c r="BM183" s="146" t="s">
        <v>1088</v>
      </c>
    </row>
    <row r="184" spans="2:65" s="1" customFormat="1" ht="37.9" customHeight="1">
      <c r="B184" s="31"/>
      <c r="C184" s="135" t="s">
        <v>676</v>
      </c>
      <c r="D184" s="135" t="s">
        <v>167</v>
      </c>
      <c r="E184" s="136" t="s">
        <v>2950</v>
      </c>
      <c r="F184" s="137" t="s">
        <v>2951</v>
      </c>
      <c r="G184" s="138" t="s">
        <v>1909</v>
      </c>
      <c r="H184" s="139">
        <v>0</v>
      </c>
      <c r="I184" s="140"/>
      <c r="J184" s="141">
        <f t="shared" si="10"/>
        <v>0</v>
      </c>
      <c r="K184" s="137" t="s">
        <v>1</v>
      </c>
      <c r="L184" s="31"/>
      <c r="M184" s="142" t="s">
        <v>1</v>
      </c>
      <c r="N184" s="143" t="s">
        <v>42</v>
      </c>
      <c r="P184" s="144">
        <f t="shared" si="11"/>
        <v>0</v>
      </c>
      <c r="Q184" s="144">
        <v>0</v>
      </c>
      <c r="R184" s="144">
        <f t="shared" si="12"/>
        <v>0</v>
      </c>
      <c r="S184" s="144">
        <v>0</v>
      </c>
      <c r="T184" s="145">
        <f t="shared" si="13"/>
        <v>0</v>
      </c>
      <c r="AR184" s="146" t="s">
        <v>186</v>
      </c>
      <c r="AT184" s="146" t="s">
        <v>167</v>
      </c>
      <c r="AU184" s="146" t="s">
        <v>76</v>
      </c>
      <c r="AY184" s="16" t="s">
        <v>164</v>
      </c>
      <c r="BE184" s="147">
        <f t="shared" si="14"/>
        <v>0</v>
      </c>
      <c r="BF184" s="147">
        <f t="shared" si="15"/>
        <v>0</v>
      </c>
      <c r="BG184" s="147">
        <f t="shared" si="16"/>
        <v>0</v>
      </c>
      <c r="BH184" s="147">
        <f t="shared" si="17"/>
        <v>0</v>
      </c>
      <c r="BI184" s="147">
        <f t="shared" si="18"/>
        <v>0</v>
      </c>
      <c r="BJ184" s="16" t="s">
        <v>113</v>
      </c>
      <c r="BK184" s="147">
        <f t="shared" si="19"/>
        <v>0</v>
      </c>
      <c r="BL184" s="16" t="s">
        <v>186</v>
      </c>
      <c r="BM184" s="146" t="s">
        <v>1096</v>
      </c>
    </row>
    <row r="185" spans="2:65" s="1" customFormat="1" ht="44.25" customHeight="1">
      <c r="B185" s="31"/>
      <c r="C185" s="135" t="s">
        <v>690</v>
      </c>
      <c r="D185" s="135" t="s">
        <v>167</v>
      </c>
      <c r="E185" s="136" t="s">
        <v>2952</v>
      </c>
      <c r="F185" s="137" t="s">
        <v>2953</v>
      </c>
      <c r="G185" s="138" t="s">
        <v>1909</v>
      </c>
      <c r="H185" s="139">
        <v>0</v>
      </c>
      <c r="I185" s="140"/>
      <c r="J185" s="141">
        <f t="shared" ref="J185:J189" si="20">ROUND(I185*H185,2)</f>
        <v>0</v>
      </c>
      <c r="K185" s="137" t="s">
        <v>1</v>
      </c>
      <c r="L185" s="31"/>
      <c r="M185" s="142" t="s">
        <v>1</v>
      </c>
      <c r="N185" s="143" t="s">
        <v>42</v>
      </c>
      <c r="P185" s="144">
        <f t="shared" ref="P185:P189" si="21">O185*H185</f>
        <v>0</v>
      </c>
      <c r="Q185" s="144">
        <v>0</v>
      </c>
      <c r="R185" s="144">
        <f t="shared" ref="R185:R189" si="22">Q185*H185</f>
        <v>0</v>
      </c>
      <c r="S185" s="144">
        <v>0</v>
      </c>
      <c r="T185" s="145">
        <f t="shared" ref="T185:T189" si="23">S185*H185</f>
        <v>0</v>
      </c>
      <c r="AR185" s="146" t="s">
        <v>186</v>
      </c>
      <c r="AT185" s="146" t="s">
        <v>167</v>
      </c>
      <c r="AU185" s="146" t="s">
        <v>76</v>
      </c>
      <c r="AY185" s="16" t="s">
        <v>164</v>
      </c>
      <c r="BE185" s="147">
        <f t="shared" si="14"/>
        <v>0</v>
      </c>
      <c r="BF185" s="147">
        <f t="shared" si="15"/>
        <v>0</v>
      </c>
      <c r="BG185" s="147">
        <f t="shared" si="16"/>
        <v>0</v>
      </c>
      <c r="BH185" s="147">
        <f t="shared" si="17"/>
        <v>0</v>
      </c>
      <c r="BI185" s="147">
        <f t="shared" si="18"/>
        <v>0</v>
      </c>
      <c r="BJ185" s="16" t="s">
        <v>113</v>
      </c>
      <c r="BK185" s="147">
        <f t="shared" si="19"/>
        <v>0</v>
      </c>
      <c r="BL185" s="16" t="s">
        <v>186</v>
      </c>
      <c r="BM185" s="146" t="s">
        <v>1105</v>
      </c>
    </row>
    <row r="186" spans="2:65" s="1" customFormat="1" ht="37.9" customHeight="1">
      <c r="B186" s="31"/>
      <c r="C186" s="135" t="s">
        <v>694</v>
      </c>
      <c r="D186" s="135" t="s">
        <v>167</v>
      </c>
      <c r="E186" s="136" t="s">
        <v>2954</v>
      </c>
      <c r="F186" s="137" t="s">
        <v>2955</v>
      </c>
      <c r="G186" s="138" t="s">
        <v>1909</v>
      </c>
      <c r="H186" s="139">
        <v>0</v>
      </c>
      <c r="I186" s="140"/>
      <c r="J186" s="141">
        <f t="shared" si="20"/>
        <v>0</v>
      </c>
      <c r="K186" s="137" t="s">
        <v>1</v>
      </c>
      <c r="L186" s="31"/>
      <c r="M186" s="142" t="s">
        <v>1</v>
      </c>
      <c r="N186" s="143" t="s">
        <v>42</v>
      </c>
      <c r="P186" s="144">
        <f t="shared" si="21"/>
        <v>0</v>
      </c>
      <c r="Q186" s="144">
        <v>0</v>
      </c>
      <c r="R186" s="144">
        <f t="shared" si="22"/>
        <v>0</v>
      </c>
      <c r="S186" s="144">
        <v>0</v>
      </c>
      <c r="T186" s="145">
        <f t="shared" si="23"/>
        <v>0</v>
      </c>
      <c r="AR186" s="146" t="s">
        <v>186</v>
      </c>
      <c r="AT186" s="146" t="s">
        <v>167</v>
      </c>
      <c r="AU186" s="146" t="s">
        <v>76</v>
      </c>
      <c r="AY186" s="16" t="s">
        <v>164</v>
      </c>
      <c r="BE186" s="147">
        <f t="shared" si="14"/>
        <v>0</v>
      </c>
      <c r="BF186" s="147">
        <f t="shared" si="15"/>
        <v>0</v>
      </c>
      <c r="BG186" s="147">
        <f t="shared" si="16"/>
        <v>0</v>
      </c>
      <c r="BH186" s="147">
        <f t="shared" si="17"/>
        <v>0</v>
      </c>
      <c r="BI186" s="147">
        <f t="shared" si="18"/>
        <v>0</v>
      </c>
      <c r="BJ186" s="16" t="s">
        <v>113</v>
      </c>
      <c r="BK186" s="147">
        <f t="shared" si="19"/>
        <v>0</v>
      </c>
      <c r="BL186" s="16" t="s">
        <v>186</v>
      </c>
      <c r="BM186" s="146" t="s">
        <v>1112</v>
      </c>
    </row>
    <row r="187" spans="2:65" s="1" customFormat="1" ht="37.9" customHeight="1">
      <c r="B187" s="31"/>
      <c r="C187" s="135" t="s">
        <v>698</v>
      </c>
      <c r="D187" s="135" t="s">
        <v>167</v>
      </c>
      <c r="E187" s="136" t="s">
        <v>2956</v>
      </c>
      <c r="F187" s="137" t="s">
        <v>2957</v>
      </c>
      <c r="G187" s="138" t="s">
        <v>1909</v>
      </c>
      <c r="H187" s="139">
        <v>0</v>
      </c>
      <c r="I187" s="140"/>
      <c r="J187" s="141">
        <f t="shared" si="20"/>
        <v>0</v>
      </c>
      <c r="K187" s="137" t="s">
        <v>1</v>
      </c>
      <c r="L187" s="31"/>
      <c r="M187" s="142" t="s">
        <v>1</v>
      </c>
      <c r="N187" s="143" t="s">
        <v>42</v>
      </c>
      <c r="P187" s="144">
        <f t="shared" si="21"/>
        <v>0</v>
      </c>
      <c r="Q187" s="144">
        <v>0</v>
      </c>
      <c r="R187" s="144">
        <f t="shared" si="22"/>
        <v>0</v>
      </c>
      <c r="S187" s="144">
        <v>0</v>
      </c>
      <c r="T187" s="145">
        <f t="shared" si="23"/>
        <v>0</v>
      </c>
      <c r="AR187" s="146" t="s">
        <v>186</v>
      </c>
      <c r="AT187" s="146" t="s">
        <v>167</v>
      </c>
      <c r="AU187" s="146" t="s">
        <v>76</v>
      </c>
      <c r="AY187" s="16" t="s">
        <v>164</v>
      </c>
      <c r="BE187" s="147">
        <f t="shared" si="14"/>
        <v>0</v>
      </c>
      <c r="BF187" s="147">
        <f t="shared" si="15"/>
        <v>0</v>
      </c>
      <c r="BG187" s="147">
        <f t="shared" si="16"/>
        <v>0</v>
      </c>
      <c r="BH187" s="147">
        <f t="shared" si="17"/>
        <v>0</v>
      </c>
      <c r="BI187" s="147">
        <f t="shared" si="18"/>
        <v>0</v>
      </c>
      <c r="BJ187" s="16" t="s">
        <v>113</v>
      </c>
      <c r="BK187" s="147">
        <f t="shared" si="19"/>
        <v>0</v>
      </c>
      <c r="BL187" s="16" t="s">
        <v>186</v>
      </c>
      <c r="BM187" s="146" t="s">
        <v>1119</v>
      </c>
    </row>
    <row r="188" spans="2:65" s="1" customFormat="1" ht="24.2" customHeight="1">
      <c r="B188" s="31"/>
      <c r="C188" s="135" t="s">
        <v>714</v>
      </c>
      <c r="D188" s="135" t="s">
        <v>167</v>
      </c>
      <c r="E188" s="136" t="s">
        <v>2958</v>
      </c>
      <c r="F188" s="137" t="s">
        <v>2959</v>
      </c>
      <c r="G188" s="138" t="s">
        <v>1909</v>
      </c>
      <c r="H188" s="139">
        <v>1</v>
      </c>
      <c r="I188" s="140"/>
      <c r="J188" s="141">
        <f t="shared" si="20"/>
        <v>0</v>
      </c>
      <c r="K188" s="137" t="s">
        <v>1</v>
      </c>
      <c r="L188" s="31"/>
      <c r="M188" s="142" t="s">
        <v>1</v>
      </c>
      <c r="N188" s="143" t="s">
        <v>42</v>
      </c>
      <c r="P188" s="144">
        <f t="shared" si="21"/>
        <v>0</v>
      </c>
      <c r="Q188" s="144">
        <v>0</v>
      </c>
      <c r="R188" s="144">
        <f t="shared" si="22"/>
        <v>0</v>
      </c>
      <c r="S188" s="144">
        <v>0</v>
      </c>
      <c r="T188" s="145">
        <f t="shared" si="23"/>
        <v>0</v>
      </c>
      <c r="AR188" s="146" t="s">
        <v>186</v>
      </c>
      <c r="AT188" s="146" t="s">
        <v>167</v>
      </c>
      <c r="AU188" s="146" t="s">
        <v>76</v>
      </c>
      <c r="AY188" s="16" t="s">
        <v>164</v>
      </c>
      <c r="BE188" s="147">
        <f t="shared" si="14"/>
        <v>0</v>
      </c>
      <c r="BF188" s="147">
        <f t="shared" si="15"/>
        <v>0</v>
      </c>
      <c r="BG188" s="147">
        <f t="shared" si="16"/>
        <v>0</v>
      </c>
      <c r="BH188" s="147">
        <f t="shared" si="17"/>
        <v>0</v>
      </c>
      <c r="BI188" s="147">
        <f t="shared" si="18"/>
        <v>0</v>
      </c>
      <c r="BJ188" s="16" t="s">
        <v>113</v>
      </c>
      <c r="BK188" s="147">
        <f t="shared" si="19"/>
        <v>0</v>
      </c>
      <c r="BL188" s="16" t="s">
        <v>186</v>
      </c>
      <c r="BM188" s="146" t="s">
        <v>1134</v>
      </c>
    </row>
    <row r="189" spans="2:65" s="1" customFormat="1" ht="16.5" customHeight="1">
      <c r="B189" s="31"/>
      <c r="C189" s="135" t="s">
        <v>718</v>
      </c>
      <c r="D189" s="135" t="s">
        <v>167</v>
      </c>
      <c r="E189" s="136" t="s">
        <v>2960</v>
      </c>
      <c r="F189" s="137" t="s">
        <v>2961</v>
      </c>
      <c r="G189" s="138" t="s">
        <v>1909</v>
      </c>
      <c r="H189" s="139">
        <v>1</v>
      </c>
      <c r="I189" s="140"/>
      <c r="J189" s="141">
        <f t="shared" si="20"/>
        <v>0</v>
      </c>
      <c r="K189" s="137" t="s">
        <v>1</v>
      </c>
      <c r="L189" s="31"/>
      <c r="M189" s="152" t="s">
        <v>1</v>
      </c>
      <c r="N189" s="153" t="s">
        <v>42</v>
      </c>
      <c r="O189" s="154"/>
      <c r="P189" s="155">
        <f t="shared" si="21"/>
        <v>0</v>
      </c>
      <c r="Q189" s="155">
        <v>0</v>
      </c>
      <c r="R189" s="155">
        <f t="shared" si="22"/>
        <v>0</v>
      </c>
      <c r="S189" s="155">
        <v>0</v>
      </c>
      <c r="T189" s="156">
        <f t="shared" si="23"/>
        <v>0</v>
      </c>
      <c r="AR189" s="146" t="s">
        <v>186</v>
      </c>
      <c r="AT189" s="146" t="s">
        <v>167</v>
      </c>
      <c r="AU189" s="146" t="s">
        <v>76</v>
      </c>
      <c r="AY189" s="16" t="s">
        <v>164</v>
      </c>
      <c r="BE189" s="147">
        <f t="shared" si="14"/>
        <v>0</v>
      </c>
      <c r="BF189" s="147">
        <f t="shared" si="15"/>
        <v>0</v>
      </c>
      <c r="BG189" s="147">
        <f t="shared" si="16"/>
        <v>0</v>
      </c>
      <c r="BH189" s="147">
        <f t="shared" si="17"/>
        <v>0</v>
      </c>
      <c r="BI189" s="147">
        <f t="shared" si="18"/>
        <v>0</v>
      </c>
      <c r="BJ189" s="16" t="s">
        <v>113</v>
      </c>
      <c r="BK189" s="147">
        <f t="shared" si="19"/>
        <v>0</v>
      </c>
      <c r="BL189" s="16" t="s">
        <v>186</v>
      </c>
      <c r="BM189" s="146" t="s">
        <v>1142</v>
      </c>
    </row>
    <row r="190" spans="2:65" s="1" customFormat="1" ht="6.95" customHeight="1">
      <c r="B190" s="43"/>
      <c r="C190" s="44"/>
      <c r="D190" s="44"/>
      <c r="E190" s="44"/>
      <c r="F190" s="44"/>
      <c r="G190" s="44"/>
      <c r="H190" s="44"/>
      <c r="I190" s="44"/>
      <c r="J190" s="44"/>
      <c r="K190" s="44"/>
      <c r="L190" s="31"/>
    </row>
  </sheetData>
  <sheetProtection algorithmName="SHA-512" hashValue="0T3IFSaYy1RUFH2uRrdIlvO56cO68+WjxBVRnTwTs9WWOx/Ph3P2R5QRMzBA969ITEH+/q6kQxbBSL4xCqUuEA==" saltValue="H7Bhr5AXMRqbeKy8DPc0Um5yj6PbDFfrgQ/7G94wY3e9ZS5GRpUDXZpieWTsXiBgYYWGJi+eCSY/Cd91Hwwr/A==" spinCount="100000" sheet="1" objects="1" scenarios="1" formatColumns="0" formatRows="0" autoFilter="0"/>
  <autoFilter ref="C119:K189" xr:uid="{00000000-0009-0000-0000-00000C000000}"/>
  <mergeCells count="12">
    <mergeCell ref="E112:H112"/>
    <mergeCell ref="L2:V2"/>
    <mergeCell ref="E85:H85"/>
    <mergeCell ref="E87:H87"/>
    <mergeCell ref="E89:H89"/>
    <mergeCell ref="E108:H108"/>
    <mergeCell ref="E110:H11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186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AT2" s="16" t="s">
        <v>125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</row>
    <row r="4" spans="2:46" ht="24.95" customHeight="1">
      <c r="B4" s="19"/>
      <c r="D4" s="20" t="s">
        <v>131</v>
      </c>
      <c r="L4" s="19"/>
      <c r="M4" s="92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1" t="str">
        <f>'Rekapitulace stavby'!K6</f>
        <v>Novostavba pavilonu sociální služby</v>
      </c>
      <c r="F7" s="232"/>
      <c r="G7" s="232"/>
      <c r="H7" s="232"/>
      <c r="L7" s="19"/>
    </row>
    <row r="8" spans="2:46" ht="12" customHeight="1">
      <c r="B8" s="19"/>
      <c r="D8" s="26" t="s">
        <v>132</v>
      </c>
      <c r="L8" s="19"/>
    </row>
    <row r="9" spans="2:46" s="1" customFormat="1" ht="16.5" customHeight="1">
      <c r="B9" s="31"/>
      <c r="E9" s="231" t="s">
        <v>2686</v>
      </c>
      <c r="F9" s="230"/>
      <c r="G9" s="230"/>
      <c r="H9" s="230"/>
      <c r="L9" s="31"/>
    </row>
    <row r="10" spans="2:46" s="1" customFormat="1" ht="12" customHeight="1">
      <c r="B10" s="31"/>
      <c r="D10" s="26" t="s">
        <v>2687</v>
      </c>
      <c r="L10" s="31"/>
    </row>
    <row r="11" spans="2:46" s="1" customFormat="1" ht="16.5" customHeight="1">
      <c r="B11" s="31"/>
      <c r="E11" s="224" t="s">
        <v>2962</v>
      </c>
      <c r="F11" s="230"/>
      <c r="G11" s="230"/>
      <c r="H11" s="230"/>
      <c r="L11" s="31"/>
    </row>
    <row r="12" spans="2:46" s="1" customFormat="1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29. 1. 2025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">
        <v>1</v>
      </c>
      <c r="L16" s="31"/>
    </row>
    <row r="17" spans="2:12" s="1" customFormat="1" ht="18" customHeight="1">
      <c r="B17" s="31"/>
      <c r="E17" s="24" t="s">
        <v>26</v>
      </c>
      <c r="I17" s="26" t="s">
        <v>27</v>
      </c>
      <c r="J17" s="24" t="s">
        <v>1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3" t="str">
        <f>'Rekapitulace stavby'!E14</f>
        <v>Vyplň údaj</v>
      </c>
      <c r="F20" s="199"/>
      <c r="G20" s="199"/>
      <c r="H20" s="199"/>
      <c r="I20" s="26" t="s">
        <v>27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25</v>
      </c>
      <c r="J22" s="24" t="s">
        <v>1</v>
      </c>
      <c r="L22" s="31"/>
    </row>
    <row r="23" spans="2:12" s="1" customFormat="1" ht="18" customHeight="1">
      <c r="B23" s="31"/>
      <c r="E23" s="24" t="s">
        <v>31</v>
      </c>
      <c r="I23" s="26" t="s">
        <v>27</v>
      </c>
      <c r="J23" s="24" t="s">
        <v>1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33</v>
      </c>
      <c r="I25" s="26" t="s">
        <v>25</v>
      </c>
      <c r="J25" s="24" t="s">
        <v>1</v>
      </c>
      <c r="L25" s="31"/>
    </row>
    <row r="26" spans="2:12" s="1" customFormat="1" ht="18" customHeight="1">
      <c r="B26" s="31"/>
      <c r="E26" s="24" t="s">
        <v>34</v>
      </c>
      <c r="I26" s="26" t="s">
        <v>27</v>
      </c>
      <c r="J26" s="24" t="s">
        <v>1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35</v>
      </c>
      <c r="L28" s="31"/>
    </row>
    <row r="29" spans="2:12" s="7" customFormat="1" ht="16.5" customHeight="1">
      <c r="B29" s="93"/>
      <c r="E29" s="204" t="s">
        <v>1</v>
      </c>
      <c r="F29" s="204"/>
      <c r="G29" s="204"/>
      <c r="H29" s="204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36</v>
      </c>
      <c r="J32" s="65">
        <f>ROUND(J120,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54" t="s">
        <v>40</v>
      </c>
      <c r="E35" s="26" t="s">
        <v>41</v>
      </c>
      <c r="F35" s="85">
        <f>ROUND((SUM(BE120:BE185)),  2)</f>
        <v>0</v>
      </c>
      <c r="I35" s="95">
        <v>0.21</v>
      </c>
      <c r="J35" s="85">
        <f>ROUND(((SUM(BE120:BE185))*I35),  2)</f>
        <v>0</v>
      </c>
      <c r="L35" s="31"/>
    </row>
    <row r="36" spans="2:12" s="1" customFormat="1" ht="14.45" customHeight="1">
      <c r="B36" s="31"/>
      <c r="E36" s="26" t="s">
        <v>42</v>
      </c>
      <c r="F36" s="85">
        <f>ROUND((SUM(BF120:BF185)),  2)</f>
        <v>0</v>
      </c>
      <c r="I36" s="95">
        <v>0.12</v>
      </c>
      <c r="J36" s="85">
        <f>ROUND(((SUM(BF120:BF185))*I36),  2)</f>
        <v>0</v>
      </c>
      <c r="L36" s="31"/>
    </row>
    <row r="37" spans="2:12" s="1" customFormat="1" ht="14.45" hidden="1" customHeight="1">
      <c r="B37" s="31"/>
      <c r="E37" s="26" t="s">
        <v>43</v>
      </c>
      <c r="F37" s="85">
        <f>ROUND((SUM(BG120:BG185)),  2)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85">
        <f>ROUND((SUM(BH120:BH185)),  2)</f>
        <v>0</v>
      </c>
      <c r="I38" s="95">
        <v>0.12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45</v>
      </c>
      <c r="F39" s="85">
        <f>ROUND((SUM(BI120:BI185)),  2)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46</v>
      </c>
      <c r="E41" s="56"/>
      <c r="F41" s="56"/>
      <c r="G41" s="98" t="s">
        <v>47</v>
      </c>
      <c r="H41" s="99" t="s">
        <v>48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51</v>
      </c>
      <c r="E61" s="33"/>
      <c r="F61" s="102" t="s">
        <v>52</v>
      </c>
      <c r="G61" s="42" t="s">
        <v>51</v>
      </c>
      <c r="H61" s="33"/>
      <c r="I61" s="33"/>
      <c r="J61" s="103" t="s">
        <v>52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51</v>
      </c>
      <c r="E76" s="33"/>
      <c r="F76" s="102" t="s">
        <v>52</v>
      </c>
      <c r="G76" s="42" t="s">
        <v>51</v>
      </c>
      <c r="H76" s="33"/>
      <c r="I76" s="33"/>
      <c r="J76" s="103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134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31" t="str">
        <f>E7</f>
        <v>Novostavba pavilonu sociální služby</v>
      </c>
      <c r="F85" s="232"/>
      <c r="G85" s="232"/>
      <c r="H85" s="232"/>
      <c r="L85" s="31"/>
    </row>
    <row r="86" spans="2:12" ht="12" customHeight="1">
      <c r="B86" s="19"/>
      <c r="C86" s="26" t="s">
        <v>132</v>
      </c>
      <c r="L86" s="19"/>
    </row>
    <row r="87" spans="2:12" s="1" customFormat="1" ht="16.5" customHeight="1">
      <c r="B87" s="31"/>
      <c r="E87" s="231" t="s">
        <v>2686</v>
      </c>
      <c r="F87" s="230"/>
      <c r="G87" s="230"/>
      <c r="H87" s="230"/>
      <c r="L87" s="31"/>
    </row>
    <row r="88" spans="2:12" s="1" customFormat="1" ht="12" customHeight="1">
      <c r="B88" s="31"/>
      <c r="C88" s="26" t="s">
        <v>2687</v>
      </c>
      <c r="L88" s="31"/>
    </row>
    <row r="89" spans="2:12" s="1" customFormat="1" ht="16.5" customHeight="1">
      <c r="B89" s="31"/>
      <c r="E89" s="224" t="str">
        <f>E11</f>
        <v>12 - KSP</v>
      </c>
      <c r="F89" s="230"/>
      <c r="G89" s="230"/>
      <c r="H89" s="230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 xml:space="preserve"> </v>
      </c>
      <c r="I91" s="26" t="s">
        <v>22</v>
      </c>
      <c r="J91" s="51" t="str">
        <f>IF(J14="","",J14)</f>
        <v>29. 1. 2025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24</v>
      </c>
      <c r="F93" s="24" t="str">
        <f>E17</f>
        <v>Centrum Rožmitál pod Tremšínem</v>
      </c>
      <c r="I93" s="26" t="s">
        <v>30</v>
      </c>
      <c r="J93" s="29" t="str">
        <f>E23</f>
        <v>IPOKa s.r.o.</v>
      </c>
      <c r="L93" s="31"/>
    </row>
    <row r="94" spans="2:12" s="1" customFormat="1" ht="25.7" customHeight="1">
      <c r="B94" s="31"/>
      <c r="C94" s="26" t="s">
        <v>28</v>
      </c>
      <c r="F94" s="24" t="str">
        <f>IF(E20="","",E20)</f>
        <v>Vyplň údaj</v>
      </c>
      <c r="I94" s="26" t="s">
        <v>33</v>
      </c>
      <c r="J94" s="29" t="str">
        <f>E26</f>
        <v>František Klus (asř + kompletace)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135</v>
      </c>
      <c r="D96" s="96"/>
      <c r="E96" s="96"/>
      <c r="F96" s="96"/>
      <c r="G96" s="96"/>
      <c r="H96" s="96"/>
      <c r="I96" s="96"/>
      <c r="J96" s="105" t="s">
        <v>136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137</v>
      </c>
      <c r="J98" s="65">
        <f>J120</f>
        <v>0</v>
      </c>
      <c r="L98" s="31"/>
      <c r="AU98" s="16" t="s">
        <v>138</v>
      </c>
    </row>
    <row r="99" spans="2:47" s="1" customFormat="1" ht="21.75" customHeight="1">
      <c r="B99" s="31"/>
      <c r="L99" s="31"/>
    </row>
    <row r="100" spans="2:47" s="1" customFormat="1" ht="6.95" customHeight="1"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31"/>
    </row>
    <row r="104" spans="2:47" s="1" customFormat="1" ht="6.95" customHeight="1">
      <c r="B104" s="45"/>
      <c r="C104" s="46"/>
      <c r="D104" s="46"/>
      <c r="E104" s="46"/>
      <c r="F104" s="46"/>
      <c r="G104" s="46"/>
      <c r="H104" s="46"/>
      <c r="I104" s="46"/>
      <c r="J104" s="46"/>
      <c r="K104" s="46"/>
      <c r="L104" s="31"/>
    </row>
    <row r="105" spans="2:47" s="1" customFormat="1" ht="24.95" customHeight="1">
      <c r="B105" s="31"/>
      <c r="C105" s="20" t="s">
        <v>149</v>
      </c>
      <c r="L105" s="31"/>
    </row>
    <row r="106" spans="2:47" s="1" customFormat="1" ht="6.95" customHeight="1">
      <c r="B106" s="31"/>
      <c r="L106" s="31"/>
    </row>
    <row r="107" spans="2:47" s="1" customFormat="1" ht="12" customHeight="1">
      <c r="B107" s="31"/>
      <c r="C107" s="26" t="s">
        <v>16</v>
      </c>
      <c r="L107" s="31"/>
    </row>
    <row r="108" spans="2:47" s="1" customFormat="1" ht="16.5" customHeight="1">
      <c r="B108" s="31"/>
      <c r="E108" s="231" t="str">
        <f>E7</f>
        <v>Novostavba pavilonu sociální služby</v>
      </c>
      <c r="F108" s="232"/>
      <c r="G108" s="232"/>
      <c r="H108" s="232"/>
      <c r="L108" s="31"/>
    </row>
    <row r="109" spans="2:47" ht="12" customHeight="1">
      <c r="B109" s="19"/>
      <c r="C109" s="26" t="s">
        <v>132</v>
      </c>
      <c r="L109" s="19"/>
    </row>
    <row r="110" spans="2:47" s="1" customFormat="1" ht="16.5" customHeight="1">
      <c r="B110" s="31"/>
      <c r="E110" s="231" t="s">
        <v>2686</v>
      </c>
      <c r="F110" s="230"/>
      <c r="G110" s="230"/>
      <c r="H110" s="230"/>
      <c r="L110" s="31"/>
    </row>
    <row r="111" spans="2:47" s="1" customFormat="1" ht="12" customHeight="1">
      <c r="B111" s="31"/>
      <c r="C111" s="26" t="s">
        <v>2687</v>
      </c>
      <c r="L111" s="31"/>
    </row>
    <row r="112" spans="2:47" s="1" customFormat="1" ht="16.5" customHeight="1">
      <c r="B112" s="31"/>
      <c r="E112" s="224" t="str">
        <f>E11</f>
        <v>12 - KSP</v>
      </c>
      <c r="F112" s="230"/>
      <c r="G112" s="230"/>
      <c r="H112" s="230"/>
      <c r="L112" s="31"/>
    </row>
    <row r="113" spans="2:65" s="1" customFormat="1" ht="6.95" customHeight="1">
      <c r="B113" s="31"/>
      <c r="L113" s="31"/>
    </row>
    <row r="114" spans="2:65" s="1" customFormat="1" ht="12" customHeight="1">
      <c r="B114" s="31"/>
      <c r="C114" s="26" t="s">
        <v>20</v>
      </c>
      <c r="F114" s="24" t="str">
        <f>F14</f>
        <v xml:space="preserve"> </v>
      </c>
      <c r="I114" s="26" t="s">
        <v>22</v>
      </c>
      <c r="J114" s="51" t="str">
        <f>IF(J14="","",J14)</f>
        <v>29. 1. 2025</v>
      </c>
      <c r="L114" s="31"/>
    </row>
    <row r="115" spans="2:65" s="1" customFormat="1" ht="6.95" customHeight="1">
      <c r="B115" s="31"/>
      <c r="L115" s="31"/>
    </row>
    <row r="116" spans="2:65" s="1" customFormat="1" ht="15.2" customHeight="1">
      <c r="B116" s="31"/>
      <c r="C116" s="26" t="s">
        <v>24</v>
      </c>
      <c r="F116" s="24" t="str">
        <f>E17</f>
        <v>Centrum Rožmitál pod Tremšínem</v>
      </c>
      <c r="I116" s="26" t="s">
        <v>30</v>
      </c>
      <c r="J116" s="29" t="str">
        <f>E23</f>
        <v>IPOKa s.r.o.</v>
      </c>
      <c r="L116" s="31"/>
    </row>
    <row r="117" spans="2:65" s="1" customFormat="1" ht="25.7" customHeight="1">
      <c r="B117" s="31"/>
      <c r="C117" s="26" t="s">
        <v>28</v>
      </c>
      <c r="F117" s="24" t="str">
        <f>IF(E20="","",E20)</f>
        <v>Vyplň údaj</v>
      </c>
      <c r="I117" s="26" t="s">
        <v>33</v>
      </c>
      <c r="J117" s="29" t="str">
        <f>E26</f>
        <v>František Klus (asř + kompletace)</v>
      </c>
      <c r="L117" s="31"/>
    </row>
    <row r="118" spans="2:65" s="1" customFormat="1" ht="10.35" customHeight="1">
      <c r="B118" s="31"/>
      <c r="L118" s="31"/>
    </row>
    <row r="119" spans="2:65" s="10" customFormat="1" ht="29.25" customHeight="1">
      <c r="B119" s="115"/>
      <c r="C119" s="116" t="s">
        <v>150</v>
      </c>
      <c r="D119" s="117" t="s">
        <v>61</v>
      </c>
      <c r="E119" s="117" t="s">
        <v>57</v>
      </c>
      <c r="F119" s="117" t="s">
        <v>58</v>
      </c>
      <c r="G119" s="117" t="s">
        <v>151</v>
      </c>
      <c r="H119" s="117" t="s">
        <v>152</v>
      </c>
      <c r="I119" s="117" t="s">
        <v>153</v>
      </c>
      <c r="J119" s="117" t="s">
        <v>136</v>
      </c>
      <c r="K119" s="118" t="s">
        <v>154</v>
      </c>
      <c r="L119" s="115"/>
      <c r="M119" s="58" t="s">
        <v>1</v>
      </c>
      <c r="N119" s="59" t="s">
        <v>40</v>
      </c>
      <c r="O119" s="59" t="s">
        <v>155</v>
      </c>
      <c r="P119" s="59" t="s">
        <v>156</v>
      </c>
      <c r="Q119" s="59" t="s">
        <v>157</v>
      </c>
      <c r="R119" s="59" t="s">
        <v>158</v>
      </c>
      <c r="S119" s="59" t="s">
        <v>159</v>
      </c>
      <c r="T119" s="60" t="s">
        <v>160</v>
      </c>
    </row>
    <row r="120" spans="2:65" s="1" customFormat="1" ht="22.9" customHeight="1">
      <c r="B120" s="31"/>
      <c r="C120" s="63" t="s">
        <v>161</v>
      </c>
      <c r="J120" s="119">
        <f>BK120</f>
        <v>0</v>
      </c>
      <c r="L120" s="31"/>
      <c r="M120" s="61"/>
      <c r="N120" s="52"/>
      <c r="O120" s="52"/>
      <c r="P120" s="120">
        <f>SUM(P121:P185)</f>
        <v>0</v>
      </c>
      <c r="Q120" s="52"/>
      <c r="R120" s="120">
        <f>SUM(R121:R185)</f>
        <v>0</v>
      </c>
      <c r="S120" s="52"/>
      <c r="T120" s="121">
        <f>SUM(T121:T185)</f>
        <v>0</v>
      </c>
      <c r="AT120" s="16" t="s">
        <v>75</v>
      </c>
      <c r="AU120" s="16" t="s">
        <v>138</v>
      </c>
      <c r="BK120" s="122">
        <f>SUM(BK121:BK185)</f>
        <v>0</v>
      </c>
    </row>
    <row r="121" spans="2:65" s="1" customFormat="1" ht="24.2" customHeight="1">
      <c r="B121" s="31"/>
      <c r="C121" s="135" t="s">
        <v>84</v>
      </c>
      <c r="D121" s="135" t="s">
        <v>167</v>
      </c>
      <c r="E121" s="136" t="s">
        <v>2963</v>
      </c>
      <c r="F121" s="137" t="s">
        <v>2964</v>
      </c>
      <c r="G121" s="138" t="s">
        <v>1894</v>
      </c>
      <c r="H121" s="139">
        <v>266</v>
      </c>
      <c r="I121" s="140"/>
      <c r="J121" s="141">
        <f t="shared" ref="J121:J152" si="0">ROUND(I121*H121,2)</f>
        <v>0</v>
      </c>
      <c r="K121" s="137" t="s">
        <v>1</v>
      </c>
      <c r="L121" s="31"/>
      <c r="M121" s="142" t="s">
        <v>1</v>
      </c>
      <c r="N121" s="143" t="s">
        <v>42</v>
      </c>
      <c r="P121" s="144">
        <f t="shared" ref="P121:P152" si="1">O121*H121</f>
        <v>0</v>
      </c>
      <c r="Q121" s="144">
        <v>0</v>
      </c>
      <c r="R121" s="144">
        <f t="shared" ref="R121:R152" si="2">Q121*H121</f>
        <v>0</v>
      </c>
      <c r="S121" s="144">
        <v>0</v>
      </c>
      <c r="T121" s="145">
        <f t="shared" ref="T121:T152" si="3">S121*H121</f>
        <v>0</v>
      </c>
      <c r="AR121" s="146" t="s">
        <v>186</v>
      </c>
      <c r="AT121" s="146" t="s">
        <v>167</v>
      </c>
      <c r="AU121" s="146" t="s">
        <v>76</v>
      </c>
      <c r="AY121" s="16" t="s">
        <v>164</v>
      </c>
      <c r="BE121" s="147">
        <f t="shared" ref="BE121:BE152" si="4">IF(N121="základní",J121,0)</f>
        <v>0</v>
      </c>
      <c r="BF121" s="147">
        <f t="shared" ref="BF121:BF152" si="5">IF(N121="snížená",J121,0)</f>
        <v>0</v>
      </c>
      <c r="BG121" s="147">
        <f t="shared" ref="BG121:BG152" si="6">IF(N121="zákl. přenesená",J121,0)</f>
        <v>0</v>
      </c>
      <c r="BH121" s="147">
        <f t="shared" ref="BH121:BH152" si="7">IF(N121="sníž. přenesená",J121,0)</f>
        <v>0</v>
      </c>
      <c r="BI121" s="147">
        <f t="shared" ref="BI121:BI152" si="8">IF(N121="nulová",J121,0)</f>
        <v>0</v>
      </c>
      <c r="BJ121" s="16" t="s">
        <v>113</v>
      </c>
      <c r="BK121" s="147">
        <f t="shared" ref="BK121:BK152" si="9">ROUND(I121*H121,2)</f>
        <v>0</v>
      </c>
      <c r="BL121" s="16" t="s">
        <v>186</v>
      </c>
      <c r="BM121" s="146" t="s">
        <v>113</v>
      </c>
    </row>
    <row r="122" spans="2:65" s="1" customFormat="1" ht="16.5" customHeight="1">
      <c r="B122" s="31"/>
      <c r="C122" s="135" t="s">
        <v>113</v>
      </c>
      <c r="D122" s="135" t="s">
        <v>167</v>
      </c>
      <c r="E122" s="136" t="s">
        <v>2965</v>
      </c>
      <c r="F122" s="137" t="s">
        <v>2966</v>
      </c>
      <c r="G122" s="138" t="s">
        <v>1894</v>
      </c>
      <c r="H122" s="139">
        <v>12</v>
      </c>
      <c r="I122" s="140"/>
      <c r="J122" s="141">
        <f t="shared" si="0"/>
        <v>0</v>
      </c>
      <c r="K122" s="137" t="s">
        <v>1</v>
      </c>
      <c r="L122" s="31"/>
      <c r="M122" s="142" t="s">
        <v>1</v>
      </c>
      <c r="N122" s="143" t="s">
        <v>42</v>
      </c>
      <c r="P122" s="144">
        <f t="shared" si="1"/>
        <v>0</v>
      </c>
      <c r="Q122" s="144">
        <v>0</v>
      </c>
      <c r="R122" s="144">
        <f t="shared" si="2"/>
        <v>0</v>
      </c>
      <c r="S122" s="144">
        <v>0</v>
      </c>
      <c r="T122" s="145">
        <f t="shared" si="3"/>
        <v>0</v>
      </c>
      <c r="AR122" s="146" t="s">
        <v>186</v>
      </c>
      <c r="AT122" s="146" t="s">
        <v>167</v>
      </c>
      <c r="AU122" s="146" t="s">
        <v>76</v>
      </c>
      <c r="AY122" s="16" t="s">
        <v>164</v>
      </c>
      <c r="BE122" s="147">
        <f t="shared" si="4"/>
        <v>0</v>
      </c>
      <c r="BF122" s="147">
        <f t="shared" si="5"/>
        <v>0</v>
      </c>
      <c r="BG122" s="147">
        <f t="shared" si="6"/>
        <v>0</v>
      </c>
      <c r="BH122" s="147">
        <f t="shared" si="7"/>
        <v>0</v>
      </c>
      <c r="BI122" s="147">
        <f t="shared" si="8"/>
        <v>0</v>
      </c>
      <c r="BJ122" s="16" t="s">
        <v>113</v>
      </c>
      <c r="BK122" s="147">
        <f t="shared" si="9"/>
        <v>0</v>
      </c>
      <c r="BL122" s="16" t="s">
        <v>186</v>
      </c>
      <c r="BM122" s="146" t="s">
        <v>186</v>
      </c>
    </row>
    <row r="123" spans="2:65" s="1" customFormat="1" ht="24.2" customHeight="1">
      <c r="B123" s="31"/>
      <c r="C123" s="135" t="s">
        <v>181</v>
      </c>
      <c r="D123" s="135" t="s">
        <v>167</v>
      </c>
      <c r="E123" s="136" t="s">
        <v>2967</v>
      </c>
      <c r="F123" s="137" t="s">
        <v>2968</v>
      </c>
      <c r="G123" s="138" t="s">
        <v>1894</v>
      </c>
      <c r="H123" s="139">
        <v>1840</v>
      </c>
      <c r="I123" s="140"/>
      <c r="J123" s="141">
        <f t="shared" si="0"/>
        <v>0</v>
      </c>
      <c r="K123" s="137" t="s">
        <v>1</v>
      </c>
      <c r="L123" s="31"/>
      <c r="M123" s="142" t="s">
        <v>1</v>
      </c>
      <c r="N123" s="143" t="s">
        <v>42</v>
      </c>
      <c r="P123" s="144">
        <f t="shared" si="1"/>
        <v>0</v>
      </c>
      <c r="Q123" s="144">
        <v>0</v>
      </c>
      <c r="R123" s="144">
        <f t="shared" si="2"/>
        <v>0</v>
      </c>
      <c r="S123" s="144">
        <v>0</v>
      </c>
      <c r="T123" s="145">
        <f t="shared" si="3"/>
        <v>0</v>
      </c>
      <c r="AR123" s="146" t="s">
        <v>186</v>
      </c>
      <c r="AT123" s="146" t="s">
        <v>167</v>
      </c>
      <c r="AU123" s="146" t="s">
        <v>76</v>
      </c>
      <c r="AY123" s="16" t="s">
        <v>164</v>
      </c>
      <c r="BE123" s="147">
        <f t="shared" si="4"/>
        <v>0</v>
      </c>
      <c r="BF123" s="147">
        <f t="shared" si="5"/>
        <v>0</v>
      </c>
      <c r="BG123" s="147">
        <f t="shared" si="6"/>
        <v>0</v>
      </c>
      <c r="BH123" s="147">
        <f t="shared" si="7"/>
        <v>0</v>
      </c>
      <c r="BI123" s="147">
        <f t="shared" si="8"/>
        <v>0</v>
      </c>
      <c r="BJ123" s="16" t="s">
        <v>113</v>
      </c>
      <c r="BK123" s="147">
        <f t="shared" si="9"/>
        <v>0</v>
      </c>
      <c r="BL123" s="16" t="s">
        <v>186</v>
      </c>
      <c r="BM123" s="146" t="s">
        <v>194</v>
      </c>
    </row>
    <row r="124" spans="2:65" s="1" customFormat="1" ht="24.2" customHeight="1">
      <c r="B124" s="31"/>
      <c r="C124" s="135" t="s">
        <v>186</v>
      </c>
      <c r="D124" s="135" t="s">
        <v>167</v>
      </c>
      <c r="E124" s="136" t="s">
        <v>2969</v>
      </c>
      <c r="F124" s="137" t="s">
        <v>2970</v>
      </c>
      <c r="G124" s="138" t="s">
        <v>442</v>
      </c>
      <c r="H124" s="139">
        <v>579</v>
      </c>
      <c r="I124" s="140"/>
      <c r="J124" s="141">
        <f t="shared" si="0"/>
        <v>0</v>
      </c>
      <c r="K124" s="137" t="s">
        <v>1</v>
      </c>
      <c r="L124" s="31"/>
      <c r="M124" s="142" t="s">
        <v>1</v>
      </c>
      <c r="N124" s="143" t="s">
        <v>42</v>
      </c>
      <c r="P124" s="144">
        <f t="shared" si="1"/>
        <v>0</v>
      </c>
      <c r="Q124" s="144">
        <v>0</v>
      </c>
      <c r="R124" s="144">
        <f t="shared" si="2"/>
        <v>0</v>
      </c>
      <c r="S124" s="144">
        <v>0</v>
      </c>
      <c r="T124" s="145">
        <f t="shared" si="3"/>
        <v>0</v>
      </c>
      <c r="AR124" s="146" t="s">
        <v>186</v>
      </c>
      <c r="AT124" s="146" t="s">
        <v>167</v>
      </c>
      <c r="AU124" s="146" t="s">
        <v>76</v>
      </c>
      <c r="AY124" s="16" t="s">
        <v>164</v>
      </c>
      <c r="BE124" s="147">
        <f t="shared" si="4"/>
        <v>0</v>
      </c>
      <c r="BF124" s="147">
        <f t="shared" si="5"/>
        <v>0</v>
      </c>
      <c r="BG124" s="147">
        <f t="shared" si="6"/>
        <v>0</v>
      </c>
      <c r="BH124" s="147">
        <f t="shared" si="7"/>
        <v>0</v>
      </c>
      <c r="BI124" s="147">
        <f t="shared" si="8"/>
        <v>0</v>
      </c>
      <c r="BJ124" s="16" t="s">
        <v>113</v>
      </c>
      <c r="BK124" s="147">
        <f t="shared" si="9"/>
        <v>0</v>
      </c>
      <c r="BL124" s="16" t="s">
        <v>186</v>
      </c>
      <c r="BM124" s="146" t="s">
        <v>203</v>
      </c>
    </row>
    <row r="125" spans="2:65" s="1" customFormat="1" ht="24.2" customHeight="1">
      <c r="B125" s="31"/>
      <c r="C125" s="135" t="s">
        <v>163</v>
      </c>
      <c r="D125" s="135" t="s">
        <v>167</v>
      </c>
      <c r="E125" s="136" t="s">
        <v>2971</v>
      </c>
      <c r="F125" s="137" t="s">
        <v>2972</v>
      </c>
      <c r="G125" s="138" t="s">
        <v>442</v>
      </c>
      <c r="H125" s="139">
        <v>132</v>
      </c>
      <c r="I125" s="140"/>
      <c r="J125" s="141">
        <f t="shared" si="0"/>
        <v>0</v>
      </c>
      <c r="K125" s="137" t="s">
        <v>1</v>
      </c>
      <c r="L125" s="31"/>
      <c r="M125" s="142" t="s">
        <v>1</v>
      </c>
      <c r="N125" s="143" t="s">
        <v>42</v>
      </c>
      <c r="P125" s="144">
        <f t="shared" si="1"/>
        <v>0</v>
      </c>
      <c r="Q125" s="144">
        <v>0</v>
      </c>
      <c r="R125" s="144">
        <f t="shared" si="2"/>
        <v>0</v>
      </c>
      <c r="S125" s="144">
        <v>0</v>
      </c>
      <c r="T125" s="145">
        <f t="shared" si="3"/>
        <v>0</v>
      </c>
      <c r="AR125" s="146" t="s">
        <v>186</v>
      </c>
      <c r="AT125" s="146" t="s">
        <v>167</v>
      </c>
      <c r="AU125" s="146" t="s">
        <v>76</v>
      </c>
      <c r="AY125" s="16" t="s">
        <v>164</v>
      </c>
      <c r="BE125" s="147">
        <f t="shared" si="4"/>
        <v>0</v>
      </c>
      <c r="BF125" s="147">
        <f t="shared" si="5"/>
        <v>0</v>
      </c>
      <c r="BG125" s="147">
        <f t="shared" si="6"/>
        <v>0</v>
      </c>
      <c r="BH125" s="147">
        <f t="shared" si="7"/>
        <v>0</v>
      </c>
      <c r="BI125" s="147">
        <f t="shared" si="8"/>
        <v>0</v>
      </c>
      <c r="BJ125" s="16" t="s">
        <v>113</v>
      </c>
      <c r="BK125" s="147">
        <f t="shared" si="9"/>
        <v>0</v>
      </c>
      <c r="BL125" s="16" t="s">
        <v>186</v>
      </c>
      <c r="BM125" s="146" t="s">
        <v>118</v>
      </c>
    </row>
    <row r="126" spans="2:65" s="1" customFormat="1" ht="16.5" customHeight="1">
      <c r="B126" s="31"/>
      <c r="C126" s="135" t="s">
        <v>194</v>
      </c>
      <c r="D126" s="135" t="s">
        <v>167</v>
      </c>
      <c r="E126" s="136" t="s">
        <v>2973</v>
      </c>
      <c r="F126" s="137" t="s">
        <v>2974</v>
      </c>
      <c r="G126" s="138" t="s">
        <v>442</v>
      </c>
      <c r="H126" s="139">
        <v>16</v>
      </c>
      <c r="I126" s="140"/>
      <c r="J126" s="141">
        <f t="shared" si="0"/>
        <v>0</v>
      </c>
      <c r="K126" s="137" t="s">
        <v>1</v>
      </c>
      <c r="L126" s="31"/>
      <c r="M126" s="142" t="s">
        <v>1</v>
      </c>
      <c r="N126" s="143" t="s">
        <v>42</v>
      </c>
      <c r="P126" s="144">
        <f t="shared" si="1"/>
        <v>0</v>
      </c>
      <c r="Q126" s="144">
        <v>0</v>
      </c>
      <c r="R126" s="144">
        <f t="shared" si="2"/>
        <v>0</v>
      </c>
      <c r="S126" s="144">
        <v>0</v>
      </c>
      <c r="T126" s="145">
        <f t="shared" si="3"/>
        <v>0</v>
      </c>
      <c r="AR126" s="146" t="s">
        <v>186</v>
      </c>
      <c r="AT126" s="146" t="s">
        <v>167</v>
      </c>
      <c r="AU126" s="146" t="s">
        <v>76</v>
      </c>
      <c r="AY126" s="16" t="s">
        <v>164</v>
      </c>
      <c r="BE126" s="147">
        <f t="shared" si="4"/>
        <v>0</v>
      </c>
      <c r="BF126" s="147">
        <f t="shared" si="5"/>
        <v>0</v>
      </c>
      <c r="BG126" s="147">
        <f t="shared" si="6"/>
        <v>0</v>
      </c>
      <c r="BH126" s="147">
        <f t="shared" si="7"/>
        <v>0</v>
      </c>
      <c r="BI126" s="147">
        <f t="shared" si="8"/>
        <v>0</v>
      </c>
      <c r="BJ126" s="16" t="s">
        <v>113</v>
      </c>
      <c r="BK126" s="147">
        <f t="shared" si="9"/>
        <v>0</v>
      </c>
      <c r="BL126" s="16" t="s">
        <v>186</v>
      </c>
      <c r="BM126" s="146" t="s">
        <v>8</v>
      </c>
    </row>
    <row r="127" spans="2:65" s="1" customFormat="1" ht="16.5" customHeight="1">
      <c r="B127" s="31"/>
      <c r="C127" s="135" t="s">
        <v>197</v>
      </c>
      <c r="D127" s="135" t="s">
        <v>167</v>
      </c>
      <c r="E127" s="136" t="s">
        <v>2975</v>
      </c>
      <c r="F127" s="137" t="s">
        <v>2976</v>
      </c>
      <c r="G127" s="138" t="s">
        <v>442</v>
      </c>
      <c r="H127" s="139">
        <v>80</v>
      </c>
      <c r="I127" s="140"/>
      <c r="J127" s="141">
        <f t="shared" si="0"/>
        <v>0</v>
      </c>
      <c r="K127" s="137" t="s">
        <v>1</v>
      </c>
      <c r="L127" s="31"/>
      <c r="M127" s="142" t="s">
        <v>1</v>
      </c>
      <c r="N127" s="143" t="s">
        <v>42</v>
      </c>
      <c r="P127" s="144">
        <f t="shared" si="1"/>
        <v>0</v>
      </c>
      <c r="Q127" s="144">
        <v>0</v>
      </c>
      <c r="R127" s="144">
        <f t="shared" si="2"/>
        <v>0</v>
      </c>
      <c r="S127" s="144">
        <v>0</v>
      </c>
      <c r="T127" s="145">
        <f t="shared" si="3"/>
        <v>0</v>
      </c>
      <c r="AR127" s="146" t="s">
        <v>186</v>
      </c>
      <c r="AT127" s="146" t="s">
        <v>167</v>
      </c>
      <c r="AU127" s="146" t="s">
        <v>76</v>
      </c>
      <c r="AY127" s="16" t="s">
        <v>164</v>
      </c>
      <c r="BE127" s="147">
        <f t="shared" si="4"/>
        <v>0</v>
      </c>
      <c r="BF127" s="147">
        <f t="shared" si="5"/>
        <v>0</v>
      </c>
      <c r="BG127" s="147">
        <f t="shared" si="6"/>
        <v>0</v>
      </c>
      <c r="BH127" s="147">
        <f t="shared" si="7"/>
        <v>0</v>
      </c>
      <c r="BI127" s="147">
        <f t="shared" si="8"/>
        <v>0</v>
      </c>
      <c r="BJ127" s="16" t="s">
        <v>113</v>
      </c>
      <c r="BK127" s="147">
        <f t="shared" si="9"/>
        <v>0</v>
      </c>
      <c r="BL127" s="16" t="s">
        <v>186</v>
      </c>
      <c r="BM127" s="146" t="s">
        <v>128</v>
      </c>
    </row>
    <row r="128" spans="2:65" s="1" customFormat="1" ht="16.5" customHeight="1">
      <c r="B128" s="31"/>
      <c r="C128" s="135" t="s">
        <v>203</v>
      </c>
      <c r="D128" s="135" t="s">
        <v>167</v>
      </c>
      <c r="E128" s="136" t="s">
        <v>2977</v>
      </c>
      <c r="F128" s="137" t="s">
        <v>2978</v>
      </c>
      <c r="G128" s="138" t="s">
        <v>442</v>
      </c>
      <c r="H128" s="139">
        <v>60</v>
      </c>
      <c r="I128" s="140"/>
      <c r="J128" s="141">
        <f t="shared" si="0"/>
        <v>0</v>
      </c>
      <c r="K128" s="137" t="s">
        <v>1</v>
      </c>
      <c r="L128" s="31"/>
      <c r="M128" s="142" t="s">
        <v>1</v>
      </c>
      <c r="N128" s="143" t="s">
        <v>42</v>
      </c>
      <c r="P128" s="144">
        <f t="shared" si="1"/>
        <v>0</v>
      </c>
      <c r="Q128" s="144">
        <v>0</v>
      </c>
      <c r="R128" s="144">
        <f t="shared" si="2"/>
        <v>0</v>
      </c>
      <c r="S128" s="144">
        <v>0</v>
      </c>
      <c r="T128" s="145">
        <f t="shared" si="3"/>
        <v>0</v>
      </c>
      <c r="AR128" s="146" t="s">
        <v>186</v>
      </c>
      <c r="AT128" s="146" t="s">
        <v>167</v>
      </c>
      <c r="AU128" s="146" t="s">
        <v>76</v>
      </c>
      <c r="AY128" s="16" t="s">
        <v>164</v>
      </c>
      <c r="BE128" s="147">
        <f t="shared" si="4"/>
        <v>0</v>
      </c>
      <c r="BF128" s="147">
        <f t="shared" si="5"/>
        <v>0</v>
      </c>
      <c r="BG128" s="147">
        <f t="shared" si="6"/>
        <v>0</v>
      </c>
      <c r="BH128" s="147">
        <f t="shared" si="7"/>
        <v>0</v>
      </c>
      <c r="BI128" s="147">
        <f t="shared" si="8"/>
        <v>0</v>
      </c>
      <c r="BJ128" s="16" t="s">
        <v>113</v>
      </c>
      <c r="BK128" s="147">
        <f t="shared" si="9"/>
        <v>0</v>
      </c>
      <c r="BL128" s="16" t="s">
        <v>186</v>
      </c>
      <c r="BM128" s="146" t="s">
        <v>340</v>
      </c>
    </row>
    <row r="129" spans="2:65" s="1" customFormat="1" ht="16.5" customHeight="1">
      <c r="B129" s="31"/>
      <c r="C129" s="135" t="s">
        <v>208</v>
      </c>
      <c r="D129" s="135" t="s">
        <v>167</v>
      </c>
      <c r="E129" s="136" t="s">
        <v>2979</v>
      </c>
      <c r="F129" s="137" t="s">
        <v>2980</v>
      </c>
      <c r="G129" s="138" t="s">
        <v>442</v>
      </c>
      <c r="H129" s="139">
        <v>10</v>
      </c>
      <c r="I129" s="140"/>
      <c r="J129" s="141">
        <f t="shared" si="0"/>
        <v>0</v>
      </c>
      <c r="K129" s="137" t="s">
        <v>1</v>
      </c>
      <c r="L129" s="31"/>
      <c r="M129" s="142" t="s">
        <v>1</v>
      </c>
      <c r="N129" s="143" t="s">
        <v>42</v>
      </c>
      <c r="P129" s="144">
        <f t="shared" si="1"/>
        <v>0</v>
      </c>
      <c r="Q129" s="144">
        <v>0</v>
      </c>
      <c r="R129" s="144">
        <f t="shared" si="2"/>
        <v>0</v>
      </c>
      <c r="S129" s="144">
        <v>0</v>
      </c>
      <c r="T129" s="145">
        <f t="shared" si="3"/>
        <v>0</v>
      </c>
      <c r="AR129" s="146" t="s">
        <v>186</v>
      </c>
      <c r="AT129" s="146" t="s">
        <v>167</v>
      </c>
      <c r="AU129" s="146" t="s">
        <v>76</v>
      </c>
      <c r="AY129" s="16" t="s">
        <v>164</v>
      </c>
      <c r="BE129" s="147">
        <f t="shared" si="4"/>
        <v>0</v>
      </c>
      <c r="BF129" s="147">
        <f t="shared" si="5"/>
        <v>0</v>
      </c>
      <c r="BG129" s="147">
        <f t="shared" si="6"/>
        <v>0</v>
      </c>
      <c r="BH129" s="147">
        <f t="shared" si="7"/>
        <v>0</v>
      </c>
      <c r="BI129" s="147">
        <f t="shared" si="8"/>
        <v>0</v>
      </c>
      <c r="BJ129" s="16" t="s">
        <v>113</v>
      </c>
      <c r="BK129" s="147">
        <f t="shared" si="9"/>
        <v>0</v>
      </c>
      <c r="BL129" s="16" t="s">
        <v>186</v>
      </c>
      <c r="BM129" s="146" t="s">
        <v>262</v>
      </c>
    </row>
    <row r="130" spans="2:65" s="1" customFormat="1" ht="16.5" customHeight="1">
      <c r="B130" s="31"/>
      <c r="C130" s="135" t="s">
        <v>118</v>
      </c>
      <c r="D130" s="135" t="s">
        <v>167</v>
      </c>
      <c r="E130" s="136" t="s">
        <v>2981</v>
      </c>
      <c r="F130" s="137" t="s">
        <v>2982</v>
      </c>
      <c r="G130" s="138" t="s">
        <v>442</v>
      </c>
      <c r="H130" s="139">
        <v>10</v>
      </c>
      <c r="I130" s="140"/>
      <c r="J130" s="141">
        <f t="shared" si="0"/>
        <v>0</v>
      </c>
      <c r="K130" s="137" t="s">
        <v>1</v>
      </c>
      <c r="L130" s="31"/>
      <c r="M130" s="142" t="s">
        <v>1</v>
      </c>
      <c r="N130" s="143" t="s">
        <v>42</v>
      </c>
      <c r="P130" s="144">
        <f t="shared" si="1"/>
        <v>0</v>
      </c>
      <c r="Q130" s="144">
        <v>0</v>
      </c>
      <c r="R130" s="144">
        <f t="shared" si="2"/>
        <v>0</v>
      </c>
      <c r="S130" s="144">
        <v>0</v>
      </c>
      <c r="T130" s="145">
        <f t="shared" si="3"/>
        <v>0</v>
      </c>
      <c r="AR130" s="146" t="s">
        <v>186</v>
      </c>
      <c r="AT130" s="146" t="s">
        <v>167</v>
      </c>
      <c r="AU130" s="146" t="s">
        <v>76</v>
      </c>
      <c r="AY130" s="16" t="s">
        <v>164</v>
      </c>
      <c r="BE130" s="147">
        <f t="shared" si="4"/>
        <v>0</v>
      </c>
      <c r="BF130" s="147">
        <f t="shared" si="5"/>
        <v>0</v>
      </c>
      <c r="BG130" s="147">
        <f t="shared" si="6"/>
        <v>0</v>
      </c>
      <c r="BH130" s="147">
        <f t="shared" si="7"/>
        <v>0</v>
      </c>
      <c r="BI130" s="147">
        <f t="shared" si="8"/>
        <v>0</v>
      </c>
      <c r="BJ130" s="16" t="s">
        <v>113</v>
      </c>
      <c r="BK130" s="147">
        <f t="shared" si="9"/>
        <v>0</v>
      </c>
      <c r="BL130" s="16" t="s">
        <v>186</v>
      </c>
      <c r="BM130" s="146" t="s">
        <v>368</v>
      </c>
    </row>
    <row r="131" spans="2:65" s="1" customFormat="1" ht="16.5" customHeight="1">
      <c r="B131" s="31"/>
      <c r="C131" s="135" t="s">
        <v>121</v>
      </c>
      <c r="D131" s="135" t="s">
        <v>167</v>
      </c>
      <c r="E131" s="136" t="s">
        <v>2983</v>
      </c>
      <c r="F131" s="137" t="s">
        <v>2984</v>
      </c>
      <c r="G131" s="138" t="s">
        <v>1894</v>
      </c>
      <c r="H131" s="139">
        <v>165</v>
      </c>
      <c r="I131" s="140"/>
      <c r="J131" s="141">
        <f t="shared" si="0"/>
        <v>0</v>
      </c>
      <c r="K131" s="137" t="s">
        <v>1</v>
      </c>
      <c r="L131" s="31"/>
      <c r="M131" s="142" t="s">
        <v>1</v>
      </c>
      <c r="N131" s="143" t="s">
        <v>42</v>
      </c>
      <c r="P131" s="144">
        <f t="shared" si="1"/>
        <v>0</v>
      </c>
      <c r="Q131" s="144">
        <v>0</v>
      </c>
      <c r="R131" s="144">
        <f t="shared" si="2"/>
        <v>0</v>
      </c>
      <c r="S131" s="144">
        <v>0</v>
      </c>
      <c r="T131" s="145">
        <f t="shared" si="3"/>
        <v>0</v>
      </c>
      <c r="AR131" s="146" t="s">
        <v>186</v>
      </c>
      <c r="AT131" s="146" t="s">
        <v>167</v>
      </c>
      <c r="AU131" s="146" t="s">
        <v>76</v>
      </c>
      <c r="AY131" s="16" t="s">
        <v>164</v>
      </c>
      <c r="BE131" s="147">
        <f t="shared" si="4"/>
        <v>0</v>
      </c>
      <c r="BF131" s="147">
        <f t="shared" si="5"/>
        <v>0</v>
      </c>
      <c r="BG131" s="147">
        <f t="shared" si="6"/>
        <v>0</v>
      </c>
      <c r="BH131" s="147">
        <f t="shared" si="7"/>
        <v>0</v>
      </c>
      <c r="BI131" s="147">
        <f t="shared" si="8"/>
        <v>0</v>
      </c>
      <c r="BJ131" s="16" t="s">
        <v>113</v>
      </c>
      <c r="BK131" s="147">
        <f t="shared" si="9"/>
        <v>0</v>
      </c>
      <c r="BL131" s="16" t="s">
        <v>186</v>
      </c>
      <c r="BM131" s="146" t="s">
        <v>381</v>
      </c>
    </row>
    <row r="132" spans="2:65" s="1" customFormat="1" ht="16.5" customHeight="1">
      <c r="B132" s="31"/>
      <c r="C132" s="135" t="s">
        <v>8</v>
      </c>
      <c r="D132" s="135" t="s">
        <v>167</v>
      </c>
      <c r="E132" s="136" t="s">
        <v>2985</v>
      </c>
      <c r="F132" s="137" t="s">
        <v>2986</v>
      </c>
      <c r="G132" s="138" t="s">
        <v>1894</v>
      </c>
      <c r="H132" s="139">
        <v>54</v>
      </c>
      <c r="I132" s="140"/>
      <c r="J132" s="141">
        <f t="shared" si="0"/>
        <v>0</v>
      </c>
      <c r="K132" s="137" t="s">
        <v>1</v>
      </c>
      <c r="L132" s="31"/>
      <c r="M132" s="142" t="s">
        <v>1</v>
      </c>
      <c r="N132" s="143" t="s">
        <v>42</v>
      </c>
      <c r="P132" s="144">
        <f t="shared" si="1"/>
        <v>0</v>
      </c>
      <c r="Q132" s="144">
        <v>0</v>
      </c>
      <c r="R132" s="144">
        <f t="shared" si="2"/>
        <v>0</v>
      </c>
      <c r="S132" s="144">
        <v>0</v>
      </c>
      <c r="T132" s="145">
        <f t="shared" si="3"/>
        <v>0</v>
      </c>
      <c r="AR132" s="146" t="s">
        <v>186</v>
      </c>
      <c r="AT132" s="146" t="s">
        <v>167</v>
      </c>
      <c r="AU132" s="146" t="s">
        <v>76</v>
      </c>
      <c r="AY132" s="16" t="s">
        <v>164</v>
      </c>
      <c r="BE132" s="147">
        <f t="shared" si="4"/>
        <v>0</v>
      </c>
      <c r="BF132" s="147">
        <f t="shared" si="5"/>
        <v>0</v>
      </c>
      <c r="BG132" s="147">
        <f t="shared" si="6"/>
        <v>0</v>
      </c>
      <c r="BH132" s="147">
        <f t="shared" si="7"/>
        <v>0</v>
      </c>
      <c r="BI132" s="147">
        <f t="shared" si="8"/>
        <v>0</v>
      </c>
      <c r="BJ132" s="16" t="s">
        <v>113</v>
      </c>
      <c r="BK132" s="147">
        <f t="shared" si="9"/>
        <v>0</v>
      </c>
      <c r="BL132" s="16" t="s">
        <v>186</v>
      </c>
      <c r="BM132" s="146" t="s">
        <v>396</v>
      </c>
    </row>
    <row r="133" spans="2:65" s="1" customFormat="1" ht="16.5" customHeight="1">
      <c r="B133" s="31"/>
      <c r="C133" s="135" t="s">
        <v>126</v>
      </c>
      <c r="D133" s="135" t="s">
        <v>167</v>
      </c>
      <c r="E133" s="136" t="s">
        <v>2987</v>
      </c>
      <c r="F133" s="137" t="s">
        <v>2988</v>
      </c>
      <c r="G133" s="138" t="s">
        <v>1894</v>
      </c>
      <c r="H133" s="139">
        <v>47</v>
      </c>
      <c r="I133" s="140"/>
      <c r="J133" s="141">
        <f t="shared" si="0"/>
        <v>0</v>
      </c>
      <c r="K133" s="137" t="s">
        <v>1</v>
      </c>
      <c r="L133" s="31"/>
      <c r="M133" s="142" t="s">
        <v>1</v>
      </c>
      <c r="N133" s="143" t="s">
        <v>42</v>
      </c>
      <c r="P133" s="144">
        <f t="shared" si="1"/>
        <v>0</v>
      </c>
      <c r="Q133" s="144">
        <v>0</v>
      </c>
      <c r="R133" s="144">
        <f t="shared" si="2"/>
        <v>0</v>
      </c>
      <c r="S133" s="144">
        <v>0</v>
      </c>
      <c r="T133" s="145">
        <f t="shared" si="3"/>
        <v>0</v>
      </c>
      <c r="AR133" s="146" t="s">
        <v>186</v>
      </c>
      <c r="AT133" s="146" t="s">
        <v>167</v>
      </c>
      <c r="AU133" s="146" t="s">
        <v>76</v>
      </c>
      <c r="AY133" s="16" t="s">
        <v>164</v>
      </c>
      <c r="BE133" s="147">
        <f t="shared" si="4"/>
        <v>0</v>
      </c>
      <c r="BF133" s="147">
        <f t="shared" si="5"/>
        <v>0</v>
      </c>
      <c r="BG133" s="147">
        <f t="shared" si="6"/>
        <v>0</v>
      </c>
      <c r="BH133" s="147">
        <f t="shared" si="7"/>
        <v>0</v>
      </c>
      <c r="BI133" s="147">
        <f t="shared" si="8"/>
        <v>0</v>
      </c>
      <c r="BJ133" s="16" t="s">
        <v>113</v>
      </c>
      <c r="BK133" s="147">
        <f t="shared" si="9"/>
        <v>0</v>
      </c>
      <c r="BL133" s="16" t="s">
        <v>186</v>
      </c>
      <c r="BM133" s="146" t="s">
        <v>409</v>
      </c>
    </row>
    <row r="134" spans="2:65" s="1" customFormat="1" ht="16.5" customHeight="1">
      <c r="B134" s="31"/>
      <c r="C134" s="135" t="s">
        <v>128</v>
      </c>
      <c r="D134" s="135" t="s">
        <v>167</v>
      </c>
      <c r="E134" s="136" t="s">
        <v>2989</v>
      </c>
      <c r="F134" s="137" t="s">
        <v>2990</v>
      </c>
      <c r="G134" s="138" t="s">
        <v>1894</v>
      </c>
      <c r="H134" s="139">
        <v>7</v>
      </c>
      <c r="I134" s="140"/>
      <c r="J134" s="141">
        <f t="shared" si="0"/>
        <v>0</v>
      </c>
      <c r="K134" s="137" t="s">
        <v>1</v>
      </c>
      <c r="L134" s="31"/>
      <c r="M134" s="142" t="s">
        <v>1</v>
      </c>
      <c r="N134" s="143" t="s">
        <v>42</v>
      </c>
      <c r="P134" s="144">
        <f t="shared" si="1"/>
        <v>0</v>
      </c>
      <c r="Q134" s="144">
        <v>0</v>
      </c>
      <c r="R134" s="144">
        <f t="shared" si="2"/>
        <v>0</v>
      </c>
      <c r="S134" s="144">
        <v>0</v>
      </c>
      <c r="T134" s="145">
        <f t="shared" si="3"/>
        <v>0</v>
      </c>
      <c r="AR134" s="146" t="s">
        <v>186</v>
      </c>
      <c r="AT134" s="146" t="s">
        <v>167</v>
      </c>
      <c r="AU134" s="146" t="s">
        <v>76</v>
      </c>
      <c r="AY134" s="16" t="s">
        <v>164</v>
      </c>
      <c r="BE134" s="147">
        <f t="shared" si="4"/>
        <v>0</v>
      </c>
      <c r="BF134" s="147">
        <f t="shared" si="5"/>
        <v>0</v>
      </c>
      <c r="BG134" s="147">
        <f t="shared" si="6"/>
        <v>0</v>
      </c>
      <c r="BH134" s="147">
        <f t="shared" si="7"/>
        <v>0</v>
      </c>
      <c r="BI134" s="147">
        <f t="shared" si="8"/>
        <v>0</v>
      </c>
      <c r="BJ134" s="16" t="s">
        <v>113</v>
      </c>
      <c r="BK134" s="147">
        <f t="shared" si="9"/>
        <v>0</v>
      </c>
      <c r="BL134" s="16" t="s">
        <v>186</v>
      </c>
      <c r="BM134" s="146" t="s">
        <v>423</v>
      </c>
    </row>
    <row r="135" spans="2:65" s="1" customFormat="1" ht="16.5" customHeight="1">
      <c r="B135" s="31"/>
      <c r="C135" s="135" t="s">
        <v>336</v>
      </c>
      <c r="D135" s="135" t="s">
        <v>167</v>
      </c>
      <c r="E135" s="136" t="s">
        <v>2991</v>
      </c>
      <c r="F135" s="137" t="s">
        <v>2992</v>
      </c>
      <c r="G135" s="138" t="s">
        <v>1894</v>
      </c>
      <c r="H135" s="139">
        <v>11</v>
      </c>
      <c r="I135" s="140"/>
      <c r="J135" s="141">
        <f t="shared" si="0"/>
        <v>0</v>
      </c>
      <c r="K135" s="137" t="s">
        <v>1</v>
      </c>
      <c r="L135" s="31"/>
      <c r="M135" s="142" t="s">
        <v>1</v>
      </c>
      <c r="N135" s="143" t="s">
        <v>42</v>
      </c>
      <c r="P135" s="144">
        <f t="shared" si="1"/>
        <v>0</v>
      </c>
      <c r="Q135" s="144">
        <v>0</v>
      </c>
      <c r="R135" s="144">
        <f t="shared" si="2"/>
        <v>0</v>
      </c>
      <c r="S135" s="144">
        <v>0</v>
      </c>
      <c r="T135" s="145">
        <f t="shared" si="3"/>
        <v>0</v>
      </c>
      <c r="AR135" s="146" t="s">
        <v>186</v>
      </c>
      <c r="AT135" s="146" t="s">
        <v>167</v>
      </c>
      <c r="AU135" s="146" t="s">
        <v>76</v>
      </c>
      <c r="AY135" s="16" t="s">
        <v>164</v>
      </c>
      <c r="BE135" s="147">
        <f t="shared" si="4"/>
        <v>0</v>
      </c>
      <c r="BF135" s="147">
        <f t="shared" si="5"/>
        <v>0</v>
      </c>
      <c r="BG135" s="147">
        <f t="shared" si="6"/>
        <v>0</v>
      </c>
      <c r="BH135" s="147">
        <f t="shared" si="7"/>
        <v>0</v>
      </c>
      <c r="BI135" s="147">
        <f t="shared" si="8"/>
        <v>0</v>
      </c>
      <c r="BJ135" s="16" t="s">
        <v>113</v>
      </c>
      <c r="BK135" s="147">
        <f t="shared" si="9"/>
        <v>0</v>
      </c>
      <c r="BL135" s="16" t="s">
        <v>186</v>
      </c>
      <c r="BM135" s="146" t="s">
        <v>439</v>
      </c>
    </row>
    <row r="136" spans="2:65" s="1" customFormat="1" ht="16.5" customHeight="1">
      <c r="B136" s="31"/>
      <c r="C136" s="135" t="s">
        <v>340</v>
      </c>
      <c r="D136" s="135" t="s">
        <v>167</v>
      </c>
      <c r="E136" s="136" t="s">
        <v>2993</v>
      </c>
      <c r="F136" s="137" t="s">
        <v>2994</v>
      </c>
      <c r="G136" s="138" t="s">
        <v>1894</v>
      </c>
      <c r="H136" s="139">
        <v>5</v>
      </c>
      <c r="I136" s="140"/>
      <c r="J136" s="141">
        <f t="shared" si="0"/>
        <v>0</v>
      </c>
      <c r="K136" s="137" t="s">
        <v>1</v>
      </c>
      <c r="L136" s="31"/>
      <c r="M136" s="142" t="s">
        <v>1</v>
      </c>
      <c r="N136" s="143" t="s">
        <v>42</v>
      </c>
      <c r="P136" s="144">
        <f t="shared" si="1"/>
        <v>0</v>
      </c>
      <c r="Q136" s="144">
        <v>0</v>
      </c>
      <c r="R136" s="144">
        <f t="shared" si="2"/>
        <v>0</v>
      </c>
      <c r="S136" s="144">
        <v>0</v>
      </c>
      <c r="T136" s="145">
        <f t="shared" si="3"/>
        <v>0</v>
      </c>
      <c r="AR136" s="146" t="s">
        <v>186</v>
      </c>
      <c r="AT136" s="146" t="s">
        <v>167</v>
      </c>
      <c r="AU136" s="146" t="s">
        <v>76</v>
      </c>
      <c r="AY136" s="16" t="s">
        <v>164</v>
      </c>
      <c r="BE136" s="147">
        <f t="shared" si="4"/>
        <v>0</v>
      </c>
      <c r="BF136" s="147">
        <f t="shared" si="5"/>
        <v>0</v>
      </c>
      <c r="BG136" s="147">
        <f t="shared" si="6"/>
        <v>0</v>
      </c>
      <c r="BH136" s="147">
        <f t="shared" si="7"/>
        <v>0</v>
      </c>
      <c r="BI136" s="147">
        <f t="shared" si="8"/>
        <v>0</v>
      </c>
      <c r="BJ136" s="16" t="s">
        <v>113</v>
      </c>
      <c r="BK136" s="147">
        <f t="shared" si="9"/>
        <v>0</v>
      </c>
      <c r="BL136" s="16" t="s">
        <v>186</v>
      </c>
      <c r="BM136" s="146" t="s">
        <v>470</v>
      </c>
    </row>
    <row r="137" spans="2:65" s="1" customFormat="1" ht="16.5" customHeight="1">
      <c r="B137" s="31"/>
      <c r="C137" s="135" t="s">
        <v>345</v>
      </c>
      <c r="D137" s="135" t="s">
        <v>167</v>
      </c>
      <c r="E137" s="136" t="s">
        <v>2995</v>
      </c>
      <c r="F137" s="137" t="s">
        <v>2996</v>
      </c>
      <c r="G137" s="138" t="s">
        <v>1894</v>
      </c>
      <c r="H137" s="139">
        <v>14</v>
      </c>
      <c r="I137" s="140"/>
      <c r="J137" s="141">
        <f t="shared" si="0"/>
        <v>0</v>
      </c>
      <c r="K137" s="137" t="s">
        <v>1</v>
      </c>
      <c r="L137" s="31"/>
      <c r="M137" s="142" t="s">
        <v>1</v>
      </c>
      <c r="N137" s="143" t="s">
        <v>42</v>
      </c>
      <c r="P137" s="144">
        <f t="shared" si="1"/>
        <v>0</v>
      </c>
      <c r="Q137" s="144">
        <v>0</v>
      </c>
      <c r="R137" s="144">
        <f t="shared" si="2"/>
        <v>0</v>
      </c>
      <c r="S137" s="144">
        <v>0</v>
      </c>
      <c r="T137" s="145">
        <f t="shared" si="3"/>
        <v>0</v>
      </c>
      <c r="AR137" s="146" t="s">
        <v>186</v>
      </c>
      <c r="AT137" s="146" t="s">
        <v>167</v>
      </c>
      <c r="AU137" s="146" t="s">
        <v>76</v>
      </c>
      <c r="AY137" s="16" t="s">
        <v>164</v>
      </c>
      <c r="BE137" s="147">
        <f t="shared" si="4"/>
        <v>0</v>
      </c>
      <c r="BF137" s="147">
        <f t="shared" si="5"/>
        <v>0</v>
      </c>
      <c r="BG137" s="147">
        <f t="shared" si="6"/>
        <v>0</v>
      </c>
      <c r="BH137" s="147">
        <f t="shared" si="7"/>
        <v>0</v>
      </c>
      <c r="BI137" s="147">
        <f t="shared" si="8"/>
        <v>0</v>
      </c>
      <c r="BJ137" s="16" t="s">
        <v>113</v>
      </c>
      <c r="BK137" s="147">
        <f t="shared" si="9"/>
        <v>0</v>
      </c>
      <c r="BL137" s="16" t="s">
        <v>186</v>
      </c>
      <c r="BM137" s="146" t="s">
        <v>504</v>
      </c>
    </row>
    <row r="138" spans="2:65" s="1" customFormat="1" ht="16.5" customHeight="1">
      <c r="B138" s="31"/>
      <c r="C138" s="135" t="s">
        <v>262</v>
      </c>
      <c r="D138" s="135" t="s">
        <v>167</v>
      </c>
      <c r="E138" s="136" t="s">
        <v>2997</v>
      </c>
      <c r="F138" s="137" t="s">
        <v>2998</v>
      </c>
      <c r="G138" s="138" t="s">
        <v>1894</v>
      </c>
      <c r="H138" s="139">
        <v>14</v>
      </c>
      <c r="I138" s="140"/>
      <c r="J138" s="141">
        <f t="shared" si="0"/>
        <v>0</v>
      </c>
      <c r="K138" s="137" t="s">
        <v>1</v>
      </c>
      <c r="L138" s="31"/>
      <c r="M138" s="142" t="s">
        <v>1</v>
      </c>
      <c r="N138" s="143" t="s">
        <v>42</v>
      </c>
      <c r="P138" s="144">
        <f t="shared" si="1"/>
        <v>0</v>
      </c>
      <c r="Q138" s="144">
        <v>0</v>
      </c>
      <c r="R138" s="144">
        <f t="shared" si="2"/>
        <v>0</v>
      </c>
      <c r="S138" s="144">
        <v>0</v>
      </c>
      <c r="T138" s="145">
        <f t="shared" si="3"/>
        <v>0</v>
      </c>
      <c r="AR138" s="146" t="s">
        <v>186</v>
      </c>
      <c r="AT138" s="146" t="s">
        <v>167</v>
      </c>
      <c r="AU138" s="146" t="s">
        <v>76</v>
      </c>
      <c r="AY138" s="16" t="s">
        <v>164</v>
      </c>
      <c r="BE138" s="147">
        <f t="shared" si="4"/>
        <v>0</v>
      </c>
      <c r="BF138" s="147">
        <f t="shared" si="5"/>
        <v>0</v>
      </c>
      <c r="BG138" s="147">
        <f t="shared" si="6"/>
        <v>0</v>
      </c>
      <c r="BH138" s="147">
        <f t="shared" si="7"/>
        <v>0</v>
      </c>
      <c r="BI138" s="147">
        <f t="shared" si="8"/>
        <v>0</v>
      </c>
      <c r="BJ138" s="16" t="s">
        <v>113</v>
      </c>
      <c r="BK138" s="147">
        <f t="shared" si="9"/>
        <v>0</v>
      </c>
      <c r="BL138" s="16" t="s">
        <v>186</v>
      </c>
      <c r="BM138" s="146" t="s">
        <v>521</v>
      </c>
    </row>
    <row r="139" spans="2:65" s="1" customFormat="1" ht="16.5" customHeight="1">
      <c r="B139" s="31"/>
      <c r="C139" s="135" t="s">
        <v>359</v>
      </c>
      <c r="D139" s="135" t="s">
        <v>167</v>
      </c>
      <c r="E139" s="136" t="s">
        <v>2999</v>
      </c>
      <c r="F139" s="137" t="s">
        <v>3000</v>
      </c>
      <c r="G139" s="138" t="s">
        <v>442</v>
      </c>
      <c r="H139" s="139">
        <v>711</v>
      </c>
      <c r="I139" s="140"/>
      <c r="J139" s="141">
        <f t="shared" si="0"/>
        <v>0</v>
      </c>
      <c r="K139" s="137" t="s">
        <v>1</v>
      </c>
      <c r="L139" s="31"/>
      <c r="M139" s="142" t="s">
        <v>1</v>
      </c>
      <c r="N139" s="143" t="s">
        <v>42</v>
      </c>
      <c r="P139" s="144">
        <f t="shared" si="1"/>
        <v>0</v>
      </c>
      <c r="Q139" s="144">
        <v>0</v>
      </c>
      <c r="R139" s="144">
        <f t="shared" si="2"/>
        <v>0</v>
      </c>
      <c r="S139" s="144">
        <v>0</v>
      </c>
      <c r="T139" s="145">
        <f t="shared" si="3"/>
        <v>0</v>
      </c>
      <c r="AR139" s="146" t="s">
        <v>186</v>
      </c>
      <c r="AT139" s="146" t="s">
        <v>167</v>
      </c>
      <c r="AU139" s="146" t="s">
        <v>76</v>
      </c>
      <c r="AY139" s="16" t="s">
        <v>164</v>
      </c>
      <c r="BE139" s="147">
        <f t="shared" si="4"/>
        <v>0</v>
      </c>
      <c r="BF139" s="147">
        <f t="shared" si="5"/>
        <v>0</v>
      </c>
      <c r="BG139" s="147">
        <f t="shared" si="6"/>
        <v>0</v>
      </c>
      <c r="BH139" s="147">
        <f t="shared" si="7"/>
        <v>0</v>
      </c>
      <c r="BI139" s="147">
        <f t="shared" si="8"/>
        <v>0</v>
      </c>
      <c r="BJ139" s="16" t="s">
        <v>113</v>
      </c>
      <c r="BK139" s="147">
        <f t="shared" si="9"/>
        <v>0</v>
      </c>
      <c r="BL139" s="16" t="s">
        <v>186</v>
      </c>
      <c r="BM139" s="146" t="s">
        <v>536</v>
      </c>
    </row>
    <row r="140" spans="2:65" s="1" customFormat="1" ht="16.5" customHeight="1">
      <c r="B140" s="31"/>
      <c r="C140" s="135" t="s">
        <v>368</v>
      </c>
      <c r="D140" s="135" t="s">
        <v>167</v>
      </c>
      <c r="E140" s="136" t="s">
        <v>3001</v>
      </c>
      <c r="F140" s="137" t="s">
        <v>3002</v>
      </c>
      <c r="G140" s="138" t="s">
        <v>1894</v>
      </c>
      <c r="H140" s="139">
        <v>115</v>
      </c>
      <c r="I140" s="140"/>
      <c r="J140" s="141">
        <f t="shared" si="0"/>
        <v>0</v>
      </c>
      <c r="K140" s="137" t="s">
        <v>1</v>
      </c>
      <c r="L140" s="31"/>
      <c r="M140" s="142" t="s">
        <v>1</v>
      </c>
      <c r="N140" s="143" t="s">
        <v>42</v>
      </c>
      <c r="P140" s="144">
        <f t="shared" si="1"/>
        <v>0</v>
      </c>
      <c r="Q140" s="144">
        <v>0</v>
      </c>
      <c r="R140" s="144">
        <f t="shared" si="2"/>
        <v>0</v>
      </c>
      <c r="S140" s="144">
        <v>0</v>
      </c>
      <c r="T140" s="145">
        <f t="shared" si="3"/>
        <v>0</v>
      </c>
      <c r="AR140" s="146" t="s">
        <v>186</v>
      </c>
      <c r="AT140" s="146" t="s">
        <v>167</v>
      </c>
      <c r="AU140" s="146" t="s">
        <v>76</v>
      </c>
      <c r="AY140" s="16" t="s">
        <v>164</v>
      </c>
      <c r="BE140" s="147">
        <f t="shared" si="4"/>
        <v>0</v>
      </c>
      <c r="BF140" s="147">
        <f t="shared" si="5"/>
        <v>0</v>
      </c>
      <c r="BG140" s="147">
        <f t="shared" si="6"/>
        <v>0</v>
      </c>
      <c r="BH140" s="147">
        <f t="shared" si="7"/>
        <v>0</v>
      </c>
      <c r="BI140" s="147">
        <f t="shared" si="8"/>
        <v>0</v>
      </c>
      <c r="BJ140" s="16" t="s">
        <v>113</v>
      </c>
      <c r="BK140" s="147">
        <f t="shared" si="9"/>
        <v>0</v>
      </c>
      <c r="BL140" s="16" t="s">
        <v>186</v>
      </c>
      <c r="BM140" s="146" t="s">
        <v>552</v>
      </c>
    </row>
    <row r="141" spans="2:65" s="1" customFormat="1" ht="16.5" customHeight="1">
      <c r="B141" s="31"/>
      <c r="C141" s="135" t="s">
        <v>7</v>
      </c>
      <c r="D141" s="135" t="s">
        <v>167</v>
      </c>
      <c r="E141" s="136" t="s">
        <v>3003</v>
      </c>
      <c r="F141" s="137" t="s">
        <v>3004</v>
      </c>
      <c r="G141" s="138" t="s">
        <v>1894</v>
      </c>
      <c r="H141" s="139">
        <v>20</v>
      </c>
      <c r="I141" s="140"/>
      <c r="J141" s="141">
        <f t="shared" si="0"/>
        <v>0</v>
      </c>
      <c r="K141" s="137" t="s">
        <v>1</v>
      </c>
      <c r="L141" s="31"/>
      <c r="M141" s="142" t="s">
        <v>1</v>
      </c>
      <c r="N141" s="143" t="s">
        <v>42</v>
      </c>
      <c r="P141" s="144">
        <f t="shared" si="1"/>
        <v>0</v>
      </c>
      <c r="Q141" s="144">
        <v>0</v>
      </c>
      <c r="R141" s="144">
        <f t="shared" si="2"/>
        <v>0</v>
      </c>
      <c r="S141" s="144">
        <v>0</v>
      </c>
      <c r="T141" s="145">
        <f t="shared" si="3"/>
        <v>0</v>
      </c>
      <c r="AR141" s="146" t="s">
        <v>186</v>
      </c>
      <c r="AT141" s="146" t="s">
        <v>167</v>
      </c>
      <c r="AU141" s="146" t="s">
        <v>76</v>
      </c>
      <c r="AY141" s="16" t="s">
        <v>164</v>
      </c>
      <c r="BE141" s="147">
        <f t="shared" si="4"/>
        <v>0</v>
      </c>
      <c r="BF141" s="147">
        <f t="shared" si="5"/>
        <v>0</v>
      </c>
      <c r="BG141" s="147">
        <f t="shared" si="6"/>
        <v>0</v>
      </c>
      <c r="BH141" s="147">
        <f t="shared" si="7"/>
        <v>0</v>
      </c>
      <c r="BI141" s="147">
        <f t="shared" si="8"/>
        <v>0</v>
      </c>
      <c r="BJ141" s="16" t="s">
        <v>113</v>
      </c>
      <c r="BK141" s="147">
        <f t="shared" si="9"/>
        <v>0</v>
      </c>
      <c r="BL141" s="16" t="s">
        <v>186</v>
      </c>
      <c r="BM141" s="146" t="s">
        <v>563</v>
      </c>
    </row>
    <row r="142" spans="2:65" s="1" customFormat="1" ht="16.5" customHeight="1">
      <c r="B142" s="31"/>
      <c r="C142" s="135" t="s">
        <v>381</v>
      </c>
      <c r="D142" s="135" t="s">
        <v>167</v>
      </c>
      <c r="E142" s="136" t="s">
        <v>3005</v>
      </c>
      <c r="F142" s="137" t="s">
        <v>3006</v>
      </c>
      <c r="G142" s="138" t="s">
        <v>1909</v>
      </c>
      <c r="H142" s="139">
        <v>1</v>
      </c>
      <c r="I142" s="140"/>
      <c r="J142" s="141">
        <f t="shared" si="0"/>
        <v>0</v>
      </c>
      <c r="K142" s="137" t="s">
        <v>1</v>
      </c>
      <c r="L142" s="31"/>
      <c r="M142" s="142" t="s">
        <v>1</v>
      </c>
      <c r="N142" s="143" t="s">
        <v>42</v>
      </c>
      <c r="P142" s="144">
        <f t="shared" si="1"/>
        <v>0</v>
      </c>
      <c r="Q142" s="144">
        <v>0</v>
      </c>
      <c r="R142" s="144">
        <f t="shared" si="2"/>
        <v>0</v>
      </c>
      <c r="S142" s="144">
        <v>0</v>
      </c>
      <c r="T142" s="145">
        <f t="shared" si="3"/>
        <v>0</v>
      </c>
      <c r="AR142" s="146" t="s">
        <v>186</v>
      </c>
      <c r="AT142" s="146" t="s">
        <v>167</v>
      </c>
      <c r="AU142" s="146" t="s">
        <v>76</v>
      </c>
      <c r="AY142" s="16" t="s">
        <v>164</v>
      </c>
      <c r="BE142" s="147">
        <f t="shared" si="4"/>
        <v>0</v>
      </c>
      <c r="BF142" s="147">
        <f t="shared" si="5"/>
        <v>0</v>
      </c>
      <c r="BG142" s="147">
        <f t="shared" si="6"/>
        <v>0</v>
      </c>
      <c r="BH142" s="147">
        <f t="shared" si="7"/>
        <v>0</v>
      </c>
      <c r="BI142" s="147">
        <f t="shared" si="8"/>
        <v>0</v>
      </c>
      <c r="BJ142" s="16" t="s">
        <v>113</v>
      </c>
      <c r="BK142" s="147">
        <f t="shared" si="9"/>
        <v>0</v>
      </c>
      <c r="BL142" s="16" t="s">
        <v>186</v>
      </c>
      <c r="BM142" s="146" t="s">
        <v>574</v>
      </c>
    </row>
    <row r="143" spans="2:65" s="1" customFormat="1" ht="24.2" customHeight="1">
      <c r="B143" s="31"/>
      <c r="C143" s="135" t="s">
        <v>385</v>
      </c>
      <c r="D143" s="135" t="s">
        <v>167</v>
      </c>
      <c r="E143" s="136" t="s">
        <v>2874</v>
      </c>
      <c r="F143" s="137" t="s">
        <v>2875</v>
      </c>
      <c r="G143" s="138" t="s">
        <v>442</v>
      </c>
      <c r="H143" s="139">
        <v>0</v>
      </c>
      <c r="I143" s="140"/>
      <c r="J143" s="141">
        <f t="shared" si="0"/>
        <v>0</v>
      </c>
      <c r="K143" s="137" t="s">
        <v>1</v>
      </c>
      <c r="L143" s="31"/>
      <c r="M143" s="142" t="s">
        <v>1</v>
      </c>
      <c r="N143" s="143" t="s">
        <v>42</v>
      </c>
      <c r="P143" s="144">
        <f t="shared" si="1"/>
        <v>0</v>
      </c>
      <c r="Q143" s="144">
        <v>0</v>
      </c>
      <c r="R143" s="144">
        <f t="shared" si="2"/>
        <v>0</v>
      </c>
      <c r="S143" s="144">
        <v>0</v>
      </c>
      <c r="T143" s="145">
        <f t="shared" si="3"/>
        <v>0</v>
      </c>
      <c r="AR143" s="146" t="s">
        <v>186</v>
      </c>
      <c r="AT143" s="146" t="s">
        <v>167</v>
      </c>
      <c r="AU143" s="146" t="s">
        <v>76</v>
      </c>
      <c r="AY143" s="16" t="s">
        <v>164</v>
      </c>
      <c r="BE143" s="147">
        <f t="shared" si="4"/>
        <v>0</v>
      </c>
      <c r="BF143" s="147">
        <f t="shared" si="5"/>
        <v>0</v>
      </c>
      <c r="BG143" s="147">
        <f t="shared" si="6"/>
        <v>0</v>
      </c>
      <c r="BH143" s="147">
        <f t="shared" si="7"/>
        <v>0</v>
      </c>
      <c r="BI143" s="147">
        <f t="shared" si="8"/>
        <v>0</v>
      </c>
      <c r="BJ143" s="16" t="s">
        <v>113</v>
      </c>
      <c r="BK143" s="147">
        <f t="shared" si="9"/>
        <v>0</v>
      </c>
      <c r="BL143" s="16" t="s">
        <v>186</v>
      </c>
      <c r="BM143" s="146" t="s">
        <v>587</v>
      </c>
    </row>
    <row r="144" spans="2:65" s="1" customFormat="1" ht="33" customHeight="1">
      <c r="B144" s="31"/>
      <c r="C144" s="135" t="s">
        <v>396</v>
      </c>
      <c r="D144" s="135" t="s">
        <v>167</v>
      </c>
      <c r="E144" s="136" t="s">
        <v>2876</v>
      </c>
      <c r="F144" s="137" t="s">
        <v>2877</v>
      </c>
      <c r="G144" s="138" t="s">
        <v>1909</v>
      </c>
      <c r="H144" s="139">
        <v>0</v>
      </c>
      <c r="I144" s="140"/>
      <c r="J144" s="141">
        <f t="shared" si="0"/>
        <v>0</v>
      </c>
      <c r="K144" s="137" t="s">
        <v>1</v>
      </c>
      <c r="L144" s="31"/>
      <c r="M144" s="142" t="s">
        <v>1</v>
      </c>
      <c r="N144" s="143" t="s">
        <v>42</v>
      </c>
      <c r="P144" s="144">
        <f t="shared" si="1"/>
        <v>0</v>
      </c>
      <c r="Q144" s="144">
        <v>0</v>
      </c>
      <c r="R144" s="144">
        <f t="shared" si="2"/>
        <v>0</v>
      </c>
      <c r="S144" s="144">
        <v>0</v>
      </c>
      <c r="T144" s="145">
        <f t="shared" si="3"/>
        <v>0</v>
      </c>
      <c r="AR144" s="146" t="s">
        <v>186</v>
      </c>
      <c r="AT144" s="146" t="s">
        <v>167</v>
      </c>
      <c r="AU144" s="146" t="s">
        <v>76</v>
      </c>
      <c r="AY144" s="16" t="s">
        <v>164</v>
      </c>
      <c r="BE144" s="147">
        <f t="shared" si="4"/>
        <v>0</v>
      </c>
      <c r="BF144" s="147">
        <f t="shared" si="5"/>
        <v>0</v>
      </c>
      <c r="BG144" s="147">
        <f t="shared" si="6"/>
        <v>0</v>
      </c>
      <c r="BH144" s="147">
        <f t="shared" si="7"/>
        <v>0</v>
      </c>
      <c r="BI144" s="147">
        <f t="shared" si="8"/>
        <v>0</v>
      </c>
      <c r="BJ144" s="16" t="s">
        <v>113</v>
      </c>
      <c r="BK144" s="147">
        <f t="shared" si="9"/>
        <v>0</v>
      </c>
      <c r="BL144" s="16" t="s">
        <v>186</v>
      </c>
      <c r="BM144" s="146" t="s">
        <v>598</v>
      </c>
    </row>
    <row r="145" spans="2:65" s="1" customFormat="1" ht="24.2" customHeight="1">
      <c r="B145" s="31"/>
      <c r="C145" s="135" t="s">
        <v>405</v>
      </c>
      <c r="D145" s="135" t="s">
        <v>167</v>
      </c>
      <c r="E145" s="136" t="s">
        <v>2878</v>
      </c>
      <c r="F145" s="137" t="s">
        <v>2879</v>
      </c>
      <c r="G145" s="138" t="s">
        <v>1909</v>
      </c>
      <c r="H145" s="139">
        <v>0</v>
      </c>
      <c r="I145" s="140"/>
      <c r="J145" s="141">
        <f t="shared" si="0"/>
        <v>0</v>
      </c>
      <c r="K145" s="137" t="s">
        <v>1</v>
      </c>
      <c r="L145" s="31"/>
      <c r="M145" s="142" t="s">
        <v>1</v>
      </c>
      <c r="N145" s="143" t="s">
        <v>42</v>
      </c>
      <c r="P145" s="144">
        <f t="shared" si="1"/>
        <v>0</v>
      </c>
      <c r="Q145" s="144">
        <v>0</v>
      </c>
      <c r="R145" s="144">
        <f t="shared" si="2"/>
        <v>0</v>
      </c>
      <c r="S145" s="144">
        <v>0</v>
      </c>
      <c r="T145" s="145">
        <f t="shared" si="3"/>
        <v>0</v>
      </c>
      <c r="AR145" s="146" t="s">
        <v>186</v>
      </c>
      <c r="AT145" s="146" t="s">
        <v>167</v>
      </c>
      <c r="AU145" s="146" t="s">
        <v>76</v>
      </c>
      <c r="AY145" s="16" t="s">
        <v>164</v>
      </c>
      <c r="BE145" s="147">
        <f t="shared" si="4"/>
        <v>0</v>
      </c>
      <c r="BF145" s="147">
        <f t="shared" si="5"/>
        <v>0</v>
      </c>
      <c r="BG145" s="147">
        <f t="shared" si="6"/>
        <v>0</v>
      </c>
      <c r="BH145" s="147">
        <f t="shared" si="7"/>
        <v>0</v>
      </c>
      <c r="BI145" s="147">
        <f t="shared" si="8"/>
        <v>0</v>
      </c>
      <c r="BJ145" s="16" t="s">
        <v>113</v>
      </c>
      <c r="BK145" s="147">
        <f t="shared" si="9"/>
        <v>0</v>
      </c>
      <c r="BL145" s="16" t="s">
        <v>186</v>
      </c>
      <c r="BM145" s="146" t="s">
        <v>611</v>
      </c>
    </row>
    <row r="146" spans="2:65" s="1" customFormat="1" ht="37.9" customHeight="1">
      <c r="B146" s="31"/>
      <c r="C146" s="135" t="s">
        <v>409</v>
      </c>
      <c r="D146" s="135" t="s">
        <v>167</v>
      </c>
      <c r="E146" s="136" t="s">
        <v>2880</v>
      </c>
      <c r="F146" s="137" t="s">
        <v>2881</v>
      </c>
      <c r="G146" s="138" t="s">
        <v>1909</v>
      </c>
      <c r="H146" s="139">
        <v>0</v>
      </c>
      <c r="I146" s="140"/>
      <c r="J146" s="141">
        <f t="shared" si="0"/>
        <v>0</v>
      </c>
      <c r="K146" s="137" t="s">
        <v>1</v>
      </c>
      <c r="L146" s="31"/>
      <c r="M146" s="142" t="s">
        <v>1</v>
      </c>
      <c r="N146" s="143" t="s">
        <v>42</v>
      </c>
      <c r="P146" s="144">
        <f t="shared" si="1"/>
        <v>0</v>
      </c>
      <c r="Q146" s="144">
        <v>0</v>
      </c>
      <c r="R146" s="144">
        <f t="shared" si="2"/>
        <v>0</v>
      </c>
      <c r="S146" s="144">
        <v>0</v>
      </c>
      <c r="T146" s="145">
        <f t="shared" si="3"/>
        <v>0</v>
      </c>
      <c r="AR146" s="146" t="s">
        <v>186</v>
      </c>
      <c r="AT146" s="146" t="s">
        <v>167</v>
      </c>
      <c r="AU146" s="146" t="s">
        <v>76</v>
      </c>
      <c r="AY146" s="16" t="s">
        <v>164</v>
      </c>
      <c r="BE146" s="147">
        <f t="shared" si="4"/>
        <v>0</v>
      </c>
      <c r="BF146" s="147">
        <f t="shared" si="5"/>
        <v>0</v>
      </c>
      <c r="BG146" s="147">
        <f t="shared" si="6"/>
        <v>0</v>
      </c>
      <c r="BH146" s="147">
        <f t="shared" si="7"/>
        <v>0</v>
      </c>
      <c r="BI146" s="147">
        <f t="shared" si="8"/>
        <v>0</v>
      </c>
      <c r="BJ146" s="16" t="s">
        <v>113</v>
      </c>
      <c r="BK146" s="147">
        <f t="shared" si="9"/>
        <v>0</v>
      </c>
      <c r="BL146" s="16" t="s">
        <v>186</v>
      </c>
      <c r="BM146" s="146" t="s">
        <v>621</v>
      </c>
    </row>
    <row r="147" spans="2:65" s="1" customFormat="1" ht="16.5" customHeight="1">
      <c r="B147" s="31"/>
      <c r="C147" s="135" t="s">
        <v>418</v>
      </c>
      <c r="D147" s="135" t="s">
        <v>167</v>
      </c>
      <c r="E147" s="136" t="s">
        <v>2882</v>
      </c>
      <c r="F147" s="137" t="s">
        <v>2883</v>
      </c>
      <c r="G147" s="138" t="s">
        <v>442</v>
      </c>
      <c r="H147" s="139">
        <v>0</v>
      </c>
      <c r="I147" s="140"/>
      <c r="J147" s="141">
        <f t="shared" si="0"/>
        <v>0</v>
      </c>
      <c r="K147" s="137" t="s">
        <v>1</v>
      </c>
      <c r="L147" s="31"/>
      <c r="M147" s="142" t="s">
        <v>1</v>
      </c>
      <c r="N147" s="143" t="s">
        <v>42</v>
      </c>
      <c r="P147" s="144">
        <f t="shared" si="1"/>
        <v>0</v>
      </c>
      <c r="Q147" s="144">
        <v>0</v>
      </c>
      <c r="R147" s="144">
        <f t="shared" si="2"/>
        <v>0</v>
      </c>
      <c r="S147" s="144">
        <v>0</v>
      </c>
      <c r="T147" s="145">
        <f t="shared" si="3"/>
        <v>0</v>
      </c>
      <c r="AR147" s="146" t="s">
        <v>186</v>
      </c>
      <c r="AT147" s="146" t="s">
        <v>167</v>
      </c>
      <c r="AU147" s="146" t="s">
        <v>76</v>
      </c>
      <c r="AY147" s="16" t="s">
        <v>164</v>
      </c>
      <c r="BE147" s="147">
        <f t="shared" si="4"/>
        <v>0</v>
      </c>
      <c r="BF147" s="147">
        <f t="shared" si="5"/>
        <v>0</v>
      </c>
      <c r="BG147" s="147">
        <f t="shared" si="6"/>
        <v>0</v>
      </c>
      <c r="BH147" s="147">
        <f t="shared" si="7"/>
        <v>0</v>
      </c>
      <c r="BI147" s="147">
        <f t="shared" si="8"/>
        <v>0</v>
      </c>
      <c r="BJ147" s="16" t="s">
        <v>113</v>
      </c>
      <c r="BK147" s="147">
        <f t="shared" si="9"/>
        <v>0</v>
      </c>
      <c r="BL147" s="16" t="s">
        <v>186</v>
      </c>
      <c r="BM147" s="146" t="s">
        <v>629</v>
      </c>
    </row>
    <row r="148" spans="2:65" s="1" customFormat="1" ht="16.5" customHeight="1">
      <c r="B148" s="31"/>
      <c r="C148" s="135" t="s">
        <v>423</v>
      </c>
      <c r="D148" s="135" t="s">
        <v>167</v>
      </c>
      <c r="E148" s="136" t="s">
        <v>2884</v>
      </c>
      <c r="F148" s="137" t="s">
        <v>2885</v>
      </c>
      <c r="G148" s="138" t="s">
        <v>442</v>
      </c>
      <c r="H148" s="139">
        <v>0</v>
      </c>
      <c r="I148" s="140"/>
      <c r="J148" s="141">
        <f t="shared" si="0"/>
        <v>0</v>
      </c>
      <c r="K148" s="137" t="s">
        <v>1</v>
      </c>
      <c r="L148" s="31"/>
      <c r="M148" s="142" t="s">
        <v>1</v>
      </c>
      <c r="N148" s="143" t="s">
        <v>42</v>
      </c>
      <c r="P148" s="144">
        <f t="shared" si="1"/>
        <v>0</v>
      </c>
      <c r="Q148" s="144">
        <v>0</v>
      </c>
      <c r="R148" s="144">
        <f t="shared" si="2"/>
        <v>0</v>
      </c>
      <c r="S148" s="144">
        <v>0</v>
      </c>
      <c r="T148" s="145">
        <f t="shared" si="3"/>
        <v>0</v>
      </c>
      <c r="AR148" s="146" t="s">
        <v>186</v>
      </c>
      <c r="AT148" s="146" t="s">
        <v>167</v>
      </c>
      <c r="AU148" s="146" t="s">
        <v>76</v>
      </c>
      <c r="AY148" s="16" t="s">
        <v>164</v>
      </c>
      <c r="BE148" s="147">
        <f t="shared" si="4"/>
        <v>0</v>
      </c>
      <c r="BF148" s="147">
        <f t="shared" si="5"/>
        <v>0</v>
      </c>
      <c r="BG148" s="147">
        <f t="shared" si="6"/>
        <v>0</v>
      </c>
      <c r="BH148" s="147">
        <f t="shared" si="7"/>
        <v>0</v>
      </c>
      <c r="BI148" s="147">
        <f t="shared" si="8"/>
        <v>0</v>
      </c>
      <c r="BJ148" s="16" t="s">
        <v>113</v>
      </c>
      <c r="BK148" s="147">
        <f t="shared" si="9"/>
        <v>0</v>
      </c>
      <c r="BL148" s="16" t="s">
        <v>186</v>
      </c>
      <c r="BM148" s="146" t="s">
        <v>639</v>
      </c>
    </row>
    <row r="149" spans="2:65" s="1" customFormat="1" ht="16.5" customHeight="1">
      <c r="B149" s="31"/>
      <c r="C149" s="135" t="s">
        <v>434</v>
      </c>
      <c r="D149" s="135" t="s">
        <v>167</v>
      </c>
      <c r="E149" s="136" t="s">
        <v>2886</v>
      </c>
      <c r="F149" s="137" t="s">
        <v>2887</v>
      </c>
      <c r="G149" s="138" t="s">
        <v>442</v>
      </c>
      <c r="H149" s="139">
        <v>0</v>
      </c>
      <c r="I149" s="140"/>
      <c r="J149" s="141">
        <f t="shared" si="0"/>
        <v>0</v>
      </c>
      <c r="K149" s="137" t="s">
        <v>1</v>
      </c>
      <c r="L149" s="31"/>
      <c r="M149" s="142" t="s">
        <v>1</v>
      </c>
      <c r="N149" s="143" t="s">
        <v>42</v>
      </c>
      <c r="P149" s="144">
        <f t="shared" si="1"/>
        <v>0</v>
      </c>
      <c r="Q149" s="144">
        <v>0</v>
      </c>
      <c r="R149" s="144">
        <f t="shared" si="2"/>
        <v>0</v>
      </c>
      <c r="S149" s="144">
        <v>0</v>
      </c>
      <c r="T149" s="145">
        <f t="shared" si="3"/>
        <v>0</v>
      </c>
      <c r="AR149" s="146" t="s">
        <v>186</v>
      </c>
      <c r="AT149" s="146" t="s">
        <v>167</v>
      </c>
      <c r="AU149" s="146" t="s">
        <v>76</v>
      </c>
      <c r="AY149" s="16" t="s">
        <v>164</v>
      </c>
      <c r="BE149" s="147">
        <f t="shared" si="4"/>
        <v>0</v>
      </c>
      <c r="BF149" s="147">
        <f t="shared" si="5"/>
        <v>0</v>
      </c>
      <c r="BG149" s="147">
        <f t="shared" si="6"/>
        <v>0</v>
      </c>
      <c r="BH149" s="147">
        <f t="shared" si="7"/>
        <v>0</v>
      </c>
      <c r="BI149" s="147">
        <f t="shared" si="8"/>
        <v>0</v>
      </c>
      <c r="BJ149" s="16" t="s">
        <v>113</v>
      </c>
      <c r="BK149" s="147">
        <f t="shared" si="9"/>
        <v>0</v>
      </c>
      <c r="BL149" s="16" t="s">
        <v>186</v>
      </c>
      <c r="BM149" s="146" t="s">
        <v>647</v>
      </c>
    </row>
    <row r="150" spans="2:65" s="1" customFormat="1" ht="16.5" customHeight="1">
      <c r="B150" s="31"/>
      <c r="C150" s="135" t="s">
        <v>439</v>
      </c>
      <c r="D150" s="135" t="s">
        <v>167</v>
      </c>
      <c r="E150" s="136" t="s">
        <v>2888</v>
      </c>
      <c r="F150" s="137" t="s">
        <v>2889</v>
      </c>
      <c r="G150" s="138" t="s">
        <v>442</v>
      </c>
      <c r="H150" s="139">
        <v>0</v>
      </c>
      <c r="I150" s="140"/>
      <c r="J150" s="141">
        <f t="shared" si="0"/>
        <v>0</v>
      </c>
      <c r="K150" s="137" t="s">
        <v>1</v>
      </c>
      <c r="L150" s="31"/>
      <c r="M150" s="142" t="s">
        <v>1</v>
      </c>
      <c r="N150" s="143" t="s">
        <v>42</v>
      </c>
      <c r="P150" s="144">
        <f t="shared" si="1"/>
        <v>0</v>
      </c>
      <c r="Q150" s="144">
        <v>0</v>
      </c>
      <c r="R150" s="144">
        <f t="shared" si="2"/>
        <v>0</v>
      </c>
      <c r="S150" s="144">
        <v>0</v>
      </c>
      <c r="T150" s="145">
        <f t="shared" si="3"/>
        <v>0</v>
      </c>
      <c r="AR150" s="146" t="s">
        <v>186</v>
      </c>
      <c r="AT150" s="146" t="s">
        <v>167</v>
      </c>
      <c r="AU150" s="146" t="s">
        <v>76</v>
      </c>
      <c r="AY150" s="16" t="s">
        <v>164</v>
      </c>
      <c r="BE150" s="147">
        <f t="shared" si="4"/>
        <v>0</v>
      </c>
      <c r="BF150" s="147">
        <f t="shared" si="5"/>
        <v>0</v>
      </c>
      <c r="BG150" s="147">
        <f t="shared" si="6"/>
        <v>0</v>
      </c>
      <c r="BH150" s="147">
        <f t="shared" si="7"/>
        <v>0</v>
      </c>
      <c r="BI150" s="147">
        <f t="shared" si="8"/>
        <v>0</v>
      </c>
      <c r="BJ150" s="16" t="s">
        <v>113</v>
      </c>
      <c r="BK150" s="147">
        <f t="shared" si="9"/>
        <v>0</v>
      </c>
      <c r="BL150" s="16" t="s">
        <v>186</v>
      </c>
      <c r="BM150" s="146" t="s">
        <v>656</v>
      </c>
    </row>
    <row r="151" spans="2:65" s="1" customFormat="1" ht="24.2" customHeight="1">
      <c r="B151" s="31"/>
      <c r="C151" s="135" t="s">
        <v>449</v>
      </c>
      <c r="D151" s="135" t="s">
        <v>167</v>
      </c>
      <c r="E151" s="136" t="s">
        <v>2890</v>
      </c>
      <c r="F151" s="137" t="s">
        <v>2891</v>
      </c>
      <c r="G151" s="138" t="s">
        <v>442</v>
      </c>
      <c r="H151" s="139">
        <v>0</v>
      </c>
      <c r="I151" s="140"/>
      <c r="J151" s="141">
        <f t="shared" si="0"/>
        <v>0</v>
      </c>
      <c r="K151" s="137" t="s">
        <v>1</v>
      </c>
      <c r="L151" s="31"/>
      <c r="M151" s="142" t="s">
        <v>1</v>
      </c>
      <c r="N151" s="143" t="s">
        <v>42</v>
      </c>
      <c r="P151" s="144">
        <f t="shared" si="1"/>
        <v>0</v>
      </c>
      <c r="Q151" s="144">
        <v>0</v>
      </c>
      <c r="R151" s="144">
        <f t="shared" si="2"/>
        <v>0</v>
      </c>
      <c r="S151" s="144">
        <v>0</v>
      </c>
      <c r="T151" s="145">
        <f t="shared" si="3"/>
        <v>0</v>
      </c>
      <c r="AR151" s="146" t="s">
        <v>186</v>
      </c>
      <c r="AT151" s="146" t="s">
        <v>167</v>
      </c>
      <c r="AU151" s="146" t="s">
        <v>76</v>
      </c>
      <c r="AY151" s="16" t="s">
        <v>164</v>
      </c>
      <c r="BE151" s="147">
        <f t="shared" si="4"/>
        <v>0</v>
      </c>
      <c r="BF151" s="147">
        <f t="shared" si="5"/>
        <v>0</v>
      </c>
      <c r="BG151" s="147">
        <f t="shared" si="6"/>
        <v>0</v>
      </c>
      <c r="BH151" s="147">
        <f t="shared" si="7"/>
        <v>0</v>
      </c>
      <c r="BI151" s="147">
        <f t="shared" si="8"/>
        <v>0</v>
      </c>
      <c r="BJ151" s="16" t="s">
        <v>113</v>
      </c>
      <c r="BK151" s="147">
        <f t="shared" si="9"/>
        <v>0</v>
      </c>
      <c r="BL151" s="16" t="s">
        <v>186</v>
      </c>
      <c r="BM151" s="146" t="s">
        <v>665</v>
      </c>
    </row>
    <row r="152" spans="2:65" s="1" customFormat="1" ht="16.5" customHeight="1">
      <c r="B152" s="31"/>
      <c r="C152" s="135" t="s">
        <v>470</v>
      </c>
      <c r="D152" s="135" t="s">
        <v>167</v>
      </c>
      <c r="E152" s="136" t="s">
        <v>2892</v>
      </c>
      <c r="F152" s="137" t="s">
        <v>2893</v>
      </c>
      <c r="G152" s="138" t="s">
        <v>442</v>
      </c>
      <c r="H152" s="139">
        <v>0</v>
      </c>
      <c r="I152" s="140"/>
      <c r="J152" s="141">
        <f t="shared" si="0"/>
        <v>0</v>
      </c>
      <c r="K152" s="137" t="s">
        <v>1</v>
      </c>
      <c r="L152" s="31"/>
      <c r="M152" s="142" t="s">
        <v>1</v>
      </c>
      <c r="N152" s="143" t="s">
        <v>42</v>
      </c>
      <c r="P152" s="144">
        <f t="shared" si="1"/>
        <v>0</v>
      </c>
      <c r="Q152" s="144">
        <v>0</v>
      </c>
      <c r="R152" s="144">
        <f t="shared" si="2"/>
        <v>0</v>
      </c>
      <c r="S152" s="144">
        <v>0</v>
      </c>
      <c r="T152" s="145">
        <f t="shared" si="3"/>
        <v>0</v>
      </c>
      <c r="AR152" s="146" t="s">
        <v>186</v>
      </c>
      <c r="AT152" s="146" t="s">
        <v>167</v>
      </c>
      <c r="AU152" s="146" t="s">
        <v>76</v>
      </c>
      <c r="AY152" s="16" t="s">
        <v>164</v>
      </c>
      <c r="BE152" s="147">
        <f t="shared" si="4"/>
        <v>0</v>
      </c>
      <c r="BF152" s="147">
        <f t="shared" si="5"/>
        <v>0</v>
      </c>
      <c r="BG152" s="147">
        <f t="shared" si="6"/>
        <v>0</v>
      </c>
      <c r="BH152" s="147">
        <f t="shared" si="7"/>
        <v>0</v>
      </c>
      <c r="BI152" s="147">
        <f t="shared" si="8"/>
        <v>0</v>
      </c>
      <c r="BJ152" s="16" t="s">
        <v>113</v>
      </c>
      <c r="BK152" s="147">
        <f t="shared" si="9"/>
        <v>0</v>
      </c>
      <c r="BL152" s="16" t="s">
        <v>186</v>
      </c>
      <c r="BM152" s="146" t="s">
        <v>676</v>
      </c>
    </row>
    <row r="153" spans="2:65" s="1" customFormat="1" ht="16.5" customHeight="1">
      <c r="B153" s="31"/>
      <c r="C153" s="135" t="s">
        <v>477</v>
      </c>
      <c r="D153" s="135" t="s">
        <v>167</v>
      </c>
      <c r="E153" s="136" t="s">
        <v>2894</v>
      </c>
      <c r="F153" s="137" t="s">
        <v>2895</v>
      </c>
      <c r="G153" s="138" t="s">
        <v>442</v>
      </c>
      <c r="H153" s="139">
        <v>0</v>
      </c>
      <c r="I153" s="140"/>
      <c r="J153" s="141">
        <f t="shared" ref="J153:J184" si="10">ROUND(I153*H153,2)</f>
        <v>0</v>
      </c>
      <c r="K153" s="137" t="s">
        <v>1</v>
      </c>
      <c r="L153" s="31"/>
      <c r="M153" s="142" t="s">
        <v>1</v>
      </c>
      <c r="N153" s="143" t="s">
        <v>42</v>
      </c>
      <c r="P153" s="144">
        <f t="shared" ref="P153:P184" si="11">O153*H153</f>
        <v>0</v>
      </c>
      <c r="Q153" s="144">
        <v>0</v>
      </c>
      <c r="R153" s="144">
        <f t="shared" ref="R153:R184" si="12">Q153*H153</f>
        <v>0</v>
      </c>
      <c r="S153" s="144">
        <v>0</v>
      </c>
      <c r="T153" s="145">
        <f t="shared" ref="T153:T184" si="13">S153*H153</f>
        <v>0</v>
      </c>
      <c r="AR153" s="146" t="s">
        <v>186</v>
      </c>
      <c r="AT153" s="146" t="s">
        <v>167</v>
      </c>
      <c r="AU153" s="146" t="s">
        <v>76</v>
      </c>
      <c r="AY153" s="16" t="s">
        <v>164</v>
      </c>
      <c r="BE153" s="147">
        <f t="shared" ref="BE153:BE185" si="14">IF(N153="základní",J153,0)</f>
        <v>0</v>
      </c>
      <c r="BF153" s="147">
        <f t="shared" ref="BF153:BF185" si="15">IF(N153="snížená",J153,0)</f>
        <v>0</v>
      </c>
      <c r="BG153" s="147">
        <f t="shared" ref="BG153:BG185" si="16">IF(N153="zákl. přenesená",J153,0)</f>
        <v>0</v>
      </c>
      <c r="BH153" s="147">
        <f t="shared" ref="BH153:BH185" si="17">IF(N153="sníž. přenesená",J153,0)</f>
        <v>0</v>
      </c>
      <c r="BI153" s="147">
        <f t="shared" ref="BI153:BI185" si="18">IF(N153="nulová",J153,0)</f>
        <v>0</v>
      </c>
      <c r="BJ153" s="16" t="s">
        <v>113</v>
      </c>
      <c r="BK153" s="147">
        <f t="shared" ref="BK153:BK185" si="19">ROUND(I153*H153,2)</f>
        <v>0</v>
      </c>
      <c r="BL153" s="16" t="s">
        <v>186</v>
      </c>
      <c r="BM153" s="146" t="s">
        <v>694</v>
      </c>
    </row>
    <row r="154" spans="2:65" s="1" customFormat="1" ht="21.75" customHeight="1">
      <c r="B154" s="31"/>
      <c r="C154" s="135" t="s">
        <v>504</v>
      </c>
      <c r="D154" s="135" t="s">
        <v>167</v>
      </c>
      <c r="E154" s="136" t="s">
        <v>2896</v>
      </c>
      <c r="F154" s="137" t="s">
        <v>2897</v>
      </c>
      <c r="G154" s="138" t="s">
        <v>1909</v>
      </c>
      <c r="H154" s="139">
        <v>0</v>
      </c>
      <c r="I154" s="140"/>
      <c r="J154" s="141">
        <f t="shared" si="10"/>
        <v>0</v>
      </c>
      <c r="K154" s="137" t="s">
        <v>1</v>
      </c>
      <c r="L154" s="31"/>
      <c r="M154" s="142" t="s">
        <v>1</v>
      </c>
      <c r="N154" s="143" t="s">
        <v>42</v>
      </c>
      <c r="P154" s="144">
        <f t="shared" si="11"/>
        <v>0</v>
      </c>
      <c r="Q154" s="144">
        <v>0</v>
      </c>
      <c r="R154" s="144">
        <f t="shared" si="12"/>
        <v>0</v>
      </c>
      <c r="S154" s="144">
        <v>0</v>
      </c>
      <c r="T154" s="145">
        <f t="shared" si="13"/>
        <v>0</v>
      </c>
      <c r="AR154" s="146" t="s">
        <v>186</v>
      </c>
      <c r="AT154" s="146" t="s">
        <v>167</v>
      </c>
      <c r="AU154" s="146" t="s">
        <v>76</v>
      </c>
      <c r="AY154" s="16" t="s">
        <v>164</v>
      </c>
      <c r="BE154" s="147">
        <f t="shared" si="14"/>
        <v>0</v>
      </c>
      <c r="BF154" s="147">
        <f t="shared" si="15"/>
        <v>0</v>
      </c>
      <c r="BG154" s="147">
        <f t="shared" si="16"/>
        <v>0</v>
      </c>
      <c r="BH154" s="147">
        <f t="shared" si="17"/>
        <v>0</v>
      </c>
      <c r="BI154" s="147">
        <f t="shared" si="18"/>
        <v>0</v>
      </c>
      <c r="BJ154" s="16" t="s">
        <v>113</v>
      </c>
      <c r="BK154" s="147">
        <f t="shared" si="19"/>
        <v>0</v>
      </c>
      <c r="BL154" s="16" t="s">
        <v>186</v>
      </c>
      <c r="BM154" s="146" t="s">
        <v>714</v>
      </c>
    </row>
    <row r="155" spans="2:65" s="1" customFormat="1" ht="16.5" customHeight="1">
      <c r="B155" s="31"/>
      <c r="C155" s="135" t="s">
        <v>514</v>
      </c>
      <c r="D155" s="135" t="s">
        <v>167</v>
      </c>
      <c r="E155" s="136" t="s">
        <v>2898</v>
      </c>
      <c r="F155" s="137" t="s">
        <v>2899</v>
      </c>
      <c r="G155" s="138" t="s">
        <v>1909</v>
      </c>
      <c r="H155" s="139">
        <v>0</v>
      </c>
      <c r="I155" s="140"/>
      <c r="J155" s="141">
        <f t="shared" si="10"/>
        <v>0</v>
      </c>
      <c r="K155" s="137" t="s">
        <v>1</v>
      </c>
      <c r="L155" s="31"/>
      <c r="M155" s="142" t="s">
        <v>1</v>
      </c>
      <c r="N155" s="143" t="s">
        <v>42</v>
      </c>
      <c r="P155" s="144">
        <f t="shared" si="11"/>
        <v>0</v>
      </c>
      <c r="Q155" s="144">
        <v>0</v>
      </c>
      <c r="R155" s="144">
        <f t="shared" si="12"/>
        <v>0</v>
      </c>
      <c r="S155" s="144">
        <v>0</v>
      </c>
      <c r="T155" s="145">
        <f t="shared" si="13"/>
        <v>0</v>
      </c>
      <c r="AR155" s="146" t="s">
        <v>186</v>
      </c>
      <c r="AT155" s="146" t="s">
        <v>167</v>
      </c>
      <c r="AU155" s="146" t="s">
        <v>76</v>
      </c>
      <c r="AY155" s="16" t="s">
        <v>164</v>
      </c>
      <c r="BE155" s="147">
        <f t="shared" si="14"/>
        <v>0</v>
      </c>
      <c r="BF155" s="147">
        <f t="shared" si="15"/>
        <v>0</v>
      </c>
      <c r="BG155" s="147">
        <f t="shared" si="16"/>
        <v>0</v>
      </c>
      <c r="BH155" s="147">
        <f t="shared" si="17"/>
        <v>0</v>
      </c>
      <c r="BI155" s="147">
        <f t="shared" si="18"/>
        <v>0</v>
      </c>
      <c r="BJ155" s="16" t="s">
        <v>113</v>
      </c>
      <c r="BK155" s="147">
        <f t="shared" si="19"/>
        <v>0</v>
      </c>
      <c r="BL155" s="16" t="s">
        <v>186</v>
      </c>
      <c r="BM155" s="146" t="s">
        <v>722</v>
      </c>
    </row>
    <row r="156" spans="2:65" s="1" customFormat="1" ht="16.5" customHeight="1">
      <c r="B156" s="31"/>
      <c r="C156" s="135" t="s">
        <v>521</v>
      </c>
      <c r="D156" s="135" t="s">
        <v>167</v>
      </c>
      <c r="E156" s="136" t="s">
        <v>2900</v>
      </c>
      <c r="F156" s="137" t="s">
        <v>2901</v>
      </c>
      <c r="G156" s="138" t="s">
        <v>1909</v>
      </c>
      <c r="H156" s="139">
        <v>0</v>
      </c>
      <c r="I156" s="140"/>
      <c r="J156" s="141">
        <f t="shared" si="10"/>
        <v>0</v>
      </c>
      <c r="K156" s="137" t="s">
        <v>1</v>
      </c>
      <c r="L156" s="31"/>
      <c r="M156" s="142" t="s">
        <v>1</v>
      </c>
      <c r="N156" s="143" t="s">
        <v>42</v>
      </c>
      <c r="P156" s="144">
        <f t="shared" si="11"/>
        <v>0</v>
      </c>
      <c r="Q156" s="144">
        <v>0</v>
      </c>
      <c r="R156" s="144">
        <f t="shared" si="12"/>
        <v>0</v>
      </c>
      <c r="S156" s="144">
        <v>0</v>
      </c>
      <c r="T156" s="145">
        <f t="shared" si="13"/>
        <v>0</v>
      </c>
      <c r="AR156" s="146" t="s">
        <v>186</v>
      </c>
      <c r="AT156" s="146" t="s">
        <v>167</v>
      </c>
      <c r="AU156" s="146" t="s">
        <v>76</v>
      </c>
      <c r="AY156" s="16" t="s">
        <v>164</v>
      </c>
      <c r="BE156" s="147">
        <f t="shared" si="14"/>
        <v>0</v>
      </c>
      <c r="BF156" s="147">
        <f t="shared" si="15"/>
        <v>0</v>
      </c>
      <c r="BG156" s="147">
        <f t="shared" si="16"/>
        <v>0</v>
      </c>
      <c r="BH156" s="147">
        <f t="shared" si="17"/>
        <v>0</v>
      </c>
      <c r="BI156" s="147">
        <f t="shared" si="18"/>
        <v>0</v>
      </c>
      <c r="BJ156" s="16" t="s">
        <v>113</v>
      </c>
      <c r="BK156" s="147">
        <f t="shared" si="19"/>
        <v>0</v>
      </c>
      <c r="BL156" s="16" t="s">
        <v>186</v>
      </c>
      <c r="BM156" s="146" t="s">
        <v>736</v>
      </c>
    </row>
    <row r="157" spans="2:65" s="1" customFormat="1" ht="24.2" customHeight="1">
      <c r="B157" s="31"/>
      <c r="C157" s="135" t="s">
        <v>526</v>
      </c>
      <c r="D157" s="135" t="s">
        <v>167</v>
      </c>
      <c r="E157" s="136" t="s">
        <v>2902</v>
      </c>
      <c r="F157" s="137" t="s">
        <v>2903</v>
      </c>
      <c r="G157" s="138" t="s">
        <v>1909</v>
      </c>
      <c r="H157" s="139">
        <v>0</v>
      </c>
      <c r="I157" s="140"/>
      <c r="J157" s="141">
        <f t="shared" si="10"/>
        <v>0</v>
      </c>
      <c r="K157" s="137" t="s">
        <v>1</v>
      </c>
      <c r="L157" s="31"/>
      <c r="M157" s="142" t="s">
        <v>1</v>
      </c>
      <c r="N157" s="143" t="s">
        <v>42</v>
      </c>
      <c r="P157" s="144">
        <f t="shared" si="11"/>
        <v>0</v>
      </c>
      <c r="Q157" s="144">
        <v>0</v>
      </c>
      <c r="R157" s="144">
        <f t="shared" si="12"/>
        <v>0</v>
      </c>
      <c r="S157" s="144">
        <v>0</v>
      </c>
      <c r="T157" s="145">
        <f t="shared" si="13"/>
        <v>0</v>
      </c>
      <c r="AR157" s="146" t="s">
        <v>186</v>
      </c>
      <c r="AT157" s="146" t="s">
        <v>167</v>
      </c>
      <c r="AU157" s="146" t="s">
        <v>76</v>
      </c>
      <c r="AY157" s="16" t="s">
        <v>164</v>
      </c>
      <c r="BE157" s="147">
        <f t="shared" si="14"/>
        <v>0</v>
      </c>
      <c r="BF157" s="147">
        <f t="shared" si="15"/>
        <v>0</v>
      </c>
      <c r="BG157" s="147">
        <f t="shared" si="16"/>
        <v>0</v>
      </c>
      <c r="BH157" s="147">
        <f t="shared" si="17"/>
        <v>0</v>
      </c>
      <c r="BI157" s="147">
        <f t="shared" si="18"/>
        <v>0</v>
      </c>
      <c r="BJ157" s="16" t="s">
        <v>113</v>
      </c>
      <c r="BK157" s="147">
        <f t="shared" si="19"/>
        <v>0</v>
      </c>
      <c r="BL157" s="16" t="s">
        <v>186</v>
      </c>
      <c r="BM157" s="146" t="s">
        <v>745</v>
      </c>
    </row>
    <row r="158" spans="2:65" s="1" customFormat="1" ht="21.75" customHeight="1">
      <c r="B158" s="31"/>
      <c r="C158" s="135" t="s">
        <v>536</v>
      </c>
      <c r="D158" s="135" t="s">
        <v>167</v>
      </c>
      <c r="E158" s="136" t="s">
        <v>2904</v>
      </c>
      <c r="F158" s="137" t="s">
        <v>2905</v>
      </c>
      <c r="G158" s="138" t="s">
        <v>442</v>
      </c>
      <c r="H158" s="139">
        <v>0</v>
      </c>
      <c r="I158" s="140"/>
      <c r="J158" s="141">
        <f t="shared" si="10"/>
        <v>0</v>
      </c>
      <c r="K158" s="137" t="s">
        <v>1</v>
      </c>
      <c r="L158" s="31"/>
      <c r="M158" s="142" t="s">
        <v>1</v>
      </c>
      <c r="N158" s="143" t="s">
        <v>42</v>
      </c>
      <c r="P158" s="144">
        <f t="shared" si="11"/>
        <v>0</v>
      </c>
      <c r="Q158" s="144">
        <v>0</v>
      </c>
      <c r="R158" s="144">
        <f t="shared" si="12"/>
        <v>0</v>
      </c>
      <c r="S158" s="144">
        <v>0</v>
      </c>
      <c r="T158" s="145">
        <f t="shared" si="13"/>
        <v>0</v>
      </c>
      <c r="AR158" s="146" t="s">
        <v>186</v>
      </c>
      <c r="AT158" s="146" t="s">
        <v>167</v>
      </c>
      <c r="AU158" s="146" t="s">
        <v>76</v>
      </c>
      <c r="AY158" s="16" t="s">
        <v>164</v>
      </c>
      <c r="BE158" s="147">
        <f t="shared" si="14"/>
        <v>0</v>
      </c>
      <c r="BF158" s="147">
        <f t="shared" si="15"/>
        <v>0</v>
      </c>
      <c r="BG158" s="147">
        <f t="shared" si="16"/>
        <v>0</v>
      </c>
      <c r="BH158" s="147">
        <f t="shared" si="17"/>
        <v>0</v>
      </c>
      <c r="BI158" s="147">
        <f t="shared" si="18"/>
        <v>0</v>
      </c>
      <c r="BJ158" s="16" t="s">
        <v>113</v>
      </c>
      <c r="BK158" s="147">
        <f t="shared" si="19"/>
        <v>0</v>
      </c>
      <c r="BL158" s="16" t="s">
        <v>186</v>
      </c>
      <c r="BM158" s="146" t="s">
        <v>761</v>
      </c>
    </row>
    <row r="159" spans="2:65" s="1" customFormat="1" ht="21.75" customHeight="1">
      <c r="B159" s="31"/>
      <c r="C159" s="135" t="s">
        <v>541</v>
      </c>
      <c r="D159" s="135" t="s">
        <v>167</v>
      </c>
      <c r="E159" s="136" t="s">
        <v>3007</v>
      </c>
      <c r="F159" s="137" t="s">
        <v>3008</v>
      </c>
      <c r="G159" s="138" t="s">
        <v>1909</v>
      </c>
      <c r="H159" s="139">
        <v>0</v>
      </c>
      <c r="I159" s="140"/>
      <c r="J159" s="141">
        <f t="shared" si="10"/>
        <v>0</v>
      </c>
      <c r="K159" s="137" t="s">
        <v>1</v>
      </c>
      <c r="L159" s="31"/>
      <c r="M159" s="142" t="s">
        <v>1</v>
      </c>
      <c r="N159" s="143" t="s">
        <v>42</v>
      </c>
      <c r="P159" s="144">
        <f t="shared" si="11"/>
        <v>0</v>
      </c>
      <c r="Q159" s="144">
        <v>0</v>
      </c>
      <c r="R159" s="144">
        <f t="shared" si="12"/>
        <v>0</v>
      </c>
      <c r="S159" s="144">
        <v>0</v>
      </c>
      <c r="T159" s="145">
        <f t="shared" si="13"/>
        <v>0</v>
      </c>
      <c r="AR159" s="146" t="s">
        <v>186</v>
      </c>
      <c r="AT159" s="146" t="s">
        <v>167</v>
      </c>
      <c r="AU159" s="146" t="s">
        <v>76</v>
      </c>
      <c r="AY159" s="16" t="s">
        <v>164</v>
      </c>
      <c r="BE159" s="147">
        <f t="shared" si="14"/>
        <v>0</v>
      </c>
      <c r="BF159" s="147">
        <f t="shared" si="15"/>
        <v>0</v>
      </c>
      <c r="BG159" s="147">
        <f t="shared" si="16"/>
        <v>0</v>
      </c>
      <c r="BH159" s="147">
        <f t="shared" si="17"/>
        <v>0</v>
      </c>
      <c r="BI159" s="147">
        <f t="shared" si="18"/>
        <v>0</v>
      </c>
      <c r="BJ159" s="16" t="s">
        <v>113</v>
      </c>
      <c r="BK159" s="147">
        <f t="shared" si="19"/>
        <v>0</v>
      </c>
      <c r="BL159" s="16" t="s">
        <v>186</v>
      </c>
      <c r="BM159" s="146" t="s">
        <v>784</v>
      </c>
    </row>
    <row r="160" spans="2:65" s="1" customFormat="1" ht="16.5" customHeight="1">
      <c r="B160" s="31"/>
      <c r="C160" s="135" t="s">
        <v>552</v>
      </c>
      <c r="D160" s="135" t="s">
        <v>167</v>
      </c>
      <c r="E160" s="136" t="s">
        <v>3009</v>
      </c>
      <c r="F160" s="137" t="s">
        <v>3010</v>
      </c>
      <c r="G160" s="138" t="s">
        <v>1909</v>
      </c>
      <c r="H160" s="139">
        <v>0</v>
      </c>
      <c r="I160" s="140"/>
      <c r="J160" s="141">
        <f t="shared" si="10"/>
        <v>0</v>
      </c>
      <c r="K160" s="137" t="s">
        <v>1</v>
      </c>
      <c r="L160" s="31"/>
      <c r="M160" s="142" t="s">
        <v>1</v>
      </c>
      <c r="N160" s="143" t="s">
        <v>42</v>
      </c>
      <c r="P160" s="144">
        <f t="shared" si="11"/>
        <v>0</v>
      </c>
      <c r="Q160" s="144">
        <v>0</v>
      </c>
      <c r="R160" s="144">
        <f t="shared" si="12"/>
        <v>0</v>
      </c>
      <c r="S160" s="144">
        <v>0</v>
      </c>
      <c r="T160" s="145">
        <f t="shared" si="13"/>
        <v>0</v>
      </c>
      <c r="AR160" s="146" t="s">
        <v>186</v>
      </c>
      <c r="AT160" s="146" t="s">
        <v>167</v>
      </c>
      <c r="AU160" s="146" t="s">
        <v>76</v>
      </c>
      <c r="AY160" s="16" t="s">
        <v>164</v>
      </c>
      <c r="BE160" s="147">
        <f t="shared" si="14"/>
        <v>0</v>
      </c>
      <c r="BF160" s="147">
        <f t="shared" si="15"/>
        <v>0</v>
      </c>
      <c r="BG160" s="147">
        <f t="shared" si="16"/>
        <v>0</v>
      </c>
      <c r="BH160" s="147">
        <f t="shared" si="17"/>
        <v>0</v>
      </c>
      <c r="BI160" s="147">
        <f t="shared" si="18"/>
        <v>0</v>
      </c>
      <c r="BJ160" s="16" t="s">
        <v>113</v>
      </c>
      <c r="BK160" s="147">
        <f t="shared" si="19"/>
        <v>0</v>
      </c>
      <c r="BL160" s="16" t="s">
        <v>186</v>
      </c>
      <c r="BM160" s="146" t="s">
        <v>794</v>
      </c>
    </row>
    <row r="161" spans="2:65" s="1" customFormat="1" ht="21.75" customHeight="1">
      <c r="B161" s="31"/>
      <c r="C161" s="135" t="s">
        <v>558</v>
      </c>
      <c r="D161" s="135" t="s">
        <v>167</v>
      </c>
      <c r="E161" s="136" t="s">
        <v>3011</v>
      </c>
      <c r="F161" s="137" t="s">
        <v>3012</v>
      </c>
      <c r="G161" s="138" t="s">
        <v>1909</v>
      </c>
      <c r="H161" s="139">
        <v>0</v>
      </c>
      <c r="I161" s="140"/>
      <c r="J161" s="141">
        <f t="shared" si="10"/>
        <v>0</v>
      </c>
      <c r="K161" s="137" t="s">
        <v>1</v>
      </c>
      <c r="L161" s="31"/>
      <c r="M161" s="142" t="s">
        <v>1</v>
      </c>
      <c r="N161" s="143" t="s">
        <v>42</v>
      </c>
      <c r="P161" s="144">
        <f t="shared" si="11"/>
        <v>0</v>
      </c>
      <c r="Q161" s="144">
        <v>0</v>
      </c>
      <c r="R161" s="144">
        <f t="shared" si="12"/>
        <v>0</v>
      </c>
      <c r="S161" s="144">
        <v>0</v>
      </c>
      <c r="T161" s="145">
        <f t="shared" si="13"/>
        <v>0</v>
      </c>
      <c r="AR161" s="146" t="s">
        <v>186</v>
      </c>
      <c r="AT161" s="146" t="s">
        <v>167</v>
      </c>
      <c r="AU161" s="146" t="s">
        <v>76</v>
      </c>
      <c r="AY161" s="16" t="s">
        <v>164</v>
      </c>
      <c r="BE161" s="147">
        <f t="shared" si="14"/>
        <v>0</v>
      </c>
      <c r="BF161" s="147">
        <f t="shared" si="15"/>
        <v>0</v>
      </c>
      <c r="BG161" s="147">
        <f t="shared" si="16"/>
        <v>0</v>
      </c>
      <c r="BH161" s="147">
        <f t="shared" si="17"/>
        <v>0</v>
      </c>
      <c r="BI161" s="147">
        <f t="shared" si="18"/>
        <v>0</v>
      </c>
      <c r="BJ161" s="16" t="s">
        <v>113</v>
      </c>
      <c r="BK161" s="147">
        <f t="shared" si="19"/>
        <v>0</v>
      </c>
      <c r="BL161" s="16" t="s">
        <v>186</v>
      </c>
      <c r="BM161" s="146" t="s">
        <v>803</v>
      </c>
    </row>
    <row r="162" spans="2:65" s="1" customFormat="1" ht="16.5" customHeight="1">
      <c r="B162" s="31"/>
      <c r="C162" s="135" t="s">
        <v>563</v>
      </c>
      <c r="D162" s="135" t="s">
        <v>167</v>
      </c>
      <c r="E162" s="136" t="s">
        <v>3013</v>
      </c>
      <c r="F162" s="137" t="s">
        <v>3014</v>
      </c>
      <c r="G162" s="138" t="s">
        <v>1909</v>
      </c>
      <c r="H162" s="139">
        <v>0</v>
      </c>
      <c r="I162" s="140"/>
      <c r="J162" s="141">
        <f t="shared" si="10"/>
        <v>0</v>
      </c>
      <c r="K162" s="137" t="s">
        <v>1</v>
      </c>
      <c r="L162" s="31"/>
      <c r="M162" s="142" t="s">
        <v>1</v>
      </c>
      <c r="N162" s="143" t="s">
        <v>42</v>
      </c>
      <c r="P162" s="144">
        <f t="shared" si="11"/>
        <v>0</v>
      </c>
      <c r="Q162" s="144">
        <v>0</v>
      </c>
      <c r="R162" s="144">
        <f t="shared" si="12"/>
        <v>0</v>
      </c>
      <c r="S162" s="144">
        <v>0</v>
      </c>
      <c r="T162" s="145">
        <f t="shared" si="13"/>
        <v>0</v>
      </c>
      <c r="AR162" s="146" t="s">
        <v>186</v>
      </c>
      <c r="AT162" s="146" t="s">
        <v>167</v>
      </c>
      <c r="AU162" s="146" t="s">
        <v>76</v>
      </c>
      <c r="AY162" s="16" t="s">
        <v>164</v>
      </c>
      <c r="BE162" s="147">
        <f t="shared" si="14"/>
        <v>0</v>
      </c>
      <c r="BF162" s="147">
        <f t="shared" si="15"/>
        <v>0</v>
      </c>
      <c r="BG162" s="147">
        <f t="shared" si="16"/>
        <v>0</v>
      </c>
      <c r="BH162" s="147">
        <f t="shared" si="17"/>
        <v>0</v>
      </c>
      <c r="BI162" s="147">
        <f t="shared" si="18"/>
        <v>0</v>
      </c>
      <c r="BJ162" s="16" t="s">
        <v>113</v>
      </c>
      <c r="BK162" s="147">
        <f t="shared" si="19"/>
        <v>0</v>
      </c>
      <c r="BL162" s="16" t="s">
        <v>186</v>
      </c>
      <c r="BM162" s="146" t="s">
        <v>812</v>
      </c>
    </row>
    <row r="163" spans="2:65" s="1" customFormat="1" ht="16.5" customHeight="1">
      <c r="B163" s="31"/>
      <c r="C163" s="135" t="s">
        <v>569</v>
      </c>
      <c r="D163" s="135" t="s">
        <v>167</v>
      </c>
      <c r="E163" s="136" t="s">
        <v>3015</v>
      </c>
      <c r="F163" s="137" t="s">
        <v>3016</v>
      </c>
      <c r="G163" s="138" t="s">
        <v>1909</v>
      </c>
      <c r="H163" s="139">
        <v>9</v>
      </c>
      <c r="I163" s="140"/>
      <c r="J163" s="141">
        <f t="shared" si="10"/>
        <v>0</v>
      </c>
      <c r="K163" s="137" t="s">
        <v>1</v>
      </c>
      <c r="L163" s="31"/>
      <c r="M163" s="142" t="s">
        <v>1</v>
      </c>
      <c r="N163" s="143" t="s">
        <v>42</v>
      </c>
      <c r="P163" s="144">
        <f t="shared" si="11"/>
        <v>0</v>
      </c>
      <c r="Q163" s="144">
        <v>0</v>
      </c>
      <c r="R163" s="144">
        <f t="shared" si="12"/>
        <v>0</v>
      </c>
      <c r="S163" s="144">
        <v>0</v>
      </c>
      <c r="T163" s="145">
        <f t="shared" si="13"/>
        <v>0</v>
      </c>
      <c r="AR163" s="146" t="s">
        <v>186</v>
      </c>
      <c r="AT163" s="146" t="s">
        <v>167</v>
      </c>
      <c r="AU163" s="146" t="s">
        <v>76</v>
      </c>
      <c r="AY163" s="16" t="s">
        <v>164</v>
      </c>
      <c r="BE163" s="147">
        <f t="shared" si="14"/>
        <v>0</v>
      </c>
      <c r="BF163" s="147">
        <f t="shared" si="15"/>
        <v>0</v>
      </c>
      <c r="BG163" s="147">
        <f t="shared" si="16"/>
        <v>0</v>
      </c>
      <c r="BH163" s="147">
        <f t="shared" si="17"/>
        <v>0</v>
      </c>
      <c r="BI163" s="147">
        <f t="shared" si="18"/>
        <v>0</v>
      </c>
      <c r="BJ163" s="16" t="s">
        <v>113</v>
      </c>
      <c r="BK163" s="147">
        <f t="shared" si="19"/>
        <v>0</v>
      </c>
      <c r="BL163" s="16" t="s">
        <v>186</v>
      </c>
      <c r="BM163" s="146" t="s">
        <v>847</v>
      </c>
    </row>
    <row r="164" spans="2:65" s="1" customFormat="1" ht="24.2" customHeight="1">
      <c r="B164" s="31"/>
      <c r="C164" s="135" t="s">
        <v>574</v>
      </c>
      <c r="D164" s="135" t="s">
        <v>167</v>
      </c>
      <c r="E164" s="136" t="s">
        <v>3017</v>
      </c>
      <c r="F164" s="137" t="s">
        <v>3018</v>
      </c>
      <c r="G164" s="138" t="s">
        <v>3019</v>
      </c>
      <c r="H164" s="139">
        <v>9500</v>
      </c>
      <c r="I164" s="140"/>
      <c r="J164" s="141">
        <f t="shared" si="10"/>
        <v>0</v>
      </c>
      <c r="K164" s="137" t="s">
        <v>1</v>
      </c>
      <c r="L164" s="31"/>
      <c r="M164" s="142" t="s">
        <v>1</v>
      </c>
      <c r="N164" s="143" t="s">
        <v>42</v>
      </c>
      <c r="P164" s="144">
        <f t="shared" si="11"/>
        <v>0</v>
      </c>
      <c r="Q164" s="144">
        <v>0</v>
      </c>
      <c r="R164" s="144">
        <f t="shared" si="12"/>
        <v>0</v>
      </c>
      <c r="S164" s="144">
        <v>0</v>
      </c>
      <c r="T164" s="145">
        <f t="shared" si="13"/>
        <v>0</v>
      </c>
      <c r="AR164" s="146" t="s">
        <v>186</v>
      </c>
      <c r="AT164" s="146" t="s">
        <v>167</v>
      </c>
      <c r="AU164" s="146" t="s">
        <v>76</v>
      </c>
      <c r="AY164" s="16" t="s">
        <v>164</v>
      </c>
      <c r="BE164" s="147">
        <f t="shared" si="14"/>
        <v>0</v>
      </c>
      <c r="BF164" s="147">
        <f t="shared" si="15"/>
        <v>0</v>
      </c>
      <c r="BG164" s="147">
        <f t="shared" si="16"/>
        <v>0</v>
      </c>
      <c r="BH164" s="147">
        <f t="shared" si="17"/>
        <v>0</v>
      </c>
      <c r="BI164" s="147">
        <f t="shared" si="18"/>
        <v>0</v>
      </c>
      <c r="BJ164" s="16" t="s">
        <v>113</v>
      </c>
      <c r="BK164" s="147">
        <f t="shared" si="19"/>
        <v>0</v>
      </c>
      <c r="BL164" s="16" t="s">
        <v>186</v>
      </c>
      <c r="BM164" s="146" t="s">
        <v>857</v>
      </c>
    </row>
    <row r="165" spans="2:65" s="1" customFormat="1" ht="16.5" customHeight="1">
      <c r="B165" s="31"/>
      <c r="C165" s="135" t="s">
        <v>578</v>
      </c>
      <c r="D165" s="135" t="s">
        <v>167</v>
      </c>
      <c r="E165" s="136" t="s">
        <v>3020</v>
      </c>
      <c r="F165" s="137" t="s">
        <v>3021</v>
      </c>
      <c r="G165" s="138" t="s">
        <v>2652</v>
      </c>
      <c r="H165" s="139">
        <v>15</v>
      </c>
      <c r="I165" s="140"/>
      <c r="J165" s="141">
        <f t="shared" si="10"/>
        <v>0</v>
      </c>
      <c r="K165" s="137" t="s">
        <v>1</v>
      </c>
      <c r="L165" s="31"/>
      <c r="M165" s="142" t="s">
        <v>1</v>
      </c>
      <c r="N165" s="143" t="s">
        <v>42</v>
      </c>
      <c r="P165" s="144">
        <f t="shared" si="11"/>
        <v>0</v>
      </c>
      <c r="Q165" s="144">
        <v>0</v>
      </c>
      <c r="R165" s="144">
        <f t="shared" si="12"/>
        <v>0</v>
      </c>
      <c r="S165" s="144">
        <v>0</v>
      </c>
      <c r="T165" s="145">
        <f t="shared" si="13"/>
        <v>0</v>
      </c>
      <c r="AR165" s="146" t="s">
        <v>186</v>
      </c>
      <c r="AT165" s="146" t="s">
        <v>167</v>
      </c>
      <c r="AU165" s="146" t="s">
        <v>76</v>
      </c>
      <c r="AY165" s="16" t="s">
        <v>164</v>
      </c>
      <c r="BE165" s="147">
        <f t="shared" si="14"/>
        <v>0</v>
      </c>
      <c r="BF165" s="147">
        <f t="shared" si="15"/>
        <v>0</v>
      </c>
      <c r="BG165" s="147">
        <f t="shared" si="16"/>
        <v>0</v>
      </c>
      <c r="BH165" s="147">
        <f t="shared" si="17"/>
        <v>0</v>
      </c>
      <c r="BI165" s="147">
        <f t="shared" si="18"/>
        <v>0</v>
      </c>
      <c r="BJ165" s="16" t="s">
        <v>113</v>
      </c>
      <c r="BK165" s="147">
        <f t="shared" si="19"/>
        <v>0</v>
      </c>
      <c r="BL165" s="16" t="s">
        <v>186</v>
      </c>
      <c r="BM165" s="146" t="s">
        <v>867</v>
      </c>
    </row>
    <row r="166" spans="2:65" s="1" customFormat="1" ht="16.5" customHeight="1">
      <c r="B166" s="31"/>
      <c r="C166" s="135" t="s">
        <v>587</v>
      </c>
      <c r="D166" s="135" t="s">
        <v>167</v>
      </c>
      <c r="E166" s="136" t="s">
        <v>3022</v>
      </c>
      <c r="F166" s="137" t="s">
        <v>3023</v>
      </c>
      <c r="G166" s="138" t="s">
        <v>1909</v>
      </c>
      <c r="H166" s="139">
        <v>1</v>
      </c>
      <c r="I166" s="140"/>
      <c r="J166" s="141">
        <f t="shared" si="10"/>
        <v>0</v>
      </c>
      <c r="K166" s="137" t="s">
        <v>1</v>
      </c>
      <c r="L166" s="31"/>
      <c r="M166" s="142" t="s">
        <v>1</v>
      </c>
      <c r="N166" s="143" t="s">
        <v>42</v>
      </c>
      <c r="P166" s="144">
        <f t="shared" si="11"/>
        <v>0</v>
      </c>
      <c r="Q166" s="144">
        <v>0</v>
      </c>
      <c r="R166" s="144">
        <f t="shared" si="12"/>
        <v>0</v>
      </c>
      <c r="S166" s="144">
        <v>0</v>
      </c>
      <c r="T166" s="145">
        <f t="shared" si="13"/>
        <v>0</v>
      </c>
      <c r="AR166" s="146" t="s">
        <v>186</v>
      </c>
      <c r="AT166" s="146" t="s">
        <v>167</v>
      </c>
      <c r="AU166" s="146" t="s">
        <v>76</v>
      </c>
      <c r="AY166" s="16" t="s">
        <v>164</v>
      </c>
      <c r="BE166" s="147">
        <f t="shared" si="14"/>
        <v>0</v>
      </c>
      <c r="BF166" s="147">
        <f t="shared" si="15"/>
        <v>0</v>
      </c>
      <c r="BG166" s="147">
        <f t="shared" si="16"/>
        <v>0</v>
      </c>
      <c r="BH166" s="147">
        <f t="shared" si="17"/>
        <v>0</v>
      </c>
      <c r="BI166" s="147">
        <f t="shared" si="18"/>
        <v>0</v>
      </c>
      <c r="BJ166" s="16" t="s">
        <v>113</v>
      </c>
      <c r="BK166" s="147">
        <f t="shared" si="19"/>
        <v>0</v>
      </c>
      <c r="BL166" s="16" t="s">
        <v>186</v>
      </c>
      <c r="BM166" s="146" t="s">
        <v>887</v>
      </c>
    </row>
    <row r="167" spans="2:65" s="1" customFormat="1" ht="21.75" customHeight="1">
      <c r="B167" s="31"/>
      <c r="C167" s="135" t="s">
        <v>591</v>
      </c>
      <c r="D167" s="135" t="s">
        <v>167</v>
      </c>
      <c r="E167" s="136" t="s">
        <v>3024</v>
      </c>
      <c r="F167" s="137" t="s">
        <v>3025</v>
      </c>
      <c r="G167" s="138" t="s">
        <v>1909</v>
      </c>
      <c r="H167" s="139">
        <v>1</v>
      </c>
      <c r="I167" s="140"/>
      <c r="J167" s="141">
        <f t="shared" si="10"/>
        <v>0</v>
      </c>
      <c r="K167" s="137" t="s">
        <v>1</v>
      </c>
      <c r="L167" s="31"/>
      <c r="M167" s="142" t="s">
        <v>1</v>
      </c>
      <c r="N167" s="143" t="s">
        <v>42</v>
      </c>
      <c r="P167" s="144">
        <f t="shared" si="11"/>
        <v>0</v>
      </c>
      <c r="Q167" s="144">
        <v>0</v>
      </c>
      <c r="R167" s="144">
        <f t="shared" si="12"/>
        <v>0</v>
      </c>
      <c r="S167" s="144">
        <v>0</v>
      </c>
      <c r="T167" s="145">
        <f t="shared" si="13"/>
        <v>0</v>
      </c>
      <c r="AR167" s="146" t="s">
        <v>186</v>
      </c>
      <c r="AT167" s="146" t="s">
        <v>167</v>
      </c>
      <c r="AU167" s="146" t="s">
        <v>76</v>
      </c>
      <c r="AY167" s="16" t="s">
        <v>164</v>
      </c>
      <c r="BE167" s="147">
        <f t="shared" si="14"/>
        <v>0</v>
      </c>
      <c r="BF167" s="147">
        <f t="shared" si="15"/>
        <v>0</v>
      </c>
      <c r="BG167" s="147">
        <f t="shared" si="16"/>
        <v>0</v>
      </c>
      <c r="BH167" s="147">
        <f t="shared" si="17"/>
        <v>0</v>
      </c>
      <c r="BI167" s="147">
        <f t="shared" si="18"/>
        <v>0</v>
      </c>
      <c r="BJ167" s="16" t="s">
        <v>113</v>
      </c>
      <c r="BK167" s="147">
        <f t="shared" si="19"/>
        <v>0</v>
      </c>
      <c r="BL167" s="16" t="s">
        <v>186</v>
      </c>
      <c r="BM167" s="146" t="s">
        <v>905</v>
      </c>
    </row>
    <row r="168" spans="2:65" s="1" customFormat="1" ht="16.5" customHeight="1">
      <c r="B168" s="31"/>
      <c r="C168" s="135" t="s">
        <v>598</v>
      </c>
      <c r="D168" s="135" t="s">
        <v>167</v>
      </c>
      <c r="E168" s="136" t="s">
        <v>3026</v>
      </c>
      <c r="F168" s="137" t="s">
        <v>3027</v>
      </c>
      <c r="G168" s="138" t="s">
        <v>1909</v>
      </c>
      <c r="H168" s="139">
        <v>0</v>
      </c>
      <c r="I168" s="140"/>
      <c r="J168" s="141">
        <f t="shared" si="10"/>
        <v>0</v>
      </c>
      <c r="K168" s="137" t="s">
        <v>1</v>
      </c>
      <c r="L168" s="31"/>
      <c r="M168" s="142" t="s">
        <v>1</v>
      </c>
      <c r="N168" s="143" t="s">
        <v>42</v>
      </c>
      <c r="P168" s="144">
        <f t="shared" si="11"/>
        <v>0</v>
      </c>
      <c r="Q168" s="144">
        <v>0</v>
      </c>
      <c r="R168" s="144">
        <f t="shared" si="12"/>
        <v>0</v>
      </c>
      <c r="S168" s="144">
        <v>0</v>
      </c>
      <c r="T168" s="145">
        <f t="shared" si="13"/>
        <v>0</v>
      </c>
      <c r="AR168" s="146" t="s">
        <v>186</v>
      </c>
      <c r="AT168" s="146" t="s">
        <v>167</v>
      </c>
      <c r="AU168" s="146" t="s">
        <v>76</v>
      </c>
      <c r="AY168" s="16" t="s">
        <v>164</v>
      </c>
      <c r="BE168" s="147">
        <f t="shared" si="14"/>
        <v>0</v>
      </c>
      <c r="BF168" s="147">
        <f t="shared" si="15"/>
        <v>0</v>
      </c>
      <c r="BG168" s="147">
        <f t="shared" si="16"/>
        <v>0</v>
      </c>
      <c r="BH168" s="147">
        <f t="shared" si="17"/>
        <v>0</v>
      </c>
      <c r="BI168" s="147">
        <f t="shared" si="18"/>
        <v>0</v>
      </c>
      <c r="BJ168" s="16" t="s">
        <v>113</v>
      </c>
      <c r="BK168" s="147">
        <f t="shared" si="19"/>
        <v>0</v>
      </c>
      <c r="BL168" s="16" t="s">
        <v>186</v>
      </c>
      <c r="BM168" s="146" t="s">
        <v>922</v>
      </c>
    </row>
    <row r="169" spans="2:65" s="1" customFormat="1" ht="24.2" customHeight="1">
      <c r="B169" s="31"/>
      <c r="C169" s="135" t="s">
        <v>602</v>
      </c>
      <c r="D169" s="135" t="s">
        <v>167</v>
      </c>
      <c r="E169" s="136" t="s">
        <v>3028</v>
      </c>
      <c r="F169" s="137" t="s">
        <v>3029</v>
      </c>
      <c r="G169" s="138" t="s">
        <v>1909</v>
      </c>
      <c r="H169" s="139">
        <v>1</v>
      </c>
      <c r="I169" s="140"/>
      <c r="J169" s="141">
        <f t="shared" si="10"/>
        <v>0</v>
      </c>
      <c r="K169" s="137" t="s">
        <v>1</v>
      </c>
      <c r="L169" s="31"/>
      <c r="M169" s="142" t="s">
        <v>1</v>
      </c>
      <c r="N169" s="143" t="s">
        <v>42</v>
      </c>
      <c r="P169" s="144">
        <f t="shared" si="11"/>
        <v>0</v>
      </c>
      <c r="Q169" s="144">
        <v>0</v>
      </c>
      <c r="R169" s="144">
        <f t="shared" si="12"/>
        <v>0</v>
      </c>
      <c r="S169" s="144">
        <v>0</v>
      </c>
      <c r="T169" s="145">
        <f t="shared" si="13"/>
        <v>0</v>
      </c>
      <c r="AR169" s="146" t="s">
        <v>186</v>
      </c>
      <c r="AT169" s="146" t="s">
        <v>167</v>
      </c>
      <c r="AU169" s="146" t="s">
        <v>76</v>
      </c>
      <c r="AY169" s="16" t="s">
        <v>164</v>
      </c>
      <c r="BE169" s="147">
        <f t="shared" si="14"/>
        <v>0</v>
      </c>
      <c r="BF169" s="147">
        <f t="shared" si="15"/>
        <v>0</v>
      </c>
      <c r="BG169" s="147">
        <f t="shared" si="16"/>
        <v>0</v>
      </c>
      <c r="BH169" s="147">
        <f t="shared" si="17"/>
        <v>0</v>
      </c>
      <c r="BI169" s="147">
        <f t="shared" si="18"/>
        <v>0</v>
      </c>
      <c r="BJ169" s="16" t="s">
        <v>113</v>
      </c>
      <c r="BK169" s="147">
        <f t="shared" si="19"/>
        <v>0</v>
      </c>
      <c r="BL169" s="16" t="s">
        <v>186</v>
      </c>
      <c r="BM169" s="146" t="s">
        <v>937</v>
      </c>
    </row>
    <row r="170" spans="2:65" s="1" customFormat="1" ht="24.2" customHeight="1">
      <c r="B170" s="31"/>
      <c r="C170" s="135" t="s">
        <v>611</v>
      </c>
      <c r="D170" s="135" t="s">
        <v>167</v>
      </c>
      <c r="E170" s="136" t="s">
        <v>3030</v>
      </c>
      <c r="F170" s="137" t="s">
        <v>3031</v>
      </c>
      <c r="G170" s="138" t="s">
        <v>1909</v>
      </c>
      <c r="H170" s="139">
        <v>0</v>
      </c>
      <c r="I170" s="140"/>
      <c r="J170" s="141">
        <f t="shared" si="10"/>
        <v>0</v>
      </c>
      <c r="K170" s="137" t="s">
        <v>1</v>
      </c>
      <c r="L170" s="31"/>
      <c r="M170" s="142" t="s">
        <v>1</v>
      </c>
      <c r="N170" s="143" t="s">
        <v>42</v>
      </c>
      <c r="P170" s="144">
        <f t="shared" si="11"/>
        <v>0</v>
      </c>
      <c r="Q170" s="144">
        <v>0</v>
      </c>
      <c r="R170" s="144">
        <f t="shared" si="12"/>
        <v>0</v>
      </c>
      <c r="S170" s="144">
        <v>0</v>
      </c>
      <c r="T170" s="145">
        <f t="shared" si="13"/>
        <v>0</v>
      </c>
      <c r="AR170" s="146" t="s">
        <v>186</v>
      </c>
      <c r="AT170" s="146" t="s">
        <v>167</v>
      </c>
      <c r="AU170" s="146" t="s">
        <v>76</v>
      </c>
      <c r="AY170" s="16" t="s">
        <v>164</v>
      </c>
      <c r="BE170" s="147">
        <f t="shared" si="14"/>
        <v>0</v>
      </c>
      <c r="BF170" s="147">
        <f t="shared" si="15"/>
        <v>0</v>
      </c>
      <c r="BG170" s="147">
        <f t="shared" si="16"/>
        <v>0</v>
      </c>
      <c r="BH170" s="147">
        <f t="shared" si="17"/>
        <v>0</v>
      </c>
      <c r="BI170" s="147">
        <f t="shared" si="18"/>
        <v>0</v>
      </c>
      <c r="BJ170" s="16" t="s">
        <v>113</v>
      </c>
      <c r="BK170" s="147">
        <f t="shared" si="19"/>
        <v>0</v>
      </c>
      <c r="BL170" s="16" t="s">
        <v>186</v>
      </c>
      <c r="BM170" s="146" t="s">
        <v>945</v>
      </c>
    </row>
    <row r="171" spans="2:65" s="1" customFormat="1" ht="16.5" customHeight="1">
      <c r="B171" s="31"/>
      <c r="C171" s="135" t="s">
        <v>616</v>
      </c>
      <c r="D171" s="135" t="s">
        <v>167</v>
      </c>
      <c r="E171" s="136" t="s">
        <v>3032</v>
      </c>
      <c r="F171" s="137" t="s">
        <v>3033</v>
      </c>
      <c r="G171" s="138" t="s">
        <v>1909</v>
      </c>
      <c r="H171" s="139">
        <v>0</v>
      </c>
      <c r="I171" s="140"/>
      <c r="J171" s="141">
        <f t="shared" si="10"/>
        <v>0</v>
      </c>
      <c r="K171" s="137" t="s">
        <v>1</v>
      </c>
      <c r="L171" s="31"/>
      <c r="M171" s="142" t="s">
        <v>1</v>
      </c>
      <c r="N171" s="143" t="s">
        <v>42</v>
      </c>
      <c r="P171" s="144">
        <f t="shared" si="11"/>
        <v>0</v>
      </c>
      <c r="Q171" s="144">
        <v>0</v>
      </c>
      <c r="R171" s="144">
        <f t="shared" si="12"/>
        <v>0</v>
      </c>
      <c r="S171" s="144">
        <v>0</v>
      </c>
      <c r="T171" s="145">
        <f t="shared" si="13"/>
        <v>0</v>
      </c>
      <c r="AR171" s="146" t="s">
        <v>186</v>
      </c>
      <c r="AT171" s="146" t="s">
        <v>167</v>
      </c>
      <c r="AU171" s="146" t="s">
        <v>76</v>
      </c>
      <c r="AY171" s="16" t="s">
        <v>164</v>
      </c>
      <c r="BE171" s="147">
        <f t="shared" si="14"/>
        <v>0</v>
      </c>
      <c r="BF171" s="147">
        <f t="shared" si="15"/>
        <v>0</v>
      </c>
      <c r="BG171" s="147">
        <f t="shared" si="16"/>
        <v>0</v>
      </c>
      <c r="BH171" s="147">
        <f t="shared" si="17"/>
        <v>0</v>
      </c>
      <c r="BI171" s="147">
        <f t="shared" si="18"/>
        <v>0</v>
      </c>
      <c r="BJ171" s="16" t="s">
        <v>113</v>
      </c>
      <c r="BK171" s="147">
        <f t="shared" si="19"/>
        <v>0</v>
      </c>
      <c r="BL171" s="16" t="s">
        <v>186</v>
      </c>
      <c r="BM171" s="146" t="s">
        <v>958</v>
      </c>
    </row>
    <row r="172" spans="2:65" s="1" customFormat="1" ht="21.75" customHeight="1">
      <c r="B172" s="31"/>
      <c r="C172" s="135" t="s">
        <v>621</v>
      </c>
      <c r="D172" s="135" t="s">
        <v>167</v>
      </c>
      <c r="E172" s="136" t="s">
        <v>3034</v>
      </c>
      <c r="F172" s="137" t="s">
        <v>3035</v>
      </c>
      <c r="G172" s="138" t="s">
        <v>1909</v>
      </c>
      <c r="H172" s="139">
        <v>0</v>
      </c>
      <c r="I172" s="140"/>
      <c r="J172" s="141">
        <f t="shared" si="10"/>
        <v>0</v>
      </c>
      <c r="K172" s="137" t="s">
        <v>1</v>
      </c>
      <c r="L172" s="31"/>
      <c r="M172" s="142" t="s">
        <v>1</v>
      </c>
      <c r="N172" s="143" t="s">
        <v>42</v>
      </c>
      <c r="P172" s="144">
        <f t="shared" si="11"/>
        <v>0</v>
      </c>
      <c r="Q172" s="144">
        <v>0</v>
      </c>
      <c r="R172" s="144">
        <f t="shared" si="12"/>
        <v>0</v>
      </c>
      <c r="S172" s="144">
        <v>0</v>
      </c>
      <c r="T172" s="145">
        <f t="shared" si="13"/>
        <v>0</v>
      </c>
      <c r="AR172" s="146" t="s">
        <v>186</v>
      </c>
      <c r="AT172" s="146" t="s">
        <v>167</v>
      </c>
      <c r="AU172" s="146" t="s">
        <v>76</v>
      </c>
      <c r="AY172" s="16" t="s">
        <v>164</v>
      </c>
      <c r="BE172" s="147">
        <f t="shared" si="14"/>
        <v>0</v>
      </c>
      <c r="BF172" s="147">
        <f t="shared" si="15"/>
        <v>0</v>
      </c>
      <c r="BG172" s="147">
        <f t="shared" si="16"/>
        <v>0</v>
      </c>
      <c r="BH172" s="147">
        <f t="shared" si="17"/>
        <v>0</v>
      </c>
      <c r="BI172" s="147">
        <f t="shared" si="18"/>
        <v>0</v>
      </c>
      <c r="BJ172" s="16" t="s">
        <v>113</v>
      </c>
      <c r="BK172" s="147">
        <f t="shared" si="19"/>
        <v>0</v>
      </c>
      <c r="BL172" s="16" t="s">
        <v>186</v>
      </c>
      <c r="BM172" s="146" t="s">
        <v>973</v>
      </c>
    </row>
    <row r="173" spans="2:65" s="1" customFormat="1" ht="24.2" customHeight="1">
      <c r="B173" s="31"/>
      <c r="C173" s="135" t="s">
        <v>625</v>
      </c>
      <c r="D173" s="135" t="s">
        <v>167</v>
      </c>
      <c r="E173" s="136" t="s">
        <v>3036</v>
      </c>
      <c r="F173" s="137" t="s">
        <v>3037</v>
      </c>
      <c r="G173" s="138" t="s">
        <v>1909</v>
      </c>
      <c r="H173" s="139">
        <v>0</v>
      </c>
      <c r="I173" s="140"/>
      <c r="J173" s="141">
        <f t="shared" si="10"/>
        <v>0</v>
      </c>
      <c r="K173" s="137" t="s">
        <v>1</v>
      </c>
      <c r="L173" s="31"/>
      <c r="M173" s="142" t="s">
        <v>1</v>
      </c>
      <c r="N173" s="143" t="s">
        <v>42</v>
      </c>
      <c r="P173" s="144">
        <f t="shared" si="11"/>
        <v>0</v>
      </c>
      <c r="Q173" s="144">
        <v>0</v>
      </c>
      <c r="R173" s="144">
        <f t="shared" si="12"/>
        <v>0</v>
      </c>
      <c r="S173" s="144">
        <v>0</v>
      </c>
      <c r="T173" s="145">
        <f t="shared" si="13"/>
        <v>0</v>
      </c>
      <c r="AR173" s="146" t="s">
        <v>186</v>
      </c>
      <c r="AT173" s="146" t="s">
        <v>167</v>
      </c>
      <c r="AU173" s="146" t="s">
        <v>76</v>
      </c>
      <c r="AY173" s="16" t="s">
        <v>164</v>
      </c>
      <c r="BE173" s="147">
        <f t="shared" si="14"/>
        <v>0</v>
      </c>
      <c r="BF173" s="147">
        <f t="shared" si="15"/>
        <v>0</v>
      </c>
      <c r="BG173" s="147">
        <f t="shared" si="16"/>
        <v>0</v>
      </c>
      <c r="BH173" s="147">
        <f t="shared" si="17"/>
        <v>0</v>
      </c>
      <c r="BI173" s="147">
        <f t="shared" si="18"/>
        <v>0</v>
      </c>
      <c r="BJ173" s="16" t="s">
        <v>113</v>
      </c>
      <c r="BK173" s="147">
        <f t="shared" si="19"/>
        <v>0</v>
      </c>
      <c r="BL173" s="16" t="s">
        <v>186</v>
      </c>
      <c r="BM173" s="146" t="s">
        <v>982</v>
      </c>
    </row>
    <row r="174" spans="2:65" s="1" customFormat="1" ht="33" customHeight="1">
      <c r="B174" s="31"/>
      <c r="C174" s="135" t="s">
        <v>629</v>
      </c>
      <c r="D174" s="135" t="s">
        <v>167</v>
      </c>
      <c r="E174" s="136" t="s">
        <v>3038</v>
      </c>
      <c r="F174" s="137" t="s">
        <v>3039</v>
      </c>
      <c r="G174" s="138" t="s">
        <v>1909</v>
      </c>
      <c r="H174" s="139">
        <v>0</v>
      </c>
      <c r="I174" s="140"/>
      <c r="J174" s="141">
        <f t="shared" si="10"/>
        <v>0</v>
      </c>
      <c r="K174" s="137" t="s">
        <v>1</v>
      </c>
      <c r="L174" s="31"/>
      <c r="M174" s="142" t="s">
        <v>1</v>
      </c>
      <c r="N174" s="143" t="s">
        <v>42</v>
      </c>
      <c r="P174" s="144">
        <f t="shared" si="11"/>
        <v>0</v>
      </c>
      <c r="Q174" s="144">
        <v>0</v>
      </c>
      <c r="R174" s="144">
        <f t="shared" si="12"/>
        <v>0</v>
      </c>
      <c r="S174" s="144">
        <v>0</v>
      </c>
      <c r="T174" s="145">
        <f t="shared" si="13"/>
        <v>0</v>
      </c>
      <c r="AR174" s="146" t="s">
        <v>186</v>
      </c>
      <c r="AT174" s="146" t="s">
        <v>167</v>
      </c>
      <c r="AU174" s="146" t="s">
        <v>76</v>
      </c>
      <c r="AY174" s="16" t="s">
        <v>164</v>
      </c>
      <c r="BE174" s="147">
        <f t="shared" si="14"/>
        <v>0</v>
      </c>
      <c r="BF174" s="147">
        <f t="shared" si="15"/>
        <v>0</v>
      </c>
      <c r="BG174" s="147">
        <f t="shared" si="16"/>
        <v>0</v>
      </c>
      <c r="BH174" s="147">
        <f t="shared" si="17"/>
        <v>0</v>
      </c>
      <c r="BI174" s="147">
        <f t="shared" si="18"/>
        <v>0</v>
      </c>
      <c r="BJ174" s="16" t="s">
        <v>113</v>
      </c>
      <c r="BK174" s="147">
        <f t="shared" si="19"/>
        <v>0</v>
      </c>
      <c r="BL174" s="16" t="s">
        <v>186</v>
      </c>
      <c r="BM174" s="146" t="s">
        <v>993</v>
      </c>
    </row>
    <row r="175" spans="2:65" s="1" customFormat="1" ht="33" customHeight="1">
      <c r="B175" s="31"/>
      <c r="C175" s="135" t="s">
        <v>633</v>
      </c>
      <c r="D175" s="135" t="s">
        <v>167</v>
      </c>
      <c r="E175" s="136" t="s">
        <v>3040</v>
      </c>
      <c r="F175" s="137" t="s">
        <v>3041</v>
      </c>
      <c r="G175" s="138" t="s">
        <v>1909</v>
      </c>
      <c r="H175" s="139">
        <v>0</v>
      </c>
      <c r="I175" s="140"/>
      <c r="J175" s="141">
        <f t="shared" si="10"/>
        <v>0</v>
      </c>
      <c r="K175" s="137" t="s">
        <v>1</v>
      </c>
      <c r="L175" s="31"/>
      <c r="M175" s="142" t="s">
        <v>1</v>
      </c>
      <c r="N175" s="143" t="s">
        <v>42</v>
      </c>
      <c r="P175" s="144">
        <f t="shared" si="11"/>
        <v>0</v>
      </c>
      <c r="Q175" s="144">
        <v>0</v>
      </c>
      <c r="R175" s="144">
        <f t="shared" si="12"/>
        <v>0</v>
      </c>
      <c r="S175" s="144">
        <v>0</v>
      </c>
      <c r="T175" s="145">
        <f t="shared" si="13"/>
        <v>0</v>
      </c>
      <c r="AR175" s="146" t="s">
        <v>186</v>
      </c>
      <c r="AT175" s="146" t="s">
        <v>167</v>
      </c>
      <c r="AU175" s="146" t="s">
        <v>76</v>
      </c>
      <c r="AY175" s="16" t="s">
        <v>164</v>
      </c>
      <c r="BE175" s="147">
        <f t="shared" si="14"/>
        <v>0</v>
      </c>
      <c r="BF175" s="147">
        <f t="shared" si="15"/>
        <v>0</v>
      </c>
      <c r="BG175" s="147">
        <f t="shared" si="16"/>
        <v>0</v>
      </c>
      <c r="BH175" s="147">
        <f t="shared" si="17"/>
        <v>0</v>
      </c>
      <c r="BI175" s="147">
        <f t="shared" si="18"/>
        <v>0</v>
      </c>
      <c r="BJ175" s="16" t="s">
        <v>113</v>
      </c>
      <c r="BK175" s="147">
        <f t="shared" si="19"/>
        <v>0</v>
      </c>
      <c r="BL175" s="16" t="s">
        <v>186</v>
      </c>
      <c r="BM175" s="146" t="s">
        <v>1005</v>
      </c>
    </row>
    <row r="176" spans="2:65" s="1" customFormat="1" ht="33" customHeight="1">
      <c r="B176" s="31"/>
      <c r="C176" s="135" t="s">
        <v>639</v>
      </c>
      <c r="D176" s="135" t="s">
        <v>167</v>
      </c>
      <c r="E176" s="136" t="s">
        <v>3042</v>
      </c>
      <c r="F176" s="137" t="s">
        <v>3043</v>
      </c>
      <c r="G176" s="138" t="s">
        <v>1909</v>
      </c>
      <c r="H176" s="139">
        <v>0</v>
      </c>
      <c r="I176" s="140"/>
      <c r="J176" s="141">
        <f t="shared" si="10"/>
        <v>0</v>
      </c>
      <c r="K176" s="137" t="s">
        <v>1</v>
      </c>
      <c r="L176" s="31"/>
      <c r="M176" s="142" t="s">
        <v>1</v>
      </c>
      <c r="N176" s="143" t="s">
        <v>42</v>
      </c>
      <c r="P176" s="144">
        <f t="shared" si="11"/>
        <v>0</v>
      </c>
      <c r="Q176" s="144">
        <v>0</v>
      </c>
      <c r="R176" s="144">
        <f t="shared" si="12"/>
        <v>0</v>
      </c>
      <c r="S176" s="144">
        <v>0</v>
      </c>
      <c r="T176" s="145">
        <f t="shared" si="13"/>
        <v>0</v>
      </c>
      <c r="AR176" s="146" t="s">
        <v>186</v>
      </c>
      <c r="AT176" s="146" t="s">
        <v>167</v>
      </c>
      <c r="AU176" s="146" t="s">
        <v>76</v>
      </c>
      <c r="AY176" s="16" t="s">
        <v>164</v>
      </c>
      <c r="BE176" s="147">
        <f t="shared" si="14"/>
        <v>0</v>
      </c>
      <c r="BF176" s="147">
        <f t="shared" si="15"/>
        <v>0</v>
      </c>
      <c r="BG176" s="147">
        <f t="shared" si="16"/>
        <v>0</v>
      </c>
      <c r="BH176" s="147">
        <f t="shared" si="17"/>
        <v>0</v>
      </c>
      <c r="BI176" s="147">
        <f t="shared" si="18"/>
        <v>0</v>
      </c>
      <c r="BJ176" s="16" t="s">
        <v>113</v>
      </c>
      <c r="BK176" s="147">
        <f t="shared" si="19"/>
        <v>0</v>
      </c>
      <c r="BL176" s="16" t="s">
        <v>186</v>
      </c>
      <c r="BM176" s="146" t="s">
        <v>1016</v>
      </c>
    </row>
    <row r="177" spans="2:65" s="1" customFormat="1" ht="24.2" customHeight="1">
      <c r="B177" s="31"/>
      <c r="C177" s="135" t="s">
        <v>643</v>
      </c>
      <c r="D177" s="135" t="s">
        <v>167</v>
      </c>
      <c r="E177" s="136" t="s">
        <v>3044</v>
      </c>
      <c r="F177" s="137" t="s">
        <v>3045</v>
      </c>
      <c r="G177" s="138" t="s">
        <v>1909</v>
      </c>
      <c r="H177" s="139">
        <v>0</v>
      </c>
      <c r="I177" s="140"/>
      <c r="J177" s="141">
        <f t="shared" si="10"/>
        <v>0</v>
      </c>
      <c r="K177" s="137" t="s">
        <v>1</v>
      </c>
      <c r="L177" s="31"/>
      <c r="M177" s="142" t="s">
        <v>1</v>
      </c>
      <c r="N177" s="143" t="s">
        <v>42</v>
      </c>
      <c r="P177" s="144">
        <f t="shared" si="11"/>
        <v>0</v>
      </c>
      <c r="Q177" s="144">
        <v>0</v>
      </c>
      <c r="R177" s="144">
        <f t="shared" si="12"/>
        <v>0</v>
      </c>
      <c r="S177" s="144">
        <v>0</v>
      </c>
      <c r="T177" s="145">
        <f t="shared" si="13"/>
        <v>0</v>
      </c>
      <c r="AR177" s="146" t="s">
        <v>186</v>
      </c>
      <c r="AT177" s="146" t="s">
        <v>167</v>
      </c>
      <c r="AU177" s="146" t="s">
        <v>76</v>
      </c>
      <c r="AY177" s="16" t="s">
        <v>164</v>
      </c>
      <c r="BE177" s="147">
        <f t="shared" si="14"/>
        <v>0</v>
      </c>
      <c r="BF177" s="147">
        <f t="shared" si="15"/>
        <v>0</v>
      </c>
      <c r="BG177" s="147">
        <f t="shared" si="16"/>
        <v>0</v>
      </c>
      <c r="BH177" s="147">
        <f t="shared" si="17"/>
        <v>0</v>
      </c>
      <c r="BI177" s="147">
        <f t="shared" si="18"/>
        <v>0</v>
      </c>
      <c r="BJ177" s="16" t="s">
        <v>113</v>
      </c>
      <c r="BK177" s="147">
        <f t="shared" si="19"/>
        <v>0</v>
      </c>
      <c r="BL177" s="16" t="s">
        <v>186</v>
      </c>
      <c r="BM177" s="146" t="s">
        <v>1026</v>
      </c>
    </row>
    <row r="178" spans="2:65" s="1" customFormat="1" ht="37.9" customHeight="1">
      <c r="B178" s="31"/>
      <c r="C178" s="135" t="s">
        <v>647</v>
      </c>
      <c r="D178" s="135" t="s">
        <v>167</v>
      </c>
      <c r="E178" s="136" t="s">
        <v>2946</v>
      </c>
      <c r="F178" s="137" t="s">
        <v>2947</v>
      </c>
      <c r="G178" s="138" t="s">
        <v>1909</v>
      </c>
      <c r="H178" s="139">
        <v>0</v>
      </c>
      <c r="I178" s="140"/>
      <c r="J178" s="141">
        <f t="shared" si="10"/>
        <v>0</v>
      </c>
      <c r="K178" s="137" t="s">
        <v>1</v>
      </c>
      <c r="L178" s="31"/>
      <c r="M178" s="142" t="s">
        <v>1</v>
      </c>
      <c r="N178" s="143" t="s">
        <v>42</v>
      </c>
      <c r="P178" s="144">
        <f t="shared" si="11"/>
        <v>0</v>
      </c>
      <c r="Q178" s="144">
        <v>0</v>
      </c>
      <c r="R178" s="144">
        <f t="shared" si="12"/>
        <v>0</v>
      </c>
      <c r="S178" s="144">
        <v>0</v>
      </c>
      <c r="T178" s="145">
        <f t="shared" si="13"/>
        <v>0</v>
      </c>
      <c r="AR178" s="146" t="s">
        <v>186</v>
      </c>
      <c r="AT178" s="146" t="s">
        <v>167</v>
      </c>
      <c r="AU178" s="146" t="s">
        <v>76</v>
      </c>
      <c r="AY178" s="16" t="s">
        <v>164</v>
      </c>
      <c r="BE178" s="147">
        <f t="shared" si="14"/>
        <v>0</v>
      </c>
      <c r="BF178" s="147">
        <f t="shared" si="15"/>
        <v>0</v>
      </c>
      <c r="BG178" s="147">
        <f t="shared" si="16"/>
        <v>0</v>
      </c>
      <c r="BH178" s="147">
        <f t="shared" si="17"/>
        <v>0</v>
      </c>
      <c r="BI178" s="147">
        <f t="shared" si="18"/>
        <v>0</v>
      </c>
      <c r="BJ178" s="16" t="s">
        <v>113</v>
      </c>
      <c r="BK178" s="147">
        <f t="shared" si="19"/>
        <v>0</v>
      </c>
      <c r="BL178" s="16" t="s">
        <v>186</v>
      </c>
      <c r="BM178" s="146" t="s">
        <v>1034</v>
      </c>
    </row>
    <row r="179" spans="2:65" s="1" customFormat="1" ht="24.2" customHeight="1">
      <c r="B179" s="31"/>
      <c r="C179" s="135" t="s">
        <v>652</v>
      </c>
      <c r="D179" s="135" t="s">
        <v>167</v>
      </c>
      <c r="E179" s="136" t="s">
        <v>2948</v>
      </c>
      <c r="F179" s="137" t="s">
        <v>2949</v>
      </c>
      <c r="G179" s="138" t="s">
        <v>1909</v>
      </c>
      <c r="H179" s="139">
        <v>0</v>
      </c>
      <c r="I179" s="140"/>
      <c r="J179" s="141">
        <f t="shared" si="10"/>
        <v>0</v>
      </c>
      <c r="K179" s="137" t="s">
        <v>1</v>
      </c>
      <c r="L179" s="31"/>
      <c r="M179" s="142" t="s">
        <v>1</v>
      </c>
      <c r="N179" s="143" t="s">
        <v>42</v>
      </c>
      <c r="P179" s="144">
        <f t="shared" si="11"/>
        <v>0</v>
      </c>
      <c r="Q179" s="144">
        <v>0</v>
      </c>
      <c r="R179" s="144">
        <f t="shared" si="12"/>
        <v>0</v>
      </c>
      <c r="S179" s="144">
        <v>0</v>
      </c>
      <c r="T179" s="145">
        <f t="shared" si="13"/>
        <v>0</v>
      </c>
      <c r="AR179" s="146" t="s">
        <v>186</v>
      </c>
      <c r="AT179" s="146" t="s">
        <v>167</v>
      </c>
      <c r="AU179" s="146" t="s">
        <v>76</v>
      </c>
      <c r="AY179" s="16" t="s">
        <v>164</v>
      </c>
      <c r="BE179" s="147">
        <f t="shared" si="14"/>
        <v>0</v>
      </c>
      <c r="BF179" s="147">
        <f t="shared" si="15"/>
        <v>0</v>
      </c>
      <c r="BG179" s="147">
        <f t="shared" si="16"/>
        <v>0</v>
      </c>
      <c r="BH179" s="147">
        <f t="shared" si="17"/>
        <v>0</v>
      </c>
      <c r="BI179" s="147">
        <f t="shared" si="18"/>
        <v>0</v>
      </c>
      <c r="BJ179" s="16" t="s">
        <v>113</v>
      </c>
      <c r="BK179" s="147">
        <f t="shared" si="19"/>
        <v>0</v>
      </c>
      <c r="BL179" s="16" t="s">
        <v>186</v>
      </c>
      <c r="BM179" s="146" t="s">
        <v>1042</v>
      </c>
    </row>
    <row r="180" spans="2:65" s="1" customFormat="1" ht="37.9" customHeight="1">
      <c r="B180" s="31"/>
      <c r="C180" s="135" t="s">
        <v>656</v>
      </c>
      <c r="D180" s="135" t="s">
        <v>167</v>
      </c>
      <c r="E180" s="136" t="s">
        <v>2950</v>
      </c>
      <c r="F180" s="137" t="s">
        <v>2951</v>
      </c>
      <c r="G180" s="138" t="s">
        <v>1909</v>
      </c>
      <c r="H180" s="139">
        <v>0</v>
      </c>
      <c r="I180" s="140"/>
      <c r="J180" s="141">
        <f t="shared" si="10"/>
        <v>0</v>
      </c>
      <c r="K180" s="137" t="s">
        <v>1</v>
      </c>
      <c r="L180" s="31"/>
      <c r="M180" s="142" t="s">
        <v>1</v>
      </c>
      <c r="N180" s="143" t="s">
        <v>42</v>
      </c>
      <c r="P180" s="144">
        <f t="shared" si="11"/>
        <v>0</v>
      </c>
      <c r="Q180" s="144">
        <v>0</v>
      </c>
      <c r="R180" s="144">
        <f t="shared" si="12"/>
        <v>0</v>
      </c>
      <c r="S180" s="144">
        <v>0</v>
      </c>
      <c r="T180" s="145">
        <f t="shared" si="13"/>
        <v>0</v>
      </c>
      <c r="AR180" s="146" t="s">
        <v>186</v>
      </c>
      <c r="AT180" s="146" t="s">
        <v>167</v>
      </c>
      <c r="AU180" s="146" t="s">
        <v>76</v>
      </c>
      <c r="AY180" s="16" t="s">
        <v>164</v>
      </c>
      <c r="BE180" s="147">
        <f t="shared" si="14"/>
        <v>0</v>
      </c>
      <c r="BF180" s="147">
        <f t="shared" si="15"/>
        <v>0</v>
      </c>
      <c r="BG180" s="147">
        <f t="shared" si="16"/>
        <v>0</v>
      </c>
      <c r="BH180" s="147">
        <f t="shared" si="17"/>
        <v>0</v>
      </c>
      <c r="BI180" s="147">
        <f t="shared" si="18"/>
        <v>0</v>
      </c>
      <c r="BJ180" s="16" t="s">
        <v>113</v>
      </c>
      <c r="BK180" s="147">
        <f t="shared" si="19"/>
        <v>0</v>
      </c>
      <c r="BL180" s="16" t="s">
        <v>186</v>
      </c>
      <c r="BM180" s="146" t="s">
        <v>1053</v>
      </c>
    </row>
    <row r="181" spans="2:65" s="1" customFormat="1" ht="44.25" customHeight="1">
      <c r="B181" s="31"/>
      <c r="C181" s="135" t="s">
        <v>661</v>
      </c>
      <c r="D181" s="135" t="s">
        <v>167</v>
      </c>
      <c r="E181" s="136" t="s">
        <v>2952</v>
      </c>
      <c r="F181" s="137" t="s">
        <v>2953</v>
      </c>
      <c r="G181" s="138" t="s">
        <v>1909</v>
      </c>
      <c r="H181" s="139">
        <v>0</v>
      </c>
      <c r="I181" s="140"/>
      <c r="J181" s="141">
        <f t="shared" si="10"/>
        <v>0</v>
      </c>
      <c r="K181" s="137" t="s">
        <v>1</v>
      </c>
      <c r="L181" s="31"/>
      <c r="M181" s="142" t="s">
        <v>1</v>
      </c>
      <c r="N181" s="143" t="s">
        <v>42</v>
      </c>
      <c r="P181" s="144">
        <f t="shared" si="11"/>
        <v>0</v>
      </c>
      <c r="Q181" s="144">
        <v>0</v>
      </c>
      <c r="R181" s="144">
        <f t="shared" si="12"/>
        <v>0</v>
      </c>
      <c r="S181" s="144">
        <v>0</v>
      </c>
      <c r="T181" s="145">
        <f t="shared" si="13"/>
        <v>0</v>
      </c>
      <c r="AR181" s="146" t="s">
        <v>186</v>
      </c>
      <c r="AT181" s="146" t="s">
        <v>167</v>
      </c>
      <c r="AU181" s="146" t="s">
        <v>76</v>
      </c>
      <c r="AY181" s="16" t="s">
        <v>164</v>
      </c>
      <c r="BE181" s="147">
        <f t="shared" si="14"/>
        <v>0</v>
      </c>
      <c r="BF181" s="147">
        <f t="shared" si="15"/>
        <v>0</v>
      </c>
      <c r="BG181" s="147">
        <f t="shared" si="16"/>
        <v>0</v>
      </c>
      <c r="BH181" s="147">
        <f t="shared" si="17"/>
        <v>0</v>
      </c>
      <c r="BI181" s="147">
        <f t="shared" si="18"/>
        <v>0</v>
      </c>
      <c r="BJ181" s="16" t="s">
        <v>113</v>
      </c>
      <c r="BK181" s="147">
        <f t="shared" si="19"/>
        <v>0</v>
      </c>
      <c r="BL181" s="16" t="s">
        <v>186</v>
      </c>
      <c r="BM181" s="146" t="s">
        <v>1063</v>
      </c>
    </row>
    <row r="182" spans="2:65" s="1" customFormat="1" ht="37.9" customHeight="1">
      <c r="B182" s="31"/>
      <c r="C182" s="135" t="s">
        <v>665</v>
      </c>
      <c r="D182" s="135" t="s">
        <v>167</v>
      </c>
      <c r="E182" s="136" t="s">
        <v>2954</v>
      </c>
      <c r="F182" s="137" t="s">
        <v>2955</v>
      </c>
      <c r="G182" s="138" t="s">
        <v>1909</v>
      </c>
      <c r="H182" s="139">
        <v>0</v>
      </c>
      <c r="I182" s="140"/>
      <c r="J182" s="141">
        <f t="shared" si="10"/>
        <v>0</v>
      </c>
      <c r="K182" s="137" t="s">
        <v>1</v>
      </c>
      <c r="L182" s="31"/>
      <c r="M182" s="142" t="s">
        <v>1</v>
      </c>
      <c r="N182" s="143" t="s">
        <v>42</v>
      </c>
      <c r="P182" s="144">
        <f t="shared" si="11"/>
        <v>0</v>
      </c>
      <c r="Q182" s="144">
        <v>0</v>
      </c>
      <c r="R182" s="144">
        <f t="shared" si="12"/>
        <v>0</v>
      </c>
      <c r="S182" s="144">
        <v>0</v>
      </c>
      <c r="T182" s="145">
        <f t="shared" si="13"/>
        <v>0</v>
      </c>
      <c r="AR182" s="146" t="s">
        <v>186</v>
      </c>
      <c r="AT182" s="146" t="s">
        <v>167</v>
      </c>
      <c r="AU182" s="146" t="s">
        <v>76</v>
      </c>
      <c r="AY182" s="16" t="s">
        <v>164</v>
      </c>
      <c r="BE182" s="147">
        <f t="shared" si="14"/>
        <v>0</v>
      </c>
      <c r="BF182" s="147">
        <f t="shared" si="15"/>
        <v>0</v>
      </c>
      <c r="BG182" s="147">
        <f t="shared" si="16"/>
        <v>0</v>
      </c>
      <c r="BH182" s="147">
        <f t="shared" si="17"/>
        <v>0</v>
      </c>
      <c r="BI182" s="147">
        <f t="shared" si="18"/>
        <v>0</v>
      </c>
      <c r="BJ182" s="16" t="s">
        <v>113</v>
      </c>
      <c r="BK182" s="147">
        <f t="shared" si="19"/>
        <v>0</v>
      </c>
      <c r="BL182" s="16" t="s">
        <v>186</v>
      </c>
      <c r="BM182" s="146" t="s">
        <v>1077</v>
      </c>
    </row>
    <row r="183" spans="2:65" s="1" customFormat="1" ht="37.9" customHeight="1">
      <c r="B183" s="31"/>
      <c r="C183" s="135" t="s">
        <v>670</v>
      </c>
      <c r="D183" s="135" t="s">
        <v>167</v>
      </c>
      <c r="E183" s="136" t="s">
        <v>2956</v>
      </c>
      <c r="F183" s="137" t="s">
        <v>2957</v>
      </c>
      <c r="G183" s="138" t="s">
        <v>1909</v>
      </c>
      <c r="H183" s="139">
        <v>0</v>
      </c>
      <c r="I183" s="140"/>
      <c r="J183" s="141">
        <f t="shared" si="10"/>
        <v>0</v>
      </c>
      <c r="K183" s="137" t="s">
        <v>1</v>
      </c>
      <c r="L183" s="31"/>
      <c r="M183" s="142" t="s">
        <v>1</v>
      </c>
      <c r="N183" s="143" t="s">
        <v>42</v>
      </c>
      <c r="P183" s="144">
        <f t="shared" si="11"/>
        <v>0</v>
      </c>
      <c r="Q183" s="144">
        <v>0</v>
      </c>
      <c r="R183" s="144">
        <f t="shared" si="12"/>
        <v>0</v>
      </c>
      <c r="S183" s="144">
        <v>0</v>
      </c>
      <c r="T183" s="145">
        <f t="shared" si="13"/>
        <v>0</v>
      </c>
      <c r="AR183" s="146" t="s">
        <v>186</v>
      </c>
      <c r="AT183" s="146" t="s">
        <v>167</v>
      </c>
      <c r="AU183" s="146" t="s">
        <v>76</v>
      </c>
      <c r="AY183" s="16" t="s">
        <v>164</v>
      </c>
      <c r="BE183" s="147">
        <f t="shared" si="14"/>
        <v>0</v>
      </c>
      <c r="BF183" s="147">
        <f t="shared" si="15"/>
        <v>0</v>
      </c>
      <c r="BG183" s="147">
        <f t="shared" si="16"/>
        <v>0</v>
      </c>
      <c r="BH183" s="147">
        <f t="shared" si="17"/>
        <v>0</v>
      </c>
      <c r="BI183" s="147">
        <f t="shared" si="18"/>
        <v>0</v>
      </c>
      <c r="BJ183" s="16" t="s">
        <v>113</v>
      </c>
      <c r="BK183" s="147">
        <f t="shared" si="19"/>
        <v>0</v>
      </c>
      <c r="BL183" s="16" t="s">
        <v>186</v>
      </c>
      <c r="BM183" s="146" t="s">
        <v>1088</v>
      </c>
    </row>
    <row r="184" spans="2:65" s="1" customFormat="1" ht="24.2" customHeight="1">
      <c r="B184" s="31"/>
      <c r="C184" s="135" t="s">
        <v>676</v>
      </c>
      <c r="D184" s="135" t="s">
        <v>167</v>
      </c>
      <c r="E184" s="136" t="s">
        <v>3046</v>
      </c>
      <c r="F184" s="137" t="s">
        <v>3047</v>
      </c>
      <c r="G184" s="138" t="s">
        <v>1909</v>
      </c>
      <c r="H184" s="139">
        <v>1</v>
      </c>
      <c r="I184" s="140"/>
      <c r="J184" s="141">
        <f t="shared" si="10"/>
        <v>0</v>
      </c>
      <c r="K184" s="137" t="s">
        <v>1</v>
      </c>
      <c r="L184" s="31"/>
      <c r="M184" s="142" t="s">
        <v>1</v>
      </c>
      <c r="N184" s="143" t="s">
        <v>42</v>
      </c>
      <c r="P184" s="144">
        <f t="shared" si="11"/>
        <v>0</v>
      </c>
      <c r="Q184" s="144">
        <v>0</v>
      </c>
      <c r="R184" s="144">
        <f t="shared" si="12"/>
        <v>0</v>
      </c>
      <c r="S184" s="144">
        <v>0</v>
      </c>
      <c r="T184" s="145">
        <f t="shared" si="13"/>
        <v>0</v>
      </c>
      <c r="AR184" s="146" t="s">
        <v>186</v>
      </c>
      <c r="AT184" s="146" t="s">
        <v>167</v>
      </c>
      <c r="AU184" s="146" t="s">
        <v>76</v>
      </c>
      <c r="AY184" s="16" t="s">
        <v>164</v>
      </c>
      <c r="BE184" s="147">
        <f t="shared" si="14"/>
        <v>0</v>
      </c>
      <c r="BF184" s="147">
        <f t="shared" si="15"/>
        <v>0</v>
      </c>
      <c r="BG184" s="147">
        <f t="shared" si="16"/>
        <v>0</v>
      </c>
      <c r="BH184" s="147">
        <f t="shared" si="17"/>
        <v>0</v>
      </c>
      <c r="BI184" s="147">
        <f t="shared" si="18"/>
        <v>0</v>
      </c>
      <c r="BJ184" s="16" t="s">
        <v>113</v>
      </c>
      <c r="BK184" s="147">
        <f t="shared" si="19"/>
        <v>0</v>
      </c>
      <c r="BL184" s="16" t="s">
        <v>186</v>
      </c>
      <c r="BM184" s="146" t="s">
        <v>1096</v>
      </c>
    </row>
    <row r="185" spans="2:65" s="1" customFormat="1" ht="16.5" customHeight="1">
      <c r="B185" s="31"/>
      <c r="C185" s="135" t="s">
        <v>690</v>
      </c>
      <c r="D185" s="135" t="s">
        <v>167</v>
      </c>
      <c r="E185" s="136" t="s">
        <v>3048</v>
      </c>
      <c r="F185" s="137" t="s">
        <v>3049</v>
      </c>
      <c r="G185" s="138" t="s">
        <v>1909</v>
      </c>
      <c r="H185" s="139">
        <v>1</v>
      </c>
      <c r="I185" s="140"/>
      <c r="J185" s="141">
        <f t="shared" ref="J185" si="20">ROUND(I185*H185,2)</f>
        <v>0</v>
      </c>
      <c r="K185" s="137" t="s">
        <v>1</v>
      </c>
      <c r="L185" s="31"/>
      <c r="M185" s="152" t="s">
        <v>1</v>
      </c>
      <c r="N185" s="153" t="s">
        <v>42</v>
      </c>
      <c r="O185" s="154"/>
      <c r="P185" s="155">
        <f t="shared" ref="P185" si="21">O185*H185</f>
        <v>0</v>
      </c>
      <c r="Q185" s="155">
        <v>0</v>
      </c>
      <c r="R185" s="155">
        <f t="shared" ref="R185" si="22">Q185*H185</f>
        <v>0</v>
      </c>
      <c r="S185" s="155">
        <v>0</v>
      </c>
      <c r="T185" s="156">
        <f t="shared" ref="T185" si="23">S185*H185</f>
        <v>0</v>
      </c>
      <c r="AR185" s="146" t="s">
        <v>186</v>
      </c>
      <c r="AT185" s="146" t="s">
        <v>167</v>
      </c>
      <c r="AU185" s="146" t="s">
        <v>76</v>
      </c>
      <c r="AY185" s="16" t="s">
        <v>164</v>
      </c>
      <c r="BE185" s="147">
        <f t="shared" si="14"/>
        <v>0</v>
      </c>
      <c r="BF185" s="147">
        <f t="shared" si="15"/>
        <v>0</v>
      </c>
      <c r="BG185" s="147">
        <f t="shared" si="16"/>
        <v>0</v>
      </c>
      <c r="BH185" s="147">
        <f t="shared" si="17"/>
        <v>0</v>
      </c>
      <c r="BI185" s="147">
        <f t="shared" si="18"/>
        <v>0</v>
      </c>
      <c r="BJ185" s="16" t="s">
        <v>113</v>
      </c>
      <c r="BK185" s="147">
        <f t="shared" si="19"/>
        <v>0</v>
      </c>
      <c r="BL185" s="16" t="s">
        <v>186</v>
      </c>
      <c r="BM185" s="146" t="s">
        <v>1105</v>
      </c>
    </row>
    <row r="186" spans="2:65" s="1" customFormat="1" ht="6.95" customHeight="1">
      <c r="B186" s="43"/>
      <c r="C186" s="44"/>
      <c r="D186" s="44"/>
      <c r="E186" s="44"/>
      <c r="F186" s="44"/>
      <c r="G186" s="44"/>
      <c r="H186" s="44"/>
      <c r="I186" s="44"/>
      <c r="J186" s="44"/>
      <c r="K186" s="44"/>
      <c r="L186" s="31"/>
    </row>
  </sheetData>
  <sheetProtection algorithmName="SHA-512" hashValue="sr+GAxL7+ju716sJygWn4KcpuJpQry394Im/tPEW4EzpD2JQyAb4/sHmD62gjorPVsoegIVa1uA6mUAu9jvXbg==" saltValue="+UOca+gKTp55nvsY5kuwwkbD0zZWdFx965+QsP57Y3g+rA+n/JnHhiXDgdAkIQcBNT3JWl9vaLaMu1YXypUDqg==" spinCount="100000" sheet="1" objects="1" scenarios="1" formatColumns="0" formatRows="0" autoFilter="0"/>
  <autoFilter ref="C119:K185" xr:uid="{00000000-0009-0000-0000-00000D000000}"/>
  <mergeCells count="12">
    <mergeCell ref="E112:H112"/>
    <mergeCell ref="L2:V2"/>
    <mergeCell ref="E85:H85"/>
    <mergeCell ref="E87:H87"/>
    <mergeCell ref="E89:H89"/>
    <mergeCell ref="E108:H108"/>
    <mergeCell ref="E110:H11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M166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AT2" s="16" t="s">
        <v>127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</row>
    <row r="4" spans="2:46" ht="24.95" customHeight="1">
      <c r="B4" s="19"/>
      <c r="D4" s="20" t="s">
        <v>131</v>
      </c>
      <c r="L4" s="19"/>
      <c r="M4" s="92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1" t="str">
        <f>'Rekapitulace stavby'!K6</f>
        <v>Novostavba pavilonu sociální služby</v>
      </c>
      <c r="F7" s="232"/>
      <c r="G7" s="232"/>
      <c r="H7" s="232"/>
      <c r="L7" s="19"/>
    </row>
    <row r="8" spans="2:46" ht="12" customHeight="1">
      <c r="B8" s="19"/>
      <c r="D8" s="26" t="s">
        <v>132</v>
      </c>
      <c r="L8" s="19"/>
    </row>
    <row r="9" spans="2:46" s="1" customFormat="1" ht="16.5" customHeight="1">
      <c r="B9" s="31"/>
      <c r="E9" s="231" t="s">
        <v>2686</v>
      </c>
      <c r="F9" s="230"/>
      <c r="G9" s="230"/>
      <c r="H9" s="230"/>
      <c r="L9" s="31"/>
    </row>
    <row r="10" spans="2:46" s="1" customFormat="1" ht="12" customHeight="1">
      <c r="B10" s="31"/>
      <c r="D10" s="26" t="s">
        <v>2687</v>
      </c>
      <c r="L10" s="31"/>
    </row>
    <row r="11" spans="2:46" s="1" customFormat="1" ht="16.5" customHeight="1">
      <c r="B11" s="31"/>
      <c r="E11" s="224" t="s">
        <v>3050</v>
      </c>
      <c r="F11" s="230"/>
      <c r="G11" s="230"/>
      <c r="H11" s="230"/>
      <c r="L11" s="31"/>
    </row>
    <row r="12" spans="2:46" s="1" customFormat="1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29. 1. 2025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">
        <v>1</v>
      </c>
      <c r="L16" s="31"/>
    </row>
    <row r="17" spans="2:12" s="1" customFormat="1" ht="18" customHeight="1">
      <c r="B17" s="31"/>
      <c r="E17" s="24" t="s">
        <v>26</v>
      </c>
      <c r="I17" s="26" t="s">
        <v>27</v>
      </c>
      <c r="J17" s="24" t="s">
        <v>1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3" t="str">
        <f>'Rekapitulace stavby'!E14</f>
        <v>Vyplň údaj</v>
      </c>
      <c r="F20" s="199"/>
      <c r="G20" s="199"/>
      <c r="H20" s="199"/>
      <c r="I20" s="26" t="s">
        <v>27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25</v>
      </c>
      <c r="J22" s="24" t="s">
        <v>1</v>
      </c>
      <c r="L22" s="31"/>
    </row>
    <row r="23" spans="2:12" s="1" customFormat="1" ht="18" customHeight="1">
      <c r="B23" s="31"/>
      <c r="E23" s="24" t="s">
        <v>31</v>
      </c>
      <c r="I23" s="26" t="s">
        <v>27</v>
      </c>
      <c r="J23" s="24" t="s">
        <v>1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33</v>
      </c>
      <c r="I25" s="26" t="s">
        <v>25</v>
      </c>
      <c r="J25" s="24" t="s">
        <v>1</v>
      </c>
      <c r="L25" s="31"/>
    </row>
    <row r="26" spans="2:12" s="1" customFormat="1" ht="18" customHeight="1">
      <c r="B26" s="31"/>
      <c r="E26" s="24" t="s">
        <v>34</v>
      </c>
      <c r="I26" s="26" t="s">
        <v>27</v>
      </c>
      <c r="J26" s="24" t="s">
        <v>1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35</v>
      </c>
      <c r="L28" s="31"/>
    </row>
    <row r="29" spans="2:12" s="7" customFormat="1" ht="16.5" customHeight="1">
      <c r="B29" s="93"/>
      <c r="E29" s="204" t="s">
        <v>1</v>
      </c>
      <c r="F29" s="204"/>
      <c r="G29" s="204"/>
      <c r="H29" s="204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36</v>
      </c>
      <c r="J32" s="65">
        <f>ROUND(J120,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54" t="s">
        <v>40</v>
      </c>
      <c r="E35" s="26" t="s">
        <v>41</v>
      </c>
      <c r="F35" s="85">
        <f>ROUND((SUM(BE120:BE165)),  2)</f>
        <v>0</v>
      </c>
      <c r="I35" s="95">
        <v>0.21</v>
      </c>
      <c r="J35" s="85">
        <f>ROUND(((SUM(BE120:BE165))*I35),  2)</f>
        <v>0</v>
      </c>
      <c r="L35" s="31"/>
    </row>
    <row r="36" spans="2:12" s="1" customFormat="1" ht="14.45" customHeight="1">
      <c r="B36" s="31"/>
      <c r="E36" s="26" t="s">
        <v>42</v>
      </c>
      <c r="F36" s="85">
        <f>ROUND((SUM(BF120:BF165)),  2)</f>
        <v>0</v>
      </c>
      <c r="I36" s="95">
        <v>0.12</v>
      </c>
      <c r="J36" s="85">
        <f>ROUND(((SUM(BF120:BF165))*I36),  2)</f>
        <v>0</v>
      </c>
      <c r="L36" s="31"/>
    </row>
    <row r="37" spans="2:12" s="1" customFormat="1" ht="14.45" hidden="1" customHeight="1">
      <c r="B37" s="31"/>
      <c r="E37" s="26" t="s">
        <v>43</v>
      </c>
      <c r="F37" s="85">
        <f>ROUND((SUM(BG120:BG165)),  2)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85">
        <f>ROUND((SUM(BH120:BH165)),  2)</f>
        <v>0</v>
      </c>
      <c r="I38" s="95">
        <v>0.12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45</v>
      </c>
      <c r="F39" s="85">
        <f>ROUND((SUM(BI120:BI165)),  2)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46</v>
      </c>
      <c r="E41" s="56"/>
      <c r="F41" s="56"/>
      <c r="G41" s="98" t="s">
        <v>47</v>
      </c>
      <c r="H41" s="99" t="s">
        <v>48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51</v>
      </c>
      <c r="E61" s="33"/>
      <c r="F61" s="102" t="s">
        <v>52</v>
      </c>
      <c r="G61" s="42" t="s">
        <v>51</v>
      </c>
      <c r="H61" s="33"/>
      <c r="I61" s="33"/>
      <c r="J61" s="103" t="s">
        <v>52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51</v>
      </c>
      <c r="E76" s="33"/>
      <c r="F76" s="102" t="s">
        <v>52</v>
      </c>
      <c r="G76" s="42" t="s">
        <v>51</v>
      </c>
      <c r="H76" s="33"/>
      <c r="I76" s="33"/>
      <c r="J76" s="103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134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31" t="str">
        <f>E7</f>
        <v>Novostavba pavilonu sociální služby</v>
      </c>
      <c r="F85" s="232"/>
      <c r="G85" s="232"/>
      <c r="H85" s="232"/>
      <c r="L85" s="31"/>
    </row>
    <row r="86" spans="2:12" ht="12" customHeight="1">
      <c r="B86" s="19"/>
      <c r="C86" s="26" t="s">
        <v>132</v>
      </c>
      <c r="L86" s="19"/>
    </row>
    <row r="87" spans="2:12" s="1" customFormat="1" ht="16.5" customHeight="1">
      <c r="B87" s="31"/>
      <c r="E87" s="231" t="s">
        <v>2686</v>
      </c>
      <c r="F87" s="230"/>
      <c r="G87" s="230"/>
      <c r="H87" s="230"/>
      <c r="L87" s="31"/>
    </row>
    <row r="88" spans="2:12" s="1" customFormat="1" ht="12" customHeight="1">
      <c r="B88" s="31"/>
      <c r="C88" s="26" t="s">
        <v>2687</v>
      </c>
      <c r="L88" s="31"/>
    </row>
    <row r="89" spans="2:12" s="1" customFormat="1" ht="16.5" customHeight="1">
      <c r="B89" s="31"/>
      <c r="E89" s="224" t="str">
        <f>E11</f>
        <v>13 - STA</v>
      </c>
      <c r="F89" s="230"/>
      <c r="G89" s="230"/>
      <c r="H89" s="230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 xml:space="preserve"> </v>
      </c>
      <c r="I91" s="26" t="s">
        <v>22</v>
      </c>
      <c r="J91" s="51" t="str">
        <f>IF(J14="","",J14)</f>
        <v>29. 1. 2025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24</v>
      </c>
      <c r="F93" s="24" t="str">
        <f>E17</f>
        <v>Centrum Rožmitál pod Tremšínem</v>
      </c>
      <c r="I93" s="26" t="s">
        <v>30</v>
      </c>
      <c r="J93" s="29" t="str">
        <f>E23</f>
        <v>IPOKa s.r.o.</v>
      </c>
      <c r="L93" s="31"/>
    </row>
    <row r="94" spans="2:12" s="1" customFormat="1" ht="25.7" customHeight="1">
      <c r="B94" s="31"/>
      <c r="C94" s="26" t="s">
        <v>28</v>
      </c>
      <c r="F94" s="24" t="str">
        <f>IF(E20="","",E20)</f>
        <v>Vyplň údaj</v>
      </c>
      <c r="I94" s="26" t="s">
        <v>33</v>
      </c>
      <c r="J94" s="29" t="str">
        <f>E26</f>
        <v>František Klus (asř + kompletace)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135</v>
      </c>
      <c r="D96" s="96"/>
      <c r="E96" s="96"/>
      <c r="F96" s="96"/>
      <c r="G96" s="96"/>
      <c r="H96" s="96"/>
      <c r="I96" s="96"/>
      <c r="J96" s="105" t="s">
        <v>136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137</v>
      </c>
      <c r="J98" s="65">
        <f>J120</f>
        <v>0</v>
      </c>
      <c r="L98" s="31"/>
      <c r="AU98" s="16" t="s">
        <v>138</v>
      </c>
    </row>
    <row r="99" spans="2:47" s="1" customFormat="1" ht="21.75" customHeight="1">
      <c r="B99" s="31"/>
      <c r="L99" s="31"/>
    </row>
    <row r="100" spans="2:47" s="1" customFormat="1" ht="6.95" customHeight="1"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31"/>
    </row>
    <row r="104" spans="2:47" s="1" customFormat="1" ht="6.95" customHeight="1">
      <c r="B104" s="45"/>
      <c r="C104" s="46"/>
      <c r="D104" s="46"/>
      <c r="E104" s="46"/>
      <c r="F104" s="46"/>
      <c r="G104" s="46"/>
      <c r="H104" s="46"/>
      <c r="I104" s="46"/>
      <c r="J104" s="46"/>
      <c r="K104" s="46"/>
      <c r="L104" s="31"/>
    </row>
    <row r="105" spans="2:47" s="1" customFormat="1" ht="24.95" customHeight="1">
      <c r="B105" s="31"/>
      <c r="C105" s="20" t="s">
        <v>149</v>
      </c>
      <c r="L105" s="31"/>
    </row>
    <row r="106" spans="2:47" s="1" customFormat="1" ht="6.95" customHeight="1">
      <c r="B106" s="31"/>
      <c r="L106" s="31"/>
    </row>
    <row r="107" spans="2:47" s="1" customFormat="1" ht="12" customHeight="1">
      <c r="B107" s="31"/>
      <c r="C107" s="26" t="s">
        <v>16</v>
      </c>
      <c r="L107" s="31"/>
    </row>
    <row r="108" spans="2:47" s="1" customFormat="1" ht="16.5" customHeight="1">
      <c r="B108" s="31"/>
      <c r="E108" s="231" t="str">
        <f>E7</f>
        <v>Novostavba pavilonu sociální služby</v>
      </c>
      <c r="F108" s="232"/>
      <c r="G108" s="232"/>
      <c r="H108" s="232"/>
      <c r="L108" s="31"/>
    </row>
    <row r="109" spans="2:47" ht="12" customHeight="1">
      <c r="B109" s="19"/>
      <c r="C109" s="26" t="s">
        <v>132</v>
      </c>
      <c r="L109" s="19"/>
    </row>
    <row r="110" spans="2:47" s="1" customFormat="1" ht="16.5" customHeight="1">
      <c r="B110" s="31"/>
      <c r="E110" s="231" t="s">
        <v>2686</v>
      </c>
      <c r="F110" s="230"/>
      <c r="G110" s="230"/>
      <c r="H110" s="230"/>
      <c r="L110" s="31"/>
    </row>
    <row r="111" spans="2:47" s="1" customFormat="1" ht="12" customHeight="1">
      <c r="B111" s="31"/>
      <c r="C111" s="26" t="s">
        <v>2687</v>
      </c>
      <c r="L111" s="31"/>
    </row>
    <row r="112" spans="2:47" s="1" customFormat="1" ht="16.5" customHeight="1">
      <c r="B112" s="31"/>
      <c r="E112" s="224" t="str">
        <f>E11</f>
        <v>13 - STA</v>
      </c>
      <c r="F112" s="230"/>
      <c r="G112" s="230"/>
      <c r="H112" s="230"/>
      <c r="L112" s="31"/>
    </row>
    <row r="113" spans="2:65" s="1" customFormat="1" ht="6.95" customHeight="1">
      <c r="B113" s="31"/>
      <c r="L113" s="31"/>
    </row>
    <row r="114" spans="2:65" s="1" customFormat="1" ht="12" customHeight="1">
      <c r="B114" s="31"/>
      <c r="C114" s="26" t="s">
        <v>20</v>
      </c>
      <c r="F114" s="24" t="str">
        <f>F14</f>
        <v xml:space="preserve"> </v>
      </c>
      <c r="I114" s="26" t="s">
        <v>22</v>
      </c>
      <c r="J114" s="51" t="str">
        <f>IF(J14="","",J14)</f>
        <v>29. 1. 2025</v>
      </c>
      <c r="L114" s="31"/>
    </row>
    <row r="115" spans="2:65" s="1" customFormat="1" ht="6.95" customHeight="1">
      <c r="B115" s="31"/>
      <c r="L115" s="31"/>
    </row>
    <row r="116" spans="2:65" s="1" customFormat="1" ht="15.2" customHeight="1">
      <c r="B116" s="31"/>
      <c r="C116" s="26" t="s">
        <v>24</v>
      </c>
      <c r="F116" s="24" t="str">
        <f>E17</f>
        <v>Centrum Rožmitál pod Tremšínem</v>
      </c>
      <c r="I116" s="26" t="s">
        <v>30</v>
      </c>
      <c r="J116" s="29" t="str">
        <f>E23</f>
        <v>IPOKa s.r.o.</v>
      </c>
      <c r="L116" s="31"/>
    </row>
    <row r="117" spans="2:65" s="1" customFormat="1" ht="25.7" customHeight="1">
      <c r="B117" s="31"/>
      <c r="C117" s="26" t="s">
        <v>28</v>
      </c>
      <c r="F117" s="24" t="str">
        <f>IF(E20="","",E20)</f>
        <v>Vyplň údaj</v>
      </c>
      <c r="I117" s="26" t="s">
        <v>33</v>
      </c>
      <c r="J117" s="29" t="str">
        <f>E26</f>
        <v>František Klus (asř + kompletace)</v>
      </c>
      <c r="L117" s="31"/>
    </row>
    <row r="118" spans="2:65" s="1" customFormat="1" ht="10.35" customHeight="1">
      <c r="B118" s="31"/>
      <c r="L118" s="31"/>
    </row>
    <row r="119" spans="2:65" s="10" customFormat="1" ht="29.25" customHeight="1">
      <c r="B119" s="115"/>
      <c r="C119" s="116" t="s">
        <v>150</v>
      </c>
      <c r="D119" s="117" t="s">
        <v>61</v>
      </c>
      <c r="E119" s="117" t="s">
        <v>57</v>
      </c>
      <c r="F119" s="117" t="s">
        <v>58</v>
      </c>
      <c r="G119" s="117" t="s">
        <v>151</v>
      </c>
      <c r="H119" s="117" t="s">
        <v>152</v>
      </c>
      <c r="I119" s="117" t="s">
        <v>153</v>
      </c>
      <c r="J119" s="117" t="s">
        <v>136</v>
      </c>
      <c r="K119" s="118" t="s">
        <v>154</v>
      </c>
      <c r="L119" s="115"/>
      <c r="M119" s="58" t="s">
        <v>1</v>
      </c>
      <c r="N119" s="59" t="s">
        <v>40</v>
      </c>
      <c r="O119" s="59" t="s">
        <v>155</v>
      </c>
      <c r="P119" s="59" t="s">
        <v>156</v>
      </c>
      <c r="Q119" s="59" t="s">
        <v>157</v>
      </c>
      <c r="R119" s="59" t="s">
        <v>158</v>
      </c>
      <c r="S119" s="59" t="s">
        <v>159</v>
      </c>
      <c r="T119" s="60" t="s">
        <v>160</v>
      </c>
    </row>
    <row r="120" spans="2:65" s="1" customFormat="1" ht="22.9" customHeight="1">
      <c r="B120" s="31"/>
      <c r="C120" s="63" t="s">
        <v>161</v>
      </c>
      <c r="J120" s="119">
        <f>BK120</f>
        <v>0</v>
      </c>
      <c r="L120" s="31"/>
      <c r="M120" s="61"/>
      <c r="N120" s="52"/>
      <c r="O120" s="52"/>
      <c r="P120" s="120">
        <f>SUM(P121:P165)</f>
        <v>0</v>
      </c>
      <c r="Q120" s="52"/>
      <c r="R120" s="120">
        <f>SUM(R121:R165)</f>
        <v>0</v>
      </c>
      <c r="S120" s="52"/>
      <c r="T120" s="121">
        <f>SUM(T121:T165)</f>
        <v>0</v>
      </c>
      <c r="AT120" s="16" t="s">
        <v>75</v>
      </c>
      <c r="AU120" s="16" t="s">
        <v>138</v>
      </c>
      <c r="BK120" s="122">
        <f>SUM(BK121:BK165)</f>
        <v>0</v>
      </c>
    </row>
    <row r="121" spans="2:65" s="1" customFormat="1" ht="33" customHeight="1">
      <c r="B121" s="31"/>
      <c r="C121" s="135" t="s">
        <v>84</v>
      </c>
      <c r="D121" s="135" t="s">
        <v>167</v>
      </c>
      <c r="E121" s="136" t="s">
        <v>3051</v>
      </c>
      <c r="F121" s="137" t="s">
        <v>3052</v>
      </c>
      <c r="G121" s="138" t="s">
        <v>1909</v>
      </c>
      <c r="H121" s="139">
        <v>1</v>
      </c>
      <c r="I121" s="140"/>
      <c r="J121" s="141">
        <f t="shared" ref="J121:J165" si="0">ROUND(I121*H121,2)</f>
        <v>0</v>
      </c>
      <c r="K121" s="137" t="s">
        <v>1</v>
      </c>
      <c r="L121" s="31"/>
      <c r="M121" s="142" t="s">
        <v>1</v>
      </c>
      <c r="N121" s="143" t="s">
        <v>42</v>
      </c>
      <c r="P121" s="144">
        <f t="shared" ref="P121:P165" si="1">O121*H121</f>
        <v>0</v>
      </c>
      <c r="Q121" s="144">
        <v>0</v>
      </c>
      <c r="R121" s="144">
        <f t="shared" ref="R121:R165" si="2">Q121*H121</f>
        <v>0</v>
      </c>
      <c r="S121" s="144">
        <v>0</v>
      </c>
      <c r="T121" s="145">
        <f t="shared" ref="T121:T165" si="3">S121*H121</f>
        <v>0</v>
      </c>
      <c r="AR121" s="146" t="s">
        <v>186</v>
      </c>
      <c r="AT121" s="146" t="s">
        <v>167</v>
      </c>
      <c r="AU121" s="146" t="s">
        <v>76</v>
      </c>
      <c r="AY121" s="16" t="s">
        <v>164</v>
      </c>
      <c r="BE121" s="147">
        <f t="shared" ref="BE121:BE165" si="4">IF(N121="základní",J121,0)</f>
        <v>0</v>
      </c>
      <c r="BF121" s="147">
        <f t="shared" ref="BF121:BF165" si="5">IF(N121="snížená",J121,0)</f>
        <v>0</v>
      </c>
      <c r="BG121" s="147">
        <f t="shared" ref="BG121:BG165" si="6">IF(N121="zákl. přenesená",J121,0)</f>
        <v>0</v>
      </c>
      <c r="BH121" s="147">
        <f t="shared" ref="BH121:BH165" si="7">IF(N121="sníž. přenesená",J121,0)</f>
        <v>0</v>
      </c>
      <c r="BI121" s="147">
        <f t="shared" ref="BI121:BI165" si="8">IF(N121="nulová",J121,0)</f>
        <v>0</v>
      </c>
      <c r="BJ121" s="16" t="s">
        <v>113</v>
      </c>
      <c r="BK121" s="147">
        <f t="shared" ref="BK121:BK165" si="9">ROUND(I121*H121,2)</f>
        <v>0</v>
      </c>
      <c r="BL121" s="16" t="s">
        <v>186</v>
      </c>
      <c r="BM121" s="146" t="s">
        <v>113</v>
      </c>
    </row>
    <row r="122" spans="2:65" s="1" customFormat="1" ht="37.9" customHeight="1">
      <c r="B122" s="31"/>
      <c r="C122" s="135" t="s">
        <v>113</v>
      </c>
      <c r="D122" s="135" t="s">
        <v>167</v>
      </c>
      <c r="E122" s="136" t="s">
        <v>3053</v>
      </c>
      <c r="F122" s="137" t="s">
        <v>3054</v>
      </c>
      <c r="G122" s="138" t="s">
        <v>1909</v>
      </c>
      <c r="H122" s="139">
        <v>3</v>
      </c>
      <c r="I122" s="140"/>
      <c r="J122" s="141">
        <f t="shared" si="0"/>
        <v>0</v>
      </c>
      <c r="K122" s="137" t="s">
        <v>1</v>
      </c>
      <c r="L122" s="31"/>
      <c r="M122" s="142" t="s">
        <v>1</v>
      </c>
      <c r="N122" s="143" t="s">
        <v>42</v>
      </c>
      <c r="P122" s="144">
        <f t="shared" si="1"/>
        <v>0</v>
      </c>
      <c r="Q122" s="144">
        <v>0</v>
      </c>
      <c r="R122" s="144">
        <f t="shared" si="2"/>
        <v>0</v>
      </c>
      <c r="S122" s="144">
        <v>0</v>
      </c>
      <c r="T122" s="145">
        <f t="shared" si="3"/>
        <v>0</v>
      </c>
      <c r="AR122" s="146" t="s">
        <v>186</v>
      </c>
      <c r="AT122" s="146" t="s">
        <v>167</v>
      </c>
      <c r="AU122" s="146" t="s">
        <v>76</v>
      </c>
      <c r="AY122" s="16" t="s">
        <v>164</v>
      </c>
      <c r="BE122" s="147">
        <f t="shared" si="4"/>
        <v>0</v>
      </c>
      <c r="BF122" s="147">
        <f t="shared" si="5"/>
        <v>0</v>
      </c>
      <c r="BG122" s="147">
        <f t="shared" si="6"/>
        <v>0</v>
      </c>
      <c r="BH122" s="147">
        <f t="shared" si="7"/>
        <v>0</v>
      </c>
      <c r="BI122" s="147">
        <f t="shared" si="8"/>
        <v>0</v>
      </c>
      <c r="BJ122" s="16" t="s">
        <v>113</v>
      </c>
      <c r="BK122" s="147">
        <f t="shared" si="9"/>
        <v>0</v>
      </c>
      <c r="BL122" s="16" t="s">
        <v>186</v>
      </c>
      <c r="BM122" s="146" t="s">
        <v>186</v>
      </c>
    </row>
    <row r="123" spans="2:65" s="1" customFormat="1" ht="16.5" customHeight="1">
      <c r="B123" s="31"/>
      <c r="C123" s="135" t="s">
        <v>181</v>
      </c>
      <c r="D123" s="135" t="s">
        <v>167</v>
      </c>
      <c r="E123" s="136" t="s">
        <v>3055</v>
      </c>
      <c r="F123" s="137" t="s">
        <v>3056</v>
      </c>
      <c r="G123" s="138" t="s">
        <v>1909</v>
      </c>
      <c r="H123" s="139">
        <v>3</v>
      </c>
      <c r="I123" s="140"/>
      <c r="J123" s="141">
        <f t="shared" si="0"/>
        <v>0</v>
      </c>
      <c r="K123" s="137" t="s">
        <v>1</v>
      </c>
      <c r="L123" s="31"/>
      <c r="M123" s="142" t="s">
        <v>1</v>
      </c>
      <c r="N123" s="143" t="s">
        <v>42</v>
      </c>
      <c r="P123" s="144">
        <f t="shared" si="1"/>
        <v>0</v>
      </c>
      <c r="Q123" s="144">
        <v>0</v>
      </c>
      <c r="R123" s="144">
        <f t="shared" si="2"/>
        <v>0</v>
      </c>
      <c r="S123" s="144">
        <v>0</v>
      </c>
      <c r="T123" s="145">
        <f t="shared" si="3"/>
        <v>0</v>
      </c>
      <c r="AR123" s="146" t="s">
        <v>186</v>
      </c>
      <c r="AT123" s="146" t="s">
        <v>167</v>
      </c>
      <c r="AU123" s="146" t="s">
        <v>76</v>
      </c>
      <c r="AY123" s="16" t="s">
        <v>164</v>
      </c>
      <c r="BE123" s="147">
        <f t="shared" si="4"/>
        <v>0</v>
      </c>
      <c r="BF123" s="147">
        <f t="shared" si="5"/>
        <v>0</v>
      </c>
      <c r="BG123" s="147">
        <f t="shared" si="6"/>
        <v>0</v>
      </c>
      <c r="BH123" s="147">
        <f t="shared" si="7"/>
        <v>0</v>
      </c>
      <c r="BI123" s="147">
        <f t="shared" si="8"/>
        <v>0</v>
      </c>
      <c r="BJ123" s="16" t="s">
        <v>113</v>
      </c>
      <c r="BK123" s="147">
        <f t="shared" si="9"/>
        <v>0</v>
      </c>
      <c r="BL123" s="16" t="s">
        <v>186</v>
      </c>
      <c r="BM123" s="146" t="s">
        <v>194</v>
      </c>
    </row>
    <row r="124" spans="2:65" s="1" customFormat="1" ht="24.2" customHeight="1">
      <c r="B124" s="31"/>
      <c r="C124" s="135" t="s">
        <v>186</v>
      </c>
      <c r="D124" s="135" t="s">
        <v>167</v>
      </c>
      <c r="E124" s="136" t="s">
        <v>3057</v>
      </c>
      <c r="F124" s="137" t="s">
        <v>3058</v>
      </c>
      <c r="G124" s="138" t="s">
        <v>1909</v>
      </c>
      <c r="H124" s="139">
        <v>1</v>
      </c>
      <c r="I124" s="140"/>
      <c r="J124" s="141">
        <f t="shared" si="0"/>
        <v>0</v>
      </c>
      <c r="K124" s="137" t="s">
        <v>1</v>
      </c>
      <c r="L124" s="31"/>
      <c r="M124" s="142" t="s">
        <v>1</v>
      </c>
      <c r="N124" s="143" t="s">
        <v>42</v>
      </c>
      <c r="P124" s="144">
        <f t="shared" si="1"/>
        <v>0</v>
      </c>
      <c r="Q124" s="144">
        <v>0</v>
      </c>
      <c r="R124" s="144">
        <f t="shared" si="2"/>
        <v>0</v>
      </c>
      <c r="S124" s="144">
        <v>0</v>
      </c>
      <c r="T124" s="145">
        <f t="shared" si="3"/>
        <v>0</v>
      </c>
      <c r="AR124" s="146" t="s">
        <v>186</v>
      </c>
      <c r="AT124" s="146" t="s">
        <v>167</v>
      </c>
      <c r="AU124" s="146" t="s">
        <v>76</v>
      </c>
      <c r="AY124" s="16" t="s">
        <v>164</v>
      </c>
      <c r="BE124" s="147">
        <f t="shared" si="4"/>
        <v>0</v>
      </c>
      <c r="BF124" s="147">
        <f t="shared" si="5"/>
        <v>0</v>
      </c>
      <c r="BG124" s="147">
        <f t="shared" si="6"/>
        <v>0</v>
      </c>
      <c r="BH124" s="147">
        <f t="shared" si="7"/>
        <v>0</v>
      </c>
      <c r="BI124" s="147">
        <f t="shared" si="8"/>
        <v>0</v>
      </c>
      <c r="BJ124" s="16" t="s">
        <v>113</v>
      </c>
      <c r="BK124" s="147">
        <f t="shared" si="9"/>
        <v>0</v>
      </c>
      <c r="BL124" s="16" t="s">
        <v>186</v>
      </c>
      <c r="BM124" s="146" t="s">
        <v>203</v>
      </c>
    </row>
    <row r="125" spans="2:65" s="1" customFormat="1" ht="24.2" customHeight="1">
      <c r="B125" s="31"/>
      <c r="C125" s="135" t="s">
        <v>163</v>
      </c>
      <c r="D125" s="135" t="s">
        <v>167</v>
      </c>
      <c r="E125" s="136" t="s">
        <v>3059</v>
      </c>
      <c r="F125" s="137" t="s">
        <v>3060</v>
      </c>
      <c r="G125" s="138" t="s">
        <v>1909</v>
      </c>
      <c r="H125" s="139">
        <v>2</v>
      </c>
      <c r="I125" s="140"/>
      <c r="J125" s="141">
        <f t="shared" si="0"/>
        <v>0</v>
      </c>
      <c r="K125" s="137" t="s">
        <v>1</v>
      </c>
      <c r="L125" s="31"/>
      <c r="M125" s="142" t="s">
        <v>1</v>
      </c>
      <c r="N125" s="143" t="s">
        <v>42</v>
      </c>
      <c r="P125" s="144">
        <f t="shared" si="1"/>
        <v>0</v>
      </c>
      <c r="Q125" s="144">
        <v>0</v>
      </c>
      <c r="R125" s="144">
        <f t="shared" si="2"/>
        <v>0</v>
      </c>
      <c r="S125" s="144">
        <v>0</v>
      </c>
      <c r="T125" s="145">
        <f t="shared" si="3"/>
        <v>0</v>
      </c>
      <c r="AR125" s="146" t="s">
        <v>186</v>
      </c>
      <c r="AT125" s="146" t="s">
        <v>167</v>
      </c>
      <c r="AU125" s="146" t="s">
        <v>76</v>
      </c>
      <c r="AY125" s="16" t="s">
        <v>164</v>
      </c>
      <c r="BE125" s="147">
        <f t="shared" si="4"/>
        <v>0</v>
      </c>
      <c r="BF125" s="147">
        <f t="shared" si="5"/>
        <v>0</v>
      </c>
      <c r="BG125" s="147">
        <f t="shared" si="6"/>
        <v>0</v>
      </c>
      <c r="BH125" s="147">
        <f t="shared" si="7"/>
        <v>0</v>
      </c>
      <c r="BI125" s="147">
        <f t="shared" si="8"/>
        <v>0</v>
      </c>
      <c r="BJ125" s="16" t="s">
        <v>113</v>
      </c>
      <c r="BK125" s="147">
        <f t="shared" si="9"/>
        <v>0</v>
      </c>
      <c r="BL125" s="16" t="s">
        <v>186</v>
      </c>
      <c r="BM125" s="146" t="s">
        <v>118</v>
      </c>
    </row>
    <row r="126" spans="2:65" s="1" customFormat="1" ht="16.5" customHeight="1">
      <c r="B126" s="31"/>
      <c r="C126" s="135" t="s">
        <v>194</v>
      </c>
      <c r="D126" s="135" t="s">
        <v>167</v>
      </c>
      <c r="E126" s="136" t="s">
        <v>3061</v>
      </c>
      <c r="F126" s="137" t="s">
        <v>3062</v>
      </c>
      <c r="G126" s="138" t="s">
        <v>1909</v>
      </c>
      <c r="H126" s="139">
        <v>1</v>
      </c>
      <c r="I126" s="140"/>
      <c r="J126" s="141">
        <f t="shared" si="0"/>
        <v>0</v>
      </c>
      <c r="K126" s="137" t="s">
        <v>1</v>
      </c>
      <c r="L126" s="31"/>
      <c r="M126" s="142" t="s">
        <v>1</v>
      </c>
      <c r="N126" s="143" t="s">
        <v>42</v>
      </c>
      <c r="P126" s="144">
        <f t="shared" si="1"/>
        <v>0</v>
      </c>
      <c r="Q126" s="144">
        <v>0</v>
      </c>
      <c r="R126" s="144">
        <f t="shared" si="2"/>
        <v>0</v>
      </c>
      <c r="S126" s="144">
        <v>0</v>
      </c>
      <c r="T126" s="145">
        <f t="shared" si="3"/>
        <v>0</v>
      </c>
      <c r="AR126" s="146" t="s">
        <v>186</v>
      </c>
      <c r="AT126" s="146" t="s">
        <v>167</v>
      </c>
      <c r="AU126" s="146" t="s">
        <v>76</v>
      </c>
      <c r="AY126" s="16" t="s">
        <v>164</v>
      </c>
      <c r="BE126" s="147">
        <f t="shared" si="4"/>
        <v>0</v>
      </c>
      <c r="BF126" s="147">
        <f t="shared" si="5"/>
        <v>0</v>
      </c>
      <c r="BG126" s="147">
        <f t="shared" si="6"/>
        <v>0</v>
      </c>
      <c r="BH126" s="147">
        <f t="shared" si="7"/>
        <v>0</v>
      </c>
      <c r="BI126" s="147">
        <f t="shared" si="8"/>
        <v>0</v>
      </c>
      <c r="BJ126" s="16" t="s">
        <v>113</v>
      </c>
      <c r="BK126" s="147">
        <f t="shared" si="9"/>
        <v>0</v>
      </c>
      <c r="BL126" s="16" t="s">
        <v>186</v>
      </c>
      <c r="BM126" s="146" t="s">
        <v>8</v>
      </c>
    </row>
    <row r="127" spans="2:65" s="1" customFormat="1" ht="24.2" customHeight="1">
      <c r="B127" s="31"/>
      <c r="C127" s="135" t="s">
        <v>197</v>
      </c>
      <c r="D127" s="135" t="s">
        <v>167</v>
      </c>
      <c r="E127" s="136" t="s">
        <v>3063</v>
      </c>
      <c r="F127" s="137" t="s">
        <v>3064</v>
      </c>
      <c r="G127" s="138" t="s">
        <v>1909</v>
      </c>
      <c r="H127" s="139">
        <v>1</v>
      </c>
      <c r="I127" s="140"/>
      <c r="J127" s="141">
        <f t="shared" si="0"/>
        <v>0</v>
      </c>
      <c r="K127" s="137" t="s">
        <v>1</v>
      </c>
      <c r="L127" s="31"/>
      <c r="M127" s="142" t="s">
        <v>1</v>
      </c>
      <c r="N127" s="143" t="s">
        <v>42</v>
      </c>
      <c r="P127" s="144">
        <f t="shared" si="1"/>
        <v>0</v>
      </c>
      <c r="Q127" s="144">
        <v>0</v>
      </c>
      <c r="R127" s="144">
        <f t="shared" si="2"/>
        <v>0</v>
      </c>
      <c r="S127" s="144">
        <v>0</v>
      </c>
      <c r="T127" s="145">
        <f t="shared" si="3"/>
        <v>0</v>
      </c>
      <c r="AR127" s="146" t="s">
        <v>186</v>
      </c>
      <c r="AT127" s="146" t="s">
        <v>167</v>
      </c>
      <c r="AU127" s="146" t="s">
        <v>76</v>
      </c>
      <c r="AY127" s="16" t="s">
        <v>164</v>
      </c>
      <c r="BE127" s="147">
        <f t="shared" si="4"/>
        <v>0</v>
      </c>
      <c r="BF127" s="147">
        <f t="shared" si="5"/>
        <v>0</v>
      </c>
      <c r="BG127" s="147">
        <f t="shared" si="6"/>
        <v>0</v>
      </c>
      <c r="BH127" s="147">
        <f t="shared" si="7"/>
        <v>0</v>
      </c>
      <c r="BI127" s="147">
        <f t="shared" si="8"/>
        <v>0</v>
      </c>
      <c r="BJ127" s="16" t="s">
        <v>113</v>
      </c>
      <c r="BK127" s="147">
        <f t="shared" si="9"/>
        <v>0</v>
      </c>
      <c r="BL127" s="16" t="s">
        <v>186</v>
      </c>
      <c r="BM127" s="146" t="s">
        <v>128</v>
      </c>
    </row>
    <row r="128" spans="2:65" s="1" customFormat="1" ht="62.65" customHeight="1">
      <c r="B128" s="31"/>
      <c r="C128" s="135" t="s">
        <v>203</v>
      </c>
      <c r="D128" s="135" t="s">
        <v>167</v>
      </c>
      <c r="E128" s="136" t="s">
        <v>3065</v>
      </c>
      <c r="F128" s="137" t="s">
        <v>3066</v>
      </c>
      <c r="G128" s="138" t="s">
        <v>1909</v>
      </c>
      <c r="H128" s="139">
        <v>1</v>
      </c>
      <c r="I128" s="140"/>
      <c r="J128" s="141">
        <f t="shared" si="0"/>
        <v>0</v>
      </c>
      <c r="K128" s="137" t="s">
        <v>1</v>
      </c>
      <c r="L128" s="31"/>
      <c r="M128" s="142" t="s">
        <v>1</v>
      </c>
      <c r="N128" s="143" t="s">
        <v>42</v>
      </c>
      <c r="P128" s="144">
        <f t="shared" si="1"/>
        <v>0</v>
      </c>
      <c r="Q128" s="144">
        <v>0</v>
      </c>
      <c r="R128" s="144">
        <f t="shared" si="2"/>
        <v>0</v>
      </c>
      <c r="S128" s="144">
        <v>0</v>
      </c>
      <c r="T128" s="145">
        <f t="shared" si="3"/>
        <v>0</v>
      </c>
      <c r="AR128" s="146" t="s">
        <v>186</v>
      </c>
      <c r="AT128" s="146" t="s">
        <v>167</v>
      </c>
      <c r="AU128" s="146" t="s">
        <v>76</v>
      </c>
      <c r="AY128" s="16" t="s">
        <v>164</v>
      </c>
      <c r="BE128" s="147">
        <f t="shared" si="4"/>
        <v>0</v>
      </c>
      <c r="BF128" s="147">
        <f t="shared" si="5"/>
        <v>0</v>
      </c>
      <c r="BG128" s="147">
        <f t="shared" si="6"/>
        <v>0</v>
      </c>
      <c r="BH128" s="147">
        <f t="shared" si="7"/>
        <v>0</v>
      </c>
      <c r="BI128" s="147">
        <f t="shared" si="8"/>
        <v>0</v>
      </c>
      <c r="BJ128" s="16" t="s">
        <v>113</v>
      </c>
      <c r="BK128" s="147">
        <f t="shared" si="9"/>
        <v>0</v>
      </c>
      <c r="BL128" s="16" t="s">
        <v>186</v>
      </c>
      <c r="BM128" s="146" t="s">
        <v>340</v>
      </c>
    </row>
    <row r="129" spans="2:65" s="1" customFormat="1" ht="78" customHeight="1">
      <c r="B129" s="31"/>
      <c r="C129" s="135" t="s">
        <v>208</v>
      </c>
      <c r="D129" s="135" t="s">
        <v>167</v>
      </c>
      <c r="E129" s="136" t="s">
        <v>3067</v>
      </c>
      <c r="F129" s="137" t="s">
        <v>3068</v>
      </c>
      <c r="G129" s="138" t="s">
        <v>1909</v>
      </c>
      <c r="H129" s="139">
        <v>1</v>
      </c>
      <c r="I129" s="140"/>
      <c r="J129" s="141">
        <f t="shared" si="0"/>
        <v>0</v>
      </c>
      <c r="K129" s="137" t="s">
        <v>1</v>
      </c>
      <c r="L129" s="31"/>
      <c r="M129" s="142" t="s">
        <v>1</v>
      </c>
      <c r="N129" s="143" t="s">
        <v>42</v>
      </c>
      <c r="P129" s="144">
        <f t="shared" si="1"/>
        <v>0</v>
      </c>
      <c r="Q129" s="144">
        <v>0</v>
      </c>
      <c r="R129" s="144">
        <f t="shared" si="2"/>
        <v>0</v>
      </c>
      <c r="S129" s="144">
        <v>0</v>
      </c>
      <c r="T129" s="145">
        <f t="shared" si="3"/>
        <v>0</v>
      </c>
      <c r="AR129" s="146" t="s">
        <v>186</v>
      </c>
      <c r="AT129" s="146" t="s">
        <v>167</v>
      </c>
      <c r="AU129" s="146" t="s">
        <v>76</v>
      </c>
      <c r="AY129" s="16" t="s">
        <v>164</v>
      </c>
      <c r="BE129" s="147">
        <f t="shared" si="4"/>
        <v>0</v>
      </c>
      <c r="BF129" s="147">
        <f t="shared" si="5"/>
        <v>0</v>
      </c>
      <c r="BG129" s="147">
        <f t="shared" si="6"/>
        <v>0</v>
      </c>
      <c r="BH129" s="147">
        <f t="shared" si="7"/>
        <v>0</v>
      </c>
      <c r="BI129" s="147">
        <f t="shared" si="8"/>
        <v>0</v>
      </c>
      <c r="BJ129" s="16" t="s">
        <v>113</v>
      </c>
      <c r="BK129" s="147">
        <f t="shared" si="9"/>
        <v>0</v>
      </c>
      <c r="BL129" s="16" t="s">
        <v>186</v>
      </c>
      <c r="BM129" s="146" t="s">
        <v>262</v>
      </c>
    </row>
    <row r="130" spans="2:65" s="1" customFormat="1" ht="16.5" customHeight="1">
      <c r="B130" s="31"/>
      <c r="C130" s="135" t="s">
        <v>118</v>
      </c>
      <c r="D130" s="135" t="s">
        <v>167</v>
      </c>
      <c r="E130" s="136" t="s">
        <v>3069</v>
      </c>
      <c r="F130" s="137" t="s">
        <v>3070</v>
      </c>
      <c r="G130" s="138" t="s">
        <v>1909</v>
      </c>
      <c r="H130" s="139">
        <v>1</v>
      </c>
      <c r="I130" s="140"/>
      <c r="J130" s="141">
        <f t="shared" si="0"/>
        <v>0</v>
      </c>
      <c r="K130" s="137" t="s">
        <v>1</v>
      </c>
      <c r="L130" s="31"/>
      <c r="M130" s="142" t="s">
        <v>1</v>
      </c>
      <c r="N130" s="143" t="s">
        <v>42</v>
      </c>
      <c r="P130" s="144">
        <f t="shared" si="1"/>
        <v>0</v>
      </c>
      <c r="Q130" s="144">
        <v>0</v>
      </c>
      <c r="R130" s="144">
        <f t="shared" si="2"/>
        <v>0</v>
      </c>
      <c r="S130" s="144">
        <v>0</v>
      </c>
      <c r="T130" s="145">
        <f t="shared" si="3"/>
        <v>0</v>
      </c>
      <c r="AR130" s="146" t="s">
        <v>186</v>
      </c>
      <c r="AT130" s="146" t="s">
        <v>167</v>
      </c>
      <c r="AU130" s="146" t="s">
        <v>76</v>
      </c>
      <c r="AY130" s="16" t="s">
        <v>164</v>
      </c>
      <c r="BE130" s="147">
        <f t="shared" si="4"/>
        <v>0</v>
      </c>
      <c r="BF130" s="147">
        <f t="shared" si="5"/>
        <v>0</v>
      </c>
      <c r="BG130" s="147">
        <f t="shared" si="6"/>
        <v>0</v>
      </c>
      <c r="BH130" s="147">
        <f t="shared" si="7"/>
        <v>0</v>
      </c>
      <c r="BI130" s="147">
        <f t="shared" si="8"/>
        <v>0</v>
      </c>
      <c r="BJ130" s="16" t="s">
        <v>113</v>
      </c>
      <c r="BK130" s="147">
        <f t="shared" si="9"/>
        <v>0</v>
      </c>
      <c r="BL130" s="16" t="s">
        <v>186</v>
      </c>
      <c r="BM130" s="146" t="s">
        <v>368</v>
      </c>
    </row>
    <row r="131" spans="2:65" s="1" customFormat="1" ht="16.5" customHeight="1">
      <c r="B131" s="31"/>
      <c r="C131" s="135" t="s">
        <v>121</v>
      </c>
      <c r="D131" s="135" t="s">
        <v>167</v>
      </c>
      <c r="E131" s="136" t="s">
        <v>3071</v>
      </c>
      <c r="F131" s="137" t="s">
        <v>3072</v>
      </c>
      <c r="G131" s="138" t="s">
        <v>1909</v>
      </c>
      <c r="H131" s="139">
        <v>3</v>
      </c>
      <c r="I131" s="140"/>
      <c r="J131" s="141">
        <f t="shared" si="0"/>
        <v>0</v>
      </c>
      <c r="K131" s="137" t="s">
        <v>1</v>
      </c>
      <c r="L131" s="31"/>
      <c r="M131" s="142" t="s">
        <v>1</v>
      </c>
      <c r="N131" s="143" t="s">
        <v>42</v>
      </c>
      <c r="P131" s="144">
        <f t="shared" si="1"/>
        <v>0</v>
      </c>
      <c r="Q131" s="144">
        <v>0</v>
      </c>
      <c r="R131" s="144">
        <f t="shared" si="2"/>
        <v>0</v>
      </c>
      <c r="S131" s="144">
        <v>0</v>
      </c>
      <c r="T131" s="145">
        <f t="shared" si="3"/>
        <v>0</v>
      </c>
      <c r="AR131" s="146" t="s">
        <v>186</v>
      </c>
      <c r="AT131" s="146" t="s">
        <v>167</v>
      </c>
      <c r="AU131" s="146" t="s">
        <v>76</v>
      </c>
      <c r="AY131" s="16" t="s">
        <v>164</v>
      </c>
      <c r="BE131" s="147">
        <f t="shared" si="4"/>
        <v>0</v>
      </c>
      <c r="BF131" s="147">
        <f t="shared" si="5"/>
        <v>0</v>
      </c>
      <c r="BG131" s="147">
        <f t="shared" si="6"/>
        <v>0</v>
      </c>
      <c r="BH131" s="147">
        <f t="shared" si="7"/>
        <v>0</v>
      </c>
      <c r="BI131" s="147">
        <f t="shared" si="8"/>
        <v>0</v>
      </c>
      <c r="BJ131" s="16" t="s">
        <v>113</v>
      </c>
      <c r="BK131" s="147">
        <f t="shared" si="9"/>
        <v>0</v>
      </c>
      <c r="BL131" s="16" t="s">
        <v>186</v>
      </c>
      <c r="BM131" s="146" t="s">
        <v>381</v>
      </c>
    </row>
    <row r="132" spans="2:65" s="1" customFormat="1" ht="66.75" customHeight="1">
      <c r="B132" s="31"/>
      <c r="C132" s="135" t="s">
        <v>8</v>
      </c>
      <c r="D132" s="135" t="s">
        <v>167</v>
      </c>
      <c r="E132" s="136" t="s">
        <v>3073</v>
      </c>
      <c r="F132" s="137" t="s">
        <v>3074</v>
      </c>
      <c r="G132" s="138" t="s">
        <v>1909</v>
      </c>
      <c r="H132" s="139">
        <v>1</v>
      </c>
      <c r="I132" s="140"/>
      <c r="J132" s="141">
        <f t="shared" si="0"/>
        <v>0</v>
      </c>
      <c r="K132" s="137" t="s">
        <v>1</v>
      </c>
      <c r="L132" s="31"/>
      <c r="M132" s="142" t="s">
        <v>1</v>
      </c>
      <c r="N132" s="143" t="s">
        <v>42</v>
      </c>
      <c r="P132" s="144">
        <f t="shared" si="1"/>
        <v>0</v>
      </c>
      <c r="Q132" s="144">
        <v>0</v>
      </c>
      <c r="R132" s="144">
        <f t="shared" si="2"/>
        <v>0</v>
      </c>
      <c r="S132" s="144">
        <v>0</v>
      </c>
      <c r="T132" s="145">
        <f t="shared" si="3"/>
        <v>0</v>
      </c>
      <c r="AR132" s="146" t="s">
        <v>186</v>
      </c>
      <c r="AT132" s="146" t="s">
        <v>167</v>
      </c>
      <c r="AU132" s="146" t="s">
        <v>76</v>
      </c>
      <c r="AY132" s="16" t="s">
        <v>164</v>
      </c>
      <c r="BE132" s="147">
        <f t="shared" si="4"/>
        <v>0</v>
      </c>
      <c r="BF132" s="147">
        <f t="shared" si="5"/>
        <v>0</v>
      </c>
      <c r="BG132" s="147">
        <f t="shared" si="6"/>
        <v>0</v>
      </c>
      <c r="BH132" s="147">
        <f t="shared" si="7"/>
        <v>0</v>
      </c>
      <c r="BI132" s="147">
        <f t="shared" si="8"/>
        <v>0</v>
      </c>
      <c r="BJ132" s="16" t="s">
        <v>113</v>
      </c>
      <c r="BK132" s="147">
        <f t="shared" si="9"/>
        <v>0</v>
      </c>
      <c r="BL132" s="16" t="s">
        <v>186</v>
      </c>
      <c r="BM132" s="146" t="s">
        <v>396</v>
      </c>
    </row>
    <row r="133" spans="2:65" s="1" customFormat="1" ht="16.5" customHeight="1">
      <c r="B133" s="31"/>
      <c r="C133" s="135" t="s">
        <v>126</v>
      </c>
      <c r="D133" s="135" t="s">
        <v>167</v>
      </c>
      <c r="E133" s="136" t="s">
        <v>3075</v>
      </c>
      <c r="F133" s="137" t="s">
        <v>3076</v>
      </c>
      <c r="G133" s="138" t="s">
        <v>1909</v>
      </c>
      <c r="H133" s="139">
        <v>49</v>
      </c>
      <c r="I133" s="140"/>
      <c r="J133" s="141">
        <f t="shared" si="0"/>
        <v>0</v>
      </c>
      <c r="K133" s="137" t="s">
        <v>1</v>
      </c>
      <c r="L133" s="31"/>
      <c r="M133" s="142" t="s">
        <v>1</v>
      </c>
      <c r="N133" s="143" t="s">
        <v>42</v>
      </c>
      <c r="P133" s="144">
        <f t="shared" si="1"/>
        <v>0</v>
      </c>
      <c r="Q133" s="144">
        <v>0</v>
      </c>
      <c r="R133" s="144">
        <f t="shared" si="2"/>
        <v>0</v>
      </c>
      <c r="S133" s="144">
        <v>0</v>
      </c>
      <c r="T133" s="145">
        <f t="shared" si="3"/>
        <v>0</v>
      </c>
      <c r="AR133" s="146" t="s">
        <v>186</v>
      </c>
      <c r="AT133" s="146" t="s">
        <v>167</v>
      </c>
      <c r="AU133" s="146" t="s">
        <v>76</v>
      </c>
      <c r="AY133" s="16" t="s">
        <v>164</v>
      </c>
      <c r="BE133" s="147">
        <f t="shared" si="4"/>
        <v>0</v>
      </c>
      <c r="BF133" s="147">
        <f t="shared" si="5"/>
        <v>0</v>
      </c>
      <c r="BG133" s="147">
        <f t="shared" si="6"/>
        <v>0</v>
      </c>
      <c r="BH133" s="147">
        <f t="shared" si="7"/>
        <v>0</v>
      </c>
      <c r="BI133" s="147">
        <f t="shared" si="8"/>
        <v>0</v>
      </c>
      <c r="BJ133" s="16" t="s">
        <v>113</v>
      </c>
      <c r="BK133" s="147">
        <f t="shared" si="9"/>
        <v>0</v>
      </c>
      <c r="BL133" s="16" t="s">
        <v>186</v>
      </c>
      <c r="BM133" s="146" t="s">
        <v>409</v>
      </c>
    </row>
    <row r="134" spans="2:65" s="1" customFormat="1" ht="16.5" customHeight="1">
      <c r="B134" s="31"/>
      <c r="C134" s="135" t="s">
        <v>128</v>
      </c>
      <c r="D134" s="135" t="s">
        <v>167</v>
      </c>
      <c r="E134" s="136" t="s">
        <v>3077</v>
      </c>
      <c r="F134" s="137" t="s">
        <v>3078</v>
      </c>
      <c r="G134" s="138" t="s">
        <v>1909</v>
      </c>
      <c r="H134" s="139">
        <v>5</v>
      </c>
      <c r="I134" s="140"/>
      <c r="J134" s="141">
        <f t="shared" si="0"/>
        <v>0</v>
      </c>
      <c r="K134" s="137" t="s">
        <v>1</v>
      </c>
      <c r="L134" s="31"/>
      <c r="M134" s="142" t="s">
        <v>1</v>
      </c>
      <c r="N134" s="143" t="s">
        <v>42</v>
      </c>
      <c r="P134" s="144">
        <f t="shared" si="1"/>
        <v>0</v>
      </c>
      <c r="Q134" s="144">
        <v>0</v>
      </c>
      <c r="R134" s="144">
        <f t="shared" si="2"/>
        <v>0</v>
      </c>
      <c r="S134" s="144">
        <v>0</v>
      </c>
      <c r="T134" s="145">
        <f t="shared" si="3"/>
        <v>0</v>
      </c>
      <c r="AR134" s="146" t="s">
        <v>186</v>
      </c>
      <c r="AT134" s="146" t="s">
        <v>167</v>
      </c>
      <c r="AU134" s="146" t="s">
        <v>76</v>
      </c>
      <c r="AY134" s="16" t="s">
        <v>164</v>
      </c>
      <c r="BE134" s="147">
        <f t="shared" si="4"/>
        <v>0</v>
      </c>
      <c r="BF134" s="147">
        <f t="shared" si="5"/>
        <v>0</v>
      </c>
      <c r="BG134" s="147">
        <f t="shared" si="6"/>
        <v>0</v>
      </c>
      <c r="BH134" s="147">
        <f t="shared" si="7"/>
        <v>0</v>
      </c>
      <c r="BI134" s="147">
        <f t="shared" si="8"/>
        <v>0</v>
      </c>
      <c r="BJ134" s="16" t="s">
        <v>113</v>
      </c>
      <c r="BK134" s="147">
        <f t="shared" si="9"/>
        <v>0</v>
      </c>
      <c r="BL134" s="16" t="s">
        <v>186</v>
      </c>
      <c r="BM134" s="146" t="s">
        <v>423</v>
      </c>
    </row>
    <row r="135" spans="2:65" s="1" customFormat="1" ht="21.75" customHeight="1">
      <c r="B135" s="31"/>
      <c r="C135" s="135" t="s">
        <v>336</v>
      </c>
      <c r="D135" s="135" t="s">
        <v>167</v>
      </c>
      <c r="E135" s="136" t="s">
        <v>3079</v>
      </c>
      <c r="F135" s="137" t="s">
        <v>3080</v>
      </c>
      <c r="G135" s="138" t="s">
        <v>1909</v>
      </c>
      <c r="H135" s="139">
        <v>33</v>
      </c>
      <c r="I135" s="140"/>
      <c r="J135" s="141">
        <f t="shared" si="0"/>
        <v>0</v>
      </c>
      <c r="K135" s="137" t="s">
        <v>1</v>
      </c>
      <c r="L135" s="31"/>
      <c r="M135" s="142" t="s">
        <v>1</v>
      </c>
      <c r="N135" s="143" t="s">
        <v>42</v>
      </c>
      <c r="P135" s="144">
        <f t="shared" si="1"/>
        <v>0</v>
      </c>
      <c r="Q135" s="144">
        <v>0</v>
      </c>
      <c r="R135" s="144">
        <f t="shared" si="2"/>
        <v>0</v>
      </c>
      <c r="S135" s="144">
        <v>0</v>
      </c>
      <c r="T135" s="145">
        <f t="shared" si="3"/>
        <v>0</v>
      </c>
      <c r="AR135" s="146" t="s">
        <v>186</v>
      </c>
      <c r="AT135" s="146" t="s">
        <v>167</v>
      </c>
      <c r="AU135" s="146" t="s">
        <v>76</v>
      </c>
      <c r="AY135" s="16" t="s">
        <v>164</v>
      </c>
      <c r="BE135" s="147">
        <f t="shared" si="4"/>
        <v>0</v>
      </c>
      <c r="BF135" s="147">
        <f t="shared" si="5"/>
        <v>0</v>
      </c>
      <c r="BG135" s="147">
        <f t="shared" si="6"/>
        <v>0</v>
      </c>
      <c r="BH135" s="147">
        <f t="shared" si="7"/>
        <v>0</v>
      </c>
      <c r="BI135" s="147">
        <f t="shared" si="8"/>
        <v>0</v>
      </c>
      <c r="BJ135" s="16" t="s">
        <v>113</v>
      </c>
      <c r="BK135" s="147">
        <f t="shared" si="9"/>
        <v>0</v>
      </c>
      <c r="BL135" s="16" t="s">
        <v>186</v>
      </c>
      <c r="BM135" s="146" t="s">
        <v>439</v>
      </c>
    </row>
    <row r="136" spans="2:65" s="1" customFormat="1" ht="66.75" customHeight="1">
      <c r="B136" s="31"/>
      <c r="C136" s="135" t="s">
        <v>340</v>
      </c>
      <c r="D136" s="135" t="s">
        <v>167</v>
      </c>
      <c r="E136" s="136" t="s">
        <v>3081</v>
      </c>
      <c r="F136" s="137" t="s">
        <v>3082</v>
      </c>
      <c r="G136" s="138" t="s">
        <v>442</v>
      </c>
      <c r="H136" s="139">
        <v>2574</v>
      </c>
      <c r="I136" s="140"/>
      <c r="J136" s="141">
        <f t="shared" si="0"/>
        <v>0</v>
      </c>
      <c r="K136" s="137" t="s">
        <v>1</v>
      </c>
      <c r="L136" s="31"/>
      <c r="M136" s="142" t="s">
        <v>1</v>
      </c>
      <c r="N136" s="143" t="s">
        <v>42</v>
      </c>
      <c r="P136" s="144">
        <f t="shared" si="1"/>
        <v>0</v>
      </c>
      <c r="Q136" s="144">
        <v>0</v>
      </c>
      <c r="R136" s="144">
        <f t="shared" si="2"/>
        <v>0</v>
      </c>
      <c r="S136" s="144">
        <v>0</v>
      </c>
      <c r="T136" s="145">
        <f t="shared" si="3"/>
        <v>0</v>
      </c>
      <c r="AR136" s="146" t="s">
        <v>186</v>
      </c>
      <c r="AT136" s="146" t="s">
        <v>167</v>
      </c>
      <c r="AU136" s="146" t="s">
        <v>76</v>
      </c>
      <c r="AY136" s="16" t="s">
        <v>164</v>
      </c>
      <c r="BE136" s="147">
        <f t="shared" si="4"/>
        <v>0</v>
      </c>
      <c r="BF136" s="147">
        <f t="shared" si="5"/>
        <v>0</v>
      </c>
      <c r="BG136" s="147">
        <f t="shared" si="6"/>
        <v>0</v>
      </c>
      <c r="BH136" s="147">
        <f t="shared" si="7"/>
        <v>0</v>
      </c>
      <c r="BI136" s="147">
        <f t="shared" si="8"/>
        <v>0</v>
      </c>
      <c r="BJ136" s="16" t="s">
        <v>113</v>
      </c>
      <c r="BK136" s="147">
        <f t="shared" si="9"/>
        <v>0</v>
      </c>
      <c r="BL136" s="16" t="s">
        <v>186</v>
      </c>
      <c r="BM136" s="146" t="s">
        <v>470</v>
      </c>
    </row>
    <row r="137" spans="2:65" s="1" customFormat="1" ht="76.349999999999994" customHeight="1">
      <c r="B137" s="31"/>
      <c r="C137" s="135" t="s">
        <v>345</v>
      </c>
      <c r="D137" s="135" t="s">
        <v>167</v>
      </c>
      <c r="E137" s="136" t="s">
        <v>3083</v>
      </c>
      <c r="F137" s="137" t="s">
        <v>3084</v>
      </c>
      <c r="G137" s="138" t="s">
        <v>442</v>
      </c>
      <c r="H137" s="139">
        <v>36</v>
      </c>
      <c r="I137" s="140"/>
      <c r="J137" s="141">
        <f t="shared" si="0"/>
        <v>0</v>
      </c>
      <c r="K137" s="137" t="s">
        <v>1</v>
      </c>
      <c r="L137" s="31"/>
      <c r="M137" s="142" t="s">
        <v>1</v>
      </c>
      <c r="N137" s="143" t="s">
        <v>42</v>
      </c>
      <c r="P137" s="144">
        <f t="shared" si="1"/>
        <v>0</v>
      </c>
      <c r="Q137" s="144">
        <v>0</v>
      </c>
      <c r="R137" s="144">
        <f t="shared" si="2"/>
        <v>0</v>
      </c>
      <c r="S137" s="144">
        <v>0</v>
      </c>
      <c r="T137" s="145">
        <f t="shared" si="3"/>
        <v>0</v>
      </c>
      <c r="AR137" s="146" t="s">
        <v>186</v>
      </c>
      <c r="AT137" s="146" t="s">
        <v>167</v>
      </c>
      <c r="AU137" s="146" t="s">
        <v>76</v>
      </c>
      <c r="AY137" s="16" t="s">
        <v>164</v>
      </c>
      <c r="BE137" s="147">
        <f t="shared" si="4"/>
        <v>0</v>
      </c>
      <c r="BF137" s="147">
        <f t="shared" si="5"/>
        <v>0</v>
      </c>
      <c r="BG137" s="147">
        <f t="shared" si="6"/>
        <v>0</v>
      </c>
      <c r="BH137" s="147">
        <f t="shared" si="7"/>
        <v>0</v>
      </c>
      <c r="BI137" s="147">
        <f t="shared" si="8"/>
        <v>0</v>
      </c>
      <c r="BJ137" s="16" t="s">
        <v>113</v>
      </c>
      <c r="BK137" s="147">
        <f t="shared" si="9"/>
        <v>0</v>
      </c>
      <c r="BL137" s="16" t="s">
        <v>186</v>
      </c>
      <c r="BM137" s="146" t="s">
        <v>504</v>
      </c>
    </row>
    <row r="138" spans="2:65" s="1" customFormat="1" ht="44.25" customHeight="1">
      <c r="B138" s="31"/>
      <c r="C138" s="135" t="s">
        <v>262</v>
      </c>
      <c r="D138" s="135" t="s">
        <v>167</v>
      </c>
      <c r="E138" s="136" t="s">
        <v>3085</v>
      </c>
      <c r="F138" s="137" t="s">
        <v>2802</v>
      </c>
      <c r="G138" s="138" t="s">
        <v>442</v>
      </c>
      <c r="H138" s="139">
        <v>10</v>
      </c>
      <c r="I138" s="140"/>
      <c r="J138" s="141">
        <f t="shared" si="0"/>
        <v>0</v>
      </c>
      <c r="K138" s="137" t="s">
        <v>1</v>
      </c>
      <c r="L138" s="31"/>
      <c r="M138" s="142" t="s">
        <v>1</v>
      </c>
      <c r="N138" s="143" t="s">
        <v>42</v>
      </c>
      <c r="P138" s="144">
        <f t="shared" si="1"/>
        <v>0</v>
      </c>
      <c r="Q138" s="144">
        <v>0</v>
      </c>
      <c r="R138" s="144">
        <f t="shared" si="2"/>
        <v>0</v>
      </c>
      <c r="S138" s="144">
        <v>0</v>
      </c>
      <c r="T138" s="145">
        <f t="shared" si="3"/>
        <v>0</v>
      </c>
      <c r="AR138" s="146" t="s">
        <v>186</v>
      </c>
      <c r="AT138" s="146" t="s">
        <v>167</v>
      </c>
      <c r="AU138" s="146" t="s">
        <v>76</v>
      </c>
      <c r="AY138" s="16" t="s">
        <v>164</v>
      </c>
      <c r="BE138" s="147">
        <f t="shared" si="4"/>
        <v>0</v>
      </c>
      <c r="BF138" s="147">
        <f t="shared" si="5"/>
        <v>0</v>
      </c>
      <c r="BG138" s="147">
        <f t="shared" si="6"/>
        <v>0</v>
      </c>
      <c r="BH138" s="147">
        <f t="shared" si="7"/>
        <v>0</v>
      </c>
      <c r="BI138" s="147">
        <f t="shared" si="8"/>
        <v>0</v>
      </c>
      <c r="BJ138" s="16" t="s">
        <v>113</v>
      </c>
      <c r="BK138" s="147">
        <f t="shared" si="9"/>
        <v>0</v>
      </c>
      <c r="BL138" s="16" t="s">
        <v>186</v>
      </c>
      <c r="BM138" s="146" t="s">
        <v>521</v>
      </c>
    </row>
    <row r="139" spans="2:65" s="1" customFormat="1" ht="44.25" customHeight="1">
      <c r="B139" s="31"/>
      <c r="C139" s="135" t="s">
        <v>359</v>
      </c>
      <c r="D139" s="135" t="s">
        <v>167</v>
      </c>
      <c r="E139" s="136" t="s">
        <v>3086</v>
      </c>
      <c r="F139" s="137" t="s">
        <v>2804</v>
      </c>
      <c r="G139" s="138" t="s">
        <v>442</v>
      </c>
      <c r="H139" s="139">
        <v>10</v>
      </c>
      <c r="I139" s="140"/>
      <c r="J139" s="141">
        <f t="shared" si="0"/>
        <v>0</v>
      </c>
      <c r="K139" s="137" t="s">
        <v>1</v>
      </c>
      <c r="L139" s="31"/>
      <c r="M139" s="142" t="s">
        <v>1</v>
      </c>
      <c r="N139" s="143" t="s">
        <v>42</v>
      </c>
      <c r="P139" s="144">
        <f t="shared" si="1"/>
        <v>0</v>
      </c>
      <c r="Q139" s="144">
        <v>0</v>
      </c>
      <c r="R139" s="144">
        <f t="shared" si="2"/>
        <v>0</v>
      </c>
      <c r="S139" s="144">
        <v>0</v>
      </c>
      <c r="T139" s="145">
        <f t="shared" si="3"/>
        <v>0</v>
      </c>
      <c r="AR139" s="146" t="s">
        <v>186</v>
      </c>
      <c r="AT139" s="146" t="s">
        <v>167</v>
      </c>
      <c r="AU139" s="146" t="s">
        <v>76</v>
      </c>
      <c r="AY139" s="16" t="s">
        <v>164</v>
      </c>
      <c r="BE139" s="147">
        <f t="shared" si="4"/>
        <v>0</v>
      </c>
      <c r="BF139" s="147">
        <f t="shared" si="5"/>
        <v>0</v>
      </c>
      <c r="BG139" s="147">
        <f t="shared" si="6"/>
        <v>0</v>
      </c>
      <c r="BH139" s="147">
        <f t="shared" si="7"/>
        <v>0</v>
      </c>
      <c r="BI139" s="147">
        <f t="shared" si="8"/>
        <v>0</v>
      </c>
      <c r="BJ139" s="16" t="s">
        <v>113</v>
      </c>
      <c r="BK139" s="147">
        <f t="shared" si="9"/>
        <v>0</v>
      </c>
      <c r="BL139" s="16" t="s">
        <v>186</v>
      </c>
      <c r="BM139" s="146" t="s">
        <v>536</v>
      </c>
    </row>
    <row r="140" spans="2:65" s="1" customFormat="1" ht="16.5" customHeight="1">
      <c r="B140" s="31"/>
      <c r="C140" s="135" t="s">
        <v>368</v>
      </c>
      <c r="D140" s="135" t="s">
        <v>167</v>
      </c>
      <c r="E140" s="136" t="s">
        <v>3087</v>
      </c>
      <c r="F140" s="137" t="s">
        <v>3088</v>
      </c>
      <c r="G140" s="138" t="s">
        <v>1909</v>
      </c>
      <c r="H140" s="139">
        <v>0</v>
      </c>
      <c r="I140" s="140"/>
      <c r="J140" s="141">
        <f t="shared" si="0"/>
        <v>0</v>
      </c>
      <c r="K140" s="137" t="s">
        <v>1</v>
      </c>
      <c r="L140" s="31"/>
      <c r="M140" s="142" t="s">
        <v>1</v>
      </c>
      <c r="N140" s="143" t="s">
        <v>42</v>
      </c>
      <c r="P140" s="144">
        <f t="shared" si="1"/>
        <v>0</v>
      </c>
      <c r="Q140" s="144">
        <v>0</v>
      </c>
      <c r="R140" s="144">
        <f t="shared" si="2"/>
        <v>0</v>
      </c>
      <c r="S140" s="144">
        <v>0</v>
      </c>
      <c r="T140" s="145">
        <f t="shared" si="3"/>
        <v>0</v>
      </c>
      <c r="AR140" s="146" t="s">
        <v>186</v>
      </c>
      <c r="AT140" s="146" t="s">
        <v>167</v>
      </c>
      <c r="AU140" s="146" t="s">
        <v>76</v>
      </c>
      <c r="AY140" s="16" t="s">
        <v>164</v>
      </c>
      <c r="BE140" s="147">
        <f t="shared" si="4"/>
        <v>0</v>
      </c>
      <c r="BF140" s="147">
        <f t="shared" si="5"/>
        <v>0</v>
      </c>
      <c r="BG140" s="147">
        <f t="shared" si="6"/>
        <v>0</v>
      </c>
      <c r="BH140" s="147">
        <f t="shared" si="7"/>
        <v>0</v>
      </c>
      <c r="BI140" s="147">
        <f t="shared" si="8"/>
        <v>0</v>
      </c>
      <c r="BJ140" s="16" t="s">
        <v>113</v>
      </c>
      <c r="BK140" s="147">
        <f t="shared" si="9"/>
        <v>0</v>
      </c>
      <c r="BL140" s="16" t="s">
        <v>186</v>
      </c>
      <c r="BM140" s="146" t="s">
        <v>552</v>
      </c>
    </row>
    <row r="141" spans="2:65" s="1" customFormat="1" ht="16.5" customHeight="1">
      <c r="B141" s="31"/>
      <c r="C141" s="135" t="s">
        <v>7</v>
      </c>
      <c r="D141" s="135" t="s">
        <v>167</v>
      </c>
      <c r="E141" s="136" t="s">
        <v>3089</v>
      </c>
      <c r="F141" s="137" t="s">
        <v>3090</v>
      </c>
      <c r="G141" s="138" t="s">
        <v>1909</v>
      </c>
      <c r="H141" s="139">
        <v>1</v>
      </c>
      <c r="I141" s="140"/>
      <c r="J141" s="141">
        <f t="shared" si="0"/>
        <v>0</v>
      </c>
      <c r="K141" s="137" t="s">
        <v>1</v>
      </c>
      <c r="L141" s="31"/>
      <c r="M141" s="142" t="s">
        <v>1</v>
      </c>
      <c r="N141" s="143" t="s">
        <v>42</v>
      </c>
      <c r="P141" s="144">
        <f t="shared" si="1"/>
        <v>0</v>
      </c>
      <c r="Q141" s="144">
        <v>0</v>
      </c>
      <c r="R141" s="144">
        <f t="shared" si="2"/>
        <v>0</v>
      </c>
      <c r="S141" s="144">
        <v>0</v>
      </c>
      <c r="T141" s="145">
        <f t="shared" si="3"/>
        <v>0</v>
      </c>
      <c r="AR141" s="146" t="s">
        <v>186</v>
      </c>
      <c r="AT141" s="146" t="s">
        <v>167</v>
      </c>
      <c r="AU141" s="146" t="s">
        <v>76</v>
      </c>
      <c r="AY141" s="16" t="s">
        <v>164</v>
      </c>
      <c r="BE141" s="147">
        <f t="shared" si="4"/>
        <v>0</v>
      </c>
      <c r="BF141" s="147">
        <f t="shared" si="5"/>
        <v>0</v>
      </c>
      <c r="BG141" s="147">
        <f t="shared" si="6"/>
        <v>0</v>
      </c>
      <c r="BH141" s="147">
        <f t="shared" si="7"/>
        <v>0</v>
      </c>
      <c r="BI141" s="147">
        <f t="shared" si="8"/>
        <v>0</v>
      </c>
      <c r="BJ141" s="16" t="s">
        <v>113</v>
      </c>
      <c r="BK141" s="147">
        <f t="shared" si="9"/>
        <v>0</v>
      </c>
      <c r="BL141" s="16" t="s">
        <v>186</v>
      </c>
      <c r="BM141" s="146" t="s">
        <v>563</v>
      </c>
    </row>
    <row r="142" spans="2:65" s="1" customFormat="1" ht="24.2" customHeight="1">
      <c r="B142" s="31"/>
      <c r="C142" s="135" t="s">
        <v>381</v>
      </c>
      <c r="D142" s="135" t="s">
        <v>167</v>
      </c>
      <c r="E142" s="136" t="s">
        <v>3091</v>
      </c>
      <c r="F142" s="137" t="s">
        <v>3092</v>
      </c>
      <c r="G142" s="138" t="s">
        <v>1909</v>
      </c>
      <c r="H142" s="139">
        <v>0</v>
      </c>
      <c r="I142" s="140"/>
      <c r="J142" s="141">
        <f t="shared" si="0"/>
        <v>0</v>
      </c>
      <c r="K142" s="137" t="s">
        <v>1</v>
      </c>
      <c r="L142" s="31"/>
      <c r="M142" s="142" t="s">
        <v>1</v>
      </c>
      <c r="N142" s="143" t="s">
        <v>42</v>
      </c>
      <c r="P142" s="144">
        <f t="shared" si="1"/>
        <v>0</v>
      </c>
      <c r="Q142" s="144">
        <v>0</v>
      </c>
      <c r="R142" s="144">
        <f t="shared" si="2"/>
        <v>0</v>
      </c>
      <c r="S142" s="144">
        <v>0</v>
      </c>
      <c r="T142" s="145">
        <f t="shared" si="3"/>
        <v>0</v>
      </c>
      <c r="AR142" s="146" t="s">
        <v>186</v>
      </c>
      <c r="AT142" s="146" t="s">
        <v>167</v>
      </c>
      <c r="AU142" s="146" t="s">
        <v>76</v>
      </c>
      <c r="AY142" s="16" t="s">
        <v>164</v>
      </c>
      <c r="BE142" s="147">
        <f t="shared" si="4"/>
        <v>0</v>
      </c>
      <c r="BF142" s="147">
        <f t="shared" si="5"/>
        <v>0</v>
      </c>
      <c r="BG142" s="147">
        <f t="shared" si="6"/>
        <v>0</v>
      </c>
      <c r="BH142" s="147">
        <f t="shared" si="7"/>
        <v>0</v>
      </c>
      <c r="BI142" s="147">
        <f t="shared" si="8"/>
        <v>0</v>
      </c>
      <c r="BJ142" s="16" t="s">
        <v>113</v>
      </c>
      <c r="BK142" s="147">
        <f t="shared" si="9"/>
        <v>0</v>
      </c>
      <c r="BL142" s="16" t="s">
        <v>186</v>
      </c>
      <c r="BM142" s="146" t="s">
        <v>574</v>
      </c>
    </row>
    <row r="143" spans="2:65" s="1" customFormat="1" ht="16.5" customHeight="1">
      <c r="B143" s="31"/>
      <c r="C143" s="135" t="s">
        <v>385</v>
      </c>
      <c r="D143" s="135" t="s">
        <v>167</v>
      </c>
      <c r="E143" s="136" t="s">
        <v>2916</v>
      </c>
      <c r="F143" s="137" t="s">
        <v>2917</v>
      </c>
      <c r="G143" s="138" t="s">
        <v>1909</v>
      </c>
      <c r="H143" s="139">
        <v>0</v>
      </c>
      <c r="I143" s="140"/>
      <c r="J143" s="141">
        <f t="shared" si="0"/>
        <v>0</v>
      </c>
      <c r="K143" s="137" t="s">
        <v>1</v>
      </c>
      <c r="L143" s="31"/>
      <c r="M143" s="142" t="s">
        <v>1</v>
      </c>
      <c r="N143" s="143" t="s">
        <v>42</v>
      </c>
      <c r="P143" s="144">
        <f t="shared" si="1"/>
        <v>0</v>
      </c>
      <c r="Q143" s="144">
        <v>0</v>
      </c>
      <c r="R143" s="144">
        <f t="shared" si="2"/>
        <v>0</v>
      </c>
      <c r="S143" s="144">
        <v>0</v>
      </c>
      <c r="T143" s="145">
        <f t="shared" si="3"/>
        <v>0</v>
      </c>
      <c r="AR143" s="146" t="s">
        <v>186</v>
      </c>
      <c r="AT143" s="146" t="s">
        <v>167</v>
      </c>
      <c r="AU143" s="146" t="s">
        <v>76</v>
      </c>
      <c r="AY143" s="16" t="s">
        <v>164</v>
      </c>
      <c r="BE143" s="147">
        <f t="shared" si="4"/>
        <v>0</v>
      </c>
      <c r="BF143" s="147">
        <f t="shared" si="5"/>
        <v>0</v>
      </c>
      <c r="BG143" s="147">
        <f t="shared" si="6"/>
        <v>0</v>
      </c>
      <c r="BH143" s="147">
        <f t="shared" si="7"/>
        <v>0</v>
      </c>
      <c r="BI143" s="147">
        <f t="shared" si="8"/>
        <v>0</v>
      </c>
      <c r="BJ143" s="16" t="s">
        <v>113</v>
      </c>
      <c r="BK143" s="147">
        <f t="shared" si="9"/>
        <v>0</v>
      </c>
      <c r="BL143" s="16" t="s">
        <v>186</v>
      </c>
      <c r="BM143" s="146" t="s">
        <v>587</v>
      </c>
    </row>
    <row r="144" spans="2:65" s="1" customFormat="1" ht="16.5" customHeight="1">
      <c r="B144" s="31"/>
      <c r="C144" s="135" t="s">
        <v>396</v>
      </c>
      <c r="D144" s="135" t="s">
        <v>167</v>
      </c>
      <c r="E144" s="136" t="s">
        <v>2918</v>
      </c>
      <c r="F144" s="137" t="s">
        <v>2919</v>
      </c>
      <c r="G144" s="138" t="s">
        <v>1909</v>
      </c>
      <c r="H144" s="139">
        <v>0</v>
      </c>
      <c r="I144" s="140"/>
      <c r="J144" s="141">
        <f t="shared" si="0"/>
        <v>0</v>
      </c>
      <c r="K144" s="137" t="s">
        <v>1</v>
      </c>
      <c r="L144" s="31"/>
      <c r="M144" s="142" t="s">
        <v>1</v>
      </c>
      <c r="N144" s="143" t="s">
        <v>42</v>
      </c>
      <c r="P144" s="144">
        <f t="shared" si="1"/>
        <v>0</v>
      </c>
      <c r="Q144" s="144">
        <v>0</v>
      </c>
      <c r="R144" s="144">
        <f t="shared" si="2"/>
        <v>0</v>
      </c>
      <c r="S144" s="144">
        <v>0</v>
      </c>
      <c r="T144" s="145">
        <f t="shared" si="3"/>
        <v>0</v>
      </c>
      <c r="AR144" s="146" t="s">
        <v>186</v>
      </c>
      <c r="AT144" s="146" t="s">
        <v>167</v>
      </c>
      <c r="AU144" s="146" t="s">
        <v>76</v>
      </c>
      <c r="AY144" s="16" t="s">
        <v>164</v>
      </c>
      <c r="BE144" s="147">
        <f t="shared" si="4"/>
        <v>0</v>
      </c>
      <c r="BF144" s="147">
        <f t="shared" si="5"/>
        <v>0</v>
      </c>
      <c r="BG144" s="147">
        <f t="shared" si="6"/>
        <v>0</v>
      </c>
      <c r="BH144" s="147">
        <f t="shared" si="7"/>
        <v>0</v>
      </c>
      <c r="BI144" s="147">
        <f t="shared" si="8"/>
        <v>0</v>
      </c>
      <c r="BJ144" s="16" t="s">
        <v>113</v>
      </c>
      <c r="BK144" s="147">
        <f t="shared" si="9"/>
        <v>0</v>
      </c>
      <c r="BL144" s="16" t="s">
        <v>186</v>
      </c>
      <c r="BM144" s="146" t="s">
        <v>598</v>
      </c>
    </row>
    <row r="145" spans="2:65" s="1" customFormat="1" ht="24.2" customHeight="1">
      <c r="B145" s="31"/>
      <c r="C145" s="135" t="s">
        <v>405</v>
      </c>
      <c r="D145" s="135" t="s">
        <v>167</v>
      </c>
      <c r="E145" s="136" t="s">
        <v>3093</v>
      </c>
      <c r="F145" s="137" t="s">
        <v>3094</v>
      </c>
      <c r="G145" s="138" t="s">
        <v>1909</v>
      </c>
      <c r="H145" s="139">
        <v>0</v>
      </c>
      <c r="I145" s="140"/>
      <c r="J145" s="141">
        <f t="shared" si="0"/>
        <v>0</v>
      </c>
      <c r="K145" s="137" t="s">
        <v>1</v>
      </c>
      <c r="L145" s="31"/>
      <c r="M145" s="142" t="s">
        <v>1</v>
      </c>
      <c r="N145" s="143" t="s">
        <v>42</v>
      </c>
      <c r="P145" s="144">
        <f t="shared" si="1"/>
        <v>0</v>
      </c>
      <c r="Q145" s="144">
        <v>0</v>
      </c>
      <c r="R145" s="144">
        <f t="shared" si="2"/>
        <v>0</v>
      </c>
      <c r="S145" s="144">
        <v>0</v>
      </c>
      <c r="T145" s="145">
        <f t="shared" si="3"/>
        <v>0</v>
      </c>
      <c r="AR145" s="146" t="s">
        <v>186</v>
      </c>
      <c r="AT145" s="146" t="s">
        <v>167</v>
      </c>
      <c r="AU145" s="146" t="s">
        <v>76</v>
      </c>
      <c r="AY145" s="16" t="s">
        <v>164</v>
      </c>
      <c r="BE145" s="147">
        <f t="shared" si="4"/>
        <v>0</v>
      </c>
      <c r="BF145" s="147">
        <f t="shared" si="5"/>
        <v>0</v>
      </c>
      <c r="BG145" s="147">
        <f t="shared" si="6"/>
        <v>0</v>
      </c>
      <c r="BH145" s="147">
        <f t="shared" si="7"/>
        <v>0</v>
      </c>
      <c r="BI145" s="147">
        <f t="shared" si="8"/>
        <v>0</v>
      </c>
      <c r="BJ145" s="16" t="s">
        <v>113</v>
      </c>
      <c r="BK145" s="147">
        <f t="shared" si="9"/>
        <v>0</v>
      </c>
      <c r="BL145" s="16" t="s">
        <v>186</v>
      </c>
      <c r="BM145" s="146" t="s">
        <v>611</v>
      </c>
    </row>
    <row r="146" spans="2:65" s="1" customFormat="1" ht="24.2" customHeight="1">
      <c r="B146" s="31"/>
      <c r="C146" s="135" t="s">
        <v>409</v>
      </c>
      <c r="D146" s="135" t="s">
        <v>167</v>
      </c>
      <c r="E146" s="136" t="s">
        <v>3095</v>
      </c>
      <c r="F146" s="137" t="s">
        <v>3096</v>
      </c>
      <c r="G146" s="138" t="s">
        <v>1909</v>
      </c>
      <c r="H146" s="139">
        <v>1</v>
      </c>
      <c r="I146" s="140"/>
      <c r="J146" s="141">
        <f t="shared" si="0"/>
        <v>0</v>
      </c>
      <c r="K146" s="137" t="s">
        <v>1</v>
      </c>
      <c r="L146" s="31"/>
      <c r="M146" s="142" t="s">
        <v>1</v>
      </c>
      <c r="N146" s="143" t="s">
        <v>42</v>
      </c>
      <c r="P146" s="144">
        <f t="shared" si="1"/>
        <v>0</v>
      </c>
      <c r="Q146" s="144">
        <v>0</v>
      </c>
      <c r="R146" s="144">
        <f t="shared" si="2"/>
        <v>0</v>
      </c>
      <c r="S146" s="144">
        <v>0</v>
      </c>
      <c r="T146" s="145">
        <f t="shared" si="3"/>
        <v>0</v>
      </c>
      <c r="AR146" s="146" t="s">
        <v>186</v>
      </c>
      <c r="AT146" s="146" t="s">
        <v>167</v>
      </c>
      <c r="AU146" s="146" t="s">
        <v>76</v>
      </c>
      <c r="AY146" s="16" t="s">
        <v>164</v>
      </c>
      <c r="BE146" s="147">
        <f t="shared" si="4"/>
        <v>0</v>
      </c>
      <c r="BF146" s="147">
        <f t="shared" si="5"/>
        <v>0</v>
      </c>
      <c r="BG146" s="147">
        <f t="shared" si="6"/>
        <v>0</v>
      </c>
      <c r="BH146" s="147">
        <f t="shared" si="7"/>
        <v>0</v>
      </c>
      <c r="BI146" s="147">
        <f t="shared" si="8"/>
        <v>0</v>
      </c>
      <c r="BJ146" s="16" t="s">
        <v>113</v>
      </c>
      <c r="BK146" s="147">
        <f t="shared" si="9"/>
        <v>0</v>
      </c>
      <c r="BL146" s="16" t="s">
        <v>186</v>
      </c>
      <c r="BM146" s="146" t="s">
        <v>621</v>
      </c>
    </row>
    <row r="147" spans="2:65" s="1" customFormat="1" ht="24.2" customHeight="1">
      <c r="B147" s="31"/>
      <c r="C147" s="135" t="s">
        <v>418</v>
      </c>
      <c r="D147" s="135" t="s">
        <v>167</v>
      </c>
      <c r="E147" s="136" t="s">
        <v>3097</v>
      </c>
      <c r="F147" s="137" t="s">
        <v>3098</v>
      </c>
      <c r="G147" s="138" t="s">
        <v>1909</v>
      </c>
      <c r="H147" s="139">
        <v>1</v>
      </c>
      <c r="I147" s="140"/>
      <c r="J147" s="141">
        <f t="shared" si="0"/>
        <v>0</v>
      </c>
      <c r="K147" s="137" t="s">
        <v>1</v>
      </c>
      <c r="L147" s="31"/>
      <c r="M147" s="142" t="s">
        <v>1</v>
      </c>
      <c r="N147" s="143" t="s">
        <v>42</v>
      </c>
      <c r="P147" s="144">
        <f t="shared" si="1"/>
        <v>0</v>
      </c>
      <c r="Q147" s="144">
        <v>0</v>
      </c>
      <c r="R147" s="144">
        <f t="shared" si="2"/>
        <v>0</v>
      </c>
      <c r="S147" s="144">
        <v>0</v>
      </c>
      <c r="T147" s="145">
        <f t="shared" si="3"/>
        <v>0</v>
      </c>
      <c r="AR147" s="146" t="s">
        <v>186</v>
      </c>
      <c r="AT147" s="146" t="s">
        <v>167</v>
      </c>
      <c r="AU147" s="146" t="s">
        <v>76</v>
      </c>
      <c r="AY147" s="16" t="s">
        <v>164</v>
      </c>
      <c r="BE147" s="147">
        <f t="shared" si="4"/>
        <v>0</v>
      </c>
      <c r="BF147" s="147">
        <f t="shared" si="5"/>
        <v>0</v>
      </c>
      <c r="BG147" s="147">
        <f t="shared" si="6"/>
        <v>0</v>
      </c>
      <c r="BH147" s="147">
        <f t="shared" si="7"/>
        <v>0</v>
      </c>
      <c r="BI147" s="147">
        <f t="shared" si="8"/>
        <v>0</v>
      </c>
      <c r="BJ147" s="16" t="s">
        <v>113</v>
      </c>
      <c r="BK147" s="147">
        <f t="shared" si="9"/>
        <v>0</v>
      </c>
      <c r="BL147" s="16" t="s">
        <v>186</v>
      </c>
      <c r="BM147" s="146" t="s">
        <v>629</v>
      </c>
    </row>
    <row r="148" spans="2:65" s="1" customFormat="1" ht="16.5" customHeight="1">
      <c r="B148" s="31"/>
      <c r="C148" s="135" t="s">
        <v>423</v>
      </c>
      <c r="D148" s="135" t="s">
        <v>167</v>
      </c>
      <c r="E148" s="136" t="s">
        <v>3099</v>
      </c>
      <c r="F148" s="137" t="s">
        <v>3100</v>
      </c>
      <c r="G148" s="138" t="s">
        <v>1909</v>
      </c>
      <c r="H148" s="139">
        <v>0</v>
      </c>
      <c r="I148" s="140"/>
      <c r="J148" s="141">
        <f t="shared" si="0"/>
        <v>0</v>
      </c>
      <c r="K148" s="137" t="s">
        <v>1</v>
      </c>
      <c r="L148" s="31"/>
      <c r="M148" s="142" t="s">
        <v>1</v>
      </c>
      <c r="N148" s="143" t="s">
        <v>42</v>
      </c>
      <c r="P148" s="144">
        <f t="shared" si="1"/>
        <v>0</v>
      </c>
      <c r="Q148" s="144">
        <v>0</v>
      </c>
      <c r="R148" s="144">
        <f t="shared" si="2"/>
        <v>0</v>
      </c>
      <c r="S148" s="144">
        <v>0</v>
      </c>
      <c r="T148" s="145">
        <f t="shared" si="3"/>
        <v>0</v>
      </c>
      <c r="AR148" s="146" t="s">
        <v>186</v>
      </c>
      <c r="AT148" s="146" t="s">
        <v>167</v>
      </c>
      <c r="AU148" s="146" t="s">
        <v>76</v>
      </c>
      <c r="AY148" s="16" t="s">
        <v>164</v>
      </c>
      <c r="BE148" s="147">
        <f t="shared" si="4"/>
        <v>0</v>
      </c>
      <c r="BF148" s="147">
        <f t="shared" si="5"/>
        <v>0</v>
      </c>
      <c r="BG148" s="147">
        <f t="shared" si="6"/>
        <v>0</v>
      </c>
      <c r="BH148" s="147">
        <f t="shared" si="7"/>
        <v>0</v>
      </c>
      <c r="BI148" s="147">
        <f t="shared" si="8"/>
        <v>0</v>
      </c>
      <c r="BJ148" s="16" t="s">
        <v>113</v>
      </c>
      <c r="BK148" s="147">
        <f t="shared" si="9"/>
        <v>0</v>
      </c>
      <c r="BL148" s="16" t="s">
        <v>186</v>
      </c>
      <c r="BM148" s="146" t="s">
        <v>639</v>
      </c>
    </row>
    <row r="149" spans="2:65" s="1" customFormat="1" ht="24.2" customHeight="1">
      <c r="B149" s="31"/>
      <c r="C149" s="135" t="s">
        <v>434</v>
      </c>
      <c r="D149" s="135" t="s">
        <v>167</v>
      </c>
      <c r="E149" s="136" t="s">
        <v>3101</v>
      </c>
      <c r="F149" s="137" t="s">
        <v>3102</v>
      </c>
      <c r="G149" s="138" t="s">
        <v>1909</v>
      </c>
      <c r="H149" s="139">
        <v>1</v>
      </c>
      <c r="I149" s="140"/>
      <c r="J149" s="141">
        <f t="shared" si="0"/>
        <v>0</v>
      </c>
      <c r="K149" s="137" t="s">
        <v>1</v>
      </c>
      <c r="L149" s="31"/>
      <c r="M149" s="142" t="s">
        <v>1</v>
      </c>
      <c r="N149" s="143" t="s">
        <v>42</v>
      </c>
      <c r="P149" s="144">
        <f t="shared" si="1"/>
        <v>0</v>
      </c>
      <c r="Q149" s="144">
        <v>0</v>
      </c>
      <c r="R149" s="144">
        <f t="shared" si="2"/>
        <v>0</v>
      </c>
      <c r="S149" s="144">
        <v>0</v>
      </c>
      <c r="T149" s="145">
        <f t="shared" si="3"/>
        <v>0</v>
      </c>
      <c r="AR149" s="146" t="s">
        <v>186</v>
      </c>
      <c r="AT149" s="146" t="s">
        <v>167</v>
      </c>
      <c r="AU149" s="146" t="s">
        <v>76</v>
      </c>
      <c r="AY149" s="16" t="s">
        <v>164</v>
      </c>
      <c r="BE149" s="147">
        <f t="shared" si="4"/>
        <v>0</v>
      </c>
      <c r="BF149" s="147">
        <f t="shared" si="5"/>
        <v>0</v>
      </c>
      <c r="BG149" s="147">
        <f t="shared" si="6"/>
        <v>0</v>
      </c>
      <c r="BH149" s="147">
        <f t="shared" si="7"/>
        <v>0</v>
      </c>
      <c r="BI149" s="147">
        <f t="shared" si="8"/>
        <v>0</v>
      </c>
      <c r="BJ149" s="16" t="s">
        <v>113</v>
      </c>
      <c r="BK149" s="147">
        <f t="shared" si="9"/>
        <v>0</v>
      </c>
      <c r="BL149" s="16" t="s">
        <v>186</v>
      </c>
      <c r="BM149" s="146" t="s">
        <v>647</v>
      </c>
    </row>
    <row r="150" spans="2:65" s="1" customFormat="1" ht="24.2" customHeight="1">
      <c r="B150" s="31"/>
      <c r="C150" s="135" t="s">
        <v>439</v>
      </c>
      <c r="D150" s="135" t="s">
        <v>167</v>
      </c>
      <c r="E150" s="136" t="s">
        <v>3103</v>
      </c>
      <c r="F150" s="137" t="s">
        <v>3104</v>
      </c>
      <c r="G150" s="138" t="s">
        <v>1909</v>
      </c>
      <c r="H150" s="139">
        <v>0</v>
      </c>
      <c r="I150" s="140"/>
      <c r="J150" s="141">
        <f t="shared" si="0"/>
        <v>0</v>
      </c>
      <c r="K150" s="137" t="s">
        <v>1</v>
      </c>
      <c r="L150" s="31"/>
      <c r="M150" s="142" t="s">
        <v>1</v>
      </c>
      <c r="N150" s="143" t="s">
        <v>42</v>
      </c>
      <c r="P150" s="144">
        <f t="shared" si="1"/>
        <v>0</v>
      </c>
      <c r="Q150" s="144">
        <v>0</v>
      </c>
      <c r="R150" s="144">
        <f t="shared" si="2"/>
        <v>0</v>
      </c>
      <c r="S150" s="144">
        <v>0</v>
      </c>
      <c r="T150" s="145">
        <f t="shared" si="3"/>
        <v>0</v>
      </c>
      <c r="AR150" s="146" t="s">
        <v>186</v>
      </c>
      <c r="AT150" s="146" t="s">
        <v>167</v>
      </c>
      <c r="AU150" s="146" t="s">
        <v>76</v>
      </c>
      <c r="AY150" s="16" t="s">
        <v>164</v>
      </c>
      <c r="BE150" s="147">
        <f t="shared" si="4"/>
        <v>0</v>
      </c>
      <c r="BF150" s="147">
        <f t="shared" si="5"/>
        <v>0</v>
      </c>
      <c r="BG150" s="147">
        <f t="shared" si="6"/>
        <v>0</v>
      </c>
      <c r="BH150" s="147">
        <f t="shared" si="7"/>
        <v>0</v>
      </c>
      <c r="BI150" s="147">
        <f t="shared" si="8"/>
        <v>0</v>
      </c>
      <c r="BJ150" s="16" t="s">
        <v>113</v>
      </c>
      <c r="BK150" s="147">
        <f t="shared" si="9"/>
        <v>0</v>
      </c>
      <c r="BL150" s="16" t="s">
        <v>186</v>
      </c>
      <c r="BM150" s="146" t="s">
        <v>656</v>
      </c>
    </row>
    <row r="151" spans="2:65" s="1" customFormat="1" ht="16.5" customHeight="1">
      <c r="B151" s="31"/>
      <c r="C151" s="135" t="s">
        <v>449</v>
      </c>
      <c r="D151" s="135" t="s">
        <v>167</v>
      </c>
      <c r="E151" s="136" t="s">
        <v>3105</v>
      </c>
      <c r="F151" s="137" t="s">
        <v>3106</v>
      </c>
      <c r="G151" s="138" t="s">
        <v>1909</v>
      </c>
      <c r="H151" s="139">
        <v>1</v>
      </c>
      <c r="I151" s="140"/>
      <c r="J151" s="141">
        <f t="shared" si="0"/>
        <v>0</v>
      </c>
      <c r="K151" s="137" t="s">
        <v>1</v>
      </c>
      <c r="L151" s="31"/>
      <c r="M151" s="142" t="s">
        <v>1</v>
      </c>
      <c r="N151" s="143" t="s">
        <v>42</v>
      </c>
      <c r="P151" s="144">
        <f t="shared" si="1"/>
        <v>0</v>
      </c>
      <c r="Q151" s="144">
        <v>0</v>
      </c>
      <c r="R151" s="144">
        <f t="shared" si="2"/>
        <v>0</v>
      </c>
      <c r="S151" s="144">
        <v>0</v>
      </c>
      <c r="T151" s="145">
        <f t="shared" si="3"/>
        <v>0</v>
      </c>
      <c r="AR151" s="146" t="s">
        <v>186</v>
      </c>
      <c r="AT151" s="146" t="s">
        <v>167</v>
      </c>
      <c r="AU151" s="146" t="s">
        <v>76</v>
      </c>
      <c r="AY151" s="16" t="s">
        <v>164</v>
      </c>
      <c r="BE151" s="147">
        <f t="shared" si="4"/>
        <v>0</v>
      </c>
      <c r="BF151" s="147">
        <f t="shared" si="5"/>
        <v>0</v>
      </c>
      <c r="BG151" s="147">
        <f t="shared" si="6"/>
        <v>0</v>
      </c>
      <c r="BH151" s="147">
        <f t="shared" si="7"/>
        <v>0</v>
      </c>
      <c r="BI151" s="147">
        <f t="shared" si="8"/>
        <v>0</v>
      </c>
      <c r="BJ151" s="16" t="s">
        <v>113</v>
      </c>
      <c r="BK151" s="147">
        <f t="shared" si="9"/>
        <v>0</v>
      </c>
      <c r="BL151" s="16" t="s">
        <v>186</v>
      </c>
      <c r="BM151" s="146" t="s">
        <v>665</v>
      </c>
    </row>
    <row r="152" spans="2:65" s="1" customFormat="1" ht="21.75" customHeight="1">
      <c r="B152" s="31"/>
      <c r="C152" s="135" t="s">
        <v>470</v>
      </c>
      <c r="D152" s="135" t="s">
        <v>167</v>
      </c>
      <c r="E152" s="136" t="s">
        <v>3107</v>
      </c>
      <c r="F152" s="137" t="s">
        <v>3108</v>
      </c>
      <c r="G152" s="138" t="s">
        <v>1909</v>
      </c>
      <c r="H152" s="139">
        <v>1</v>
      </c>
      <c r="I152" s="140"/>
      <c r="J152" s="141">
        <f t="shared" si="0"/>
        <v>0</v>
      </c>
      <c r="K152" s="137" t="s">
        <v>1</v>
      </c>
      <c r="L152" s="31"/>
      <c r="M152" s="142" t="s">
        <v>1</v>
      </c>
      <c r="N152" s="143" t="s">
        <v>42</v>
      </c>
      <c r="P152" s="144">
        <f t="shared" si="1"/>
        <v>0</v>
      </c>
      <c r="Q152" s="144">
        <v>0</v>
      </c>
      <c r="R152" s="144">
        <f t="shared" si="2"/>
        <v>0</v>
      </c>
      <c r="S152" s="144">
        <v>0</v>
      </c>
      <c r="T152" s="145">
        <f t="shared" si="3"/>
        <v>0</v>
      </c>
      <c r="AR152" s="146" t="s">
        <v>186</v>
      </c>
      <c r="AT152" s="146" t="s">
        <v>167</v>
      </c>
      <c r="AU152" s="146" t="s">
        <v>76</v>
      </c>
      <c r="AY152" s="16" t="s">
        <v>164</v>
      </c>
      <c r="BE152" s="147">
        <f t="shared" si="4"/>
        <v>0</v>
      </c>
      <c r="BF152" s="147">
        <f t="shared" si="5"/>
        <v>0</v>
      </c>
      <c r="BG152" s="147">
        <f t="shared" si="6"/>
        <v>0</v>
      </c>
      <c r="BH152" s="147">
        <f t="shared" si="7"/>
        <v>0</v>
      </c>
      <c r="BI152" s="147">
        <f t="shared" si="8"/>
        <v>0</v>
      </c>
      <c r="BJ152" s="16" t="s">
        <v>113</v>
      </c>
      <c r="BK152" s="147">
        <f t="shared" si="9"/>
        <v>0</v>
      </c>
      <c r="BL152" s="16" t="s">
        <v>186</v>
      </c>
      <c r="BM152" s="146" t="s">
        <v>676</v>
      </c>
    </row>
    <row r="153" spans="2:65" s="1" customFormat="1" ht="24.2" customHeight="1">
      <c r="B153" s="31"/>
      <c r="C153" s="135" t="s">
        <v>477</v>
      </c>
      <c r="D153" s="135" t="s">
        <v>167</v>
      </c>
      <c r="E153" s="136" t="s">
        <v>3109</v>
      </c>
      <c r="F153" s="137" t="s">
        <v>3110</v>
      </c>
      <c r="G153" s="138" t="s">
        <v>1909</v>
      </c>
      <c r="H153" s="139">
        <v>1</v>
      </c>
      <c r="I153" s="140"/>
      <c r="J153" s="141">
        <f t="shared" si="0"/>
        <v>0</v>
      </c>
      <c r="K153" s="137" t="s">
        <v>1</v>
      </c>
      <c r="L153" s="31"/>
      <c r="M153" s="142" t="s">
        <v>1</v>
      </c>
      <c r="N153" s="143" t="s">
        <v>42</v>
      </c>
      <c r="P153" s="144">
        <f t="shared" si="1"/>
        <v>0</v>
      </c>
      <c r="Q153" s="144">
        <v>0</v>
      </c>
      <c r="R153" s="144">
        <f t="shared" si="2"/>
        <v>0</v>
      </c>
      <c r="S153" s="144">
        <v>0</v>
      </c>
      <c r="T153" s="145">
        <f t="shared" si="3"/>
        <v>0</v>
      </c>
      <c r="AR153" s="146" t="s">
        <v>186</v>
      </c>
      <c r="AT153" s="146" t="s">
        <v>167</v>
      </c>
      <c r="AU153" s="146" t="s">
        <v>76</v>
      </c>
      <c r="AY153" s="16" t="s">
        <v>164</v>
      </c>
      <c r="BE153" s="147">
        <f t="shared" si="4"/>
        <v>0</v>
      </c>
      <c r="BF153" s="147">
        <f t="shared" si="5"/>
        <v>0</v>
      </c>
      <c r="BG153" s="147">
        <f t="shared" si="6"/>
        <v>0</v>
      </c>
      <c r="BH153" s="147">
        <f t="shared" si="7"/>
        <v>0</v>
      </c>
      <c r="BI153" s="147">
        <f t="shared" si="8"/>
        <v>0</v>
      </c>
      <c r="BJ153" s="16" t="s">
        <v>113</v>
      </c>
      <c r="BK153" s="147">
        <f t="shared" si="9"/>
        <v>0</v>
      </c>
      <c r="BL153" s="16" t="s">
        <v>186</v>
      </c>
      <c r="BM153" s="146" t="s">
        <v>694</v>
      </c>
    </row>
    <row r="154" spans="2:65" s="1" customFormat="1" ht="33" customHeight="1">
      <c r="B154" s="31"/>
      <c r="C154" s="135" t="s">
        <v>504</v>
      </c>
      <c r="D154" s="135" t="s">
        <v>167</v>
      </c>
      <c r="E154" s="136" t="s">
        <v>3111</v>
      </c>
      <c r="F154" s="137" t="s">
        <v>3112</v>
      </c>
      <c r="G154" s="138" t="s">
        <v>1909</v>
      </c>
      <c r="H154" s="139">
        <v>1</v>
      </c>
      <c r="I154" s="140"/>
      <c r="J154" s="141">
        <f t="shared" si="0"/>
        <v>0</v>
      </c>
      <c r="K154" s="137" t="s">
        <v>1</v>
      </c>
      <c r="L154" s="31"/>
      <c r="M154" s="142" t="s">
        <v>1</v>
      </c>
      <c r="N154" s="143" t="s">
        <v>42</v>
      </c>
      <c r="P154" s="144">
        <f t="shared" si="1"/>
        <v>0</v>
      </c>
      <c r="Q154" s="144">
        <v>0</v>
      </c>
      <c r="R154" s="144">
        <f t="shared" si="2"/>
        <v>0</v>
      </c>
      <c r="S154" s="144">
        <v>0</v>
      </c>
      <c r="T154" s="145">
        <f t="shared" si="3"/>
        <v>0</v>
      </c>
      <c r="AR154" s="146" t="s">
        <v>186</v>
      </c>
      <c r="AT154" s="146" t="s">
        <v>167</v>
      </c>
      <c r="AU154" s="146" t="s">
        <v>76</v>
      </c>
      <c r="AY154" s="16" t="s">
        <v>164</v>
      </c>
      <c r="BE154" s="147">
        <f t="shared" si="4"/>
        <v>0</v>
      </c>
      <c r="BF154" s="147">
        <f t="shared" si="5"/>
        <v>0</v>
      </c>
      <c r="BG154" s="147">
        <f t="shared" si="6"/>
        <v>0</v>
      </c>
      <c r="BH154" s="147">
        <f t="shared" si="7"/>
        <v>0</v>
      </c>
      <c r="BI154" s="147">
        <f t="shared" si="8"/>
        <v>0</v>
      </c>
      <c r="BJ154" s="16" t="s">
        <v>113</v>
      </c>
      <c r="BK154" s="147">
        <f t="shared" si="9"/>
        <v>0</v>
      </c>
      <c r="BL154" s="16" t="s">
        <v>186</v>
      </c>
      <c r="BM154" s="146" t="s">
        <v>714</v>
      </c>
    </row>
    <row r="155" spans="2:65" s="1" customFormat="1" ht="33" customHeight="1">
      <c r="B155" s="31"/>
      <c r="C155" s="135" t="s">
        <v>514</v>
      </c>
      <c r="D155" s="135" t="s">
        <v>167</v>
      </c>
      <c r="E155" s="136" t="s">
        <v>3113</v>
      </c>
      <c r="F155" s="137" t="s">
        <v>3114</v>
      </c>
      <c r="G155" s="138" t="s">
        <v>1909</v>
      </c>
      <c r="H155" s="139">
        <v>0</v>
      </c>
      <c r="I155" s="140"/>
      <c r="J155" s="141">
        <f t="shared" si="0"/>
        <v>0</v>
      </c>
      <c r="K155" s="137" t="s">
        <v>1</v>
      </c>
      <c r="L155" s="31"/>
      <c r="M155" s="142" t="s">
        <v>1</v>
      </c>
      <c r="N155" s="143" t="s">
        <v>42</v>
      </c>
      <c r="P155" s="144">
        <f t="shared" si="1"/>
        <v>0</v>
      </c>
      <c r="Q155" s="144">
        <v>0</v>
      </c>
      <c r="R155" s="144">
        <f t="shared" si="2"/>
        <v>0</v>
      </c>
      <c r="S155" s="144">
        <v>0</v>
      </c>
      <c r="T155" s="145">
        <f t="shared" si="3"/>
        <v>0</v>
      </c>
      <c r="AR155" s="146" t="s">
        <v>186</v>
      </c>
      <c r="AT155" s="146" t="s">
        <v>167</v>
      </c>
      <c r="AU155" s="146" t="s">
        <v>76</v>
      </c>
      <c r="AY155" s="16" t="s">
        <v>164</v>
      </c>
      <c r="BE155" s="147">
        <f t="shared" si="4"/>
        <v>0</v>
      </c>
      <c r="BF155" s="147">
        <f t="shared" si="5"/>
        <v>0</v>
      </c>
      <c r="BG155" s="147">
        <f t="shared" si="6"/>
        <v>0</v>
      </c>
      <c r="BH155" s="147">
        <f t="shared" si="7"/>
        <v>0</v>
      </c>
      <c r="BI155" s="147">
        <f t="shared" si="8"/>
        <v>0</v>
      </c>
      <c r="BJ155" s="16" t="s">
        <v>113</v>
      </c>
      <c r="BK155" s="147">
        <f t="shared" si="9"/>
        <v>0</v>
      </c>
      <c r="BL155" s="16" t="s">
        <v>186</v>
      </c>
      <c r="BM155" s="146" t="s">
        <v>722</v>
      </c>
    </row>
    <row r="156" spans="2:65" s="1" customFormat="1" ht="33" customHeight="1">
      <c r="B156" s="31"/>
      <c r="C156" s="135" t="s">
        <v>521</v>
      </c>
      <c r="D156" s="135" t="s">
        <v>167</v>
      </c>
      <c r="E156" s="136" t="s">
        <v>3115</v>
      </c>
      <c r="F156" s="137" t="s">
        <v>3116</v>
      </c>
      <c r="G156" s="138" t="s">
        <v>1909</v>
      </c>
      <c r="H156" s="139">
        <v>0</v>
      </c>
      <c r="I156" s="140"/>
      <c r="J156" s="141">
        <f t="shared" si="0"/>
        <v>0</v>
      </c>
      <c r="K156" s="137" t="s">
        <v>1</v>
      </c>
      <c r="L156" s="31"/>
      <c r="M156" s="142" t="s">
        <v>1</v>
      </c>
      <c r="N156" s="143" t="s">
        <v>42</v>
      </c>
      <c r="P156" s="144">
        <f t="shared" si="1"/>
        <v>0</v>
      </c>
      <c r="Q156" s="144">
        <v>0</v>
      </c>
      <c r="R156" s="144">
        <f t="shared" si="2"/>
        <v>0</v>
      </c>
      <c r="S156" s="144">
        <v>0</v>
      </c>
      <c r="T156" s="145">
        <f t="shared" si="3"/>
        <v>0</v>
      </c>
      <c r="AR156" s="146" t="s">
        <v>186</v>
      </c>
      <c r="AT156" s="146" t="s">
        <v>167</v>
      </c>
      <c r="AU156" s="146" t="s">
        <v>76</v>
      </c>
      <c r="AY156" s="16" t="s">
        <v>164</v>
      </c>
      <c r="BE156" s="147">
        <f t="shared" si="4"/>
        <v>0</v>
      </c>
      <c r="BF156" s="147">
        <f t="shared" si="5"/>
        <v>0</v>
      </c>
      <c r="BG156" s="147">
        <f t="shared" si="6"/>
        <v>0</v>
      </c>
      <c r="BH156" s="147">
        <f t="shared" si="7"/>
        <v>0</v>
      </c>
      <c r="BI156" s="147">
        <f t="shared" si="8"/>
        <v>0</v>
      </c>
      <c r="BJ156" s="16" t="s">
        <v>113</v>
      </c>
      <c r="BK156" s="147">
        <f t="shared" si="9"/>
        <v>0</v>
      </c>
      <c r="BL156" s="16" t="s">
        <v>186</v>
      </c>
      <c r="BM156" s="146" t="s">
        <v>736</v>
      </c>
    </row>
    <row r="157" spans="2:65" s="1" customFormat="1" ht="24.2" customHeight="1">
      <c r="B157" s="31"/>
      <c r="C157" s="135" t="s">
        <v>526</v>
      </c>
      <c r="D157" s="135" t="s">
        <v>167</v>
      </c>
      <c r="E157" s="136" t="s">
        <v>3117</v>
      </c>
      <c r="F157" s="137" t="s">
        <v>3118</v>
      </c>
      <c r="G157" s="138" t="s">
        <v>1909</v>
      </c>
      <c r="H157" s="139">
        <v>0</v>
      </c>
      <c r="I157" s="140"/>
      <c r="J157" s="141">
        <f t="shared" si="0"/>
        <v>0</v>
      </c>
      <c r="K157" s="137" t="s">
        <v>1</v>
      </c>
      <c r="L157" s="31"/>
      <c r="M157" s="142" t="s">
        <v>1</v>
      </c>
      <c r="N157" s="143" t="s">
        <v>42</v>
      </c>
      <c r="P157" s="144">
        <f t="shared" si="1"/>
        <v>0</v>
      </c>
      <c r="Q157" s="144">
        <v>0</v>
      </c>
      <c r="R157" s="144">
        <f t="shared" si="2"/>
        <v>0</v>
      </c>
      <c r="S157" s="144">
        <v>0</v>
      </c>
      <c r="T157" s="145">
        <f t="shared" si="3"/>
        <v>0</v>
      </c>
      <c r="AR157" s="146" t="s">
        <v>186</v>
      </c>
      <c r="AT157" s="146" t="s">
        <v>167</v>
      </c>
      <c r="AU157" s="146" t="s">
        <v>76</v>
      </c>
      <c r="AY157" s="16" t="s">
        <v>164</v>
      </c>
      <c r="BE157" s="147">
        <f t="shared" si="4"/>
        <v>0</v>
      </c>
      <c r="BF157" s="147">
        <f t="shared" si="5"/>
        <v>0</v>
      </c>
      <c r="BG157" s="147">
        <f t="shared" si="6"/>
        <v>0</v>
      </c>
      <c r="BH157" s="147">
        <f t="shared" si="7"/>
        <v>0</v>
      </c>
      <c r="BI157" s="147">
        <f t="shared" si="8"/>
        <v>0</v>
      </c>
      <c r="BJ157" s="16" t="s">
        <v>113</v>
      </c>
      <c r="BK157" s="147">
        <f t="shared" si="9"/>
        <v>0</v>
      </c>
      <c r="BL157" s="16" t="s">
        <v>186</v>
      </c>
      <c r="BM157" s="146" t="s">
        <v>745</v>
      </c>
    </row>
    <row r="158" spans="2:65" s="1" customFormat="1" ht="37.9" customHeight="1">
      <c r="B158" s="31"/>
      <c r="C158" s="135" t="s">
        <v>536</v>
      </c>
      <c r="D158" s="135" t="s">
        <v>167</v>
      </c>
      <c r="E158" s="136" t="s">
        <v>2946</v>
      </c>
      <c r="F158" s="137" t="s">
        <v>2947</v>
      </c>
      <c r="G158" s="138" t="s">
        <v>1909</v>
      </c>
      <c r="H158" s="139">
        <v>0</v>
      </c>
      <c r="I158" s="140"/>
      <c r="J158" s="141">
        <f t="shared" si="0"/>
        <v>0</v>
      </c>
      <c r="K158" s="137" t="s">
        <v>1</v>
      </c>
      <c r="L158" s="31"/>
      <c r="M158" s="142" t="s">
        <v>1</v>
      </c>
      <c r="N158" s="143" t="s">
        <v>42</v>
      </c>
      <c r="P158" s="144">
        <f t="shared" si="1"/>
        <v>0</v>
      </c>
      <c r="Q158" s="144">
        <v>0</v>
      </c>
      <c r="R158" s="144">
        <f t="shared" si="2"/>
        <v>0</v>
      </c>
      <c r="S158" s="144">
        <v>0</v>
      </c>
      <c r="T158" s="145">
        <f t="shared" si="3"/>
        <v>0</v>
      </c>
      <c r="AR158" s="146" t="s">
        <v>186</v>
      </c>
      <c r="AT158" s="146" t="s">
        <v>167</v>
      </c>
      <c r="AU158" s="146" t="s">
        <v>76</v>
      </c>
      <c r="AY158" s="16" t="s">
        <v>164</v>
      </c>
      <c r="BE158" s="147">
        <f t="shared" si="4"/>
        <v>0</v>
      </c>
      <c r="BF158" s="147">
        <f t="shared" si="5"/>
        <v>0</v>
      </c>
      <c r="BG158" s="147">
        <f t="shared" si="6"/>
        <v>0</v>
      </c>
      <c r="BH158" s="147">
        <f t="shared" si="7"/>
        <v>0</v>
      </c>
      <c r="BI158" s="147">
        <f t="shared" si="8"/>
        <v>0</v>
      </c>
      <c r="BJ158" s="16" t="s">
        <v>113</v>
      </c>
      <c r="BK158" s="147">
        <f t="shared" si="9"/>
        <v>0</v>
      </c>
      <c r="BL158" s="16" t="s">
        <v>186</v>
      </c>
      <c r="BM158" s="146" t="s">
        <v>761</v>
      </c>
    </row>
    <row r="159" spans="2:65" s="1" customFormat="1" ht="24.2" customHeight="1">
      <c r="B159" s="31"/>
      <c r="C159" s="135" t="s">
        <v>541</v>
      </c>
      <c r="D159" s="135" t="s">
        <v>167</v>
      </c>
      <c r="E159" s="136" t="s">
        <v>2948</v>
      </c>
      <c r="F159" s="137" t="s">
        <v>2949</v>
      </c>
      <c r="G159" s="138" t="s">
        <v>1909</v>
      </c>
      <c r="H159" s="139">
        <v>0</v>
      </c>
      <c r="I159" s="140"/>
      <c r="J159" s="141">
        <f t="shared" si="0"/>
        <v>0</v>
      </c>
      <c r="K159" s="137" t="s">
        <v>1</v>
      </c>
      <c r="L159" s="31"/>
      <c r="M159" s="142" t="s">
        <v>1</v>
      </c>
      <c r="N159" s="143" t="s">
        <v>42</v>
      </c>
      <c r="P159" s="144">
        <f t="shared" si="1"/>
        <v>0</v>
      </c>
      <c r="Q159" s="144">
        <v>0</v>
      </c>
      <c r="R159" s="144">
        <f t="shared" si="2"/>
        <v>0</v>
      </c>
      <c r="S159" s="144">
        <v>0</v>
      </c>
      <c r="T159" s="145">
        <f t="shared" si="3"/>
        <v>0</v>
      </c>
      <c r="AR159" s="146" t="s">
        <v>186</v>
      </c>
      <c r="AT159" s="146" t="s">
        <v>167</v>
      </c>
      <c r="AU159" s="146" t="s">
        <v>76</v>
      </c>
      <c r="AY159" s="16" t="s">
        <v>164</v>
      </c>
      <c r="BE159" s="147">
        <f t="shared" si="4"/>
        <v>0</v>
      </c>
      <c r="BF159" s="147">
        <f t="shared" si="5"/>
        <v>0</v>
      </c>
      <c r="BG159" s="147">
        <f t="shared" si="6"/>
        <v>0</v>
      </c>
      <c r="BH159" s="147">
        <f t="shared" si="7"/>
        <v>0</v>
      </c>
      <c r="BI159" s="147">
        <f t="shared" si="8"/>
        <v>0</v>
      </c>
      <c r="BJ159" s="16" t="s">
        <v>113</v>
      </c>
      <c r="BK159" s="147">
        <f t="shared" si="9"/>
        <v>0</v>
      </c>
      <c r="BL159" s="16" t="s">
        <v>186</v>
      </c>
      <c r="BM159" s="146" t="s">
        <v>784</v>
      </c>
    </row>
    <row r="160" spans="2:65" s="1" customFormat="1" ht="37.9" customHeight="1">
      <c r="B160" s="31"/>
      <c r="C160" s="135" t="s">
        <v>552</v>
      </c>
      <c r="D160" s="135" t="s">
        <v>167</v>
      </c>
      <c r="E160" s="136" t="s">
        <v>2950</v>
      </c>
      <c r="F160" s="137" t="s">
        <v>2951</v>
      </c>
      <c r="G160" s="138" t="s">
        <v>1909</v>
      </c>
      <c r="H160" s="139">
        <v>0</v>
      </c>
      <c r="I160" s="140"/>
      <c r="J160" s="141">
        <f t="shared" si="0"/>
        <v>0</v>
      </c>
      <c r="K160" s="137" t="s">
        <v>1</v>
      </c>
      <c r="L160" s="31"/>
      <c r="M160" s="142" t="s">
        <v>1</v>
      </c>
      <c r="N160" s="143" t="s">
        <v>42</v>
      </c>
      <c r="P160" s="144">
        <f t="shared" si="1"/>
        <v>0</v>
      </c>
      <c r="Q160" s="144">
        <v>0</v>
      </c>
      <c r="R160" s="144">
        <f t="shared" si="2"/>
        <v>0</v>
      </c>
      <c r="S160" s="144">
        <v>0</v>
      </c>
      <c r="T160" s="145">
        <f t="shared" si="3"/>
        <v>0</v>
      </c>
      <c r="AR160" s="146" t="s">
        <v>186</v>
      </c>
      <c r="AT160" s="146" t="s">
        <v>167</v>
      </c>
      <c r="AU160" s="146" t="s">
        <v>76</v>
      </c>
      <c r="AY160" s="16" t="s">
        <v>164</v>
      </c>
      <c r="BE160" s="147">
        <f t="shared" si="4"/>
        <v>0</v>
      </c>
      <c r="BF160" s="147">
        <f t="shared" si="5"/>
        <v>0</v>
      </c>
      <c r="BG160" s="147">
        <f t="shared" si="6"/>
        <v>0</v>
      </c>
      <c r="BH160" s="147">
        <f t="shared" si="7"/>
        <v>0</v>
      </c>
      <c r="BI160" s="147">
        <f t="shared" si="8"/>
        <v>0</v>
      </c>
      <c r="BJ160" s="16" t="s">
        <v>113</v>
      </c>
      <c r="BK160" s="147">
        <f t="shared" si="9"/>
        <v>0</v>
      </c>
      <c r="BL160" s="16" t="s">
        <v>186</v>
      </c>
      <c r="BM160" s="146" t="s">
        <v>794</v>
      </c>
    </row>
    <row r="161" spans="2:65" s="1" customFormat="1" ht="44.25" customHeight="1">
      <c r="B161" s="31"/>
      <c r="C161" s="135" t="s">
        <v>558</v>
      </c>
      <c r="D161" s="135" t="s">
        <v>167</v>
      </c>
      <c r="E161" s="136" t="s">
        <v>2952</v>
      </c>
      <c r="F161" s="137" t="s">
        <v>2953</v>
      </c>
      <c r="G161" s="138" t="s">
        <v>1909</v>
      </c>
      <c r="H161" s="139">
        <v>0</v>
      </c>
      <c r="I161" s="140"/>
      <c r="J161" s="141">
        <f t="shared" si="0"/>
        <v>0</v>
      </c>
      <c r="K161" s="137" t="s">
        <v>1</v>
      </c>
      <c r="L161" s="31"/>
      <c r="M161" s="142" t="s">
        <v>1</v>
      </c>
      <c r="N161" s="143" t="s">
        <v>42</v>
      </c>
      <c r="P161" s="144">
        <f t="shared" si="1"/>
        <v>0</v>
      </c>
      <c r="Q161" s="144">
        <v>0</v>
      </c>
      <c r="R161" s="144">
        <f t="shared" si="2"/>
        <v>0</v>
      </c>
      <c r="S161" s="144">
        <v>0</v>
      </c>
      <c r="T161" s="145">
        <f t="shared" si="3"/>
        <v>0</v>
      </c>
      <c r="AR161" s="146" t="s">
        <v>186</v>
      </c>
      <c r="AT161" s="146" t="s">
        <v>167</v>
      </c>
      <c r="AU161" s="146" t="s">
        <v>76</v>
      </c>
      <c r="AY161" s="16" t="s">
        <v>164</v>
      </c>
      <c r="BE161" s="147">
        <f t="shared" si="4"/>
        <v>0</v>
      </c>
      <c r="BF161" s="147">
        <f t="shared" si="5"/>
        <v>0</v>
      </c>
      <c r="BG161" s="147">
        <f t="shared" si="6"/>
        <v>0</v>
      </c>
      <c r="BH161" s="147">
        <f t="shared" si="7"/>
        <v>0</v>
      </c>
      <c r="BI161" s="147">
        <f t="shared" si="8"/>
        <v>0</v>
      </c>
      <c r="BJ161" s="16" t="s">
        <v>113</v>
      </c>
      <c r="BK161" s="147">
        <f t="shared" si="9"/>
        <v>0</v>
      </c>
      <c r="BL161" s="16" t="s">
        <v>186</v>
      </c>
      <c r="BM161" s="146" t="s">
        <v>803</v>
      </c>
    </row>
    <row r="162" spans="2:65" s="1" customFormat="1" ht="37.9" customHeight="1">
      <c r="B162" s="31"/>
      <c r="C162" s="135" t="s">
        <v>563</v>
      </c>
      <c r="D162" s="135" t="s">
        <v>167</v>
      </c>
      <c r="E162" s="136" t="s">
        <v>2954</v>
      </c>
      <c r="F162" s="137" t="s">
        <v>2955</v>
      </c>
      <c r="G162" s="138" t="s">
        <v>1909</v>
      </c>
      <c r="H162" s="139">
        <v>0</v>
      </c>
      <c r="I162" s="140"/>
      <c r="J162" s="141">
        <f t="shared" si="0"/>
        <v>0</v>
      </c>
      <c r="K162" s="137" t="s">
        <v>1</v>
      </c>
      <c r="L162" s="31"/>
      <c r="M162" s="142" t="s">
        <v>1</v>
      </c>
      <c r="N162" s="143" t="s">
        <v>42</v>
      </c>
      <c r="P162" s="144">
        <f t="shared" si="1"/>
        <v>0</v>
      </c>
      <c r="Q162" s="144">
        <v>0</v>
      </c>
      <c r="R162" s="144">
        <f t="shared" si="2"/>
        <v>0</v>
      </c>
      <c r="S162" s="144">
        <v>0</v>
      </c>
      <c r="T162" s="145">
        <f t="shared" si="3"/>
        <v>0</v>
      </c>
      <c r="AR162" s="146" t="s">
        <v>186</v>
      </c>
      <c r="AT162" s="146" t="s">
        <v>167</v>
      </c>
      <c r="AU162" s="146" t="s">
        <v>76</v>
      </c>
      <c r="AY162" s="16" t="s">
        <v>164</v>
      </c>
      <c r="BE162" s="147">
        <f t="shared" si="4"/>
        <v>0</v>
      </c>
      <c r="BF162" s="147">
        <f t="shared" si="5"/>
        <v>0</v>
      </c>
      <c r="BG162" s="147">
        <f t="shared" si="6"/>
        <v>0</v>
      </c>
      <c r="BH162" s="147">
        <f t="shared" si="7"/>
        <v>0</v>
      </c>
      <c r="BI162" s="147">
        <f t="shared" si="8"/>
        <v>0</v>
      </c>
      <c r="BJ162" s="16" t="s">
        <v>113</v>
      </c>
      <c r="BK162" s="147">
        <f t="shared" si="9"/>
        <v>0</v>
      </c>
      <c r="BL162" s="16" t="s">
        <v>186</v>
      </c>
      <c r="BM162" s="146" t="s">
        <v>812</v>
      </c>
    </row>
    <row r="163" spans="2:65" s="1" customFormat="1" ht="37.9" customHeight="1">
      <c r="B163" s="31"/>
      <c r="C163" s="135" t="s">
        <v>569</v>
      </c>
      <c r="D163" s="135" t="s">
        <v>167</v>
      </c>
      <c r="E163" s="136" t="s">
        <v>2956</v>
      </c>
      <c r="F163" s="137" t="s">
        <v>2957</v>
      </c>
      <c r="G163" s="138" t="s">
        <v>1909</v>
      </c>
      <c r="H163" s="139">
        <v>0</v>
      </c>
      <c r="I163" s="140"/>
      <c r="J163" s="141">
        <f t="shared" si="0"/>
        <v>0</v>
      </c>
      <c r="K163" s="137" t="s">
        <v>1</v>
      </c>
      <c r="L163" s="31"/>
      <c r="M163" s="142" t="s">
        <v>1</v>
      </c>
      <c r="N163" s="143" t="s">
        <v>42</v>
      </c>
      <c r="P163" s="144">
        <f t="shared" si="1"/>
        <v>0</v>
      </c>
      <c r="Q163" s="144">
        <v>0</v>
      </c>
      <c r="R163" s="144">
        <f t="shared" si="2"/>
        <v>0</v>
      </c>
      <c r="S163" s="144">
        <v>0</v>
      </c>
      <c r="T163" s="145">
        <f t="shared" si="3"/>
        <v>0</v>
      </c>
      <c r="AR163" s="146" t="s">
        <v>186</v>
      </c>
      <c r="AT163" s="146" t="s">
        <v>167</v>
      </c>
      <c r="AU163" s="146" t="s">
        <v>76</v>
      </c>
      <c r="AY163" s="16" t="s">
        <v>164</v>
      </c>
      <c r="BE163" s="147">
        <f t="shared" si="4"/>
        <v>0</v>
      </c>
      <c r="BF163" s="147">
        <f t="shared" si="5"/>
        <v>0</v>
      </c>
      <c r="BG163" s="147">
        <f t="shared" si="6"/>
        <v>0</v>
      </c>
      <c r="BH163" s="147">
        <f t="shared" si="7"/>
        <v>0</v>
      </c>
      <c r="BI163" s="147">
        <f t="shared" si="8"/>
        <v>0</v>
      </c>
      <c r="BJ163" s="16" t="s">
        <v>113</v>
      </c>
      <c r="BK163" s="147">
        <f t="shared" si="9"/>
        <v>0</v>
      </c>
      <c r="BL163" s="16" t="s">
        <v>186</v>
      </c>
      <c r="BM163" s="146" t="s">
        <v>847</v>
      </c>
    </row>
    <row r="164" spans="2:65" s="1" customFormat="1" ht="24.2" customHeight="1">
      <c r="B164" s="31"/>
      <c r="C164" s="135" t="s">
        <v>574</v>
      </c>
      <c r="D164" s="135" t="s">
        <v>167</v>
      </c>
      <c r="E164" s="136" t="s">
        <v>3119</v>
      </c>
      <c r="F164" s="137" t="s">
        <v>3120</v>
      </c>
      <c r="G164" s="138" t="s">
        <v>1909</v>
      </c>
      <c r="H164" s="139">
        <v>1</v>
      </c>
      <c r="I164" s="140"/>
      <c r="J164" s="141">
        <f t="shared" si="0"/>
        <v>0</v>
      </c>
      <c r="K164" s="137" t="s">
        <v>1</v>
      </c>
      <c r="L164" s="31"/>
      <c r="M164" s="142" t="s">
        <v>1</v>
      </c>
      <c r="N164" s="143" t="s">
        <v>42</v>
      </c>
      <c r="P164" s="144">
        <f t="shared" si="1"/>
        <v>0</v>
      </c>
      <c r="Q164" s="144">
        <v>0</v>
      </c>
      <c r="R164" s="144">
        <f t="shared" si="2"/>
        <v>0</v>
      </c>
      <c r="S164" s="144">
        <v>0</v>
      </c>
      <c r="T164" s="145">
        <f t="shared" si="3"/>
        <v>0</v>
      </c>
      <c r="AR164" s="146" t="s">
        <v>186</v>
      </c>
      <c r="AT164" s="146" t="s">
        <v>167</v>
      </c>
      <c r="AU164" s="146" t="s">
        <v>76</v>
      </c>
      <c r="AY164" s="16" t="s">
        <v>164</v>
      </c>
      <c r="BE164" s="147">
        <f t="shared" si="4"/>
        <v>0</v>
      </c>
      <c r="BF164" s="147">
        <f t="shared" si="5"/>
        <v>0</v>
      </c>
      <c r="BG164" s="147">
        <f t="shared" si="6"/>
        <v>0</v>
      </c>
      <c r="BH164" s="147">
        <f t="shared" si="7"/>
        <v>0</v>
      </c>
      <c r="BI164" s="147">
        <f t="shared" si="8"/>
        <v>0</v>
      </c>
      <c r="BJ164" s="16" t="s">
        <v>113</v>
      </c>
      <c r="BK164" s="147">
        <f t="shared" si="9"/>
        <v>0</v>
      </c>
      <c r="BL164" s="16" t="s">
        <v>186</v>
      </c>
      <c r="BM164" s="146" t="s">
        <v>857</v>
      </c>
    </row>
    <row r="165" spans="2:65" s="1" customFormat="1" ht="16.5" customHeight="1">
      <c r="B165" s="31"/>
      <c r="C165" s="135" t="s">
        <v>578</v>
      </c>
      <c r="D165" s="135" t="s">
        <v>167</v>
      </c>
      <c r="E165" s="136" t="s">
        <v>3121</v>
      </c>
      <c r="F165" s="137" t="s">
        <v>3122</v>
      </c>
      <c r="G165" s="138" t="s">
        <v>1909</v>
      </c>
      <c r="H165" s="139">
        <v>1</v>
      </c>
      <c r="I165" s="140"/>
      <c r="J165" s="141">
        <f t="shared" si="0"/>
        <v>0</v>
      </c>
      <c r="K165" s="137" t="s">
        <v>1</v>
      </c>
      <c r="L165" s="31"/>
      <c r="M165" s="152" t="s">
        <v>1</v>
      </c>
      <c r="N165" s="153" t="s">
        <v>42</v>
      </c>
      <c r="O165" s="154"/>
      <c r="P165" s="155">
        <f t="shared" si="1"/>
        <v>0</v>
      </c>
      <c r="Q165" s="155">
        <v>0</v>
      </c>
      <c r="R165" s="155">
        <f t="shared" si="2"/>
        <v>0</v>
      </c>
      <c r="S165" s="155">
        <v>0</v>
      </c>
      <c r="T165" s="156">
        <f t="shared" si="3"/>
        <v>0</v>
      </c>
      <c r="AR165" s="146" t="s">
        <v>186</v>
      </c>
      <c r="AT165" s="146" t="s">
        <v>167</v>
      </c>
      <c r="AU165" s="146" t="s">
        <v>76</v>
      </c>
      <c r="AY165" s="16" t="s">
        <v>164</v>
      </c>
      <c r="BE165" s="147">
        <f t="shared" si="4"/>
        <v>0</v>
      </c>
      <c r="BF165" s="147">
        <f t="shared" si="5"/>
        <v>0</v>
      </c>
      <c r="BG165" s="147">
        <f t="shared" si="6"/>
        <v>0</v>
      </c>
      <c r="BH165" s="147">
        <f t="shared" si="7"/>
        <v>0</v>
      </c>
      <c r="BI165" s="147">
        <f t="shared" si="8"/>
        <v>0</v>
      </c>
      <c r="BJ165" s="16" t="s">
        <v>113</v>
      </c>
      <c r="BK165" s="147">
        <f t="shared" si="9"/>
        <v>0</v>
      </c>
      <c r="BL165" s="16" t="s">
        <v>186</v>
      </c>
      <c r="BM165" s="146" t="s">
        <v>867</v>
      </c>
    </row>
    <row r="166" spans="2:65" s="1" customFormat="1" ht="6.95" customHeight="1">
      <c r="B166" s="43"/>
      <c r="C166" s="44"/>
      <c r="D166" s="44"/>
      <c r="E166" s="44"/>
      <c r="F166" s="44"/>
      <c r="G166" s="44"/>
      <c r="H166" s="44"/>
      <c r="I166" s="44"/>
      <c r="J166" s="44"/>
      <c r="K166" s="44"/>
      <c r="L166" s="31"/>
    </row>
  </sheetData>
  <sheetProtection algorithmName="SHA-512" hashValue="dLArQSFMWxeUCLJoUVpJOGgF9kgEU89i7jASMrwF38KCbcU4VEtkplVCr2e72n/B2PkfKUpzegwUC4eX+TxNJA==" saltValue="ZHO/GW8Gm7dZNaFy8QKVXHEQkIxtevZ0Mx5mC5hIf8PPBkFWiYcdAfxstW4J8j+zxrRRC+XHKj2ffJIn69/SOw==" spinCount="100000" sheet="1" objects="1" scenarios="1" formatColumns="0" formatRows="0" autoFilter="0"/>
  <autoFilter ref="C119:K165" xr:uid="{00000000-0009-0000-0000-00000E000000}"/>
  <mergeCells count="12">
    <mergeCell ref="E112:H112"/>
    <mergeCell ref="L2:V2"/>
    <mergeCell ref="E85:H85"/>
    <mergeCell ref="E87:H87"/>
    <mergeCell ref="E89:H89"/>
    <mergeCell ref="E108:H108"/>
    <mergeCell ref="E110:H11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BM163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AT2" s="16" t="s">
        <v>130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</row>
    <row r="4" spans="2:46" ht="24.95" customHeight="1">
      <c r="B4" s="19"/>
      <c r="D4" s="20" t="s">
        <v>131</v>
      </c>
      <c r="L4" s="19"/>
      <c r="M4" s="92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1" t="str">
        <f>'Rekapitulace stavby'!K6</f>
        <v>Novostavba pavilonu sociální služby</v>
      </c>
      <c r="F7" s="232"/>
      <c r="G7" s="232"/>
      <c r="H7" s="232"/>
      <c r="L7" s="19"/>
    </row>
    <row r="8" spans="2:46" ht="12" customHeight="1">
      <c r="B8" s="19"/>
      <c r="D8" s="26" t="s">
        <v>132</v>
      </c>
      <c r="L8" s="19"/>
    </row>
    <row r="9" spans="2:46" s="1" customFormat="1" ht="16.5" customHeight="1">
      <c r="B9" s="31"/>
      <c r="E9" s="231" t="s">
        <v>2686</v>
      </c>
      <c r="F9" s="230"/>
      <c r="G9" s="230"/>
      <c r="H9" s="230"/>
      <c r="L9" s="31"/>
    </row>
    <row r="10" spans="2:46" s="1" customFormat="1" ht="12" customHeight="1">
      <c r="B10" s="31"/>
      <c r="D10" s="26" t="s">
        <v>2687</v>
      </c>
      <c r="L10" s="31"/>
    </row>
    <row r="11" spans="2:46" s="1" customFormat="1" ht="16.5" customHeight="1">
      <c r="B11" s="31"/>
      <c r="E11" s="224" t="s">
        <v>3123</v>
      </c>
      <c r="F11" s="230"/>
      <c r="G11" s="230"/>
      <c r="H11" s="230"/>
      <c r="L11" s="31"/>
    </row>
    <row r="12" spans="2:46" s="1" customFormat="1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29. 1. 2025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">
        <v>1</v>
      </c>
      <c r="L16" s="31"/>
    </row>
    <row r="17" spans="2:12" s="1" customFormat="1" ht="18" customHeight="1">
      <c r="B17" s="31"/>
      <c r="E17" s="24" t="s">
        <v>26</v>
      </c>
      <c r="I17" s="26" t="s">
        <v>27</v>
      </c>
      <c r="J17" s="24" t="s">
        <v>1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3" t="str">
        <f>'Rekapitulace stavby'!E14</f>
        <v>Vyplň údaj</v>
      </c>
      <c r="F20" s="199"/>
      <c r="G20" s="199"/>
      <c r="H20" s="199"/>
      <c r="I20" s="26" t="s">
        <v>27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25</v>
      </c>
      <c r="J22" s="24" t="s">
        <v>1</v>
      </c>
      <c r="L22" s="31"/>
    </row>
    <row r="23" spans="2:12" s="1" customFormat="1" ht="18" customHeight="1">
      <c r="B23" s="31"/>
      <c r="E23" s="24" t="s">
        <v>31</v>
      </c>
      <c r="I23" s="26" t="s">
        <v>27</v>
      </c>
      <c r="J23" s="24" t="s">
        <v>1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33</v>
      </c>
      <c r="I25" s="26" t="s">
        <v>25</v>
      </c>
      <c r="J25" s="24" t="s">
        <v>1</v>
      </c>
      <c r="L25" s="31"/>
    </row>
    <row r="26" spans="2:12" s="1" customFormat="1" ht="18" customHeight="1">
      <c r="B26" s="31"/>
      <c r="E26" s="24" t="s">
        <v>34</v>
      </c>
      <c r="I26" s="26" t="s">
        <v>27</v>
      </c>
      <c r="J26" s="24" t="s">
        <v>1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35</v>
      </c>
      <c r="L28" s="31"/>
    </row>
    <row r="29" spans="2:12" s="7" customFormat="1" ht="16.5" customHeight="1">
      <c r="B29" s="93"/>
      <c r="E29" s="204" t="s">
        <v>1</v>
      </c>
      <c r="F29" s="204"/>
      <c r="G29" s="204"/>
      <c r="H29" s="204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36</v>
      </c>
      <c r="J32" s="65">
        <f>ROUND(J120,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54" t="s">
        <v>40</v>
      </c>
      <c r="E35" s="26" t="s">
        <v>41</v>
      </c>
      <c r="F35" s="85">
        <f>ROUND((SUM(BE120:BE162)),  2)</f>
        <v>0</v>
      </c>
      <c r="I35" s="95">
        <v>0.21</v>
      </c>
      <c r="J35" s="85">
        <f>ROUND(((SUM(BE120:BE162))*I35),  2)</f>
        <v>0</v>
      </c>
      <c r="L35" s="31"/>
    </row>
    <row r="36" spans="2:12" s="1" customFormat="1" ht="14.45" customHeight="1">
      <c r="B36" s="31"/>
      <c r="E36" s="26" t="s">
        <v>42</v>
      </c>
      <c r="F36" s="85">
        <f>ROUND((SUM(BF120:BF162)),  2)</f>
        <v>0</v>
      </c>
      <c r="I36" s="95">
        <v>0.12</v>
      </c>
      <c r="J36" s="85">
        <f>ROUND(((SUM(BF120:BF162))*I36),  2)</f>
        <v>0</v>
      </c>
      <c r="L36" s="31"/>
    </row>
    <row r="37" spans="2:12" s="1" customFormat="1" ht="14.45" hidden="1" customHeight="1">
      <c r="B37" s="31"/>
      <c r="E37" s="26" t="s">
        <v>43</v>
      </c>
      <c r="F37" s="85">
        <f>ROUND((SUM(BG120:BG162)),  2)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85">
        <f>ROUND((SUM(BH120:BH162)),  2)</f>
        <v>0</v>
      </c>
      <c r="I38" s="95">
        <v>0.12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45</v>
      </c>
      <c r="F39" s="85">
        <f>ROUND((SUM(BI120:BI162)),  2)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46</v>
      </c>
      <c r="E41" s="56"/>
      <c r="F41" s="56"/>
      <c r="G41" s="98" t="s">
        <v>47</v>
      </c>
      <c r="H41" s="99" t="s">
        <v>48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51</v>
      </c>
      <c r="E61" s="33"/>
      <c r="F61" s="102" t="s">
        <v>52</v>
      </c>
      <c r="G61" s="42" t="s">
        <v>51</v>
      </c>
      <c r="H61" s="33"/>
      <c r="I61" s="33"/>
      <c r="J61" s="103" t="s">
        <v>52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51</v>
      </c>
      <c r="E76" s="33"/>
      <c r="F76" s="102" t="s">
        <v>52</v>
      </c>
      <c r="G76" s="42" t="s">
        <v>51</v>
      </c>
      <c r="H76" s="33"/>
      <c r="I76" s="33"/>
      <c r="J76" s="103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134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31" t="str">
        <f>E7</f>
        <v>Novostavba pavilonu sociální služby</v>
      </c>
      <c r="F85" s="232"/>
      <c r="G85" s="232"/>
      <c r="H85" s="232"/>
      <c r="L85" s="31"/>
    </row>
    <row r="86" spans="2:12" ht="12" customHeight="1">
      <c r="B86" s="19"/>
      <c r="C86" s="26" t="s">
        <v>132</v>
      </c>
      <c r="L86" s="19"/>
    </row>
    <row r="87" spans="2:12" s="1" customFormat="1" ht="16.5" customHeight="1">
      <c r="B87" s="31"/>
      <c r="E87" s="231" t="s">
        <v>2686</v>
      </c>
      <c r="F87" s="230"/>
      <c r="G87" s="230"/>
      <c r="H87" s="230"/>
      <c r="L87" s="31"/>
    </row>
    <row r="88" spans="2:12" s="1" customFormat="1" ht="12" customHeight="1">
      <c r="B88" s="31"/>
      <c r="C88" s="26" t="s">
        <v>2687</v>
      </c>
      <c r="L88" s="31"/>
    </row>
    <row r="89" spans="2:12" s="1" customFormat="1" ht="16.5" customHeight="1">
      <c r="B89" s="31"/>
      <c r="E89" s="224" t="str">
        <f>E11</f>
        <v>14 - UKS</v>
      </c>
      <c r="F89" s="230"/>
      <c r="G89" s="230"/>
      <c r="H89" s="230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 xml:space="preserve"> </v>
      </c>
      <c r="I91" s="26" t="s">
        <v>22</v>
      </c>
      <c r="J91" s="51" t="str">
        <f>IF(J14="","",J14)</f>
        <v>29. 1. 2025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24</v>
      </c>
      <c r="F93" s="24" t="str">
        <f>E17</f>
        <v>Centrum Rožmitál pod Tremšínem</v>
      </c>
      <c r="I93" s="26" t="s">
        <v>30</v>
      </c>
      <c r="J93" s="29" t="str">
        <f>E23</f>
        <v>IPOKa s.r.o.</v>
      </c>
      <c r="L93" s="31"/>
    </row>
    <row r="94" spans="2:12" s="1" customFormat="1" ht="25.7" customHeight="1">
      <c r="B94" s="31"/>
      <c r="C94" s="26" t="s">
        <v>28</v>
      </c>
      <c r="F94" s="24" t="str">
        <f>IF(E20="","",E20)</f>
        <v>Vyplň údaj</v>
      </c>
      <c r="I94" s="26" t="s">
        <v>33</v>
      </c>
      <c r="J94" s="29" t="str">
        <f>E26</f>
        <v>František Klus (asř + kompletace)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135</v>
      </c>
      <c r="D96" s="96"/>
      <c r="E96" s="96"/>
      <c r="F96" s="96"/>
      <c r="G96" s="96"/>
      <c r="H96" s="96"/>
      <c r="I96" s="96"/>
      <c r="J96" s="105" t="s">
        <v>136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137</v>
      </c>
      <c r="J98" s="65">
        <f>J120</f>
        <v>0</v>
      </c>
      <c r="L98" s="31"/>
      <c r="AU98" s="16" t="s">
        <v>138</v>
      </c>
    </row>
    <row r="99" spans="2:47" s="1" customFormat="1" ht="21.75" customHeight="1">
      <c r="B99" s="31"/>
      <c r="L99" s="31"/>
    </row>
    <row r="100" spans="2:47" s="1" customFormat="1" ht="6.95" customHeight="1"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31"/>
    </row>
    <row r="104" spans="2:47" s="1" customFormat="1" ht="6.95" customHeight="1">
      <c r="B104" s="45"/>
      <c r="C104" s="46"/>
      <c r="D104" s="46"/>
      <c r="E104" s="46"/>
      <c r="F104" s="46"/>
      <c r="G104" s="46"/>
      <c r="H104" s="46"/>
      <c r="I104" s="46"/>
      <c r="J104" s="46"/>
      <c r="K104" s="46"/>
      <c r="L104" s="31"/>
    </row>
    <row r="105" spans="2:47" s="1" customFormat="1" ht="24.95" customHeight="1">
      <c r="B105" s="31"/>
      <c r="C105" s="20" t="s">
        <v>149</v>
      </c>
      <c r="L105" s="31"/>
    </row>
    <row r="106" spans="2:47" s="1" customFormat="1" ht="6.95" customHeight="1">
      <c r="B106" s="31"/>
      <c r="L106" s="31"/>
    </row>
    <row r="107" spans="2:47" s="1" customFormat="1" ht="12" customHeight="1">
      <c r="B107" s="31"/>
      <c r="C107" s="26" t="s">
        <v>16</v>
      </c>
      <c r="L107" s="31"/>
    </row>
    <row r="108" spans="2:47" s="1" customFormat="1" ht="16.5" customHeight="1">
      <c r="B108" s="31"/>
      <c r="E108" s="231" t="str">
        <f>E7</f>
        <v>Novostavba pavilonu sociální služby</v>
      </c>
      <c r="F108" s="232"/>
      <c r="G108" s="232"/>
      <c r="H108" s="232"/>
      <c r="L108" s="31"/>
    </row>
    <row r="109" spans="2:47" ht="12" customHeight="1">
      <c r="B109" s="19"/>
      <c r="C109" s="26" t="s">
        <v>132</v>
      </c>
      <c r="L109" s="19"/>
    </row>
    <row r="110" spans="2:47" s="1" customFormat="1" ht="16.5" customHeight="1">
      <c r="B110" s="31"/>
      <c r="E110" s="231" t="s">
        <v>2686</v>
      </c>
      <c r="F110" s="230"/>
      <c r="G110" s="230"/>
      <c r="H110" s="230"/>
      <c r="L110" s="31"/>
    </row>
    <row r="111" spans="2:47" s="1" customFormat="1" ht="12" customHeight="1">
      <c r="B111" s="31"/>
      <c r="C111" s="26" t="s">
        <v>2687</v>
      </c>
      <c r="L111" s="31"/>
    </row>
    <row r="112" spans="2:47" s="1" customFormat="1" ht="16.5" customHeight="1">
      <c r="B112" s="31"/>
      <c r="E112" s="224" t="str">
        <f>E11</f>
        <v>14 - UKS</v>
      </c>
      <c r="F112" s="230"/>
      <c r="G112" s="230"/>
      <c r="H112" s="230"/>
      <c r="L112" s="31"/>
    </row>
    <row r="113" spans="2:65" s="1" customFormat="1" ht="6.95" customHeight="1">
      <c r="B113" s="31"/>
      <c r="L113" s="31"/>
    </row>
    <row r="114" spans="2:65" s="1" customFormat="1" ht="12" customHeight="1">
      <c r="B114" s="31"/>
      <c r="C114" s="26" t="s">
        <v>20</v>
      </c>
      <c r="F114" s="24" t="str">
        <f>F14</f>
        <v xml:space="preserve"> </v>
      </c>
      <c r="I114" s="26" t="s">
        <v>22</v>
      </c>
      <c r="J114" s="51" t="str">
        <f>IF(J14="","",J14)</f>
        <v>29. 1. 2025</v>
      </c>
      <c r="L114" s="31"/>
    </row>
    <row r="115" spans="2:65" s="1" customFormat="1" ht="6.95" customHeight="1">
      <c r="B115" s="31"/>
      <c r="L115" s="31"/>
    </row>
    <row r="116" spans="2:65" s="1" customFormat="1" ht="15.2" customHeight="1">
      <c r="B116" s="31"/>
      <c r="C116" s="26" t="s">
        <v>24</v>
      </c>
      <c r="F116" s="24" t="str">
        <f>E17</f>
        <v>Centrum Rožmitál pod Tremšínem</v>
      </c>
      <c r="I116" s="26" t="s">
        <v>30</v>
      </c>
      <c r="J116" s="29" t="str">
        <f>E23</f>
        <v>IPOKa s.r.o.</v>
      </c>
      <c r="L116" s="31"/>
    </row>
    <row r="117" spans="2:65" s="1" customFormat="1" ht="25.7" customHeight="1">
      <c r="B117" s="31"/>
      <c r="C117" s="26" t="s">
        <v>28</v>
      </c>
      <c r="F117" s="24" t="str">
        <f>IF(E20="","",E20)</f>
        <v>Vyplň údaj</v>
      </c>
      <c r="I117" s="26" t="s">
        <v>33</v>
      </c>
      <c r="J117" s="29" t="str">
        <f>E26</f>
        <v>František Klus (asř + kompletace)</v>
      </c>
      <c r="L117" s="31"/>
    </row>
    <row r="118" spans="2:65" s="1" customFormat="1" ht="10.35" customHeight="1">
      <c r="B118" s="31"/>
      <c r="L118" s="31"/>
    </row>
    <row r="119" spans="2:65" s="10" customFormat="1" ht="29.25" customHeight="1">
      <c r="B119" s="115"/>
      <c r="C119" s="116" t="s">
        <v>150</v>
      </c>
      <c r="D119" s="117" t="s">
        <v>61</v>
      </c>
      <c r="E119" s="117" t="s">
        <v>57</v>
      </c>
      <c r="F119" s="117" t="s">
        <v>58</v>
      </c>
      <c r="G119" s="117" t="s">
        <v>151</v>
      </c>
      <c r="H119" s="117" t="s">
        <v>152</v>
      </c>
      <c r="I119" s="117" t="s">
        <v>153</v>
      </c>
      <c r="J119" s="117" t="s">
        <v>136</v>
      </c>
      <c r="K119" s="118" t="s">
        <v>154</v>
      </c>
      <c r="L119" s="115"/>
      <c r="M119" s="58" t="s">
        <v>1</v>
      </c>
      <c r="N119" s="59" t="s">
        <v>40</v>
      </c>
      <c r="O119" s="59" t="s">
        <v>155</v>
      </c>
      <c r="P119" s="59" t="s">
        <v>156</v>
      </c>
      <c r="Q119" s="59" t="s">
        <v>157</v>
      </c>
      <c r="R119" s="59" t="s">
        <v>158</v>
      </c>
      <c r="S119" s="59" t="s">
        <v>159</v>
      </c>
      <c r="T119" s="60" t="s">
        <v>160</v>
      </c>
    </row>
    <row r="120" spans="2:65" s="1" customFormat="1" ht="22.9" customHeight="1">
      <c r="B120" s="31"/>
      <c r="C120" s="63" t="s">
        <v>161</v>
      </c>
      <c r="J120" s="119">
        <f>BK120</f>
        <v>0</v>
      </c>
      <c r="L120" s="31"/>
      <c r="M120" s="61"/>
      <c r="N120" s="52"/>
      <c r="O120" s="52"/>
      <c r="P120" s="120">
        <f>SUM(P121:P162)</f>
        <v>0</v>
      </c>
      <c r="Q120" s="52"/>
      <c r="R120" s="120">
        <f>SUM(R121:R162)</f>
        <v>0</v>
      </c>
      <c r="S120" s="52"/>
      <c r="T120" s="121">
        <f>SUM(T121:T162)</f>
        <v>0</v>
      </c>
      <c r="AT120" s="16" t="s">
        <v>75</v>
      </c>
      <c r="AU120" s="16" t="s">
        <v>138</v>
      </c>
      <c r="BK120" s="122">
        <f>SUM(BK121:BK162)</f>
        <v>0</v>
      </c>
    </row>
    <row r="121" spans="2:65" s="1" customFormat="1" ht="24.2" customHeight="1">
      <c r="B121" s="31"/>
      <c r="C121" s="135" t="s">
        <v>84</v>
      </c>
      <c r="D121" s="135" t="s">
        <v>167</v>
      </c>
      <c r="E121" s="136" t="s">
        <v>3124</v>
      </c>
      <c r="F121" s="137" t="s">
        <v>3125</v>
      </c>
      <c r="G121" s="138" t="s">
        <v>1909</v>
      </c>
      <c r="H121" s="139">
        <v>1</v>
      </c>
      <c r="I121" s="140"/>
      <c r="J121" s="141">
        <f t="shared" ref="J121:J162" si="0">ROUND(I121*H121,2)</f>
        <v>0</v>
      </c>
      <c r="K121" s="137" t="s">
        <v>1</v>
      </c>
      <c r="L121" s="31"/>
      <c r="M121" s="142" t="s">
        <v>1</v>
      </c>
      <c r="N121" s="143" t="s">
        <v>42</v>
      </c>
      <c r="P121" s="144">
        <f t="shared" ref="P121:P162" si="1">O121*H121</f>
        <v>0</v>
      </c>
      <c r="Q121" s="144">
        <v>0</v>
      </c>
      <c r="R121" s="144">
        <f t="shared" ref="R121:R162" si="2">Q121*H121</f>
        <v>0</v>
      </c>
      <c r="S121" s="144">
        <v>0</v>
      </c>
      <c r="T121" s="145">
        <f t="shared" ref="T121:T162" si="3">S121*H121</f>
        <v>0</v>
      </c>
      <c r="AR121" s="146" t="s">
        <v>186</v>
      </c>
      <c r="AT121" s="146" t="s">
        <v>167</v>
      </c>
      <c r="AU121" s="146" t="s">
        <v>76</v>
      </c>
      <c r="AY121" s="16" t="s">
        <v>164</v>
      </c>
      <c r="BE121" s="147">
        <f t="shared" ref="BE121:BE162" si="4">IF(N121="základní",J121,0)</f>
        <v>0</v>
      </c>
      <c r="BF121" s="147">
        <f t="shared" ref="BF121:BF162" si="5">IF(N121="snížená",J121,0)</f>
        <v>0</v>
      </c>
      <c r="BG121" s="147">
        <f t="shared" ref="BG121:BG162" si="6">IF(N121="zákl. přenesená",J121,0)</f>
        <v>0</v>
      </c>
      <c r="BH121" s="147">
        <f t="shared" ref="BH121:BH162" si="7">IF(N121="sníž. přenesená",J121,0)</f>
        <v>0</v>
      </c>
      <c r="BI121" s="147">
        <f t="shared" ref="BI121:BI162" si="8">IF(N121="nulová",J121,0)</f>
        <v>0</v>
      </c>
      <c r="BJ121" s="16" t="s">
        <v>113</v>
      </c>
      <c r="BK121" s="147">
        <f t="shared" ref="BK121:BK162" si="9">ROUND(I121*H121,2)</f>
        <v>0</v>
      </c>
      <c r="BL121" s="16" t="s">
        <v>186</v>
      </c>
      <c r="BM121" s="146" t="s">
        <v>113</v>
      </c>
    </row>
    <row r="122" spans="2:65" s="1" customFormat="1" ht="24.2" customHeight="1">
      <c r="B122" s="31"/>
      <c r="C122" s="135" t="s">
        <v>113</v>
      </c>
      <c r="D122" s="135" t="s">
        <v>167</v>
      </c>
      <c r="E122" s="136" t="s">
        <v>3126</v>
      </c>
      <c r="F122" s="137" t="s">
        <v>3127</v>
      </c>
      <c r="G122" s="138" t="s">
        <v>1909</v>
      </c>
      <c r="H122" s="139">
        <v>1</v>
      </c>
      <c r="I122" s="140"/>
      <c r="J122" s="141">
        <f t="shared" si="0"/>
        <v>0</v>
      </c>
      <c r="K122" s="137" t="s">
        <v>1</v>
      </c>
      <c r="L122" s="31"/>
      <c r="M122" s="142" t="s">
        <v>1</v>
      </c>
      <c r="N122" s="143" t="s">
        <v>42</v>
      </c>
      <c r="P122" s="144">
        <f t="shared" si="1"/>
        <v>0</v>
      </c>
      <c r="Q122" s="144">
        <v>0</v>
      </c>
      <c r="R122" s="144">
        <f t="shared" si="2"/>
        <v>0</v>
      </c>
      <c r="S122" s="144">
        <v>0</v>
      </c>
      <c r="T122" s="145">
        <f t="shared" si="3"/>
        <v>0</v>
      </c>
      <c r="AR122" s="146" t="s">
        <v>186</v>
      </c>
      <c r="AT122" s="146" t="s">
        <v>167</v>
      </c>
      <c r="AU122" s="146" t="s">
        <v>76</v>
      </c>
      <c r="AY122" s="16" t="s">
        <v>164</v>
      </c>
      <c r="BE122" s="147">
        <f t="shared" si="4"/>
        <v>0</v>
      </c>
      <c r="BF122" s="147">
        <f t="shared" si="5"/>
        <v>0</v>
      </c>
      <c r="BG122" s="147">
        <f t="shared" si="6"/>
        <v>0</v>
      </c>
      <c r="BH122" s="147">
        <f t="shared" si="7"/>
        <v>0</v>
      </c>
      <c r="BI122" s="147">
        <f t="shared" si="8"/>
        <v>0</v>
      </c>
      <c r="BJ122" s="16" t="s">
        <v>113</v>
      </c>
      <c r="BK122" s="147">
        <f t="shared" si="9"/>
        <v>0</v>
      </c>
      <c r="BL122" s="16" t="s">
        <v>186</v>
      </c>
      <c r="BM122" s="146" t="s">
        <v>186</v>
      </c>
    </row>
    <row r="123" spans="2:65" s="1" customFormat="1" ht="24.2" customHeight="1">
      <c r="B123" s="31"/>
      <c r="C123" s="135" t="s">
        <v>181</v>
      </c>
      <c r="D123" s="135" t="s">
        <v>167</v>
      </c>
      <c r="E123" s="136" t="s">
        <v>3128</v>
      </c>
      <c r="F123" s="137" t="s">
        <v>3129</v>
      </c>
      <c r="G123" s="138" t="s">
        <v>1909</v>
      </c>
      <c r="H123" s="139">
        <v>1</v>
      </c>
      <c r="I123" s="140"/>
      <c r="J123" s="141">
        <f t="shared" si="0"/>
        <v>0</v>
      </c>
      <c r="K123" s="137" t="s">
        <v>1</v>
      </c>
      <c r="L123" s="31"/>
      <c r="M123" s="142" t="s">
        <v>1</v>
      </c>
      <c r="N123" s="143" t="s">
        <v>42</v>
      </c>
      <c r="P123" s="144">
        <f t="shared" si="1"/>
        <v>0</v>
      </c>
      <c r="Q123" s="144">
        <v>0</v>
      </c>
      <c r="R123" s="144">
        <f t="shared" si="2"/>
        <v>0</v>
      </c>
      <c r="S123" s="144">
        <v>0</v>
      </c>
      <c r="T123" s="145">
        <f t="shared" si="3"/>
        <v>0</v>
      </c>
      <c r="AR123" s="146" t="s">
        <v>186</v>
      </c>
      <c r="AT123" s="146" t="s">
        <v>167</v>
      </c>
      <c r="AU123" s="146" t="s">
        <v>76</v>
      </c>
      <c r="AY123" s="16" t="s">
        <v>164</v>
      </c>
      <c r="BE123" s="147">
        <f t="shared" si="4"/>
        <v>0</v>
      </c>
      <c r="BF123" s="147">
        <f t="shared" si="5"/>
        <v>0</v>
      </c>
      <c r="BG123" s="147">
        <f t="shared" si="6"/>
        <v>0</v>
      </c>
      <c r="BH123" s="147">
        <f t="shared" si="7"/>
        <v>0</v>
      </c>
      <c r="BI123" s="147">
        <f t="shared" si="8"/>
        <v>0</v>
      </c>
      <c r="BJ123" s="16" t="s">
        <v>113</v>
      </c>
      <c r="BK123" s="147">
        <f t="shared" si="9"/>
        <v>0</v>
      </c>
      <c r="BL123" s="16" t="s">
        <v>186</v>
      </c>
      <c r="BM123" s="146" t="s">
        <v>194</v>
      </c>
    </row>
    <row r="124" spans="2:65" s="1" customFormat="1" ht="24.2" customHeight="1">
      <c r="B124" s="31"/>
      <c r="C124" s="135" t="s">
        <v>186</v>
      </c>
      <c r="D124" s="135" t="s">
        <v>167</v>
      </c>
      <c r="E124" s="136" t="s">
        <v>3130</v>
      </c>
      <c r="F124" s="137" t="s">
        <v>3131</v>
      </c>
      <c r="G124" s="138" t="s">
        <v>1909</v>
      </c>
      <c r="H124" s="139">
        <v>1</v>
      </c>
      <c r="I124" s="140"/>
      <c r="J124" s="141">
        <f t="shared" si="0"/>
        <v>0</v>
      </c>
      <c r="K124" s="137" t="s">
        <v>1</v>
      </c>
      <c r="L124" s="31"/>
      <c r="M124" s="142" t="s">
        <v>1</v>
      </c>
      <c r="N124" s="143" t="s">
        <v>42</v>
      </c>
      <c r="P124" s="144">
        <f t="shared" si="1"/>
        <v>0</v>
      </c>
      <c r="Q124" s="144">
        <v>0</v>
      </c>
      <c r="R124" s="144">
        <f t="shared" si="2"/>
        <v>0</v>
      </c>
      <c r="S124" s="144">
        <v>0</v>
      </c>
      <c r="T124" s="145">
        <f t="shared" si="3"/>
        <v>0</v>
      </c>
      <c r="AR124" s="146" t="s">
        <v>186</v>
      </c>
      <c r="AT124" s="146" t="s">
        <v>167</v>
      </c>
      <c r="AU124" s="146" t="s">
        <v>76</v>
      </c>
      <c r="AY124" s="16" t="s">
        <v>164</v>
      </c>
      <c r="BE124" s="147">
        <f t="shared" si="4"/>
        <v>0</v>
      </c>
      <c r="BF124" s="147">
        <f t="shared" si="5"/>
        <v>0</v>
      </c>
      <c r="BG124" s="147">
        <f t="shared" si="6"/>
        <v>0</v>
      </c>
      <c r="BH124" s="147">
        <f t="shared" si="7"/>
        <v>0</v>
      </c>
      <c r="BI124" s="147">
        <f t="shared" si="8"/>
        <v>0</v>
      </c>
      <c r="BJ124" s="16" t="s">
        <v>113</v>
      </c>
      <c r="BK124" s="147">
        <f t="shared" si="9"/>
        <v>0</v>
      </c>
      <c r="BL124" s="16" t="s">
        <v>186</v>
      </c>
      <c r="BM124" s="146" t="s">
        <v>203</v>
      </c>
    </row>
    <row r="125" spans="2:65" s="1" customFormat="1" ht="24.2" customHeight="1">
      <c r="B125" s="31"/>
      <c r="C125" s="135" t="s">
        <v>163</v>
      </c>
      <c r="D125" s="135" t="s">
        <v>167</v>
      </c>
      <c r="E125" s="136" t="s">
        <v>3132</v>
      </c>
      <c r="F125" s="137" t="s">
        <v>3133</v>
      </c>
      <c r="G125" s="138" t="s">
        <v>1909</v>
      </c>
      <c r="H125" s="139">
        <v>1</v>
      </c>
      <c r="I125" s="140"/>
      <c r="J125" s="141">
        <f t="shared" si="0"/>
        <v>0</v>
      </c>
      <c r="K125" s="137" t="s">
        <v>1</v>
      </c>
      <c r="L125" s="31"/>
      <c r="M125" s="142" t="s">
        <v>1</v>
      </c>
      <c r="N125" s="143" t="s">
        <v>42</v>
      </c>
      <c r="P125" s="144">
        <f t="shared" si="1"/>
        <v>0</v>
      </c>
      <c r="Q125" s="144">
        <v>0</v>
      </c>
      <c r="R125" s="144">
        <f t="shared" si="2"/>
        <v>0</v>
      </c>
      <c r="S125" s="144">
        <v>0</v>
      </c>
      <c r="T125" s="145">
        <f t="shared" si="3"/>
        <v>0</v>
      </c>
      <c r="AR125" s="146" t="s">
        <v>186</v>
      </c>
      <c r="AT125" s="146" t="s">
        <v>167</v>
      </c>
      <c r="AU125" s="146" t="s">
        <v>76</v>
      </c>
      <c r="AY125" s="16" t="s">
        <v>164</v>
      </c>
      <c r="BE125" s="147">
        <f t="shared" si="4"/>
        <v>0</v>
      </c>
      <c r="BF125" s="147">
        <f t="shared" si="5"/>
        <v>0</v>
      </c>
      <c r="BG125" s="147">
        <f t="shared" si="6"/>
        <v>0</v>
      </c>
      <c r="BH125" s="147">
        <f t="shared" si="7"/>
        <v>0</v>
      </c>
      <c r="BI125" s="147">
        <f t="shared" si="8"/>
        <v>0</v>
      </c>
      <c r="BJ125" s="16" t="s">
        <v>113</v>
      </c>
      <c r="BK125" s="147">
        <f t="shared" si="9"/>
        <v>0</v>
      </c>
      <c r="BL125" s="16" t="s">
        <v>186</v>
      </c>
      <c r="BM125" s="146" t="s">
        <v>118</v>
      </c>
    </row>
    <row r="126" spans="2:65" s="1" customFormat="1" ht="21.75" customHeight="1">
      <c r="B126" s="31"/>
      <c r="C126" s="135" t="s">
        <v>194</v>
      </c>
      <c r="D126" s="135" t="s">
        <v>167</v>
      </c>
      <c r="E126" s="136" t="s">
        <v>3134</v>
      </c>
      <c r="F126" s="137" t="s">
        <v>3135</v>
      </c>
      <c r="G126" s="138" t="s">
        <v>1909</v>
      </c>
      <c r="H126" s="139">
        <v>6</v>
      </c>
      <c r="I126" s="140"/>
      <c r="J126" s="141">
        <f t="shared" si="0"/>
        <v>0</v>
      </c>
      <c r="K126" s="137" t="s">
        <v>1</v>
      </c>
      <c r="L126" s="31"/>
      <c r="M126" s="142" t="s">
        <v>1</v>
      </c>
      <c r="N126" s="143" t="s">
        <v>42</v>
      </c>
      <c r="P126" s="144">
        <f t="shared" si="1"/>
        <v>0</v>
      </c>
      <c r="Q126" s="144">
        <v>0</v>
      </c>
      <c r="R126" s="144">
        <f t="shared" si="2"/>
        <v>0</v>
      </c>
      <c r="S126" s="144">
        <v>0</v>
      </c>
      <c r="T126" s="145">
        <f t="shared" si="3"/>
        <v>0</v>
      </c>
      <c r="AR126" s="146" t="s">
        <v>186</v>
      </c>
      <c r="AT126" s="146" t="s">
        <v>167</v>
      </c>
      <c r="AU126" s="146" t="s">
        <v>76</v>
      </c>
      <c r="AY126" s="16" t="s">
        <v>164</v>
      </c>
      <c r="BE126" s="147">
        <f t="shared" si="4"/>
        <v>0</v>
      </c>
      <c r="BF126" s="147">
        <f t="shared" si="5"/>
        <v>0</v>
      </c>
      <c r="BG126" s="147">
        <f t="shared" si="6"/>
        <v>0</v>
      </c>
      <c r="BH126" s="147">
        <f t="shared" si="7"/>
        <v>0</v>
      </c>
      <c r="BI126" s="147">
        <f t="shared" si="8"/>
        <v>0</v>
      </c>
      <c r="BJ126" s="16" t="s">
        <v>113</v>
      </c>
      <c r="BK126" s="147">
        <f t="shared" si="9"/>
        <v>0</v>
      </c>
      <c r="BL126" s="16" t="s">
        <v>186</v>
      </c>
      <c r="BM126" s="146" t="s">
        <v>8</v>
      </c>
    </row>
    <row r="127" spans="2:65" s="1" customFormat="1" ht="24.2" customHeight="1">
      <c r="B127" s="31"/>
      <c r="C127" s="135" t="s">
        <v>197</v>
      </c>
      <c r="D127" s="135" t="s">
        <v>167</v>
      </c>
      <c r="E127" s="136" t="s">
        <v>3136</v>
      </c>
      <c r="F127" s="137" t="s">
        <v>3137</v>
      </c>
      <c r="G127" s="138" t="s">
        <v>1909</v>
      </c>
      <c r="H127" s="139">
        <v>6</v>
      </c>
      <c r="I127" s="140"/>
      <c r="J127" s="141">
        <f t="shared" si="0"/>
        <v>0</v>
      </c>
      <c r="K127" s="137" t="s">
        <v>1</v>
      </c>
      <c r="L127" s="31"/>
      <c r="M127" s="142" t="s">
        <v>1</v>
      </c>
      <c r="N127" s="143" t="s">
        <v>42</v>
      </c>
      <c r="P127" s="144">
        <f t="shared" si="1"/>
        <v>0</v>
      </c>
      <c r="Q127" s="144">
        <v>0</v>
      </c>
      <c r="R127" s="144">
        <f t="shared" si="2"/>
        <v>0</v>
      </c>
      <c r="S127" s="144">
        <v>0</v>
      </c>
      <c r="T127" s="145">
        <f t="shared" si="3"/>
        <v>0</v>
      </c>
      <c r="AR127" s="146" t="s">
        <v>186</v>
      </c>
      <c r="AT127" s="146" t="s">
        <v>167</v>
      </c>
      <c r="AU127" s="146" t="s">
        <v>76</v>
      </c>
      <c r="AY127" s="16" t="s">
        <v>164</v>
      </c>
      <c r="BE127" s="147">
        <f t="shared" si="4"/>
        <v>0</v>
      </c>
      <c r="BF127" s="147">
        <f t="shared" si="5"/>
        <v>0</v>
      </c>
      <c r="BG127" s="147">
        <f t="shared" si="6"/>
        <v>0</v>
      </c>
      <c r="BH127" s="147">
        <f t="shared" si="7"/>
        <v>0</v>
      </c>
      <c r="BI127" s="147">
        <f t="shared" si="8"/>
        <v>0</v>
      </c>
      <c r="BJ127" s="16" t="s">
        <v>113</v>
      </c>
      <c r="BK127" s="147">
        <f t="shared" si="9"/>
        <v>0</v>
      </c>
      <c r="BL127" s="16" t="s">
        <v>186</v>
      </c>
      <c r="BM127" s="146" t="s">
        <v>128</v>
      </c>
    </row>
    <row r="128" spans="2:65" s="1" customFormat="1" ht="24.2" customHeight="1">
      <c r="B128" s="31"/>
      <c r="C128" s="135" t="s">
        <v>203</v>
      </c>
      <c r="D128" s="135" t="s">
        <v>167</v>
      </c>
      <c r="E128" s="136" t="s">
        <v>3138</v>
      </c>
      <c r="F128" s="137" t="s">
        <v>3139</v>
      </c>
      <c r="G128" s="138" t="s">
        <v>1909</v>
      </c>
      <c r="H128" s="139">
        <v>272</v>
      </c>
      <c r="I128" s="140"/>
      <c r="J128" s="141">
        <f t="shared" si="0"/>
        <v>0</v>
      </c>
      <c r="K128" s="137" t="s">
        <v>1</v>
      </c>
      <c r="L128" s="31"/>
      <c r="M128" s="142" t="s">
        <v>1</v>
      </c>
      <c r="N128" s="143" t="s">
        <v>42</v>
      </c>
      <c r="P128" s="144">
        <f t="shared" si="1"/>
        <v>0</v>
      </c>
      <c r="Q128" s="144">
        <v>0</v>
      </c>
      <c r="R128" s="144">
        <f t="shared" si="2"/>
        <v>0</v>
      </c>
      <c r="S128" s="144">
        <v>0</v>
      </c>
      <c r="T128" s="145">
        <f t="shared" si="3"/>
        <v>0</v>
      </c>
      <c r="AR128" s="146" t="s">
        <v>186</v>
      </c>
      <c r="AT128" s="146" t="s">
        <v>167</v>
      </c>
      <c r="AU128" s="146" t="s">
        <v>76</v>
      </c>
      <c r="AY128" s="16" t="s">
        <v>164</v>
      </c>
      <c r="BE128" s="147">
        <f t="shared" si="4"/>
        <v>0</v>
      </c>
      <c r="BF128" s="147">
        <f t="shared" si="5"/>
        <v>0</v>
      </c>
      <c r="BG128" s="147">
        <f t="shared" si="6"/>
        <v>0</v>
      </c>
      <c r="BH128" s="147">
        <f t="shared" si="7"/>
        <v>0</v>
      </c>
      <c r="BI128" s="147">
        <f t="shared" si="8"/>
        <v>0</v>
      </c>
      <c r="BJ128" s="16" t="s">
        <v>113</v>
      </c>
      <c r="BK128" s="147">
        <f t="shared" si="9"/>
        <v>0</v>
      </c>
      <c r="BL128" s="16" t="s">
        <v>186</v>
      </c>
      <c r="BM128" s="146" t="s">
        <v>340</v>
      </c>
    </row>
    <row r="129" spans="2:65" s="1" customFormat="1" ht="24.2" customHeight="1">
      <c r="B129" s="31"/>
      <c r="C129" s="135" t="s">
        <v>208</v>
      </c>
      <c r="D129" s="135" t="s">
        <v>167</v>
      </c>
      <c r="E129" s="136" t="s">
        <v>3140</v>
      </c>
      <c r="F129" s="137" t="s">
        <v>3141</v>
      </c>
      <c r="G129" s="138" t="s">
        <v>1909</v>
      </c>
      <c r="H129" s="139">
        <v>30</v>
      </c>
      <c r="I129" s="140"/>
      <c r="J129" s="141">
        <f t="shared" si="0"/>
        <v>0</v>
      </c>
      <c r="K129" s="137" t="s">
        <v>1</v>
      </c>
      <c r="L129" s="31"/>
      <c r="M129" s="142" t="s">
        <v>1</v>
      </c>
      <c r="N129" s="143" t="s">
        <v>42</v>
      </c>
      <c r="P129" s="144">
        <f t="shared" si="1"/>
        <v>0</v>
      </c>
      <c r="Q129" s="144">
        <v>0</v>
      </c>
      <c r="R129" s="144">
        <f t="shared" si="2"/>
        <v>0</v>
      </c>
      <c r="S129" s="144">
        <v>0</v>
      </c>
      <c r="T129" s="145">
        <f t="shared" si="3"/>
        <v>0</v>
      </c>
      <c r="AR129" s="146" t="s">
        <v>186</v>
      </c>
      <c r="AT129" s="146" t="s">
        <v>167</v>
      </c>
      <c r="AU129" s="146" t="s">
        <v>76</v>
      </c>
      <c r="AY129" s="16" t="s">
        <v>164</v>
      </c>
      <c r="BE129" s="147">
        <f t="shared" si="4"/>
        <v>0</v>
      </c>
      <c r="BF129" s="147">
        <f t="shared" si="5"/>
        <v>0</v>
      </c>
      <c r="BG129" s="147">
        <f t="shared" si="6"/>
        <v>0</v>
      </c>
      <c r="BH129" s="147">
        <f t="shared" si="7"/>
        <v>0</v>
      </c>
      <c r="BI129" s="147">
        <f t="shared" si="8"/>
        <v>0</v>
      </c>
      <c r="BJ129" s="16" t="s">
        <v>113</v>
      </c>
      <c r="BK129" s="147">
        <f t="shared" si="9"/>
        <v>0</v>
      </c>
      <c r="BL129" s="16" t="s">
        <v>186</v>
      </c>
      <c r="BM129" s="146" t="s">
        <v>262</v>
      </c>
    </row>
    <row r="130" spans="2:65" s="1" customFormat="1" ht="24.2" customHeight="1">
      <c r="B130" s="31"/>
      <c r="C130" s="135" t="s">
        <v>118</v>
      </c>
      <c r="D130" s="135" t="s">
        <v>167</v>
      </c>
      <c r="E130" s="136" t="s">
        <v>3142</v>
      </c>
      <c r="F130" s="137" t="s">
        <v>3143</v>
      </c>
      <c r="G130" s="138" t="s">
        <v>1909</v>
      </c>
      <c r="H130" s="139">
        <v>55</v>
      </c>
      <c r="I130" s="140"/>
      <c r="J130" s="141">
        <f t="shared" si="0"/>
        <v>0</v>
      </c>
      <c r="K130" s="137" t="s">
        <v>1</v>
      </c>
      <c r="L130" s="31"/>
      <c r="M130" s="142" t="s">
        <v>1</v>
      </c>
      <c r="N130" s="143" t="s">
        <v>42</v>
      </c>
      <c r="P130" s="144">
        <f t="shared" si="1"/>
        <v>0</v>
      </c>
      <c r="Q130" s="144">
        <v>0</v>
      </c>
      <c r="R130" s="144">
        <f t="shared" si="2"/>
        <v>0</v>
      </c>
      <c r="S130" s="144">
        <v>0</v>
      </c>
      <c r="T130" s="145">
        <f t="shared" si="3"/>
        <v>0</v>
      </c>
      <c r="AR130" s="146" t="s">
        <v>186</v>
      </c>
      <c r="AT130" s="146" t="s">
        <v>167</v>
      </c>
      <c r="AU130" s="146" t="s">
        <v>76</v>
      </c>
      <c r="AY130" s="16" t="s">
        <v>164</v>
      </c>
      <c r="BE130" s="147">
        <f t="shared" si="4"/>
        <v>0</v>
      </c>
      <c r="BF130" s="147">
        <f t="shared" si="5"/>
        <v>0</v>
      </c>
      <c r="BG130" s="147">
        <f t="shared" si="6"/>
        <v>0</v>
      </c>
      <c r="BH130" s="147">
        <f t="shared" si="7"/>
        <v>0</v>
      </c>
      <c r="BI130" s="147">
        <f t="shared" si="8"/>
        <v>0</v>
      </c>
      <c r="BJ130" s="16" t="s">
        <v>113</v>
      </c>
      <c r="BK130" s="147">
        <f t="shared" si="9"/>
        <v>0</v>
      </c>
      <c r="BL130" s="16" t="s">
        <v>186</v>
      </c>
      <c r="BM130" s="146" t="s">
        <v>368</v>
      </c>
    </row>
    <row r="131" spans="2:65" s="1" customFormat="1" ht="16.5" customHeight="1">
      <c r="B131" s="31"/>
      <c r="C131" s="135" t="s">
        <v>121</v>
      </c>
      <c r="D131" s="135" t="s">
        <v>167</v>
      </c>
      <c r="E131" s="136" t="s">
        <v>3144</v>
      </c>
      <c r="F131" s="137" t="s">
        <v>3145</v>
      </c>
      <c r="G131" s="138" t="s">
        <v>1909</v>
      </c>
      <c r="H131" s="139">
        <v>83</v>
      </c>
      <c r="I131" s="140"/>
      <c r="J131" s="141">
        <f t="shared" si="0"/>
        <v>0</v>
      </c>
      <c r="K131" s="137" t="s">
        <v>1</v>
      </c>
      <c r="L131" s="31"/>
      <c r="M131" s="142" t="s">
        <v>1</v>
      </c>
      <c r="N131" s="143" t="s">
        <v>42</v>
      </c>
      <c r="P131" s="144">
        <f t="shared" si="1"/>
        <v>0</v>
      </c>
      <c r="Q131" s="144">
        <v>0</v>
      </c>
      <c r="R131" s="144">
        <f t="shared" si="2"/>
        <v>0</v>
      </c>
      <c r="S131" s="144">
        <v>0</v>
      </c>
      <c r="T131" s="145">
        <f t="shared" si="3"/>
        <v>0</v>
      </c>
      <c r="AR131" s="146" t="s">
        <v>186</v>
      </c>
      <c r="AT131" s="146" t="s">
        <v>167</v>
      </c>
      <c r="AU131" s="146" t="s">
        <v>76</v>
      </c>
      <c r="AY131" s="16" t="s">
        <v>164</v>
      </c>
      <c r="BE131" s="147">
        <f t="shared" si="4"/>
        <v>0</v>
      </c>
      <c r="BF131" s="147">
        <f t="shared" si="5"/>
        <v>0</v>
      </c>
      <c r="BG131" s="147">
        <f t="shared" si="6"/>
        <v>0</v>
      </c>
      <c r="BH131" s="147">
        <f t="shared" si="7"/>
        <v>0</v>
      </c>
      <c r="BI131" s="147">
        <f t="shared" si="8"/>
        <v>0</v>
      </c>
      <c r="BJ131" s="16" t="s">
        <v>113</v>
      </c>
      <c r="BK131" s="147">
        <f t="shared" si="9"/>
        <v>0</v>
      </c>
      <c r="BL131" s="16" t="s">
        <v>186</v>
      </c>
      <c r="BM131" s="146" t="s">
        <v>381</v>
      </c>
    </row>
    <row r="132" spans="2:65" s="1" customFormat="1" ht="16.5" customHeight="1">
      <c r="B132" s="31"/>
      <c r="C132" s="135" t="s">
        <v>8</v>
      </c>
      <c r="D132" s="135" t="s">
        <v>167</v>
      </c>
      <c r="E132" s="136" t="s">
        <v>3146</v>
      </c>
      <c r="F132" s="137" t="s">
        <v>3147</v>
      </c>
      <c r="G132" s="138" t="s">
        <v>1909</v>
      </c>
      <c r="H132" s="139">
        <v>1</v>
      </c>
      <c r="I132" s="140"/>
      <c r="J132" s="141">
        <f t="shared" si="0"/>
        <v>0</v>
      </c>
      <c r="K132" s="137" t="s">
        <v>1</v>
      </c>
      <c r="L132" s="31"/>
      <c r="M132" s="142" t="s">
        <v>1</v>
      </c>
      <c r="N132" s="143" t="s">
        <v>42</v>
      </c>
      <c r="P132" s="144">
        <f t="shared" si="1"/>
        <v>0</v>
      </c>
      <c r="Q132" s="144">
        <v>0</v>
      </c>
      <c r="R132" s="144">
        <f t="shared" si="2"/>
        <v>0</v>
      </c>
      <c r="S132" s="144">
        <v>0</v>
      </c>
      <c r="T132" s="145">
        <f t="shared" si="3"/>
        <v>0</v>
      </c>
      <c r="AR132" s="146" t="s">
        <v>186</v>
      </c>
      <c r="AT132" s="146" t="s">
        <v>167</v>
      </c>
      <c r="AU132" s="146" t="s">
        <v>76</v>
      </c>
      <c r="AY132" s="16" t="s">
        <v>164</v>
      </c>
      <c r="BE132" s="147">
        <f t="shared" si="4"/>
        <v>0</v>
      </c>
      <c r="BF132" s="147">
        <f t="shared" si="5"/>
        <v>0</v>
      </c>
      <c r="BG132" s="147">
        <f t="shared" si="6"/>
        <v>0</v>
      </c>
      <c r="BH132" s="147">
        <f t="shared" si="7"/>
        <v>0</v>
      </c>
      <c r="BI132" s="147">
        <f t="shared" si="8"/>
        <v>0</v>
      </c>
      <c r="BJ132" s="16" t="s">
        <v>113</v>
      </c>
      <c r="BK132" s="147">
        <f t="shared" si="9"/>
        <v>0</v>
      </c>
      <c r="BL132" s="16" t="s">
        <v>186</v>
      </c>
      <c r="BM132" s="146" t="s">
        <v>396</v>
      </c>
    </row>
    <row r="133" spans="2:65" s="1" customFormat="1" ht="24.2" customHeight="1">
      <c r="B133" s="31"/>
      <c r="C133" s="135" t="s">
        <v>126</v>
      </c>
      <c r="D133" s="135" t="s">
        <v>167</v>
      </c>
      <c r="E133" s="136" t="s">
        <v>3148</v>
      </c>
      <c r="F133" s="137" t="s">
        <v>3149</v>
      </c>
      <c r="G133" s="138" t="s">
        <v>442</v>
      </c>
      <c r="H133" s="139">
        <v>8840</v>
      </c>
      <c r="I133" s="140"/>
      <c r="J133" s="141">
        <f t="shared" si="0"/>
        <v>0</v>
      </c>
      <c r="K133" s="137" t="s">
        <v>1</v>
      </c>
      <c r="L133" s="31"/>
      <c r="M133" s="142" t="s">
        <v>1</v>
      </c>
      <c r="N133" s="143" t="s">
        <v>42</v>
      </c>
      <c r="P133" s="144">
        <f t="shared" si="1"/>
        <v>0</v>
      </c>
      <c r="Q133" s="144">
        <v>0</v>
      </c>
      <c r="R133" s="144">
        <f t="shared" si="2"/>
        <v>0</v>
      </c>
      <c r="S133" s="144">
        <v>0</v>
      </c>
      <c r="T133" s="145">
        <f t="shared" si="3"/>
        <v>0</v>
      </c>
      <c r="AR133" s="146" t="s">
        <v>186</v>
      </c>
      <c r="AT133" s="146" t="s">
        <v>167</v>
      </c>
      <c r="AU133" s="146" t="s">
        <v>76</v>
      </c>
      <c r="AY133" s="16" t="s">
        <v>164</v>
      </c>
      <c r="BE133" s="147">
        <f t="shared" si="4"/>
        <v>0</v>
      </c>
      <c r="BF133" s="147">
        <f t="shared" si="5"/>
        <v>0</v>
      </c>
      <c r="BG133" s="147">
        <f t="shared" si="6"/>
        <v>0</v>
      </c>
      <c r="BH133" s="147">
        <f t="shared" si="7"/>
        <v>0</v>
      </c>
      <c r="BI133" s="147">
        <f t="shared" si="8"/>
        <v>0</v>
      </c>
      <c r="BJ133" s="16" t="s">
        <v>113</v>
      </c>
      <c r="BK133" s="147">
        <f t="shared" si="9"/>
        <v>0</v>
      </c>
      <c r="BL133" s="16" t="s">
        <v>186</v>
      </c>
      <c r="BM133" s="146" t="s">
        <v>409</v>
      </c>
    </row>
    <row r="134" spans="2:65" s="1" customFormat="1" ht="24.2" customHeight="1">
      <c r="B134" s="31"/>
      <c r="C134" s="135" t="s">
        <v>128</v>
      </c>
      <c r="D134" s="135" t="s">
        <v>167</v>
      </c>
      <c r="E134" s="136" t="s">
        <v>3150</v>
      </c>
      <c r="F134" s="137" t="s">
        <v>3151</v>
      </c>
      <c r="G134" s="138" t="s">
        <v>1894</v>
      </c>
      <c r="H134" s="139">
        <v>90</v>
      </c>
      <c r="I134" s="140"/>
      <c r="J134" s="141">
        <f t="shared" si="0"/>
        <v>0</v>
      </c>
      <c r="K134" s="137" t="s">
        <v>1</v>
      </c>
      <c r="L134" s="31"/>
      <c r="M134" s="142" t="s">
        <v>1</v>
      </c>
      <c r="N134" s="143" t="s">
        <v>42</v>
      </c>
      <c r="P134" s="144">
        <f t="shared" si="1"/>
        <v>0</v>
      </c>
      <c r="Q134" s="144">
        <v>0</v>
      </c>
      <c r="R134" s="144">
        <f t="shared" si="2"/>
        <v>0</v>
      </c>
      <c r="S134" s="144">
        <v>0</v>
      </c>
      <c r="T134" s="145">
        <f t="shared" si="3"/>
        <v>0</v>
      </c>
      <c r="AR134" s="146" t="s">
        <v>186</v>
      </c>
      <c r="AT134" s="146" t="s">
        <v>167</v>
      </c>
      <c r="AU134" s="146" t="s">
        <v>76</v>
      </c>
      <c r="AY134" s="16" t="s">
        <v>164</v>
      </c>
      <c r="BE134" s="147">
        <f t="shared" si="4"/>
        <v>0</v>
      </c>
      <c r="BF134" s="147">
        <f t="shared" si="5"/>
        <v>0</v>
      </c>
      <c r="BG134" s="147">
        <f t="shared" si="6"/>
        <v>0</v>
      </c>
      <c r="BH134" s="147">
        <f t="shared" si="7"/>
        <v>0</v>
      </c>
      <c r="BI134" s="147">
        <f t="shared" si="8"/>
        <v>0</v>
      </c>
      <c r="BJ134" s="16" t="s">
        <v>113</v>
      </c>
      <c r="BK134" s="147">
        <f t="shared" si="9"/>
        <v>0</v>
      </c>
      <c r="BL134" s="16" t="s">
        <v>186</v>
      </c>
      <c r="BM134" s="146" t="s">
        <v>423</v>
      </c>
    </row>
    <row r="135" spans="2:65" s="1" customFormat="1" ht="44.25" customHeight="1">
      <c r="B135" s="31"/>
      <c r="C135" s="135" t="s">
        <v>336</v>
      </c>
      <c r="D135" s="135" t="s">
        <v>167</v>
      </c>
      <c r="E135" s="136" t="s">
        <v>3152</v>
      </c>
      <c r="F135" s="137" t="s">
        <v>3153</v>
      </c>
      <c r="G135" s="138" t="s">
        <v>442</v>
      </c>
      <c r="H135" s="139">
        <v>20</v>
      </c>
      <c r="I135" s="140"/>
      <c r="J135" s="141">
        <f t="shared" si="0"/>
        <v>0</v>
      </c>
      <c r="K135" s="137" t="s">
        <v>1</v>
      </c>
      <c r="L135" s="31"/>
      <c r="M135" s="142" t="s">
        <v>1</v>
      </c>
      <c r="N135" s="143" t="s">
        <v>42</v>
      </c>
      <c r="P135" s="144">
        <f t="shared" si="1"/>
        <v>0</v>
      </c>
      <c r="Q135" s="144">
        <v>0</v>
      </c>
      <c r="R135" s="144">
        <f t="shared" si="2"/>
        <v>0</v>
      </c>
      <c r="S135" s="144">
        <v>0</v>
      </c>
      <c r="T135" s="145">
        <f t="shared" si="3"/>
        <v>0</v>
      </c>
      <c r="AR135" s="146" t="s">
        <v>186</v>
      </c>
      <c r="AT135" s="146" t="s">
        <v>167</v>
      </c>
      <c r="AU135" s="146" t="s">
        <v>76</v>
      </c>
      <c r="AY135" s="16" t="s">
        <v>164</v>
      </c>
      <c r="BE135" s="147">
        <f t="shared" si="4"/>
        <v>0</v>
      </c>
      <c r="BF135" s="147">
        <f t="shared" si="5"/>
        <v>0</v>
      </c>
      <c r="BG135" s="147">
        <f t="shared" si="6"/>
        <v>0</v>
      </c>
      <c r="BH135" s="147">
        <f t="shared" si="7"/>
        <v>0</v>
      </c>
      <c r="BI135" s="147">
        <f t="shared" si="8"/>
        <v>0</v>
      </c>
      <c r="BJ135" s="16" t="s">
        <v>113</v>
      </c>
      <c r="BK135" s="147">
        <f t="shared" si="9"/>
        <v>0</v>
      </c>
      <c r="BL135" s="16" t="s">
        <v>186</v>
      </c>
      <c r="BM135" s="146" t="s">
        <v>439</v>
      </c>
    </row>
    <row r="136" spans="2:65" s="1" customFormat="1" ht="44.25" customHeight="1">
      <c r="B136" s="31"/>
      <c r="C136" s="135" t="s">
        <v>340</v>
      </c>
      <c r="D136" s="135" t="s">
        <v>167</v>
      </c>
      <c r="E136" s="136" t="s">
        <v>3086</v>
      </c>
      <c r="F136" s="137" t="s">
        <v>2804</v>
      </c>
      <c r="G136" s="138" t="s">
        <v>442</v>
      </c>
      <c r="H136" s="139">
        <v>20</v>
      </c>
      <c r="I136" s="140"/>
      <c r="J136" s="141">
        <f t="shared" si="0"/>
        <v>0</v>
      </c>
      <c r="K136" s="137" t="s">
        <v>1</v>
      </c>
      <c r="L136" s="31"/>
      <c r="M136" s="142" t="s">
        <v>1</v>
      </c>
      <c r="N136" s="143" t="s">
        <v>42</v>
      </c>
      <c r="P136" s="144">
        <f t="shared" si="1"/>
        <v>0</v>
      </c>
      <c r="Q136" s="144">
        <v>0</v>
      </c>
      <c r="R136" s="144">
        <f t="shared" si="2"/>
        <v>0</v>
      </c>
      <c r="S136" s="144">
        <v>0</v>
      </c>
      <c r="T136" s="145">
        <f t="shared" si="3"/>
        <v>0</v>
      </c>
      <c r="AR136" s="146" t="s">
        <v>186</v>
      </c>
      <c r="AT136" s="146" t="s">
        <v>167</v>
      </c>
      <c r="AU136" s="146" t="s">
        <v>76</v>
      </c>
      <c r="AY136" s="16" t="s">
        <v>164</v>
      </c>
      <c r="BE136" s="147">
        <f t="shared" si="4"/>
        <v>0</v>
      </c>
      <c r="BF136" s="147">
        <f t="shared" si="5"/>
        <v>0</v>
      </c>
      <c r="BG136" s="147">
        <f t="shared" si="6"/>
        <v>0</v>
      </c>
      <c r="BH136" s="147">
        <f t="shared" si="7"/>
        <v>0</v>
      </c>
      <c r="BI136" s="147">
        <f t="shared" si="8"/>
        <v>0</v>
      </c>
      <c r="BJ136" s="16" t="s">
        <v>113</v>
      </c>
      <c r="BK136" s="147">
        <f t="shared" si="9"/>
        <v>0</v>
      </c>
      <c r="BL136" s="16" t="s">
        <v>186</v>
      </c>
      <c r="BM136" s="146" t="s">
        <v>470</v>
      </c>
    </row>
    <row r="137" spans="2:65" s="1" customFormat="1" ht="16.5" customHeight="1">
      <c r="B137" s="31"/>
      <c r="C137" s="135" t="s">
        <v>345</v>
      </c>
      <c r="D137" s="135" t="s">
        <v>167</v>
      </c>
      <c r="E137" s="136" t="s">
        <v>3154</v>
      </c>
      <c r="F137" s="137" t="s">
        <v>3155</v>
      </c>
      <c r="G137" s="138" t="s">
        <v>1909</v>
      </c>
      <c r="H137" s="139">
        <v>0</v>
      </c>
      <c r="I137" s="140"/>
      <c r="J137" s="141">
        <f t="shared" si="0"/>
        <v>0</v>
      </c>
      <c r="K137" s="137" t="s">
        <v>1</v>
      </c>
      <c r="L137" s="31"/>
      <c r="M137" s="142" t="s">
        <v>1</v>
      </c>
      <c r="N137" s="143" t="s">
        <v>42</v>
      </c>
      <c r="P137" s="144">
        <f t="shared" si="1"/>
        <v>0</v>
      </c>
      <c r="Q137" s="144">
        <v>0</v>
      </c>
      <c r="R137" s="144">
        <f t="shared" si="2"/>
        <v>0</v>
      </c>
      <c r="S137" s="144">
        <v>0</v>
      </c>
      <c r="T137" s="145">
        <f t="shared" si="3"/>
        <v>0</v>
      </c>
      <c r="AR137" s="146" t="s">
        <v>186</v>
      </c>
      <c r="AT137" s="146" t="s">
        <v>167</v>
      </c>
      <c r="AU137" s="146" t="s">
        <v>76</v>
      </c>
      <c r="AY137" s="16" t="s">
        <v>164</v>
      </c>
      <c r="BE137" s="147">
        <f t="shared" si="4"/>
        <v>0</v>
      </c>
      <c r="BF137" s="147">
        <f t="shared" si="5"/>
        <v>0</v>
      </c>
      <c r="BG137" s="147">
        <f t="shared" si="6"/>
        <v>0</v>
      </c>
      <c r="BH137" s="147">
        <f t="shared" si="7"/>
        <v>0</v>
      </c>
      <c r="BI137" s="147">
        <f t="shared" si="8"/>
        <v>0</v>
      </c>
      <c r="BJ137" s="16" t="s">
        <v>113</v>
      </c>
      <c r="BK137" s="147">
        <f t="shared" si="9"/>
        <v>0</v>
      </c>
      <c r="BL137" s="16" t="s">
        <v>186</v>
      </c>
      <c r="BM137" s="146" t="s">
        <v>504</v>
      </c>
    </row>
    <row r="138" spans="2:65" s="1" customFormat="1" ht="16.5" customHeight="1">
      <c r="B138" s="31"/>
      <c r="C138" s="135" t="s">
        <v>262</v>
      </c>
      <c r="D138" s="135" t="s">
        <v>167</v>
      </c>
      <c r="E138" s="136" t="s">
        <v>3156</v>
      </c>
      <c r="F138" s="137" t="s">
        <v>3157</v>
      </c>
      <c r="G138" s="138" t="s">
        <v>1909</v>
      </c>
      <c r="H138" s="139">
        <v>1</v>
      </c>
      <c r="I138" s="140"/>
      <c r="J138" s="141">
        <f t="shared" si="0"/>
        <v>0</v>
      </c>
      <c r="K138" s="137" t="s">
        <v>1</v>
      </c>
      <c r="L138" s="31"/>
      <c r="M138" s="142" t="s">
        <v>1</v>
      </c>
      <c r="N138" s="143" t="s">
        <v>42</v>
      </c>
      <c r="P138" s="144">
        <f t="shared" si="1"/>
        <v>0</v>
      </c>
      <c r="Q138" s="144">
        <v>0</v>
      </c>
      <c r="R138" s="144">
        <f t="shared" si="2"/>
        <v>0</v>
      </c>
      <c r="S138" s="144">
        <v>0</v>
      </c>
      <c r="T138" s="145">
        <f t="shared" si="3"/>
        <v>0</v>
      </c>
      <c r="AR138" s="146" t="s">
        <v>186</v>
      </c>
      <c r="AT138" s="146" t="s">
        <v>167</v>
      </c>
      <c r="AU138" s="146" t="s">
        <v>76</v>
      </c>
      <c r="AY138" s="16" t="s">
        <v>164</v>
      </c>
      <c r="BE138" s="147">
        <f t="shared" si="4"/>
        <v>0</v>
      </c>
      <c r="BF138" s="147">
        <f t="shared" si="5"/>
        <v>0</v>
      </c>
      <c r="BG138" s="147">
        <f t="shared" si="6"/>
        <v>0</v>
      </c>
      <c r="BH138" s="147">
        <f t="shared" si="7"/>
        <v>0</v>
      </c>
      <c r="BI138" s="147">
        <f t="shared" si="8"/>
        <v>0</v>
      </c>
      <c r="BJ138" s="16" t="s">
        <v>113</v>
      </c>
      <c r="BK138" s="147">
        <f t="shared" si="9"/>
        <v>0</v>
      </c>
      <c r="BL138" s="16" t="s">
        <v>186</v>
      </c>
      <c r="BM138" s="146" t="s">
        <v>521</v>
      </c>
    </row>
    <row r="139" spans="2:65" s="1" customFormat="1" ht="24.2" customHeight="1">
      <c r="B139" s="31"/>
      <c r="C139" s="135" t="s">
        <v>359</v>
      </c>
      <c r="D139" s="135" t="s">
        <v>167</v>
      </c>
      <c r="E139" s="136" t="s">
        <v>3158</v>
      </c>
      <c r="F139" s="137" t="s">
        <v>3159</v>
      </c>
      <c r="G139" s="138" t="s">
        <v>1909</v>
      </c>
      <c r="H139" s="139">
        <v>0</v>
      </c>
      <c r="I139" s="140"/>
      <c r="J139" s="141">
        <f t="shared" si="0"/>
        <v>0</v>
      </c>
      <c r="K139" s="137" t="s">
        <v>1</v>
      </c>
      <c r="L139" s="31"/>
      <c r="M139" s="142" t="s">
        <v>1</v>
      </c>
      <c r="N139" s="143" t="s">
        <v>42</v>
      </c>
      <c r="P139" s="144">
        <f t="shared" si="1"/>
        <v>0</v>
      </c>
      <c r="Q139" s="144">
        <v>0</v>
      </c>
      <c r="R139" s="144">
        <f t="shared" si="2"/>
        <v>0</v>
      </c>
      <c r="S139" s="144">
        <v>0</v>
      </c>
      <c r="T139" s="145">
        <f t="shared" si="3"/>
        <v>0</v>
      </c>
      <c r="AR139" s="146" t="s">
        <v>186</v>
      </c>
      <c r="AT139" s="146" t="s">
        <v>167</v>
      </c>
      <c r="AU139" s="146" t="s">
        <v>76</v>
      </c>
      <c r="AY139" s="16" t="s">
        <v>164</v>
      </c>
      <c r="BE139" s="147">
        <f t="shared" si="4"/>
        <v>0</v>
      </c>
      <c r="BF139" s="147">
        <f t="shared" si="5"/>
        <v>0</v>
      </c>
      <c r="BG139" s="147">
        <f t="shared" si="6"/>
        <v>0</v>
      </c>
      <c r="BH139" s="147">
        <f t="shared" si="7"/>
        <v>0</v>
      </c>
      <c r="BI139" s="147">
        <f t="shared" si="8"/>
        <v>0</v>
      </c>
      <c r="BJ139" s="16" t="s">
        <v>113</v>
      </c>
      <c r="BK139" s="147">
        <f t="shared" si="9"/>
        <v>0</v>
      </c>
      <c r="BL139" s="16" t="s">
        <v>186</v>
      </c>
      <c r="BM139" s="146" t="s">
        <v>536</v>
      </c>
    </row>
    <row r="140" spans="2:65" s="1" customFormat="1" ht="16.5" customHeight="1">
      <c r="B140" s="31"/>
      <c r="C140" s="135" t="s">
        <v>368</v>
      </c>
      <c r="D140" s="135" t="s">
        <v>167</v>
      </c>
      <c r="E140" s="136" t="s">
        <v>3160</v>
      </c>
      <c r="F140" s="137" t="s">
        <v>2917</v>
      </c>
      <c r="G140" s="138" t="s">
        <v>1909</v>
      </c>
      <c r="H140" s="139">
        <v>0</v>
      </c>
      <c r="I140" s="140"/>
      <c r="J140" s="141">
        <f t="shared" si="0"/>
        <v>0</v>
      </c>
      <c r="K140" s="137" t="s">
        <v>1</v>
      </c>
      <c r="L140" s="31"/>
      <c r="M140" s="142" t="s">
        <v>1</v>
      </c>
      <c r="N140" s="143" t="s">
        <v>42</v>
      </c>
      <c r="P140" s="144">
        <f t="shared" si="1"/>
        <v>0</v>
      </c>
      <c r="Q140" s="144">
        <v>0</v>
      </c>
      <c r="R140" s="144">
        <f t="shared" si="2"/>
        <v>0</v>
      </c>
      <c r="S140" s="144">
        <v>0</v>
      </c>
      <c r="T140" s="145">
        <f t="shared" si="3"/>
        <v>0</v>
      </c>
      <c r="AR140" s="146" t="s">
        <v>186</v>
      </c>
      <c r="AT140" s="146" t="s">
        <v>167</v>
      </c>
      <c r="AU140" s="146" t="s">
        <v>76</v>
      </c>
      <c r="AY140" s="16" t="s">
        <v>164</v>
      </c>
      <c r="BE140" s="147">
        <f t="shared" si="4"/>
        <v>0</v>
      </c>
      <c r="BF140" s="147">
        <f t="shared" si="5"/>
        <v>0</v>
      </c>
      <c r="BG140" s="147">
        <f t="shared" si="6"/>
        <v>0</v>
      </c>
      <c r="BH140" s="147">
        <f t="shared" si="7"/>
        <v>0</v>
      </c>
      <c r="BI140" s="147">
        <f t="shared" si="8"/>
        <v>0</v>
      </c>
      <c r="BJ140" s="16" t="s">
        <v>113</v>
      </c>
      <c r="BK140" s="147">
        <f t="shared" si="9"/>
        <v>0</v>
      </c>
      <c r="BL140" s="16" t="s">
        <v>186</v>
      </c>
      <c r="BM140" s="146" t="s">
        <v>552</v>
      </c>
    </row>
    <row r="141" spans="2:65" s="1" customFormat="1" ht="16.5" customHeight="1">
      <c r="B141" s="31"/>
      <c r="C141" s="135" t="s">
        <v>7</v>
      </c>
      <c r="D141" s="135" t="s">
        <v>167</v>
      </c>
      <c r="E141" s="136" t="s">
        <v>3161</v>
      </c>
      <c r="F141" s="137" t="s">
        <v>2919</v>
      </c>
      <c r="G141" s="138" t="s">
        <v>1909</v>
      </c>
      <c r="H141" s="139">
        <v>0</v>
      </c>
      <c r="I141" s="140"/>
      <c r="J141" s="141">
        <f t="shared" si="0"/>
        <v>0</v>
      </c>
      <c r="K141" s="137" t="s">
        <v>1</v>
      </c>
      <c r="L141" s="31"/>
      <c r="M141" s="142" t="s">
        <v>1</v>
      </c>
      <c r="N141" s="143" t="s">
        <v>42</v>
      </c>
      <c r="P141" s="144">
        <f t="shared" si="1"/>
        <v>0</v>
      </c>
      <c r="Q141" s="144">
        <v>0</v>
      </c>
      <c r="R141" s="144">
        <f t="shared" si="2"/>
        <v>0</v>
      </c>
      <c r="S141" s="144">
        <v>0</v>
      </c>
      <c r="T141" s="145">
        <f t="shared" si="3"/>
        <v>0</v>
      </c>
      <c r="AR141" s="146" t="s">
        <v>186</v>
      </c>
      <c r="AT141" s="146" t="s">
        <v>167</v>
      </c>
      <c r="AU141" s="146" t="s">
        <v>76</v>
      </c>
      <c r="AY141" s="16" t="s">
        <v>164</v>
      </c>
      <c r="BE141" s="147">
        <f t="shared" si="4"/>
        <v>0</v>
      </c>
      <c r="BF141" s="147">
        <f t="shared" si="5"/>
        <v>0</v>
      </c>
      <c r="BG141" s="147">
        <f t="shared" si="6"/>
        <v>0</v>
      </c>
      <c r="BH141" s="147">
        <f t="shared" si="7"/>
        <v>0</v>
      </c>
      <c r="BI141" s="147">
        <f t="shared" si="8"/>
        <v>0</v>
      </c>
      <c r="BJ141" s="16" t="s">
        <v>113</v>
      </c>
      <c r="BK141" s="147">
        <f t="shared" si="9"/>
        <v>0</v>
      </c>
      <c r="BL141" s="16" t="s">
        <v>186</v>
      </c>
      <c r="BM141" s="146" t="s">
        <v>563</v>
      </c>
    </row>
    <row r="142" spans="2:65" s="1" customFormat="1" ht="24.2" customHeight="1">
      <c r="B142" s="31"/>
      <c r="C142" s="135" t="s">
        <v>381</v>
      </c>
      <c r="D142" s="135" t="s">
        <v>167</v>
      </c>
      <c r="E142" s="136" t="s">
        <v>3162</v>
      </c>
      <c r="F142" s="137" t="s">
        <v>3163</v>
      </c>
      <c r="G142" s="138" t="s">
        <v>1909</v>
      </c>
      <c r="H142" s="139">
        <v>0</v>
      </c>
      <c r="I142" s="140"/>
      <c r="J142" s="141">
        <f t="shared" si="0"/>
        <v>0</v>
      </c>
      <c r="K142" s="137" t="s">
        <v>1</v>
      </c>
      <c r="L142" s="31"/>
      <c r="M142" s="142" t="s">
        <v>1</v>
      </c>
      <c r="N142" s="143" t="s">
        <v>42</v>
      </c>
      <c r="P142" s="144">
        <f t="shared" si="1"/>
        <v>0</v>
      </c>
      <c r="Q142" s="144">
        <v>0</v>
      </c>
      <c r="R142" s="144">
        <f t="shared" si="2"/>
        <v>0</v>
      </c>
      <c r="S142" s="144">
        <v>0</v>
      </c>
      <c r="T142" s="145">
        <f t="shared" si="3"/>
        <v>0</v>
      </c>
      <c r="AR142" s="146" t="s">
        <v>186</v>
      </c>
      <c r="AT142" s="146" t="s">
        <v>167</v>
      </c>
      <c r="AU142" s="146" t="s">
        <v>76</v>
      </c>
      <c r="AY142" s="16" t="s">
        <v>164</v>
      </c>
      <c r="BE142" s="147">
        <f t="shared" si="4"/>
        <v>0</v>
      </c>
      <c r="BF142" s="147">
        <f t="shared" si="5"/>
        <v>0</v>
      </c>
      <c r="BG142" s="147">
        <f t="shared" si="6"/>
        <v>0</v>
      </c>
      <c r="BH142" s="147">
        <f t="shared" si="7"/>
        <v>0</v>
      </c>
      <c r="BI142" s="147">
        <f t="shared" si="8"/>
        <v>0</v>
      </c>
      <c r="BJ142" s="16" t="s">
        <v>113</v>
      </c>
      <c r="BK142" s="147">
        <f t="shared" si="9"/>
        <v>0</v>
      </c>
      <c r="BL142" s="16" t="s">
        <v>186</v>
      </c>
      <c r="BM142" s="146" t="s">
        <v>574</v>
      </c>
    </row>
    <row r="143" spans="2:65" s="1" customFormat="1" ht="24.2" customHeight="1">
      <c r="B143" s="31"/>
      <c r="C143" s="135" t="s">
        <v>385</v>
      </c>
      <c r="D143" s="135" t="s">
        <v>167</v>
      </c>
      <c r="E143" s="136" t="s">
        <v>3164</v>
      </c>
      <c r="F143" s="137" t="s">
        <v>3165</v>
      </c>
      <c r="G143" s="138" t="s">
        <v>1909</v>
      </c>
      <c r="H143" s="139">
        <v>1</v>
      </c>
      <c r="I143" s="140"/>
      <c r="J143" s="141">
        <f t="shared" si="0"/>
        <v>0</v>
      </c>
      <c r="K143" s="137" t="s">
        <v>1</v>
      </c>
      <c r="L143" s="31"/>
      <c r="M143" s="142" t="s">
        <v>1</v>
      </c>
      <c r="N143" s="143" t="s">
        <v>42</v>
      </c>
      <c r="P143" s="144">
        <f t="shared" si="1"/>
        <v>0</v>
      </c>
      <c r="Q143" s="144">
        <v>0</v>
      </c>
      <c r="R143" s="144">
        <f t="shared" si="2"/>
        <v>0</v>
      </c>
      <c r="S143" s="144">
        <v>0</v>
      </c>
      <c r="T143" s="145">
        <f t="shared" si="3"/>
        <v>0</v>
      </c>
      <c r="AR143" s="146" t="s">
        <v>186</v>
      </c>
      <c r="AT143" s="146" t="s">
        <v>167</v>
      </c>
      <c r="AU143" s="146" t="s">
        <v>76</v>
      </c>
      <c r="AY143" s="16" t="s">
        <v>164</v>
      </c>
      <c r="BE143" s="147">
        <f t="shared" si="4"/>
        <v>0</v>
      </c>
      <c r="BF143" s="147">
        <f t="shared" si="5"/>
        <v>0</v>
      </c>
      <c r="BG143" s="147">
        <f t="shared" si="6"/>
        <v>0</v>
      </c>
      <c r="BH143" s="147">
        <f t="shared" si="7"/>
        <v>0</v>
      </c>
      <c r="BI143" s="147">
        <f t="shared" si="8"/>
        <v>0</v>
      </c>
      <c r="BJ143" s="16" t="s">
        <v>113</v>
      </c>
      <c r="BK143" s="147">
        <f t="shared" si="9"/>
        <v>0</v>
      </c>
      <c r="BL143" s="16" t="s">
        <v>186</v>
      </c>
      <c r="BM143" s="146" t="s">
        <v>587</v>
      </c>
    </row>
    <row r="144" spans="2:65" s="1" customFormat="1" ht="24.2" customHeight="1">
      <c r="B144" s="31"/>
      <c r="C144" s="135" t="s">
        <v>396</v>
      </c>
      <c r="D144" s="135" t="s">
        <v>167</v>
      </c>
      <c r="E144" s="136" t="s">
        <v>3166</v>
      </c>
      <c r="F144" s="137" t="s">
        <v>3167</v>
      </c>
      <c r="G144" s="138" t="s">
        <v>1909</v>
      </c>
      <c r="H144" s="139">
        <v>1</v>
      </c>
      <c r="I144" s="140"/>
      <c r="J144" s="141">
        <f t="shared" si="0"/>
        <v>0</v>
      </c>
      <c r="K144" s="137" t="s">
        <v>1</v>
      </c>
      <c r="L144" s="31"/>
      <c r="M144" s="142" t="s">
        <v>1</v>
      </c>
      <c r="N144" s="143" t="s">
        <v>42</v>
      </c>
      <c r="P144" s="144">
        <f t="shared" si="1"/>
        <v>0</v>
      </c>
      <c r="Q144" s="144">
        <v>0</v>
      </c>
      <c r="R144" s="144">
        <f t="shared" si="2"/>
        <v>0</v>
      </c>
      <c r="S144" s="144">
        <v>0</v>
      </c>
      <c r="T144" s="145">
        <f t="shared" si="3"/>
        <v>0</v>
      </c>
      <c r="AR144" s="146" t="s">
        <v>186</v>
      </c>
      <c r="AT144" s="146" t="s">
        <v>167</v>
      </c>
      <c r="AU144" s="146" t="s">
        <v>76</v>
      </c>
      <c r="AY144" s="16" t="s">
        <v>164</v>
      </c>
      <c r="BE144" s="147">
        <f t="shared" si="4"/>
        <v>0</v>
      </c>
      <c r="BF144" s="147">
        <f t="shared" si="5"/>
        <v>0</v>
      </c>
      <c r="BG144" s="147">
        <f t="shared" si="6"/>
        <v>0</v>
      </c>
      <c r="BH144" s="147">
        <f t="shared" si="7"/>
        <v>0</v>
      </c>
      <c r="BI144" s="147">
        <f t="shared" si="8"/>
        <v>0</v>
      </c>
      <c r="BJ144" s="16" t="s">
        <v>113</v>
      </c>
      <c r="BK144" s="147">
        <f t="shared" si="9"/>
        <v>0</v>
      </c>
      <c r="BL144" s="16" t="s">
        <v>186</v>
      </c>
      <c r="BM144" s="146" t="s">
        <v>598</v>
      </c>
    </row>
    <row r="145" spans="2:65" s="1" customFormat="1" ht="21.75" customHeight="1">
      <c r="B145" s="31"/>
      <c r="C145" s="135" t="s">
        <v>405</v>
      </c>
      <c r="D145" s="135" t="s">
        <v>167</v>
      </c>
      <c r="E145" s="136" t="s">
        <v>3168</v>
      </c>
      <c r="F145" s="137" t="s">
        <v>3169</v>
      </c>
      <c r="G145" s="138" t="s">
        <v>1909</v>
      </c>
      <c r="H145" s="139">
        <v>0</v>
      </c>
      <c r="I145" s="140"/>
      <c r="J145" s="141">
        <f t="shared" si="0"/>
        <v>0</v>
      </c>
      <c r="K145" s="137" t="s">
        <v>1</v>
      </c>
      <c r="L145" s="31"/>
      <c r="M145" s="142" t="s">
        <v>1</v>
      </c>
      <c r="N145" s="143" t="s">
        <v>42</v>
      </c>
      <c r="P145" s="144">
        <f t="shared" si="1"/>
        <v>0</v>
      </c>
      <c r="Q145" s="144">
        <v>0</v>
      </c>
      <c r="R145" s="144">
        <f t="shared" si="2"/>
        <v>0</v>
      </c>
      <c r="S145" s="144">
        <v>0</v>
      </c>
      <c r="T145" s="145">
        <f t="shared" si="3"/>
        <v>0</v>
      </c>
      <c r="AR145" s="146" t="s">
        <v>186</v>
      </c>
      <c r="AT145" s="146" t="s">
        <v>167</v>
      </c>
      <c r="AU145" s="146" t="s">
        <v>76</v>
      </c>
      <c r="AY145" s="16" t="s">
        <v>164</v>
      </c>
      <c r="BE145" s="147">
        <f t="shared" si="4"/>
        <v>0</v>
      </c>
      <c r="BF145" s="147">
        <f t="shared" si="5"/>
        <v>0</v>
      </c>
      <c r="BG145" s="147">
        <f t="shared" si="6"/>
        <v>0</v>
      </c>
      <c r="BH145" s="147">
        <f t="shared" si="7"/>
        <v>0</v>
      </c>
      <c r="BI145" s="147">
        <f t="shared" si="8"/>
        <v>0</v>
      </c>
      <c r="BJ145" s="16" t="s">
        <v>113</v>
      </c>
      <c r="BK145" s="147">
        <f t="shared" si="9"/>
        <v>0</v>
      </c>
      <c r="BL145" s="16" t="s">
        <v>186</v>
      </c>
      <c r="BM145" s="146" t="s">
        <v>611</v>
      </c>
    </row>
    <row r="146" spans="2:65" s="1" customFormat="1" ht="24.2" customHeight="1">
      <c r="B146" s="31"/>
      <c r="C146" s="135" t="s">
        <v>409</v>
      </c>
      <c r="D146" s="135" t="s">
        <v>167</v>
      </c>
      <c r="E146" s="136" t="s">
        <v>3170</v>
      </c>
      <c r="F146" s="137" t="s">
        <v>3171</v>
      </c>
      <c r="G146" s="138" t="s">
        <v>1909</v>
      </c>
      <c r="H146" s="139">
        <v>1</v>
      </c>
      <c r="I146" s="140"/>
      <c r="J146" s="141">
        <f t="shared" si="0"/>
        <v>0</v>
      </c>
      <c r="K146" s="137" t="s">
        <v>1</v>
      </c>
      <c r="L146" s="31"/>
      <c r="M146" s="142" t="s">
        <v>1</v>
      </c>
      <c r="N146" s="143" t="s">
        <v>42</v>
      </c>
      <c r="P146" s="144">
        <f t="shared" si="1"/>
        <v>0</v>
      </c>
      <c r="Q146" s="144">
        <v>0</v>
      </c>
      <c r="R146" s="144">
        <f t="shared" si="2"/>
        <v>0</v>
      </c>
      <c r="S146" s="144">
        <v>0</v>
      </c>
      <c r="T146" s="145">
        <f t="shared" si="3"/>
        <v>0</v>
      </c>
      <c r="AR146" s="146" t="s">
        <v>186</v>
      </c>
      <c r="AT146" s="146" t="s">
        <v>167</v>
      </c>
      <c r="AU146" s="146" t="s">
        <v>76</v>
      </c>
      <c r="AY146" s="16" t="s">
        <v>164</v>
      </c>
      <c r="BE146" s="147">
        <f t="shared" si="4"/>
        <v>0</v>
      </c>
      <c r="BF146" s="147">
        <f t="shared" si="5"/>
        <v>0</v>
      </c>
      <c r="BG146" s="147">
        <f t="shared" si="6"/>
        <v>0</v>
      </c>
      <c r="BH146" s="147">
        <f t="shared" si="7"/>
        <v>0</v>
      </c>
      <c r="BI146" s="147">
        <f t="shared" si="8"/>
        <v>0</v>
      </c>
      <c r="BJ146" s="16" t="s">
        <v>113</v>
      </c>
      <c r="BK146" s="147">
        <f t="shared" si="9"/>
        <v>0</v>
      </c>
      <c r="BL146" s="16" t="s">
        <v>186</v>
      </c>
      <c r="BM146" s="146" t="s">
        <v>621</v>
      </c>
    </row>
    <row r="147" spans="2:65" s="1" customFormat="1" ht="24.2" customHeight="1">
      <c r="B147" s="31"/>
      <c r="C147" s="135" t="s">
        <v>418</v>
      </c>
      <c r="D147" s="135" t="s">
        <v>167</v>
      </c>
      <c r="E147" s="136" t="s">
        <v>3172</v>
      </c>
      <c r="F147" s="137" t="s">
        <v>3173</v>
      </c>
      <c r="G147" s="138" t="s">
        <v>1909</v>
      </c>
      <c r="H147" s="139">
        <v>0</v>
      </c>
      <c r="I147" s="140"/>
      <c r="J147" s="141">
        <f t="shared" si="0"/>
        <v>0</v>
      </c>
      <c r="K147" s="137" t="s">
        <v>1</v>
      </c>
      <c r="L147" s="31"/>
      <c r="M147" s="142" t="s">
        <v>1</v>
      </c>
      <c r="N147" s="143" t="s">
        <v>42</v>
      </c>
      <c r="P147" s="144">
        <f t="shared" si="1"/>
        <v>0</v>
      </c>
      <c r="Q147" s="144">
        <v>0</v>
      </c>
      <c r="R147" s="144">
        <f t="shared" si="2"/>
        <v>0</v>
      </c>
      <c r="S147" s="144">
        <v>0</v>
      </c>
      <c r="T147" s="145">
        <f t="shared" si="3"/>
        <v>0</v>
      </c>
      <c r="AR147" s="146" t="s">
        <v>186</v>
      </c>
      <c r="AT147" s="146" t="s">
        <v>167</v>
      </c>
      <c r="AU147" s="146" t="s">
        <v>76</v>
      </c>
      <c r="AY147" s="16" t="s">
        <v>164</v>
      </c>
      <c r="BE147" s="147">
        <f t="shared" si="4"/>
        <v>0</v>
      </c>
      <c r="BF147" s="147">
        <f t="shared" si="5"/>
        <v>0</v>
      </c>
      <c r="BG147" s="147">
        <f t="shared" si="6"/>
        <v>0</v>
      </c>
      <c r="BH147" s="147">
        <f t="shared" si="7"/>
        <v>0</v>
      </c>
      <c r="BI147" s="147">
        <f t="shared" si="8"/>
        <v>0</v>
      </c>
      <c r="BJ147" s="16" t="s">
        <v>113</v>
      </c>
      <c r="BK147" s="147">
        <f t="shared" si="9"/>
        <v>0</v>
      </c>
      <c r="BL147" s="16" t="s">
        <v>186</v>
      </c>
      <c r="BM147" s="146" t="s">
        <v>629</v>
      </c>
    </row>
    <row r="148" spans="2:65" s="1" customFormat="1" ht="21.75" customHeight="1">
      <c r="B148" s="31"/>
      <c r="C148" s="135" t="s">
        <v>423</v>
      </c>
      <c r="D148" s="135" t="s">
        <v>167</v>
      </c>
      <c r="E148" s="136" t="s">
        <v>3174</v>
      </c>
      <c r="F148" s="137" t="s">
        <v>3175</v>
      </c>
      <c r="G148" s="138" t="s">
        <v>1909</v>
      </c>
      <c r="H148" s="139">
        <v>1</v>
      </c>
      <c r="I148" s="140"/>
      <c r="J148" s="141">
        <f t="shared" si="0"/>
        <v>0</v>
      </c>
      <c r="K148" s="137" t="s">
        <v>1</v>
      </c>
      <c r="L148" s="31"/>
      <c r="M148" s="142" t="s">
        <v>1</v>
      </c>
      <c r="N148" s="143" t="s">
        <v>42</v>
      </c>
      <c r="P148" s="144">
        <f t="shared" si="1"/>
        <v>0</v>
      </c>
      <c r="Q148" s="144">
        <v>0</v>
      </c>
      <c r="R148" s="144">
        <f t="shared" si="2"/>
        <v>0</v>
      </c>
      <c r="S148" s="144">
        <v>0</v>
      </c>
      <c r="T148" s="145">
        <f t="shared" si="3"/>
        <v>0</v>
      </c>
      <c r="AR148" s="146" t="s">
        <v>186</v>
      </c>
      <c r="AT148" s="146" t="s">
        <v>167</v>
      </c>
      <c r="AU148" s="146" t="s">
        <v>76</v>
      </c>
      <c r="AY148" s="16" t="s">
        <v>164</v>
      </c>
      <c r="BE148" s="147">
        <f t="shared" si="4"/>
        <v>0</v>
      </c>
      <c r="BF148" s="147">
        <f t="shared" si="5"/>
        <v>0</v>
      </c>
      <c r="BG148" s="147">
        <f t="shared" si="6"/>
        <v>0</v>
      </c>
      <c r="BH148" s="147">
        <f t="shared" si="7"/>
        <v>0</v>
      </c>
      <c r="BI148" s="147">
        <f t="shared" si="8"/>
        <v>0</v>
      </c>
      <c r="BJ148" s="16" t="s">
        <v>113</v>
      </c>
      <c r="BK148" s="147">
        <f t="shared" si="9"/>
        <v>0</v>
      </c>
      <c r="BL148" s="16" t="s">
        <v>186</v>
      </c>
      <c r="BM148" s="146" t="s">
        <v>639</v>
      </c>
    </row>
    <row r="149" spans="2:65" s="1" customFormat="1" ht="21.75" customHeight="1">
      <c r="B149" s="31"/>
      <c r="C149" s="135" t="s">
        <v>434</v>
      </c>
      <c r="D149" s="135" t="s">
        <v>167</v>
      </c>
      <c r="E149" s="136" t="s">
        <v>3176</v>
      </c>
      <c r="F149" s="137" t="s">
        <v>3177</v>
      </c>
      <c r="G149" s="138" t="s">
        <v>1909</v>
      </c>
      <c r="H149" s="139">
        <v>0</v>
      </c>
      <c r="I149" s="140"/>
      <c r="J149" s="141">
        <f t="shared" si="0"/>
        <v>0</v>
      </c>
      <c r="K149" s="137" t="s">
        <v>1</v>
      </c>
      <c r="L149" s="31"/>
      <c r="M149" s="142" t="s">
        <v>1</v>
      </c>
      <c r="N149" s="143" t="s">
        <v>42</v>
      </c>
      <c r="P149" s="144">
        <f t="shared" si="1"/>
        <v>0</v>
      </c>
      <c r="Q149" s="144">
        <v>0</v>
      </c>
      <c r="R149" s="144">
        <f t="shared" si="2"/>
        <v>0</v>
      </c>
      <c r="S149" s="144">
        <v>0</v>
      </c>
      <c r="T149" s="145">
        <f t="shared" si="3"/>
        <v>0</v>
      </c>
      <c r="AR149" s="146" t="s">
        <v>186</v>
      </c>
      <c r="AT149" s="146" t="s">
        <v>167</v>
      </c>
      <c r="AU149" s="146" t="s">
        <v>76</v>
      </c>
      <c r="AY149" s="16" t="s">
        <v>164</v>
      </c>
      <c r="BE149" s="147">
        <f t="shared" si="4"/>
        <v>0</v>
      </c>
      <c r="BF149" s="147">
        <f t="shared" si="5"/>
        <v>0</v>
      </c>
      <c r="BG149" s="147">
        <f t="shared" si="6"/>
        <v>0</v>
      </c>
      <c r="BH149" s="147">
        <f t="shared" si="7"/>
        <v>0</v>
      </c>
      <c r="BI149" s="147">
        <f t="shared" si="8"/>
        <v>0</v>
      </c>
      <c r="BJ149" s="16" t="s">
        <v>113</v>
      </c>
      <c r="BK149" s="147">
        <f t="shared" si="9"/>
        <v>0</v>
      </c>
      <c r="BL149" s="16" t="s">
        <v>186</v>
      </c>
      <c r="BM149" s="146" t="s">
        <v>647</v>
      </c>
    </row>
    <row r="150" spans="2:65" s="1" customFormat="1" ht="24.2" customHeight="1">
      <c r="B150" s="31"/>
      <c r="C150" s="135" t="s">
        <v>439</v>
      </c>
      <c r="D150" s="135" t="s">
        <v>167</v>
      </c>
      <c r="E150" s="136" t="s">
        <v>3178</v>
      </c>
      <c r="F150" s="137" t="s">
        <v>3179</v>
      </c>
      <c r="G150" s="138" t="s">
        <v>1909</v>
      </c>
      <c r="H150" s="139">
        <v>0</v>
      </c>
      <c r="I150" s="140"/>
      <c r="J150" s="141">
        <f t="shared" si="0"/>
        <v>0</v>
      </c>
      <c r="K150" s="137" t="s">
        <v>1</v>
      </c>
      <c r="L150" s="31"/>
      <c r="M150" s="142" t="s">
        <v>1</v>
      </c>
      <c r="N150" s="143" t="s">
        <v>42</v>
      </c>
      <c r="P150" s="144">
        <f t="shared" si="1"/>
        <v>0</v>
      </c>
      <c r="Q150" s="144">
        <v>0</v>
      </c>
      <c r="R150" s="144">
        <f t="shared" si="2"/>
        <v>0</v>
      </c>
      <c r="S150" s="144">
        <v>0</v>
      </c>
      <c r="T150" s="145">
        <f t="shared" si="3"/>
        <v>0</v>
      </c>
      <c r="AR150" s="146" t="s">
        <v>186</v>
      </c>
      <c r="AT150" s="146" t="s">
        <v>167</v>
      </c>
      <c r="AU150" s="146" t="s">
        <v>76</v>
      </c>
      <c r="AY150" s="16" t="s">
        <v>164</v>
      </c>
      <c r="BE150" s="147">
        <f t="shared" si="4"/>
        <v>0</v>
      </c>
      <c r="BF150" s="147">
        <f t="shared" si="5"/>
        <v>0</v>
      </c>
      <c r="BG150" s="147">
        <f t="shared" si="6"/>
        <v>0</v>
      </c>
      <c r="BH150" s="147">
        <f t="shared" si="7"/>
        <v>0</v>
      </c>
      <c r="BI150" s="147">
        <f t="shared" si="8"/>
        <v>0</v>
      </c>
      <c r="BJ150" s="16" t="s">
        <v>113</v>
      </c>
      <c r="BK150" s="147">
        <f t="shared" si="9"/>
        <v>0</v>
      </c>
      <c r="BL150" s="16" t="s">
        <v>186</v>
      </c>
      <c r="BM150" s="146" t="s">
        <v>656</v>
      </c>
    </row>
    <row r="151" spans="2:65" s="1" customFormat="1" ht="33" customHeight="1">
      <c r="B151" s="31"/>
      <c r="C151" s="135" t="s">
        <v>449</v>
      </c>
      <c r="D151" s="135" t="s">
        <v>167</v>
      </c>
      <c r="E151" s="136" t="s">
        <v>3180</v>
      </c>
      <c r="F151" s="137" t="s">
        <v>3181</v>
      </c>
      <c r="G151" s="138" t="s">
        <v>1909</v>
      </c>
      <c r="H151" s="139">
        <v>1</v>
      </c>
      <c r="I151" s="140"/>
      <c r="J151" s="141">
        <f t="shared" si="0"/>
        <v>0</v>
      </c>
      <c r="K151" s="137" t="s">
        <v>1</v>
      </c>
      <c r="L151" s="31"/>
      <c r="M151" s="142" t="s">
        <v>1</v>
      </c>
      <c r="N151" s="143" t="s">
        <v>42</v>
      </c>
      <c r="P151" s="144">
        <f t="shared" si="1"/>
        <v>0</v>
      </c>
      <c r="Q151" s="144">
        <v>0</v>
      </c>
      <c r="R151" s="144">
        <f t="shared" si="2"/>
        <v>0</v>
      </c>
      <c r="S151" s="144">
        <v>0</v>
      </c>
      <c r="T151" s="145">
        <f t="shared" si="3"/>
        <v>0</v>
      </c>
      <c r="AR151" s="146" t="s">
        <v>186</v>
      </c>
      <c r="AT151" s="146" t="s">
        <v>167</v>
      </c>
      <c r="AU151" s="146" t="s">
        <v>76</v>
      </c>
      <c r="AY151" s="16" t="s">
        <v>164</v>
      </c>
      <c r="BE151" s="147">
        <f t="shared" si="4"/>
        <v>0</v>
      </c>
      <c r="BF151" s="147">
        <f t="shared" si="5"/>
        <v>0</v>
      </c>
      <c r="BG151" s="147">
        <f t="shared" si="6"/>
        <v>0</v>
      </c>
      <c r="BH151" s="147">
        <f t="shared" si="7"/>
        <v>0</v>
      </c>
      <c r="BI151" s="147">
        <f t="shared" si="8"/>
        <v>0</v>
      </c>
      <c r="BJ151" s="16" t="s">
        <v>113</v>
      </c>
      <c r="BK151" s="147">
        <f t="shared" si="9"/>
        <v>0</v>
      </c>
      <c r="BL151" s="16" t="s">
        <v>186</v>
      </c>
      <c r="BM151" s="146" t="s">
        <v>665</v>
      </c>
    </row>
    <row r="152" spans="2:65" s="1" customFormat="1" ht="33" customHeight="1">
      <c r="B152" s="31"/>
      <c r="C152" s="135" t="s">
        <v>470</v>
      </c>
      <c r="D152" s="135" t="s">
        <v>167</v>
      </c>
      <c r="E152" s="136" t="s">
        <v>3182</v>
      </c>
      <c r="F152" s="137" t="s">
        <v>3183</v>
      </c>
      <c r="G152" s="138" t="s">
        <v>1909</v>
      </c>
      <c r="H152" s="139">
        <v>0</v>
      </c>
      <c r="I152" s="140"/>
      <c r="J152" s="141">
        <f t="shared" si="0"/>
        <v>0</v>
      </c>
      <c r="K152" s="137" t="s">
        <v>1</v>
      </c>
      <c r="L152" s="31"/>
      <c r="M152" s="142" t="s">
        <v>1</v>
      </c>
      <c r="N152" s="143" t="s">
        <v>42</v>
      </c>
      <c r="P152" s="144">
        <f t="shared" si="1"/>
        <v>0</v>
      </c>
      <c r="Q152" s="144">
        <v>0</v>
      </c>
      <c r="R152" s="144">
        <f t="shared" si="2"/>
        <v>0</v>
      </c>
      <c r="S152" s="144">
        <v>0</v>
      </c>
      <c r="T152" s="145">
        <f t="shared" si="3"/>
        <v>0</v>
      </c>
      <c r="AR152" s="146" t="s">
        <v>186</v>
      </c>
      <c r="AT152" s="146" t="s">
        <v>167</v>
      </c>
      <c r="AU152" s="146" t="s">
        <v>76</v>
      </c>
      <c r="AY152" s="16" t="s">
        <v>164</v>
      </c>
      <c r="BE152" s="147">
        <f t="shared" si="4"/>
        <v>0</v>
      </c>
      <c r="BF152" s="147">
        <f t="shared" si="5"/>
        <v>0</v>
      </c>
      <c r="BG152" s="147">
        <f t="shared" si="6"/>
        <v>0</v>
      </c>
      <c r="BH152" s="147">
        <f t="shared" si="7"/>
        <v>0</v>
      </c>
      <c r="BI152" s="147">
        <f t="shared" si="8"/>
        <v>0</v>
      </c>
      <c r="BJ152" s="16" t="s">
        <v>113</v>
      </c>
      <c r="BK152" s="147">
        <f t="shared" si="9"/>
        <v>0</v>
      </c>
      <c r="BL152" s="16" t="s">
        <v>186</v>
      </c>
      <c r="BM152" s="146" t="s">
        <v>676</v>
      </c>
    </row>
    <row r="153" spans="2:65" s="1" customFormat="1" ht="33" customHeight="1">
      <c r="B153" s="31"/>
      <c r="C153" s="135" t="s">
        <v>477</v>
      </c>
      <c r="D153" s="135" t="s">
        <v>167</v>
      </c>
      <c r="E153" s="136" t="s">
        <v>3184</v>
      </c>
      <c r="F153" s="137" t="s">
        <v>3185</v>
      </c>
      <c r="G153" s="138" t="s">
        <v>1909</v>
      </c>
      <c r="H153" s="139">
        <v>0</v>
      </c>
      <c r="I153" s="140"/>
      <c r="J153" s="141">
        <f t="shared" si="0"/>
        <v>0</v>
      </c>
      <c r="K153" s="137" t="s">
        <v>1</v>
      </c>
      <c r="L153" s="31"/>
      <c r="M153" s="142" t="s">
        <v>1</v>
      </c>
      <c r="N153" s="143" t="s">
        <v>42</v>
      </c>
      <c r="P153" s="144">
        <f t="shared" si="1"/>
        <v>0</v>
      </c>
      <c r="Q153" s="144">
        <v>0</v>
      </c>
      <c r="R153" s="144">
        <f t="shared" si="2"/>
        <v>0</v>
      </c>
      <c r="S153" s="144">
        <v>0</v>
      </c>
      <c r="T153" s="145">
        <f t="shared" si="3"/>
        <v>0</v>
      </c>
      <c r="AR153" s="146" t="s">
        <v>186</v>
      </c>
      <c r="AT153" s="146" t="s">
        <v>167</v>
      </c>
      <c r="AU153" s="146" t="s">
        <v>76</v>
      </c>
      <c r="AY153" s="16" t="s">
        <v>164</v>
      </c>
      <c r="BE153" s="147">
        <f t="shared" si="4"/>
        <v>0</v>
      </c>
      <c r="BF153" s="147">
        <f t="shared" si="5"/>
        <v>0</v>
      </c>
      <c r="BG153" s="147">
        <f t="shared" si="6"/>
        <v>0</v>
      </c>
      <c r="BH153" s="147">
        <f t="shared" si="7"/>
        <v>0</v>
      </c>
      <c r="BI153" s="147">
        <f t="shared" si="8"/>
        <v>0</v>
      </c>
      <c r="BJ153" s="16" t="s">
        <v>113</v>
      </c>
      <c r="BK153" s="147">
        <f t="shared" si="9"/>
        <v>0</v>
      </c>
      <c r="BL153" s="16" t="s">
        <v>186</v>
      </c>
      <c r="BM153" s="146" t="s">
        <v>694</v>
      </c>
    </row>
    <row r="154" spans="2:65" s="1" customFormat="1" ht="24.2" customHeight="1">
      <c r="B154" s="31"/>
      <c r="C154" s="135" t="s">
        <v>504</v>
      </c>
      <c r="D154" s="135" t="s">
        <v>167</v>
      </c>
      <c r="E154" s="136" t="s">
        <v>3186</v>
      </c>
      <c r="F154" s="137" t="s">
        <v>3187</v>
      </c>
      <c r="G154" s="138" t="s">
        <v>1909</v>
      </c>
      <c r="H154" s="139">
        <v>0</v>
      </c>
      <c r="I154" s="140"/>
      <c r="J154" s="141">
        <f t="shared" si="0"/>
        <v>0</v>
      </c>
      <c r="K154" s="137" t="s">
        <v>1</v>
      </c>
      <c r="L154" s="31"/>
      <c r="M154" s="142" t="s">
        <v>1</v>
      </c>
      <c r="N154" s="143" t="s">
        <v>42</v>
      </c>
      <c r="P154" s="144">
        <f t="shared" si="1"/>
        <v>0</v>
      </c>
      <c r="Q154" s="144">
        <v>0</v>
      </c>
      <c r="R154" s="144">
        <f t="shared" si="2"/>
        <v>0</v>
      </c>
      <c r="S154" s="144">
        <v>0</v>
      </c>
      <c r="T154" s="145">
        <f t="shared" si="3"/>
        <v>0</v>
      </c>
      <c r="AR154" s="146" t="s">
        <v>186</v>
      </c>
      <c r="AT154" s="146" t="s">
        <v>167</v>
      </c>
      <c r="AU154" s="146" t="s">
        <v>76</v>
      </c>
      <c r="AY154" s="16" t="s">
        <v>164</v>
      </c>
      <c r="BE154" s="147">
        <f t="shared" si="4"/>
        <v>0</v>
      </c>
      <c r="BF154" s="147">
        <f t="shared" si="5"/>
        <v>0</v>
      </c>
      <c r="BG154" s="147">
        <f t="shared" si="6"/>
        <v>0</v>
      </c>
      <c r="BH154" s="147">
        <f t="shared" si="7"/>
        <v>0</v>
      </c>
      <c r="BI154" s="147">
        <f t="shared" si="8"/>
        <v>0</v>
      </c>
      <c r="BJ154" s="16" t="s">
        <v>113</v>
      </c>
      <c r="BK154" s="147">
        <f t="shared" si="9"/>
        <v>0</v>
      </c>
      <c r="BL154" s="16" t="s">
        <v>186</v>
      </c>
      <c r="BM154" s="146" t="s">
        <v>714</v>
      </c>
    </row>
    <row r="155" spans="2:65" s="1" customFormat="1" ht="37.9" customHeight="1">
      <c r="B155" s="31"/>
      <c r="C155" s="135" t="s">
        <v>514</v>
      </c>
      <c r="D155" s="135" t="s">
        <v>167</v>
      </c>
      <c r="E155" s="136" t="s">
        <v>2946</v>
      </c>
      <c r="F155" s="137" t="s">
        <v>2947</v>
      </c>
      <c r="G155" s="138" t="s">
        <v>1909</v>
      </c>
      <c r="H155" s="139">
        <v>0</v>
      </c>
      <c r="I155" s="140"/>
      <c r="J155" s="141">
        <f t="shared" si="0"/>
        <v>0</v>
      </c>
      <c r="K155" s="137" t="s">
        <v>1</v>
      </c>
      <c r="L155" s="31"/>
      <c r="M155" s="142" t="s">
        <v>1</v>
      </c>
      <c r="N155" s="143" t="s">
        <v>42</v>
      </c>
      <c r="P155" s="144">
        <f t="shared" si="1"/>
        <v>0</v>
      </c>
      <c r="Q155" s="144">
        <v>0</v>
      </c>
      <c r="R155" s="144">
        <f t="shared" si="2"/>
        <v>0</v>
      </c>
      <c r="S155" s="144">
        <v>0</v>
      </c>
      <c r="T155" s="145">
        <f t="shared" si="3"/>
        <v>0</v>
      </c>
      <c r="AR155" s="146" t="s">
        <v>186</v>
      </c>
      <c r="AT155" s="146" t="s">
        <v>167</v>
      </c>
      <c r="AU155" s="146" t="s">
        <v>76</v>
      </c>
      <c r="AY155" s="16" t="s">
        <v>164</v>
      </c>
      <c r="BE155" s="147">
        <f t="shared" si="4"/>
        <v>0</v>
      </c>
      <c r="BF155" s="147">
        <f t="shared" si="5"/>
        <v>0</v>
      </c>
      <c r="BG155" s="147">
        <f t="shared" si="6"/>
        <v>0</v>
      </c>
      <c r="BH155" s="147">
        <f t="shared" si="7"/>
        <v>0</v>
      </c>
      <c r="BI155" s="147">
        <f t="shared" si="8"/>
        <v>0</v>
      </c>
      <c r="BJ155" s="16" t="s">
        <v>113</v>
      </c>
      <c r="BK155" s="147">
        <f t="shared" si="9"/>
        <v>0</v>
      </c>
      <c r="BL155" s="16" t="s">
        <v>186</v>
      </c>
      <c r="BM155" s="146" t="s">
        <v>722</v>
      </c>
    </row>
    <row r="156" spans="2:65" s="1" customFormat="1" ht="24.2" customHeight="1">
      <c r="B156" s="31"/>
      <c r="C156" s="135" t="s">
        <v>521</v>
      </c>
      <c r="D156" s="135" t="s">
        <v>167</v>
      </c>
      <c r="E156" s="136" t="s">
        <v>2948</v>
      </c>
      <c r="F156" s="137" t="s">
        <v>2949</v>
      </c>
      <c r="G156" s="138" t="s">
        <v>1909</v>
      </c>
      <c r="H156" s="139">
        <v>0</v>
      </c>
      <c r="I156" s="140"/>
      <c r="J156" s="141">
        <f t="shared" si="0"/>
        <v>0</v>
      </c>
      <c r="K156" s="137" t="s">
        <v>1</v>
      </c>
      <c r="L156" s="31"/>
      <c r="M156" s="142" t="s">
        <v>1</v>
      </c>
      <c r="N156" s="143" t="s">
        <v>42</v>
      </c>
      <c r="P156" s="144">
        <f t="shared" si="1"/>
        <v>0</v>
      </c>
      <c r="Q156" s="144">
        <v>0</v>
      </c>
      <c r="R156" s="144">
        <f t="shared" si="2"/>
        <v>0</v>
      </c>
      <c r="S156" s="144">
        <v>0</v>
      </c>
      <c r="T156" s="145">
        <f t="shared" si="3"/>
        <v>0</v>
      </c>
      <c r="AR156" s="146" t="s">
        <v>186</v>
      </c>
      <c r="AT156" s="146" t="s">
        <v>167</v>
      </c>
      <c r="AU156" s="146" t="s">
        <v>76</v>
      </c>
      <c r="AY156" s="16" t="s">
        <v>164</v>
      </c>
      <c r="BE156" s="147">
        <f t="shared" si="4"/>
        <v>0</v>
      </c>
      <c r="BF156" s="147">
        <f t="shared" si="5"/>
        <v>0</v>
      </c>
      <c r="BG156" s="147">
        <f t="shared" si="6"/>
        <v>0</v>
      </c>
      <c r="BH156" s="147">
        <f t="shared" si="7"/>
        <v>0</v>
      </c>
      <c r="BI156" s="147">
        <f t="shared" si="8"/>
        <v>0</v>
      </c>
      <c r="BJ156" s="16" t="s">
        <v>113</v>
      </c>
      <c r="BK156" s="147">
        <f t="shared" si="9"/>
        <v>0</v>
      </c>
      <c r="BL156" s="16" t="s">
        <v>186</v>
      </c>
      <c r="BM156" s="146" t="s">
        <v>736</v>
      </c>
    </row>
    <row r="157" spans="2:65" s="1" customFormat="1" ht="37.9" customHeight="1">
      <c r="B157" s="31"/>
      <c r="C157" s="135" t="s">
        <v>526</v>
      </c>
      <c r="D157" s="135" t="s">
        <v>167</v>
      </c>
      <c r="E157" s="136" t="s">
        <v>2950</v>
      </c>
      <c r="F157" s="137" t="s">
        <v>2951</v>
      </c>
      <c r="G157" s="138" t="s">
        <v>1909</v>
      </c>
      <c r="H157" s="139">
        <v>0</v>
      </c>
      <c r="I157" s="140"/>
      <c r="J157" s="141">
        <f t="shared" si="0"/>
        <v>0</v>
      </c>
      <c r="K157" s="137" t="s">
        <v>1</v>
      </c>
      <c r="L157" s="31"/>
      <c r="M157" s="142" t="s">
        <v>1</v>
      </c>
      <c r="N157" s="143" t="s">
        <v>42</v>
      </c>
      <c r="P157" s="144">
        <f t="shared" si="1"/>
        <v>0</v>
      </c>
      <c r="Q157" s="144">
        <v>0</v>
      </c>
      <c r="R157" s="144">
        <f t="shared" si="2"/>
        <v>0</v>
      </c>
      <c r="S157" s="144">
        <v>0</v>
      </c>
      <c r="T157" s="145">
        <f t="shared" si="3"/>
        <v>0</v>
      </c>
      <c r="AR157" s="146" t="s">
        <v>186</v>
      </c>
      <c r="AT157" s="146" t="s">
        <v>167</v>
      </c>
      <c r="AU157" s="146" t="s">
        <v>76</v>
      </c>
      <c r="AY157" s="16" t="s">
        <v>164</v>
      </c>
      <c r="BE157" s="147">
        <f t="shared" si="4"/>
        <v>0</v>
      </c>
      <c r="BF157" s="147">
        <f t="shared" si="5"/>
        <v>0</v>
      </c>
      <c r="BG157" s="147">
        <f t="shared" si="6"/>
        <v>0</v>
      </c>
      <c r="BH157" s="147">
        <f t="shared" si="7"/>
        <v>0</v>
      </c>
      <c r="BI157" s="147">
        <f t="shared" si="8"/>
        <v>0</v>
      </c>
      <c r="BJ157" s="16" t="s">
        <v>113</v>
      </c>
      <c r="BK157" s="147">
        <f t="shared" si="9"/>
        <v>0</v>
      </c>
      <c r="BL157" s="16" t="s">
        <v>186</v>
      </c>
      <c r="BM157" s="146" t="s">
        <v>745</v>
      </c>
    </row>
    <row r="158" spans="2:65" s="1" customFormat="1" ht="44.25" customHeight="1">
      <c r="B158" s="31"/>
      <c r="C158" s="135" t="s">
        <v>536</v>
      </c>
      <c r="D158" s="135" t="s">
        <v>167</v>
      </c>
      <c r="E158" s="136" t="s">
        <v>2952</v>
      </c>
      <c r="F158" s="137" t="s">
        <v>2953</v>
      </c>
      <c r="G158" s="138" t="s">
        <v>1909</v>
      </c>
      <c r="H158" s="139">
        <v>0</v>
      </c>
      <c r="I158" s="140"/>
      <c r="J158" s="141">
        <f t="shared" si="0"/>
        <v>0</v>
      </c>
      <c r="K158" s="137" t="s">
        <v>1</v>
      </c>
      <c r="L158" s="31"/>
      <c r="M158" s="142" t="s">
        <v>1</v>
      </c>
      <c r="N158" s="143" t="s">
        <v>42</v>
      </c>
      <c r="P158" s="144">
        <f t="shared" si="1"/>
        <v>0</v>
      </c>
      <c r="Q158" s="144">
        <v>0</v>
      </c>
      <c r="R158" s="144">
        <f t="shared" si="2"/>
        <v>0</v>
      </c>
      <c r="S158" s="144">
        <v>0</v>
      </c>
      <c r="T158" s="145">
        <f t="shared" si="3"/>
        <v>0</v>
      </c>
      <c r="AR158" s="146" t="s">
        <v>186</v>
      </c>
      <c r="AT158" s="146" t="s">
        <v>167</v>
      </c>
      <c r="AU158" s="146" t="s">
        <v>76</v>
      </c>
      <c r="AY158" s="16" t="s">
        <v>164</v>
      </c>
      <c r="BE158" s="147">
        <f t="shared" si="4"/>
        <v>0</v>
      </c>
      <c r="BF158" s="147">
        <f t="shared" si="5"/>
        <v>0</v>
      </c>
      <c r="BG158" s="147">
        <f t="shared" si="6"/>
        <v>0</v>
      </c>
      <c r="BH158" s="147">
        <f t="shared" si="7"/>
        <v>0</v>
      </c>
      <c r="BI158" s="147">
        <f t="shared" si="8"/>
        <v>0</v>
      </c>
      <c r="BJ158" s="16" t="s">
        <v>113</v>
      </c>
      <c r="BK158" s="147">
        <f t="shared" si="9"/>
        <v>0</v>
      </c>
      <c r="BL158" s="16" t="s">
        <v>186</v>
      </c>
      <c r="BM158" s="146" t="s">
        <v>761</v>
      </c>
    </row>
    <row r="159" spans="2:65" s="1" customFormat="1" ht="37.9" customHeight="1">
      <c r="B159" s="31"/>
      <c r="C159" s="135" t="s">
        <v>541</v>
      </c>
      <c r="D159" s="135" t="s">
        <v>167</v>
      </c>
      <c r="E159" s="136" t="s">
        <v>2954</v>
      </c>
      <c r="F159" s="137" t="s">
        <v>2955</v>
      </c>
      <c r="G159" s="138" t="s">
        <v>1909</v>
      </c>
      <c r="H159" s="139">
        <v>0</v>
      </c>
      <c r="I159" s="140"/>
      <c r="J159" s="141">
        <f t="shared" si="0"/>
        <v>0</v>
      </c>
      <c r="K159" s="137" t="s">
        <v>1</v>
      </c>
      <c r="L159" s="31"/>
      <c r="M159" s="142" t="s">
        <v>1</v>
      </c>
      <c r="N159" s="143" t="s">
        <v>42</v>
      </c>
      <c r="P159" s="144">
        <f t="shared" si="1"/>
        <v>0</v>
      </c>
      <c r="Q159" s="144">
        <v>0</v>
      </c>
      <c r="R159" s="144">
        <f t="shared" si="2"/>
        <v>0</v>
      </c>
      <c r="S159" s="144">
        <v>0</v>
      </c>
      <c r="T159" s="145">
        <f t="shared" si="3"/>
        <v>0</v>
      </c>
      <c r="AR159" s="146" t="s">
        <v>186</v>
      </c>
      <c r="AT159" s="146" t="s">
        <v>167</v>
      </c>
      <c r="AU159" s="146" t="s">
        <v>76</v>
      </c>
      <c r="AY159" s="16" t="s">
        <v>164</v>
      </c>
      <c r="BE159" s="147">
        <f t="shared" si="4"/>
        <v>0</v>
      </c>
      <c r="BF159" s="147">
        <f t="shared" si="5"/>
        <v>0</v>
      </c>
      <c r="BG159" s="147">
        <f t="shared" si="6"/>
        <v>0</v>
      </c>
      <c r="BH159" s="147">
        <f t="shared" si="7"/>
        <v>0</v>
      </c>
      <c r="BI159" s="147">
        <f t="shared" si="8"/>
        <v>0</v>
      </c>
      <c r="BJ159" s="16" t="s">
        <v>113</v>
      </c>
      <c r="BK159" s="147">
        <f t="shared" si="9"/>
        <v>0</v>
      </c>
      <c r="BL159" s="16" t="s">
        <v>186</v>
      </c>
      <c r="BM159" s="146" t="s">
        <v>784</v>
      </c>
    </row>
    <row r="160" spans="2:65" s="1" customFormat="1" ht="37.9" customHeight="1">
      <c r="B160" s="31"/>
      <c r="C160" s="135" t="s">
        <v>552</v>
      </c>
      <c r="D160" s="135" t="s">
        <v>167</v>
      </c>
      <c r="E160" s="136" t="s">
        <v>2956</v>
      </c>
      <c r="F160" s="137" t="s">
        <v>2957</v>
      </c>
      <c r="G160" s="138" t="s">
        <v>1909</v>
      </c>
      <c r="H160" s="139">
        <v>0</v>
      </c>
      <c r="I160" s="140"/>
      <c r="J160" s="141">
        <f t="shared" si="0"/>
        <v>0</v>
      </c>
      <c r="K160" s="137" t="s">
        <v>1</v>
      </c>
      <c r="L160" s="31"/>
      <c r="M160" s="142" t="s">
        <v>1</v>
      </c>
      <c r="N160" s="143" t="s">
        <v>42</v>
      </c>
      <c r="P160" s="144">
        <f t="shared" si="1"/>
        <v>0</v>
      </c>
      <c r="Q160" s="144">
        <v>0</v>
      </c>
      <c r="R160" s="144">
        <f t="shared" si="2"/>
        <v>0</v>
      </c>
      <c r="S160" s="144">
        <v>0</v>
      </c>
      <c r="T160" s="145">
        <f t="shared" si="3"/>
        <v>0</v>
      </c>
      <c r="AR160" s="146" t="s">
        <v>186</v>
      </c>
      <c r="AT160" s="146" t="s">
        <v>167</v>
      </c>
      <c r="AU160" s="146" t="s">
        <v>76</v>
      </c>
      <c r="AY160" s="16" t="s">
        <v>164</v>
      </c>
      <c r="BE160" s="147">
        <f t="shared" si="4"/>
        <v>0</v>
      </c>
      <c r="BF160" s="147">
        <f t="shared" si="5"/>
        <v>0</v>
      </c>
      <c r="BG160" s="147">
        <f t="shared" si="6"/>
        <v>0</v>
      </c>
      <c r="BH160" s="147">
        <f t="shared" si="7"/>
        <v>0</v>
      </c>
      <c r="BI160" s="147">
        <f t="shared" si="8"/>
        <v>0</v>
      </c>
      <c r="BJ160" s="16" t="s">
        <v>113</v>
      </c>
      <c r="BK160" s="147">
        <f t="shared" si="9"/>
        <v>0</v>
      </c>
      <c r="BL160" s="16" t="s">
        <v>186</v>
      </c>
      <c r="BM160" s="146" t="s">
        <v>794</v>
      </c>
    </row>
    <row r="161" spans="2:65" s="1" customFormat="1" ht="24.2" customHeight="1">
      <c r="B161" s="31"/>
      <c r="C161" s="135" t="s">
        <v>558</v>
      </c>
      <c r="D161" s="135" t="s">
        <v>167</v>
      </c>
      <c r="E161" s="136" t="s">
        <v>3188</v>
      </c>
      <c r="F161" s="137" t="s">
        <v>3189</v>
      </c>
      <c r="G161" s="138" t="s">
        <v>1909</v>
      </c>
      <c r="H161" s="139">
        <v>1</v>
      </c>
      <c r="I161" s="140"/>
      <c r="J161" s="141">
        <f t="shared" si="0"/>
        <v>0</v>
      </c>
      <c r="K161" s="137" t="s">
        <v>1</v>
      </c>
      <c r="L161" s="31"/>
      <c r="M161" s="142" t="s">
        <v>1</v>
      </c>
      <c r="N161" s="143" t="s">
        <v>42</v>
      </c>
      <c r="P161" s="144">
        <f t="shared" si="1"/>
        <v>0</v>
      </c>
      <c r="Q161" s="144">
        <v>0</v>
      </c>
      <c r="R161" s="144">
        <f t="shared" si="2"/>
        <v>0</v>
      </c>
      <c r="S161" s="144">
        <v>0</v>
      </c>
      <c r="T161" s="145">
        <f t="shared" si="3"/>
        <v>0</v>
      </c>
      <c r="AR161" s="146" t="s">
        <v>186</v>
      </c>
      <c r="AT161" s="146" t="s">
        <v>167</v>
      </c>
      <c r="AU161" s="146" t="s">
        <v>76</v>
      </c>
      <c r="AY161" s="16" t="s">
        <v>164</v>
      </c>
      <c r="BE161" s="147">
        <f t="shared" si="4"/>
        <v>0</v>
      </c>
      <c r="BF161" s="147">
        <f t="shared" si="5"/>
        <v>0</v>
      </c>
      <c r="BG161" s="147">
        <f t="shared" si="6"/>
        <v>0</v>
      </c>
      <c r="BH161" s="147">
        <f t="shared" si="7"/>
        <v>0</v>
      </c>
      <c r="BI161" s="147">
        <f t="shared" si="8"/>
        <v>0</v>
      </c>
      <c r="BJ161" s="16" t="s">
        <v>113</v>
      </c>
      <c r="BK161" s="147">
        <f t="shared" si="9"/>
        <v>0</v>
      </c>
      <c r="BL161" s="16" t="s">
        <v>186</v>
      </c>
      <c r="BM161" s="146" t="s">
        <v>803</v>
      </c>
    </row>
    <row r="162" spans="2:65" s="1" customFormat="1" ht="21.75" customHeight="1">
      <c r="B162" s="31"/>
      <c r="C162" s="135" t="s">
        <v>563</v>
      </c>
      <c r="D162" s="135" t="s">
        <v>167</v>
      </c>
      <c r="E162" s="136" t="s">
        <v>3190</v>
      </c>
      <c r="F162" s="137" t="s">
        <v>3191</v>
      </c>
      <c r="G162" s="138" t="s">
        <v>1909</v>
      </c>
      <c r="H162" s="139">
        <v>1</v>
      </c>
      <c r="I162" s="140"/>
      <c r="J162" s="141">
        <f t="shared" si="0"/>
        <v>0</v>
      </c>
      <c r="K162" s="137" t="s">
        <v>1</v>
      </c>
      <c r="L162" s="31"/>
      <c r="M162" s="152" t="s">
        <v>1</v>
      </c>
      <c r="N162" s="153" t="s">
        <v>42</v>
      </c>
      <c r="O162" s="154"/>
      <c r="P162" s="155">
        <f t="shared" si="1"/>
        <v>0</v>
      </c>
      <c r="Q162" s="155">
        <v>0</v>
      </c>
      <c r="R162" s="155">
        <f t="shared" si="2"/>
        <v>0</v>
      </c>
      <c r="S162" s="155">
        <v>0</v>
      </c>
      <c r="T162" s="156">
        <f t="shared" si="3"/>
        <v>0</v>
      </c>
      <c r="AR162" s="146" t="s">
        <v>186</v>
      </c>
      <c r="AT162" s="146" t="s">
        <v>167</v>
      </c>
      <c r="AU162" s="146" t="s">
        <v>76</v>
      </c>
      <c r="AY162" s="16" t="s">
        <v>164</v>
      </c>
      <c r="BE162" s="147">
        <f t="shared" si="4"/>
        <v>0</v>
      </c>
      <c r="BF162" s="147">
        <f t="shared" si="5"/>
        <v>0</v>
      </c>
      <c r="BG162" s="147">
        <f t="shared" si="6"/>
        <v>0</v>
      </c>
      <c r="BH162" s="147">
        <f t="shared" si="7"/>
        <v>0</v>
      </c>
      <c r="BI162" s="147">
        <f t="shared" si="8"/>
        <v>0</v>
      </c>
      <c r="BJ162" s="16" t="s">
        <v>113</v>
      </c>
      <c r="BK162" s="147">
        <f t="shared" si="9"/>
        <v>0</v>
      </c>
      <c r="BL162" s="16" t="s">
        <v>186</v>
      </c>
      <c r="BM162" s="146" t="s">
        <v>812</v>
      </c>
    </row>
    <row r="163" spans="2:65" s="1" customFormat="1" ht="6.95" customHeight="1">
      <c r="B163" s="43"/>
      <c r="C163" s="44"/>
      <c r="D163" s="44"/>
      <c r="E163" s="44"/>
      <c r="F163" s="44"/>
      <c r="G163" s="44"/>
      <c r="H163" s="44"/>
      <c r="I163" s="44"/>
      <c r="J163" s="44"/>
      <c r="K163" s="44"/>
      <c r="L163" s="31"/>
    </row>
  </sheetData>
  <sheetProtection algorithmName="SHA-512" hashValue="KNQNRtt1Rq5muyIJZvOm9o3ptMELLFHKHvSqqrxtNMznyZsgfoPcX6Gwp5X+qQOOMuyzqggg8NS2/j9LpWijJA==" saltValue="XcI8lN/8ORTZOkj1pDfapFg5T+FEulKbSOeu+pqL9Higj74evdgMxRkKeXRhy+qaOalBZdJ/DIFlATBBT6JDFQ==" spinCount="100000" sheet="1" objects="1" scenarios="1" formatColumns="0" formatRows="0" autoFilter="0"/>
  <autoFilter ref="C119:K162" xr:uid="{00000000-0009-0000-0000-00000F000000}"/>
  <mergeCells count="12">
    <mergeCell ref="E112:H112"/>
    <mergeCell ref="L2:V2"/>
    <mergeCell ref="E85:H85"/>
    <mergeCell ref="E87:H87"/>
    <mergeCell ref="E89:H89"/>
    <mergeCell ref="E108:H108"/>
    <mergeCell ref="E110:H11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DE4DA0A3A67894BADC8F8EA8CA07CC4" ma:contentTypeVersion="15" ma:contentTypeDescription="Vytvoří nový dokument" ma:contentTypeScope="" ma:versionID="f4769daa44543672f07708303bf88d80">
  <xsd:schema xmlns:xsd="http://www.w3.org/2001/XMLSchema" xmlns:xs="http://www.w3.org/2001/XMLSchema" xmlns:p="http://schemas.microsoft.com/office/2006/metadata/properties" xmlns:ns2="c03dcc2d-00ec-4599-b3dd-6e694807e020" xmlns:ns3="1d4b32a5-dbaf-49bd-9c72-af8c88b6ef1c" targetNamespace="http://schemas.microsoft.com/office/2006/metadata/properties" ma:root="true" ma:fieldsID="01794dfec908b92b5af4d6d03a59e2d1" ns2:_="" ns3:_="">
    <xsd:import namespace="c03dcc2d-00ec-4599-b3dd-6e694807e020"/>
    <xsd:import namespace="1d4b32a5-dbaf-49bd-9c72-af8c88b6ef1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dcc2d-00ec-4599-b3dd-6e694807e02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79b6866-37ff-4a53-81a4-0a4c729f9f1e}" ma:internalName="TaxCatchAll" ma:showField="CatchAllData" ma:web="c03dcc2d-00ec-4599-b3dd-6e694807e0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4b32a5-dbaf-49bd-9c72-af8c88b6ef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d48fbdb8-179a-4c87-87e1-a65fe5d901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03dcc2d-00ec-4599-b3dd-6e694807e020" xsi:nil="true"/>
    <lcf76f155ced4ddcb4097134ff3c332f xmlns="1d4b32a5-dbaf-49bd-9c72-af8c88b6ef1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284429D-D9C8-490D-97DE-D5F6B962CA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3dcc2d-00ec-4599-b3dd-6e694807e020"/>
    <ds:schemaRef ds:uri="1d4b32a5-dbaf-49bd-9c72-af8c88b6ef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8DC60B-C7CF-483C-AB06-3B756FD1AC4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EED120-5D37-4BEB-AA77-7B1072399ECD}">
  <ds:schemaRefs>
    <ds:schemaRef ds:uri="http://schemas.microsoft.com/office/2006/metadata/properties"/>
    <ds:schemaRef ds:uri="http://schemas.microsoft.com/office/infopath/2007/PartnerControls"/>
    <ds:schemaRef ds:uri="c03dcc2d-00ec-4599-b3dd-6e694807e020"/>
    <ds:schemaRef ds:uri="1d4b32a5-dbaf-49bd-9c72-af8c88b6ef1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32</vt:i4>
      </vt:variant>
    </vt:vector>
  </HeadingPairs>
  <TitlesOfParts>
    <vt:vector size="48" baseType="lpstr">
      <vt:lpstr>Rekapitulace stavby</vt:lpstr>
      <vt:lpstr>00 - Vedlejší rozpočtové ...</vt:lpstr>
      <vt:lpstr>01 - Architektonicko stav...</vt:lpstr>
      <vt:lpstr>02 - Ústřední topení</vt:lpstr>
      <vt:lpstr>03 - Elektroinstalace pro...</vt:lpstr>
      <vt:lpstr>04 - Fotovoltaický systém</vt:lpstr>
      <vt:lpstr>05 - Zdravotechnika</vt:lpstr>
      <vt:lpstr>06 - VZT</vt:lpstr>
      <vt:lpstr>07 - Silnoproud</vt:lpstr>
      <vt:lpstr>08 - CCTV</vt:lpstr>
      <vt:lpstr>09 - DT</vt:lpstr>
      <vt:lpstr>10 - EZS</vt:lpstr>
      <vt:lpstr>11 - SKT</vt:lpstr>
      <vt:lpstr>12 - KSP</vt:lpstr>
      <vt:lpstr>13 - STA</vt:lpstr>
      <vt:lpstr>14 - UKS</vt:lpstr>
      <vt:lpstr>'00 - Vedlejší rozpočtové ...'!Názvy_tisku</vt:lpstr>
      <vt:lpstr>'01 - Architektonicko stav...'!Názvy_tisku</vt:lpstr>
      <vt:lpstr>'02 - Ústřední topení'!Názvy_tisku</vt:lpstr>
      <vt:lpstr>'03 - Elektroinstalace pro...'!Názvy_tisku</vt:lpstr>
      <vt:lpstr>'04 - Fotovoltaický systém'!Názvy_tisku</vt:lpstr>
      <vt:lpstr>'05 - Zdravotechnika'!Názvy_tisku</vt:lpstr>
      <vt:lpstr>'06 - VZT'!Názvy_tisku</vt:lpstr>
      <vt:lpstr>'07 - Silnoproud'!Názvy_tisku</vt:lpstr>
      <vt:lpstr>'08 - CCTV'!Názvy_tisku</vt:lpstr>
      <vt:lpstr>'09 - DT'!Názvy_tisku</vt:lpstr>
      <vt:lpstr>'10 - EZS'!Názvy_tisku</vt:lpstr>
      <vt:lpstr>'11 - SKT'!Názvy_tisku</vt:lpstr>
      <vt:lpstr>'12 - KSP'!Názvy_tisku</vt:lpstr>
      <vt:lpstr>'13 - STA'!Názvy_tisku</vt:lpstr>
      <vt:lpstr>'14 - UKS'!Názvy_tisku</vt:lpstr>
      <vt:lpstr>'Rekapitulace stavby'!Názvy_tisku</vt:lpstr>
      <vt:lpstr>'00 - Vedlejší rozpočtové ...'!Oblast_tisku</vt:lpstr>
      <vt:lpstr>'01 - Architektonicko stav...'!Oblast_tisku</vt:lpstr>
      <vt:lpstr>'02 - Ústřední topení'!Oblast_tisku</vt:lpstr>
      <vt:lpstr>'03 - Elektroinstalace pro...'!Oblast_tisku</vt:lpstr>
      <vt:lpstr>'04 - Fotovoltaický systém'!Oblast_tisku</vt:lpstr>
      <vt:lpstr>'05 - Zdravotechnika'!Oblast_tisku</vt:lpstr>
      <vt:lpstr>'06 - VZT'!Oblast_tisku</vt:lpstr>
      <vt:lpstr>'07 - Silnoproud'!Oblast_tisku</vt:lpstr>
      <vt:lpstr>'08 - CCTV'!Oblast_tisku</vt:lpstr>
      <vt:lpstr>'09 - DT'!Oblast_tisku</vt:lpstr>
      <vt:lpstr>'10 - EZS'!Oblast_tisku</vt:lpstr>
      <vt:lpstr>'11 - SKT'!Oblast_tisku</vt:lpstr>
      <vt:lpstr>'12 - KSP'!Oblast_tisku</vt:lpstr>
      <vt:lpstr>'13 - STA'!Oblast_tisku</vt:lpstr>
      <vt:lpstr>'14 - UKS'!Oblast_tisku</vt:lpstr>
      <vt:lpstr>'Rekapitulace stavby'!Oblast_tisku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Honored\Ema1</dc:creator>
  <cp:keywords/>
  <dc:description/>
  <cp:lastModifiedBy>Lukáš  Dukay</cp:lastModifiedBy>
  <cp:revision/>
  <dcterms:created xsi:type="dcterms:W3CDTF">2025-01-30T08:02:08Z</dcterms:created>
  <dcterms:modified xsi:type="dcterms:W3CDTF">2025-02-05T11:39:01Z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0x0101008DE4DA0A3A67894BADC8F8EA8CA07CC4</vt:lpwstr>
  </property>
  <property fmtid="{D5CDD505-2E9C-101B-9397-08002B2CF9AE}" pid="3" name="MediaServiceImageTags">
    <vt:lpwstr/>
  </property>
</Properties>
</file>