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 - Sanační omítky vnějš..." sheetId="2" r:id="rId2"/>
    <sheet name="20 - Schodiště a podesta ..." sheetId="3" r:id="rId3"/>
    <sheet name="30 - Kamenné opěrné pilíř..." sheetId="4" r:id="rId4"/>
    <sheet name="40 - Zámek - kamenné a št..." sheetId="5" r:id="rId5"/>
    <sheet name="50 - Salla Terena - nové ..." sheetId="6" r:id="rId6"/>
    <sheet name="60 - Salla Terena - schod..." sheetId="7" r:id="rId7"/>
    <sheet name="70 - Objekt DOZP - dešťov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'10 - Sanační omítky vnějš...'!$C$132:$K$358</definedName>
    <definedName name="_xlnm.Print_Area" localSheetId="1">'10 - Sanační omítky vnějš...'!$C$4:$J$76,'10 - Sanační omítky vnějš...'!$C$82:$J$114,'10 - Sanační omítky vnějš...'!$C$120:$K$358</definedName>
    <definedName name="_xlnm.Print_Titles" localSheetId="1">'10 - Sanační omítky vnějš...'!$132:$132</definedName>
    <definedName name="_xlnm._FilterDatabase" localSheetId="2" hidden="1">'20 - Schodiště a podesta ...'!$C$131:$K$328</definedName>
    <definedName name="_xlnm.Print_Area" localSheetId="2">'20 - Schodiště a podesta ...'!$C$4:$J$76,'20 - Schodiště a podesta ...'!$C$82:$J$113,'20 - Schodiště a podesta ...'!$C$119:$K$328</definedName>
    <definedName name="_xlnm.Print_Titles" localSheetId="2">'20 - Schodiště a podesta ...'!$131:$131</definedName>
    <definedName name="_xlnm._FilterDatabase" localSheetId="3" hidden="1">'30 - Kamenné opěrné pilíř...'!$C$127:$K$286</definedName>
    <definedName name="_xlnm.Print_Area" localSheetId="3">'30 - Kamenné opěrné pilíř...'!$C$4:$J$76,'30 - Kamenné opěrné pilíř...'!$C$82:$J$109,'30 - Kamenné opěrné pilíř...'!$C$115:$K$286</definedName>
    <definedName name="_xlnm.Print_Titles" localSheetId="3">'30 - Kamenné opěrné pilíř...'!$127:$127</definedName>
    <definedName name="_xlnm._FilterDatabase" localSheetId="4" hidden="1">'40 - Zámek - kamenné a št...'!$C$127:$K$185</definedName>
    <definedName name="_xlnm.Print_Area" localSheetId="4">'40 - Zámek - kamenné a št...'!$C$4:$J$76,'40 - Zámek - kamenné a št...'!$C$82:$J$109,'40 - Zámek - kamenné a št...'!$C$115:$K$185</definedName>
    <definedName name="_xlnm.Print_Titles" localSheetId="4">'40 - Zámek - kamenné a št...'!$127:$127</definedName>
    <definedName name="_xlnm._FilterDatabase" localSheetId="5" hidden="1">'50 - Salla Terena - nové ...'!$C$133:$K$273</definedName>
    <definedName name="_xlnm.Print_Area" localSheetId="5">'50 - Salla Terena - nové ...'!$C$4:$J$76,'50 - Salla Terena - nové ...'!$C$82:$J$115,'50 - Salla Terena - nové ...'!$C$121:$K$273</definedName>
    <definedName name="_xlnm.Print_Titles" localSheetId="5">'50 - Salla Terena - nové ...'!$133:$133</definedName>
    <definedName name="_xlnm._FilterDatabase" localSheetId="6" hidden="1">'60 - Salla Terena - schod...'!$C$130:$K$288</definedName>
    <definedName name="_xlnm.Print_Area" localSheetId="6">'60 - Salla Terena - schod...'!$C$4:$J$76,'60 - Salla Terena - schod...'!$C$82:$J$112,'60 - Salla Terena - schod...'!$C$118:$K$288</definedName>
    <definedName name="_xlnm.Print_Titles" localSheetId="6">'60 - Salla Terena - schod...'!$130:$130</definedName>
    <definedName name="_xlnm._FilterDatabase" localSheetId="7" hidden="1">'70 - Objekt DOZP - dešťov...'!$C$125:$K$272</definedName>
    <definedName name="_xlnm.Print_Area" localSheetId="7">'70 - Objekt DOZP - dešťov...'!$C$4:$J$76,'70 - Objekt DOZP - dešťov...'!$C$82:$J$107,'70 - Objekt DOZP - dešťov...'!$C$113:$K$272</definedName>
    <definedName name="_xlnm.Print_Titles" localSheetId="7">'70 - Objekt DOZP - dešťov...'!$125:$125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272"/>
  <c r="BH272"/>
  <c r="BG272"/>
  <c r="BE272"/>
  <c r="T272"/>
  <c r="R272"/>
  <c r="P272"/>
  <c r="BI271"/>
  <c r="BH271"/>
  <c r="BG271"/>
  <c r="BE271"/>
  <c r="T271"/>
  <c r="R271"/>
  <c r="P271"/>
  <c r="BI267"/>
  <c r="BH267"/>
  <c r="BG267"/>
  <c r="BE267"/>
  <c r="T267"/>
  <c r="T266"/>
  <c r="T265"/>
  <c r="R267"/>
  <c r="R266"/>
  <c r="R265"/>
  <c r="P267"/>
  <c r="P266"/>
  <c r="P265"/>
  <c r="BI264"/>
  <c r="BH264"/>
  <c r="BG264"/>
  <c r="BE264"/>
  <c r="T264"/>
  <c r="T263"/>
  <c r="R264"/>
  <c r="R263"/>
  <c r="P264"/>
  <c r="P263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3"/>
  <c r="BH253"/>
  <c r="BG253"/>
  <c r="BE253"/>
  <c r="T253"/>
  <c r="R253"/>
  <c r="P253"/>
  <c r="BI250"/>
  <c r="BH250"/>
  <c r="BG250"/>
  <c r="BE250"/>
  <c r="T250"/>
  <c r="R250"/>
  <c r="P250"/>
  <c r="BI246"/>
  <c r="BH246"/>
  <c r="BG246"/>
  <c r="BE246"/>
  <c r="T246"/>
  <c r="R246"/>
  <c r="P246"/>
  <c r="BI243"/>
  <c r="BH243"/>
  <c r="BG243"/>
  <c r="BE243"/>
  <c r="T243"/>
  <c r="R243"/>
  <c r="P243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1"/>
  <c r="BH221"/>
  <c r="BG221"/>
  <c r="BE221"/>
  <c r="T221"/>
  <c r="R221"/>
  <c r="P221"/>
  <c r="BI218"/>
  <c r="BH218"/>
  <c r="BG218"/>
  <c r="BE218"/>
  <c r="T218"/>
  <c r="R218"/>
  <c r="P218"/>
  <c r="BI214"/>
  <c r="BH214"/>
  <c r="BG214"/>
  <c r="BE214"/>
  <c r="T214"/>
  <c r="R214"/>
  <c r="P214"/>
  <c r="BI209"/>
  <c r="BH209"/>
  <c r="BG209"/>
  <c r="BE209"/>
  <c r="T209"/>
  <c r="T208"/>
  <c r="R209"/>
  <c r="R208"/>
  <c r="P209"/>
  <c r="P208"/>
  <c r="BI204"/>
  <c r="BH204"/>
  <c r="BG204"/>
  <c r="BE204"/>
  <c r="T204"/>
  <c r="T203"/>
  <c r="R204"/>
  <c r="R203"/>
  <c r="P204"/>
  <c r="P203"/>
  <c r="BI199"/>
  <c r="BH199"/>
  <c r="BG199"/>
  <c r="BE199"/>
  <c r="T199"/>
  <c r="R199"/>
  <c r="P199"/>
  <c r="BI195"/>
  <c r="BH195"/>
  <c r="BG195"/>
  <c r="BE195"/>
  <c r="T195"/>
  <c r="R195"/>
  <c r="P195"/>
  <c r="BI192"/>
  <c r="BH192"/>
  <c r="BG192"/>
  <c r="BE192"/>
  <c r="T192"/>
  <c r="R192"/>
  <c r="P192"/>
  <c r="BI191"/>
  <c r="BH191"/>
  <c r="BG191"/>
  <c r="BE191"/>
  <c r="T191"/>
  <c r="R191"/>
  <c r="P191"/>
  <c r="BI188"/>
  <c r="BH188"/>
  <c r="BG188"/>
  <c r="BE188"/>
  <c r="T188"/>
  <c r="R188"/>
  <c r="P188"/>
  <c r="BI187"/>
  <c r="BH187"/>
  <c r="BG187"/>
  <c r="BE187"/>
  <c r="T187"/>
  <c r="R187"/>
  <c r="P187"/>
  <c r="BI184"/>
  <c r="BH184"/>
  <c r="BG184"/>
  <c r="BE184"/>
  <c r="T184"/>
  <c r="R184"/>
  <c r="P184"/>
  <c r="BI177"/>
  <c r="BH177"/>
  <c r="BG177"/>
  <c r="BE177"/>
  <c r="T177"/>
  <c r="R177"/>
  <c r="P177"/>
  <c r="BI165"/>
  <c r="BH165"/>
  <c r="BG165"/>
  <c r="BE165"/>
  <c r="T165"/>
  <c r="R165"/>
  <c r="P165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48"/>
  <c r="BH148"/>
  <c r="BG148"/>
  <c r="BE148"/>
  <c r="T148"/>
  <c r="R148"/>
  <c r="P148"/>
  <c r="BI147"/>
  <c r="BH147"/>
  <c r="BG147"/>
  <c r="BE147"/>
  <c r="T147"/>
  <c r="R147"/>
  <c r="P147"/>
  <c r="BI144"/>
  <c r="BH144"/>
  <c r="BG144"/>
  <c r="BE144"/>
  <c r="T144"/>
  <c r="R144"/>
  <c r="P144"/>
  <c r="BI141"/>
  <c r="BH141"/>
  <c r="BG141"/>
  <c r="BE141"/>
  <c r="T141"/>
  <c r="R141"/>
  <c r="P141"/>
  <c r="BI138"/>
  <c r="BH138"/>
  <c r="BG138"/>
  <c r="BE138"/>
  <c r="T138"/>
  <c r="R138"/>
  <c r="P138"/>
  <c r="BI135"/>
  <c r="BH135"/>
  <c r="BG135"/>
  <c r="BE135"/>
  <c r="T135"/>
  <c r="R135"/>
  <c r="P135"/>
  <c r="BI129"/>
  <c r="BH129"/>
  <c r="BG129"/>
  <c r="BE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89"/>
  <c r="E7"/>
  <c r="E116"/>
  <c i="7" r="J37"/>
  <c r="J36"/>
  <c i="1" r="AY100"/>
  <c i="7" r="J35"/>
  <c i="1" r="AX100"/>
  <c i="7" r="BI287"/>
  <c r="BH287"/>
  <c r="BG287"/>
  <c r="BF287"/>
  <c r="T287"/>
  <c r="T278"/>
  <c r="R287"/>
  <c r="R278"/>
  <c r="P287"/>
  <c r="P278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19"/>
  <c r="BH219"/>
  <c r="BG219"/>
  <c r="BF219"/>
  <c r="T219"/>
  <c r="R219"/>
  <c r="P219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T199"/>
  <c r="R200"/>
  <c r="R199"/>
  <c r="P200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R165"/>
  <c r="P165"/>
  <c r="BI154"/>
  <c r="BH154"/>
  <c r="BG154"/>
  <c r="BF154"/>
  <c r="T154"/>
  <c r="T153"/>
  <c r="R154"/>
  <c r="R153"/>
  <c r="P154"/>
  <c r="P153"/>
  <c r="BI150"/>
  <c r="BH150"/>
  <c r="BG150"/>
  <c r="BF150"/>
  <c r="T150"/>
  <c r="T149"/>
  <c r="R150"/>
  <c r="R149"/>
  <c r="P150"/>
  <c r="P149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J128"/>
  <c r="J127"/>
  <c r="F127"/>
  <c r="F125"/>
  <c r="E123"/>
  <c r="J92"/>
  <c r="J91"/>
  <c r="F91"/>
  <c r="F89"/>
  <c r="E87"/>
  <c r="J18"/>
  <c r="E18"/>
  <c r="F92"/>
  <c r="J17"/>
  <c r="J12"/>
  <c r="J89"/>
  <c r="E7"/>
  <c r="E85"/>
  <c i="6" r="J37"/>
  <c r="J36"/>
  <c i="1" r="AY99"/>
  <c i="6" r="J35"/>
  <c i="1" r="AX99"/>
  <c i="6"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5"/>
  <c r="BH265"/>
  <c r="BG265"/>
  <c r="BF265"/>
  <c r="T265"/>
  <c r="R265"/>
  <c r="P265"/>
  <c r="BI264"/>
  <c r="BH264"/>
  <c r="BG264"/>
  <c r="BF264"/>
  <c r="T264"/>
  <c r="R264"/>
  <c r="P264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T241"/>
  <c r="R242"/>
  <c r="R241"/>
  <c r="P242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T188"/>
  <c r="R189"/>
  <c r="R188"/>
  <c r="P189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8"/>
  <c r="BH168"/>
  <c r="BG168"/>
  <c r="BF168"/>
  <c r="T168"/>
  <c r="R168"/>
  <c r="P168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J131"/>
  <c r="J130"/>
  <c r="F130"/>
  <c r="F128"/>
  <c r="E126"/>
  <c r="J92"/>
  <c r="J91"/>
  <c r="F91"/>
  <c r="F89"/>
  <c r="E87"/>
  <c r="J18"/>
  <c r="E18"/>
  <c r="F92"/>
  <c r="J17"/>
  <c r="J12"/>
  <c r="J89"/>
  <c r="E7"/>
  <c r="E85"/>
  <c i="5" r="J37"/>
  <c r="J36"/>
  <c i="1" r="AY98"/>
  <c i="5" r="J35"/>
  <c i="1" r="AX98"/>
  <c i="5"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T171"/>
  <c r="R172"/>
  <c r="R171"/>
  <c r="P172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0"/>
  <c r="BH150"/>
  <c r="BG150"/>
  <c r="BF150"/>
  <c r="T150"/>
  <c r="R150"/>
  <c r="P150"/>
  <c r="BI148"/>
  <c r="BH148"/>
  <c r="BG148"/>
  <c r="BF148"/>
  <c r="T148"/>
  <c r="T147"/>
  <c r="R148"/>
  <c r="R147"/>
  <c r="P148"/>
  <c r="P147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BI134"/>
  <c r="BH134"/>
  <c r="BG134"/>
  <c r="BF134"/>
  <c r="T134"/>
  <c r="T133"/>
  <c r="R134"/>
  <c r="R133"/>
  <c r="P134"/>
  <c r="P133"/>
  <c r="BI131"/>
  <c r="BH131"/>
  <c r="BG131"/>
  <c r="BF131"/>
  <c r="T131"/>
  <c r="T130"/>
  <c r="R131"/>
  <c r="R130"/>
  <c r="P131"/>
  <c r="P130"/>
  <c r="J125"/>
  <c r="J124"/>
  <c r="F124"/>
  <c r="F122"/>
  <c r="E120"/>
  <c r="J92"/>
  <c r="J91"/>
  <c r="F91"/>
  <c r="F89"/>
  <c r="E87"/>
  <c r="J18"/>
  <c r="E18"/>
  <c r="F125"/>
  <c r="J17"/>
  <c r="J12"/>
  <c r="J122"/>
  <c r="E7"/>
  <c r="E85"/>
  <c i="4" r="J37"/>
  <c r="J36"/>
  <c i="1" r="AY97"/>
  <c i="4" r="J35"/>
  <c i="1" r="AX97"/>
  <c i="4"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1"/>
  <c r="BH231"/>
  <c r="BG231"/>
  <c r="BF231"/>
  <c r="T231"/>
  <c r="R231"/>
  <c r="P231"/>
  <c r="BI228"/>
  <c r="BH228"/>
  <c r="BG228"/>
  <c r="BF228"/>
  <c r="T228"/>
  <c r="R228"/>
  <c r="P228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190"/>
  <c r="BH190"/>
  <c r="BG190"/>
  <c r="BF190"/>
  <c r="T190"/>
  <c r="R190"/>
  <c r="P190"/>
  <c r="BI188"/>
  <c r="BH188"/>
  <c r="BG188"/>
  <c r="BF188"/>
  <c r="T188"/>
  <c r="T187"/>
  <c r="R188"/>
  <c r="R187"/>
  <c r="P188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89"/>
  <c r="E7"/>
  <c r="E85"/>
  <c i="3" r="J37"/>
  <c r="J36"/>
  <c i="1" r="AY96"/>
  <c i="3" r="J35"/>
  <c i="1" r="AX96"/>
  <c i="3"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36"/>
  <c r="BH236"/>
  <c r="BG236"/>
  <c r="BF236"/>
  <c r="T236"/>
  <c r="R236"/>
  <c r="P236"/>
  <c r="BI220"/>
  <c r="BH220"/>
  <c r="BG220"/>
  <c r="BF220"/>
  <c r="T220"/>
  <c r="R220"/>
  <c r="P220"/>
  <c r="BI218"/>
  <c r="BH218"/>
  <c r="BG218"/>
  <c r="BF218"/>
  <c r="T218"/>
  <c r="T217"/>
  <c r="R218"/>
  <c r="R217"/>
  <c r="P218"/>
  <c r="P217"/>
  <c r="BI216"/>
  <c r="BH216"/>
  <c r="BG216"/>
  <c r="BF216"/>
  <c r="T216"/>
  <c r="T215"/>
  <c r="R216"/>
  <c r="R215"/>
  <c r="P216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0"/>
  <c r="BH170"/>
  <c r="BG170"/>
  <c r="BF170"/>
  <c r="T170"/>
  <c r="T169"/>
  <c r="R170"/>
  <c r="R169"/>
  <c r="P170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89"/>
  <c r="E7"/>
  <c r="E85"/>
  <c i="1" r="AY95"/>
  <c i="2" r="J37"/>
  <c r="J36"/>
  <c r="J35"/>
  <c i="1" r="AX95"/>
  <c i="2" r="BI358"/>
  <c r="BH358"/>
  <c r="BG358"/>
  <c r="BE358"/>
  <c r="T358"/>
  <c r="R358"/>
  <c r="P358"/>
  <c r="BI357"/>
  <c r="BH357"/>
  <c r="BG357"/>
  <c r="BE357"/>
  <c r="T357"/>
  <c r="R357"/>
  <c r="P357"/>
  <c r="BI355"/>
  <c r="BH355"/>
  <c r="BG355"/>
  <c r="BE355"/>
  <c r="T355"/>
  <c r="R355"/>
  <c r="P355"/>
  <c r="BI354"/>
  <c r="BH354"/>
  <c r="BG354"/>
  <c r="BE354"/>
  <c r="T354"/>
  <c r="R354"/>
  <c r="P354"/>
  <c r="BI353"/>
  <c r="BH353"/>
  <c r="BG353"/>
  <c r="BE353"/>
  <c r="T353"/>
  <c r="R353"/>
  <c r="P353"/>
  <c r="BI352"/>
  <c r="BH352"/>
  <c r="BG352"/>
  <c r="BE352"/>
  <c r="T352"/>
  <c r="R352"/>
  <c r="P352"/>
  <c r="BI350"/>
  <c r="BH350"/>
  <c r="BG350"/>
  <c r="BE350"/>
  <c r="T350"/>
  <c r="R350"/>
  <c r="P350"/>
  <c r="BI349"/>
  <c r="BH349"/>
  <c r="BG349"/>
  <c r="BE349"/>
  <c r="T349"/>
  <c r="R349"/>
  <c r="P349"/>
  <c r="BI344"/>
  <c r="BH344"/>
  <c r="BG344"/>
  <c r="BE344"/>
  <c r="T344"/>
  <c r="R344"/>
  <c r="P344"/>
  <c r="BI341"/>
  <c r="BH341"/>
  <c r="BG341"/>
  <c r="BE341"/>
  <c r="T341"/>
  <c r="R341"/>
  <c r="P341"/>
  <c r="BI338"/>
  <c r="BH338"/>
  <c r="BG338"/>
  <c r="BE338"/>
  <c r="T338"/>
  <c r="R338"/>
  <c r="P338"/>
  <c r="BI336"/>
  <c r="BH336"/>
  <c r="BG336"/>
  <c r="BE336"/>
  <c r="T336"/>
  <c r="R336"/>
  <c r="P336"/>
  <c r="BI335"/>
  <c r="BH335"/>
  <c r="BG335"/>
  <c r="BE335"/>
  <c r="T335"/>
  <c r="R335"/>
  <c r="P335"/>
  <c r="BI333"/>
  <c r="BH333"/>
  <c r="BG333"/>
  <c r="BE333"/>
  <c r="T333"/>
  <c r="R333"/>
  <c r="P333"/>
  <c r="BI328"/>
  <c r="BH328"/>
  <c r="BG328"/>
  <c r="BE328"/>
  <c r="T328"/>
  <c r="R328"/>
  <c r="P328"/>
  <c r="BI325"/>
  <c r="BH325"/>
  <c r="BG325"/>
  <c r="BE325"/>
  <c r="T325"/>
  <c r="T324"/>
  <c r="R325"/>
  <c r="R324"/>
  <c r="P325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286"/>
  <c r="BH286"/>
  <c r="BG286"/>
  <c r="BE286"/>
  <c r="T286"/>
  <c r="R286"/>
  <c r="P286"/>
  <c r="BI283"/>
  <c r="BH283"/>
  <c r="BG283"/>
  <c r="BE283"/>
  <c r="T283"/>
  <c r="R283"/>
  <c r="P283"/>
  <c r="BI279"/>
  <c r="BH279"/>
  <c r="BG279"/>
  <c r="BE279"/>
  <c r="T279"/>
  <c r="R279"/>
  <c r="P279"/>
  <c r="BI276"/>
  <c r="BH276"/>
  <c r="BG276"/>
  <c r="BE276"/>
  <c r="T276"/>
  <c r="R276"/>
  <c r="P276"/>
  <c r="BI275"/>
  <c r="BH275"/>
  <c r="BG275"/>
  <c r="BE275"/>
  <c r="T275"/>
  <c r="R275"/>
  <c r="P275"/>
  <c r="BI272"/>
  <c r="BH272"/>
  <c r="BG272"/>
  <c r="BE272"/>
  <c r="T272"/>
  <c r="R272"/>
  <c r="P272"/>
  <c r="BI271"/>
  <c r="BH271"/>
  <c r="BG271"/>
  <c r="BE271"/>
  <c r="T271"/>
  <c r="R271"/>
  <c r="P271"/>
  <c r="BI268"/>
  <c r="BH268"/>
  <c r="BG268"/>
  <c r="BE268"/>
  <c r="T268"/>
  <c r="R268"/>
  <c r="P268"/>
  <c r="BI265"/>
  <c r="BH265"/>
  <c r="BG265"/>
  <c r="BE265"/>
  <c r="T265"/>
  <c r="R265"/>
  <c r="P265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6"/>
  <c r="BH256"/>
  <c r="BG256"/>
  <c r="BE256"/>
  <c r="T256"/>
  <c r="R256"/>
  <c r="P256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4"/>
  <c r="BH244"/>
  <c r="BG244"/>
  <c r="BE244"/>
  <c r="T244"/>
  <c r="R244"/>
  <c r="P244"/>
  <c r="BI239"/>
  <c r="BH239"/>
  <c r="BG239"/>
  <c r="BE239"/>
  <c r="T239"/>
  <c r="R239"/>
  <c r="P239"/>
  <c r="BI234"/>
  <c r="BH234"/>
  <c r="BG234"/>
  <c r="BE234"/>
  <c r="T234"/>
  <c r="R234"/>
  <c r="P234"/>
  <c r="BI231"/>
  <c r="BH231"/>
  <c r="BG231"/>
  <c r="BE231"/>
  <c r="T231"/>
  <c r="R231"/>
  <c r="P231"/>
  <c r="BI227"/>
  <c r="BH227"/>
  <c r="BG227"/>
  <c r="BE227"/>
  <c r="T227"/>
  <c r="R227"/>
  <c r="P227"/>
  <c r="BI223"/>
  <c r="BH223"/>
  <c r="BG223"/>
  <c r="BE223"/>
  <c r="T223"/>
  <c r="R223"/>
  <c r="P223"/>
  <c r="BI219"/>
  <c r="BH219"/>
  <c r="BG219"/>
  <c r="BE219"/>
  <c r="T219"/>
  <c r="R219"/>
  <c r="P219"/>
  <c r="BI216"/>
  <c r="BH216"/>
  <c r="BG216"/>
  <c r="BE216"/>
  <c r="T216"/>
  <c r="R216"/>
  <c r="P216"/>
  <c r="BI211"/>
  <c r="BH211"/>
  <c r="BG211"/>
  <c r="BE211"/>
  <c r="T211"/>
  <c r="R211"/>
  <c r="P211"/>
  <c r="BI206"/>
  <c r="BH206"/>
  <c r="BG206"/>
  <c r="BE206"/>
  <c r="T206"/>
  <c r="R206"/>
  <c r="P206"/>
  <c r="BI205"/>
  <c r="BH205"/>
  <c r="BG205"/>
  <c r="BE205"/>
  <c r="T205"/>
  <c r="R205"/>
  <c r="P205"/>
  <c r="BI200"/>
  <c r="BH200"/>
  <c r="BG200"/>
  <c r="BE200"/>
  <c r="T200"/>
  <c r="R200"/>
  <c r="P200"/>
  <c r="BI197"/>
  <c r="BH197"/>
  <c r="BG197"/>
  <c r="BE197"/>
  <c r="T197"/>
  <c r="R197"/>
  <c r="P197"/>
  <c r="BI193"/>
  <c r="BH193"/>
  <c r="BG193"/>
  <c r="BE193"/>
  <c r="T193"/>
  <c r="R193"/>
  <c r="P193"/>
  <c r="BI190"/>
  <c r="BH190"/>
  <c r="BG190"/>
  <c r="BE190"/>
  <c r="T190"/>
  <c r="R190"/>
  <c r="P190"/>
  <c r="BI189"/>
  <c r="BH189"/>
  <c r="BG189"/>
  <c r="BE189"/>
  <c r="T189"/>
  <c r="R189"/>
  <c r="P189"/>
  <c r="BI185"/>
  <c r="BH185"/>
  <c r="BG185"/>
  <c r="BE185"/>
  <c r="T185"/>
  <c r="R185"/>
  <c r="P185"/>
  <c r="BI178"/>
  <c r="BH178"/>
  <c r="BG178"/>
  <c r="BE178"/>
  <c r="T178"/>
  <c r="R178"/>
  <c r="P178"/>
  <c r="BI175"/>
  <c r="BH175"/>
  <c r="BG175"/>
  <c r="BE175"/>
  <c r="T175"/>
  <c r="R175"/>
  <c r="P175"/>
  <c r="BI169"/>
  <c r="BH169"/>
  <c r="BG169"/>
  <c r="BE169"/>
  <c r="T169"/>
  <c r="R169"/>
  <c r="P169"/>
  <c r="BI163"/>
  <c r="BH163"/>
  <c r="BG163"/>
  <c r="BE163"/>
  <c r="T163"/>
  <c r="R163"/>
  <c r="P163"/>
  <c r="BI157"/>
  <c r="BH157"/>
  <c r="BG157"/>
  <c r="BE157"/>
  <c r="T157"/>
  <c r="R157"/>
  <c r="P157"/>
  <c r="BI151"/>
  <c r="BH151"/>
  <c r="BG151"/>
  <c r="BE151"/>
  <c r="T151"/>
  <c r="R151"/>
  <c r="P151"/>
  <c r="BI150"/>
  <c r="BH150"/>
  <c r="BG150"/>
  <c r="BE150"/>
  <c r="T150"/>
  <c r="R150"/>
  <c r="P150"/>
  <c r="BI147"/>
  <c r="BH147"/>
  <c r="BG147"/>
  <c r="BE147"/>
  <c r="T147"/>
  <c r="R147"/>
  <c r="P147"/>
  <c r="BI146"/>
  <c r="BH146"/>
  <c r="BG146"/>
  <c r="BE146"/>
  <c r="T146"/>
  <c r="R146"/>
  <c r="P146"/>
  <c r="BI143"/>
  <c r="BH143"/>
  <c r="BG143"/>
  <c r="BE143"/>
  <c r="T143"/>
  <c r="R143"/>
  <c r="P143"/>
  <c r="BI142"/>
  <c r="BH142"/>
  <c r="BG142"/>
  <c r="BE142"/>
  <c r="T142"/>
  <c r="R142"/>
  <c r="P142"/>
  <c r="BI136"/>
  <c r="BH136"/>
  <c r="BG136"/>
  <c r="BE136"/>
  <c r="T136"/>
  <c r="R136"/>
  <c r="P136"/>
  <c r="J129"/>
  <c r="F129"/>
  <c r="F127"/>
  <c r="E125"/>
  <c r="J91"/>
  <c r="F91"/>
  <c r="F89"/>
  <c r="E87"/>
  <c r="J24"/>
  <c r="E24"/>
  <c r="J130"/>
  <c r="J23"/>
  <c r="J18"/>
  <c r="E18"/>
  <c r="F92"/>
  <c r="J17"/>
  <c r="J12"/>
  <c r="J127"/>
  <c r="E7"/>
  <c r="E123"/>
  <c i="1" r="L90"/>
  <c r="AM90"/>
  <c r="AM89"/>
  <c r="L89"/>
  <c r="AM87"/>
  <c r="L87"/>
  <c r="L85"/>
  <c r="L84"/>
  <c i="2" r="BK323"/>
  <c r="BK344"/>
  <c r="BK322"/>
  <c r="BK262"/>
  <c r="BK244"/>
  <c r="BK157"/>
  <c r="J157"/>
  <c r="J319"/>
  <c r="BK350"/>
  <c r="BK231"/>
  <c r="J169"/>
  <c r="BK355"/>
  <c r="J216"/>
  <c i="3" r="BK163"/>
  <c r="BK198"/>
  <c r="BK305"/>
  <c r="BK254"/>
  <c r="BK185"/>
  <c r="J274"/>
  <c r="BK220"/>
  <c r="J308"/>
  <c r="BK327"/>
  <c r="J211"/>
  <c r="BK319"/>
  <c r="BK135"/>
  <c r="J236"/>
  <c r="BK214"/>
  <c r="BK303"/>
  <c r="J150"/>
  <c i="4" r="J166"/>
  <c r="J215"/>
  <c r="J249"/>
  <c r="BK159"/>
  <c r="BK166"/>
  <c r="J186"/>
  <c r="BK243"/>
  <c r="BK174"/>
  <c i="5" r="J131"/>
  <c i="6" r="BK212"/>
  <c r="J260"/>
  <c r="J250"/>
  <c r="J182"/>
  <c r="BK223"/>
  <c r="BK172"/>
  <c r="J193"/>
  <c i="7" r="J279"/>
  <c r="BK256"/>
  <c r="BK183"/>
  <c r="J197"/>
  <c r="BK248"/>
  <c r="BK260"/>
  <c r="J203"/>
  <c r="BK267"/>
  <c r="J231"/>
  <c i="8" r="BK236"/>
  <c r="BK154"/>
  <c r="J234"/>
  <c r="J188"/>
  <c r="BK135"/>
  <c r="BK156"/>
  <c i="2" r="BK349"/>
  <c r="BK185"/>
  <c r="J320"/>
  <c r="BK358"/>
  <c r="J239"/>
  <c r="J211"/>
  <c r="BK143"/>
  <c i="1" r="AS94"/>
  <c i="3" r="J252"/>
  <c r="J272"/>
  <c r="J293"/>
  <c r="J192"/>
  <c r="BK295"/>
  <c r="BK170"/>
  <c r="J321"/>
  <c r="BK157"/>
  <c r="J301"/>
  <c r="BK160"/>
  <c r="BK298"/>
  <c r="J163"/>
  <c r="J278"/>
  <c r="J310"/>
  <c r="BK311"/>
  <c r="J213"/>
  <c i="4" r="BK182"/>
  <c r="J252"/>
  <c r="BK217"/>
  <c r="J174"/>
  <c r="J190"/>
  <c r="BK139"/>
  <c r="J134"/>
  <c r="J146"/>
  <c r="J211"/>
  <c r="BK231"/>
  <c i="5" r="J172"/>
  <c r="J176"/>
  <c r="J150"/>
  <c r="J180"/>
  <c i="6" r="BK236"/>
  <c r="BK144"/>
  <c r="J225"/>
  <c i="7" r="BK254"/>
  <c r="BK197"/>
  <c i="8" r="BK231"/>
  <c r="BK258"/>
  <c r="J218"/>
  <c r="BK267"/>
  <c r="BK260"/>
  <c r="J260"/>
  <c r="J187"/>
  <c r="BK141"/>
  <c r="J232"/>
  <c i="2" r="J333"/>
  <c r="J323"/>
  <c r="J272"/>
  <c r="BK260"/>
  <c r="BK252"/>
  <c r="BK211"/>
  <c r="J190"/>
  <c r="BK321"/>
  <c r="J352"/>
  <c r="J251"/>
  <c r="BK189"/>
  <c r="J244"/>
  <c r="BK178"/>
  <c r="J136"/>
  <c i="3" r="BK146"/>
  <c r="J144"/>
  <c r="BK252"/>
  <c r="J189"/>
  <c r="J218"/>
  <c r="BK166"/>
  <c r="BK197"/>
  <c r="BK288"/>
  <c r="J145"/>
  <c r="BK179"/>
  <c r="BK194"/>
  <c r="BK272"/>
  <c r="J214"/>
  <c r="J157"/>
  <c i="4" r="BK138"/>
  <c r="J217"/>
  <c r="BK283"/>
  <c r="J142"/>
  <c r="J247"/>
  <c r="J281"/>
  <c i="5" r="J182"/>
  <c r="BK146"/>
  <c i="6" r="J200"/>
  <c r="J251"/>
  <c r="J228"/>
  <c r="J239"/>
  <c r="BK273"/>
  <c r="BK205"/>
  <c r="J233"/>
  <c r="BK251"/>
  <c i="7" r="J265"/>
  <c r="BK263"/>
  <c r="J277"/>
  <c r="J139"/>
  <c r="BK150"/>
  <c r="BK202"/>
  <c r="J188"/>
  <c r="J194"/>
  <c r="BK258"/>
  <c i="8" r="BK237"/>
  <c r="J235"/>
  <c r="BK227"/>
  <c r="J231"/>
  <c r="BK271"/>
  <c r="BK264"/>
  <c r="J264"/>
  <c r="J135"/>
  <c r="BK184"/>
  <c r="BK239"/>
  <c i="6" r="J268"/>
  <c r="BK202"/>
  <c r="BK272"/>
  <c r="J267"/>
  <c r="J168"/>
  <c i="7" r="J165"/>
  <c r="BK205"/>
  <c i="8" r="BK129"/>
  <c r="J153"/>
  <c r="BK204"/>
  <c r="J258"/>
  <c r="BK257"/>
  <c r="BK165"/>
  <c r="J138"/>
  <c r="J243"/>
  <c r="J191"/>
  <c i="2" r="J335"/>
  <c r="BK335"/>
  <c r="BK320"/>
  <c r="BK261"/>
  <c r="J253"/>
  <c r="BK200"/>
  <c r="J234"/>
  <c r="J147"/>
  <c r="BK206"/>
  <c r="J175"/>
  <c i="3" r="J197"/>
  <c r="J256"/>
  <c r="J297"/>
  <c r="BK210"/>
  <c r="BK190"/>
  <c r="J288"/>
  <c r="BK211"/>
  <c r="J305"/>
  <c r="BK297"/>
  <c r="BK150"/>
  <c r="J190"/>
  <c r="J306"/>
  <c r="J327"/>
  <c r="J193"/>
  <c r="J216"/>
  <c r="J220"/>
  <c r="J146"/>
  <c i="4" r="J270"/>
  <c i="5" r="J140"/>
  <c r="BK174"/>
  <c i="6" r="BK193"/>
  <c r="J256"/>
  <c r="J254"/>
  <c r="BK225"/>
  <c r="J245"/>
  <c r="BK238"/>
  <c r="BK215"/>
  <c r="BK160"/>
  <c r="J270"/>
  <c r="BK137"/>
  <c i="7" r="J134"/>
  <c r="J200"/>
  <c r="J170"/>
  <c r="BK231"/>
  <c r="J195"/>
  <c r="J235"/>
  <c r="BK235"/>
  <c r="J191"/>
  <c r="J179"/>
  <c i="8" r="J229"/>
  <c r="BK152"/>
  <c r="BK214"/>
  <c r="J129"/>
  <c r="J271"/>
  <c r="J192"/>
  <c r="J257"/>
  <c r="J156"/>
  <c r="BK148"/>
  <c i="2" r="BK197"/>
  <c r="BK325"/>
  <c r="BK219"/>
  <c r="J254"/>
  <c r="BK175"/>
  <c r="J33"/>
  <c i="3" r="J303"/>
  <c i="4" r="BK267"/>
  <c r="J180"/>
  <c r="BK249"/>
  <c r="BK205"/>
  <c r="BK153"/>
  <c r="BK134"/>
  <c r="J205"/>
  <c r="BK177"/>
  <c r="BK228"/>
  <c r="BK156"/>
  <c i="5" r="BK166"/>
  <c r="BK172"/>
  <c r="J137"/>
  <c r="J160"/>
  <c i="6" r="J160"/>
  <c r="J205"/>
  <c r="J157"/>
  <c r="BK240"/>
  <c r="J238"/>
  <c r="BK147"/>
  <c r="BK270"/>
  <c r="BK150"/>
  <c r="BK245"/>
  <c i="7" r="J205"/>
  <c r="BK154"/>
  <c r="J233"/>
  <c r="J148"/>
  <c r="BK279"/>
  <c r="J248"/>
  <c r="BK200"/>
  <c r="J252"/>
  <c r="BK168"/>
  <c i="8" r="BK246"/>
  <c r="BK153"/>
  <c r="J154"/>
  <c r="J209"/>
  <c r="J259"/>
  <c r="J239"/>
  <c r="J226"/>
  <c r="J256"/>
  <c r="BK235"/>
  <c i="2" r="BK328"/>
  <c r="J344"/>
  <c r="J325"/>
  <c r="J262"/>
  <c r="BK223"/>
  <c r="J338"/>
  <c r="J355"/>
  <c r="BK338"/>
  <c r="J283"/>
  <c r="BK265"/>
  <c r="BK254"/>
  <c r="J231"/>
  <c r="J163"/>
  <c r="BK147"/>
  <c r="BK193"/>
  <c r="BK227"/>
  <c r="BK163"/>
  <c r="J354"/>
  <c r="BK190"/>
  <c r="BK142"/>
  <c i="3" r="J254"/>
  <c r="J299"/>
  <c r="BK291"/>
  <c r="J198"/>
  <c r="BK145"/>
  <c r="J212"/>
  <c r="BK278"/>
  <c r="J319"/>
  <c r="BK153"/>
  <c r="BK213"/>
  <c r="BK321"/>
  <c r="J141"/>
  <c r="BK313"/>
  <c r="BK274"/>
  <c r="J281"/>
  <c r="BK290"/>
  <c r="J135"/>
  <c i="4" r="J182"/>
  <c r="J245"/>
  <c i="5" r="BK158"/>
  <c i="6" r="BK237"/>
  <c r="BK200"/>
  <c r="J178"/>
  <c r="J265"/>
  <c r="J272"/>
  <c r="J269"/>
  <c r="BK208"/>
  <c r="BK189"/>
  <c r="BK168"/>
  <c i="7" r="BK237"/>
  <c r="BK134"/>
  <c r="J136"/>
  <c r="BK165"/>
  <c r="BK203"/>
  <c r="J254"/>
  <c r="BK265"/>
  <c r="BK219"/>
  <c r="BK188"/>
  <c i="8" r="J253"/>
  <c r="BK155"/>
  <c r="BK233"/>
  <c r="BK238"/>
  <c r="J165"/>
  <c r="J214"/>
  <c r="J144"/>
  <c r="BK161"/>
  <c r="J177"/>
  <c i="2" r="BK336"/>
  <c r="BK341"/>
  <c r="BK319"/>
  <c r="BK271"/>
  <c r="J256"/>
  <c r="BK239"/>
  <c r="J142"/>
  <c r="J250"/>
  <c r="J193"/>
  <c r="F33"/>
  <c i="3" r="BK317"/>
  <c r="BK149"/>
  <c i="4" r="J256"/>
  <c r="BK135"/>
  <c r="J209"/>
  <c r="J243"/>
  <c r="BK146"/>
  <c r="J163"/>
  <c r="BK254"/>
  <c r="J185"/>
  <c r="J143"/>
  <c r="BK180"/>
  <c r="J170"/>
  <c i="5" r="BK148"/>
  <c r="J148"/>
  <c r="J142"/>
  <c i="6" r="J163"/>
  <c i="7" r="J258"/>
  <c r="BK191"/>
  <c r="J150"/>
  <c r="BK176"/>
  <c r="J145"/>
  <c r="BK195"/>
  <c i="8" r="J199"/>
  <c r="BK195"/>
  <c r="J155"/>
  <c r="J204"/>
  <c r="J141"/>
  <c r="BK144"/>
  <c r="BK209"/>
  <c r="BK162"/>
  <c r="J230"/>
  <c r="J221"/>
  <c i="2" r="J286"/>
  <c r="BK276"/>
  <c r="J271"/>
  <c r="J219"/>
  <c r="J151"/>
  <c r="BK253"/>
  <c r="BK169"/>
  <c i="3" r="J166"/>
  <c r="J210"/>
  <c r="BK201"/>
  <c r="BK256"/>
  <c r="BK182"/>
  <c r="BK286"/>
  <c r="J182"/>
  <c r="BK323"/>
  <c r="J194"/>
  <c r="J315"/>
  <c r="J149"/>
  <c r="J284"/>
  <c r="BK315"/>
  <c r="J312"/>
  <c r="BK189"/>
  <c r="BK299"/>
  <c i="4" r="J254"/>
  <c r="BK185"/>
  <c r="BK215"/>
  <c r="BK272"/>
  <c r="J228"/>
  <c r="J207"/>
  <c r="J183"/>
  <c r="J135"/>
  <c i="5" r="J178"/>
  <c r="J141"/>
  <c r="BK150"/>
  <c r="BK176"/>
  <c i="6" r="J208"/>
  <c r="J215"/>
  <c r="BK178"/>
  <c r="J231"/>
  <c r="BK221"/>
  <c r="J150"/>
  <c r="BK248"/>
  <c r="J144"/>
  <c r="BK182"/>
  <c i="7" r="J142"/>
  <c r="J275"/>
  <c r="J173"/>
  <c r="BK243"/>
  <c r="BK250"/>
  <c r="J267"/>
  <c r="BK145"/>
  <c r="J263"/>
  <c r="BK142"/>
  <c i="8" r="J147"/>
  <c r="J238"/>
  <c r="J148"/>
  <c r="BK187"/>
  <c r="BK232"/>
  <c r="J161"/>
  <c r="J236"/>
  <c r="J233"/>
  <c i="2" r="BK357"/>
  <c r="J336"/>
  <c r="J321"/>
  <c r="BK256"/>
  <c r="J227"/>
  <c r="J358"/>
  <c r="BK352"/>
  <c r="BK283"/>
  <c r="J350"/>
  <c r="J223"/>
  <c r="BK136"/>
  <c i="3" r="J298"/>
  <c r="BK192"/>
  <c i="4" r="BK219"/>
  <c i="5" r="J143"/>
  <c r="J162"/>
  <c r="BK134"/>
  <c i="6" r="J137"/>
  <c r="J172"/>
  <c r="J212"/>
  <c r="J273"/>
  <c r="J236"/>
  <c r="BK242"/>
  <c r="BK264"/>
  <c r="BK210"/>
  <c i="7" r="BK173"/>
  <c r="J256"/>
  <c r="BK198"/>
  <c r="J196"/>
  <c r="BK244"/>
  <c r="J250"/>
  <c r="J237"/>
  <c r="BK196"/>
  <c r="J176"/>
  <c i="8" r="BK250"/>
  <c r="BK230"/>
  <c r="J152"/>
  <c r="BK253"/>
  <c r="BK199"/>
  <c r="BK188"/>
  <c r="BK228"/>
  <c r="J160"/>
  <c i="2" r="J276"/>
  <c r="BK259"/>
  <c r="F36"/>
  <c i="3" r="BK236"/>
  <c r="BK310"/>
  <c r="BK218"/>
  <c i="4" r="BK286"/>
  <c r="J177"/>
  <c r="J272"/>
  <c r="BK190"/>
  <c r="BK213"/>
  <c r="BK142"/>
  <c r="J176"/>
  <c r="J231"/>
  <c r="J139"/>
  <c r="J153"/>
  <c i="5" r="BK164"/>
  <c r="J144"/>
  <c r="J134"/>
  <c r="BK180"/>
  <c i="6" r="BK196"/>
  <c r="J219"/>
  <c r="BK233"/>
  <c r="J189"/>
  <c r="J248"/>
  <c r="BK219"/>
  <c r="BK175"/>
  <c r="J196"/>
  <c r="BK254"/>
  <c r="BK228"/>
  <c i="7" r="BK139"/>
  <c r="J246"/>
  <c r="BK179"/>
  <c i="8" r="J246"/>
  <c r="BK177"/>
  <c r="J267"/>
  <c r="BK226"/>
  <c r="BK191"/>
  <c r="J227"/>
  <c r="BK243"/>
  <c i="2" r="J357"/>
  <c r="J150"/>
  <c r="BK251"/>
  <c r="J185"/>
  <c r="F37"/>
  <c i="4" r="J283"/>
  <c r="J258"/>
  <c r="BK258"/>
  <c r="BK150"/>
  <c r="BK270"/>
  <c r="J159"/>
  <c r="BK211"/>
  <c r="BK131"/>
  <c r="BK183"/>
  <c r="BK172"/>
  <c i="5" r="J166"/>
  <c r="BK168"/>
  <c r="J184"/>
  <c r="BK142"/>
  <c r="BK160"/>
  <c r="BK140"/>
  <c r="BK131"/>
  <c i="6" r="J151"/>
  <c r="BK258"/>
  <c r="BK141"/>
  <c i="7" r="BK136"/>
  <c r="BK277"/>
  <c r="BK185"/>
  <c r="BK252"/>
  <c r="BK246"/>
  <c r="BK287"/>
  <c r="J287"/>
  <c i="8" r="BK138"/>
  <c r="BK192"/>
  <c r="J228"/>
  <c r="BK218"/>
  <c r="BK147"/>
  <c r="J237"/>
  <c r="BK229"/>
  <c i="2" r="J322"/>
  <c r="J341"/>
  <c r="BK286"/>
  <c r="J268"/>
  <c r="J261"/>
  <c r="BK250"/>
  <c r="J205"/>
  <c r="BK151"/>
  <c r="BK353"/>
  <c r="J143"/>
  <c i="3" r="BK293"/>
  <c r="BK306"/>
  <c r="J286"/>
  <c r="J179"/>
  <c r="BK284"/>
  <c r="J290"/>
  <c r="BK193"/>
  <c r="J317"/>
  <c r="J153"/>
  <c r="J291"/>
  <c r="J325"/>
  <c r="BK325"/>
  <c r="BK308"/>
  <c r="BK216"/>
  <c i="4" r="J172"/>
  <c r="J286"/>
  <c r="J285"/>
  <c r="BK143"/>
  <c r="J131"/>
  <c r="J213"/>
  <c r="BK245"/>
  <c r="BK184"/>
  <c i="5" r="J168"/>
  <c r="BK137"/>
  <c r="BK184"/>
  <c r="BK144"/>
  <c i="6" r="BK231"/>
  <c r="J264"/>
  <c r="J185"/>
  <c r="BK260"/>
  <c r="BK269"/>
  <c r="BK157"/>
  <c r="J147"/>
  <c r="J175"/>
  <c i="2" r="BK333"/>
  <c r="BK275"/>
  <c r="J265"/>
  <c r="J259"/>
  <c r="BK234"/>
  <c r="J189"/>
  <c r="J178"/>
  <c r="BK279"/>
  <c r="J252"/>
  <c r="J206"/>
  <c r="BK354"/>
  <c r="BK205"/>
  <c r="BK150"/>
  <c r="F35"/>
  <c i="3" r="J138"/>
  <c i="4" r="BK285"/>
  <c r="J219"/>
  <c r="BK247"/>
  <c r="BK188"/>
  <c r="J184"/>
  <c r="BK281"/>
  <c r="J150"/>
  <c r="BK256"/>
  <c r="BK207"/>
  <c r="J138"/>
  <c i="5" r="BK162"/>
  <c r="J146"/>
  <c r="BK178"/>
  <c r="BK143"/>
  <c r="BK141"/>
  <c i="6" r="BK185"/>
  <c r="BK268"/>
  <c r="BK163"/>
  <c r="BK239"/>
  <c r="BK256"/>
  <c r="J242"/>
  <c r="J237"/>
  <c i="7" r="J202"/>
  <c r="BK275"/>
  <c r="BK239"/>
  <c r="J239"/>
  <c r="BK148"/>
  <c r="J185"/>
  <c r="J260"/>
  <c r="J183"/>
  <c i="8" r="J250"/>
  <c r="BK234"/>
  <c r="J184"/>
  <c r="BK272"/>
  <c r="J272"/>
  <c r="J195"/>
  <c r="BK221"/>
  <c r="BK160"/>
  <c r="J162"/>
  <c r="BK259"/>
  <c i="2" r="J353"/>
  <c r="J349"/>
  <c r="J328"/>
  <c r="J275"/>
  <c r="J260"/>
  <c r="BK216"/>
  <c r="J279"/>
  <c r="BK272"/>
  <c r="BK268"/>
  <c r="J200"/>
  <c r="J146"/>
  <c r="J197"/>
  <c r="BK146"/>
  <c i="3" r="J160"/>
  <c r="BK144"/>
  <c r="J295"/>
  <c r="J201"/>
  <c r="BK301"/>
  <c r="J185"/>
  <c r="J170"/>
  <c r="J313"/>
  <c r="BK312"/>
  <c r="J323"/>
  <c r="BK138"/>
  <c r="J311"/>
  <c r="BK212"/>
  <c r="BK281"/>
  <c r="BK141"/>
  <c i="4" r="BK170"/>
  <c r="J267"/>
  <c r="BK186"/>
  <c r="BK163"/>
  <c r="J188"/>
  <c r="BK252"/>
  <c r="J156"/>
  <c r="BK209"/>
  <c r="BK176"/>
  <c i="5" r="J164"/>
  <c r="J158"/>
  <c r="J174"/>
  <c r="BK182"/>
  <c i="6" r="BK265"/>
  <c r="J221"/>
  <c r="J240"/>
  <c r="J223"/>
  <c r="J210"/>
  <c r="J258"/>
  <c r="BK250"/>
  <c r="J202"/>
  <c r="BK267"/>
  <c r="J141"/>
  <c r="BK151"/>
  <c i="7" r="J219"/>
  <c r="J198"/>
  <c r="J154"/>
  <c r="J244"/>
  <c r="J243"/>
  <c r="BK233"/>
  <c r="BK194"/>
  <c r="J168"/>
  <c r="BK170"/>
  <c i="8" r="BK256"/>
  <c i="4" l="1" r="BK162"/>
  <c r="J162"/>
  <c r="J100"/>
  <c r="T181"/>
  <c r="P266"/>
  <c i="5" r="BK139"/>
  <c r="J139"/>
  <c r="J101"/>
  <c i="6" r="P199"/>
  <c r="BK249"/>
  <c r="J249"/>
  <c r="J109"/>
  <c i="7" r="BK193"/>
  <c r="J193"/>
  <c r="J103"/>
  <c r="P201"/>
  <c r="R262"/>
  <c i="2" r="P162"/>
  <c r="R184"/>
  <c r="T249"/>
  <c r="P327"/>
  <c r="BK351"/>
  <c r="J351"/>
  <c r="J112"/>
  <c i="3" r="P188"/>
  <c i="4" r="T149"/>
  <c i="5" r="R139"/>
  <c r="R129"/>
  <c r="T181"/>
  <c i="2" r="T135"/>
  <c r="P184"/>
  <c r="P249"/>
  <c r="R334"/>
  <c i="3" r="P156"/>
  <c r="R209"/>
  <c r="P277"/>
  <c r="R300"/>
  <c i="4" r="BK189"/>
  <c r="J189"/>
  <c r="J104"/>
  <c r="T266"/>
  <c i="5" r="BK173"/>
  <c r="J173"/>
  <c r="J107"/>
  <c i="6" r="T199"/>
  <c r="BK244"/>
  <c r="P263"/>
  <c i="7" r="P169"/>
  <c r="T201"/>
  <c r="P262"/>
  <c i="2" r="BK135"/>
  <c r="J135"/>
  <c r="J98"/>
  <c r="P255"/>
  <c r="T334"/>
  <c r="R356"/>
  <c i="3" r="R188"/>
  <c r="T285"/>
  <c r="T318"/>
  <c i="4" r="T189"/>
  <c i="5" r="T139"/>
  <c r="P181"/>
  <c i="6" r="P136"/>
  <c r="R181"/>
  <c r="BK192"/>
  <c r="J192"/>
  <c r="J102"/>
  <c r="R235"/>
  <c r="T249"/>
  <c r="R266"/>
  <c i="7" r="R133"/>
  <c r="P204"/>
  <c r="T242"/>
  <c i="3" r="T219"/>
  <c r="T300"/>
  <c i="4" r="R130"/>
  <c r="T230"/>
  <c i="5" r="BK149"/>
  <c r="J149"/>
  <c r="J104"/>
  <c r="P173"/>
  <c r="P170"/>
  <c i="6" r="P181"/>
  <c r="P218"/>
  <c r="R249"/>
  <c r="P266"/>
  <c i="7" r="BK169"/>
  <c r="J169"/>
  <c r="J102"/>
  <c r="BK242"/>
  <c r="J242"/>
  <c r="J108"/>
  <c i="2" r="R162"/>
  <c r="T184"/>
  <c r="R249"/>
  <c r="R327"/>
  <c i="3" r="BK156"/>
  <c r="J156"/>
  <c r="J99"/>
  <c r="BK178"/>
  <c r="J178"/>
  <c r="J101"/>
  <c r="P209"/>
  <c r="BK292"/>
  <c r="J292"/>
  <c r="J110"/>
  <c i="4" r="P189"/>
  <c i="6" r="BK199"/>
  <c r="J199"/>
  <c r="J103"/>
  <c r="P244"/>
  <c r="BK266"/>
  <c r="J266"/>
  <c r="J113"/>
  <c i="7" r="T164"/>
  <c r="R201"/>
  <c i="2" r="T255"/>
  <c r="P337"/>
  <c r="P351"/>
  <c i="3" r="T156"/>
  <c r="P178"/>
  <c r="T209"/>
  <c r="BK285"/>
  <c r="J285"/>
  <c r="J109"/>
  <c r="BK318"/>
  <c r="J318"/>
  <c r="J112"/>
  <c i="4" r="R149"/>
  <c r="T169"/>
  <c r="T271"/>
  <c i="5" r="R173"/>
  <c i="6" r="P167"/>
  <c r="BK218"/>
  <c r="J218"/>
  <c r="J104"/>
  <c r="T255"/>
  <c r="P271"/>
  <c i="8" r="BK213"/>
  <c r="J213"/>
  <c r="J101"/>
  <c i="2" r="R135"/>
  <c r="R255"/>
  <c r="T327"/>
  <c r="BK348"/>
  <c r="J348"/>
  <c r="J111"/>
  <c r="T356"/>
  <c i="3" r="P219"/>
  <c r="R285"/>
  <c r="R318"/>
  <c i="4" r="BK130"/>
  <c r="J130"/>
  <c r="J98"/>
  <c r="T162"/>
  <c r="P230"/>
  <c i="6" r="BK136"/>
  <c r="J136"/>
  <c r="J98"/>
  <c r="T181"/>
  <c r="R192"/>
  <c r="P235"/>
  <c r="BK255"/>
  <c r="J255"/>
  <c r="J110"/>
  <c r="BK271"/>
  <c r="J271"/>
  <c r="J114"/>
  <c i="7" r="R164"/>
  <c i="8" r="P225"/>
  <c i="2" r="P196"/>
  <c r="P318"/>
  <c r="BK334"/>
  <c r="J334"/>
  <c r="J108"/>
  <c r="P348"/>
  <c r="R351"/>
  <c i="3" r="BK219"/>
  <c r="J219"/>
  <c r="J106"/>
  <c r="BK300"/>
  <c r="J300"/>
  <c r="J111"/>
  <c i="4" r="R189"/>
  <c r="R266"/>
  <c i="6" r="BK181"/>
  <c r="J181"/>
  <c r="J100"/>
  <c r="R218"/>
  <c r="P255"/>
  <c r="T271"/>
  <c i="7" r="T204"/>
  <c r="BK262"/>
  <c r="J262"/>
  <c r="J110"/>
  <c i="8" r="R213"/>
  <c i="2" r="BK162"/>
  <c r="J162"/>
  <c r="J99"/>
  <c r="BK184"/>
  <c r="J184"/>
  <c r="J100"/>
  <c r="BK249"/>
  <c r="J249"/>
  <c r="J102"/>
  <c r="BK327"/>
  <c r="J327"/>
  <c r="J107"/>
  <c r="R348"/>
  <c r="R347"/>
  <c i="3" r="T188"/>
  <c r="R277"/>
  <c r="R276"/>
  <c r="R292"/>
  <c i="4" r="P162"/>
  <c r="R181"/>
  <c r="BK266"/>
  <c i="6" r="R199"/>
  <c r="T244"/>
  <c r="T243"/>
  <c r="T263"/>
  <c i="7" r="P133"/>
  <c r="R204"/>
  <c r="T245"/>
  <c i="8" r="R128"/>
  <c r="P213"/>
  <c i="2" r="BK196"/>
  <c r="J196"/>
  <c r="J101"/>
  <c r="BK318"/>
  <c r="J318"/>
  <c r="J104"/>
  <c r="BK337"/>
  <c r="J337"/>
  <c r="J109"/>
  <c r="P356"/>
  <c i="3" r="P134"/>
  <c r="P133"/>
  <c r="R219"/>
  <c r="P292"/>
  <c i="4" r="T130"/>
  <c r="T129"/>
  <c r="R169"/>
  <c r="P271"/>
  <c i="5" r="P149"/>
  <c r="BK181"/>
  <c i="7" r="T193"/>
  <c i="8" r="BK128"/>
  <c r="J128"/>
  <c r="J98"/>
  <c i="2" r="T162"/>
  <c i="3" r="BK134"/>
  <c i="4" r="P130"/>
  <c r="R230"/>
  <c i="5" r="R149"/>
  <c i="6" r="BK167"/>
  <c r="J167"/>
  <c r="J99"/>
  <c i="7" r="P164"/>
  <c r="R193"/>
  <c r="R245"/>
  <c i="8" r="T225"/>
  <c r="BK270"/>
  <c r="J270"/>
  <c r="J106"/>
  <c i="4" r="BK149"/>
  <c r="J149"/>
  <c r="J99"/>
  <c r="P169"/>
  <c r="BK271"/>
  <c r="J271"/>
  <c r="J108"/>
  <c i="6" r="T167"/>
  <c r="P192"/>
  <c r="T235"/>
  <c r="P249"/>
  <c r="R271"/>
  <c i="7" r="BK133"/>
  <c r="J133"/>
  <c r="J98"/>
  <c r="R169"/>
  <c r="P245"/>
  <c i="8" r="T128"/>
  <c r="T127"/>
  <c r="T213"/>
  <c r="P270"/>
  <c i="2" r="T196"/>
  <c r="R318"/>
  <c r="T337"/>
  <c r="T351"/>
  <c i="3" r="R134"/>
  <c r="T178"/>
  <c r="T277"/>
  <c r="P318"/>
  <c i="4" r="R162"/>
  <c r="BK181"/>
  <c r="J181"/>
  <c r="J102"/>
  <c r="R271"/>
  <c i="5" r="P139"/>
  <c r="P129"/>
  <c r="P128"/>
  <c i="1" r="AU98"/>
  <c i="5" r="T173"/>
  <c r="T170"/>
  <c i="6" r="R167"/>
  <c r="BK235"/>
  <c r="J235"/>
  <c r="J105"/>
  <c r="BK263"/>
  <c r="J263"/>
  <c r="J112"/>
  <c i="7" r="BK164"/>
  <c r="J164"/>
  <c r="J101"/>
  <c r="P193"/>
  <c r="BK201"/>
  <c r="J201"/>
  <c r="J105"/>
  <c r="P242"/>
  <c r="P241"/>
  <c r="T262"/>
  <c i="8" r="BK225"/>
  <c r="J225"/>
  <c r="J102"/>
  <c i="2" r="R196"/>
  <c r="T318"/>
  <c r="R337"/>
  <c r="BK356"/>
  <c r="J356"/>
  <c r="J113"/>
  <c i="3" r="R156"/>
  <c r="R178"/>
  <c r="BK209"/>
  <c r="J209"/>
  <c r="J103"/>
  <c r="BK277"/>
  <c r="BK276"/>
  <c r="J276"/>
  <c r="J107"/>
  <c r="P300"/>
  <c i="4" r="P149"/>
  <c r="BK230"/>
  <c r="J230"/>
  <c r="J105"/>
  <c i="6" r="R136"/>
  <c r="R135"/>
  <c r="T218"/>
  <c r="R255"/>
  <c r="T266"/>
  <c i="7" r="T133"/>
  <c r="BK204"/>
  <c r="J204"/>
  <c r="J106"/>
  <c r="R242"/>
  <c r="R241"/>
  <c i="8" r="R225"/>
  <c r="R270"/>
  <c i="2" r="P135"/>
  <c r="P134"/>
  <c r="BK255"/>
  <c r="J255"/>
  <c r="J103"/>
  <c r="P334"/>
  <c r="T348"/>
  <c r="T347"/>
  <c i="3" r="T134"/>
  <c r="T133"/>
  <c r="BK188"/>
  <c r="J188"/>
  <c r="J102"/>
  <c r="P285"/>
  <c r="T292"/>
  <c i="4" r="BK169"/>
  <c r="J169"/>
  <c r="J101"/>
  <c r="P181"/>
  <c i="5" r="T149"/>
  <c r="R181"/>
  <c i="6" r="T136"/>
  <c r="T135"/>
  <c r="T192"/>
  <c r="R244"/>
  <c r="R243"/>
  <c r="R263"/>
  <c i="7" r="T169"/>
  <c r="BK245"/>
  <c r="J245"/>
  <c r="J109"/>
  <c i="8" r="P128"/>
  <c r="P127"/>
  <c r="P126"/>
  <c i="1" r="AU101"/>
  <c i="8" r="T270"/>
  <c i="5" r="BK130"/>
  <c r="J130"/>
  <c r="J98"/>
  <c r="BK147"/>
  <c r="J147"/>
  <c r="J103"/>
  <c r="BK133"/>
  <c r="J133"/>
  <c r="J99"/>
  <c r="BK145"/>
  <c r="J145"/>
  <c r="J102"/>
  <c r="BK171"/>
  <c r="J171"/>
  <c r="J106"/>
  <c i="6" r="BK241"/>
  <c r="J241"/>
  <c r="J106"/>
  <c i="3" r="BK217"/>
  <c r="J217"/>
  <c r="J105"/>
  <c i="8" r="BK208"/>
  <c r="J208"/>
  <c r="J100"/>
  <c i="7" r="BK153"/>
  <c r="J153"/>
  <c r="J100"/>
  <c r="BK149"/>
  <c r="J149"/>
  <c r="J99"/>
  <c i="8" r="BK203"/>
  <c r="J203"/>
  <c r="J99"/>
  <c i="4" r="BK187"/>
  <c r="J187"/>
  <c r="J103"/>
  <c i="8" r="BK263"/>
  <c r="J263"/>
  <c r="J103"/>
  <c r="BK266"/>
  <c r="BK265"/>
  <c r="J265"/>
  <c r="J104"/>
  <c i="7" r="BK199"/>
  <c r="J199"/>
  <c r="J104"/>
  <c i="3" r="BK169"/>
  <c r="J169"/>
  <c r="J100"/>
  <c r="BK215"/>
  <c r="J215"/>
  <c r="J104"/>
  <c i="5" r="BK136"/>
  <c r="J136"/>
  <c r="J100"/>
  <c i="6" r="BK188"/>
  <c r="J188"/>
  <c r="J101"/>
  <c i="2" r="BK324"/>
  <c r="J324"/>
  <c r="J105"/>
  <c i="7" r="BK278"/>
  <c r="J278"/>
  <c r="J111"/>
  <c i="8" r="F92"/>
  <c r="BF152"/>
  <c r="BF155"/>
  <c r="BF161"/>
  <c r="BF192"/>
  <c r="BF233"/>
  <c r="BF246"/>
  <c r="BF259"/>
  <c r="BF264"/>
  <c r="E85"/>
  <c r="J120"/>
  <c r="BF195"/>
  <c r="BF214"/>
  <c r="BF250"/>
  <c r="BF260"/>
  <c r="BF267"/>
  <c i="7" r="BK241"/>
  <c r="J241"/>
  <c r="J107"/>
  <c i="8" r="BF148"/>
  <c r="BF231"/>
  <c r="BF243"/>
  <c r="BF129"/>
  <c r="BF153"/>
  <c r="BF177"/>
  <c r="BF204"/>
  <c r="BF165"/>
  <c r="BF234"/>
  <c r="BF272"/>
  <c r="BF135"/>
  <c r="BF154"/>
  <c r="BF160"/>
  <c r="BF187"/>
  <c r="BF228"/>
  <c r="BF147"/>
  <c r="BF191"/>
  <c r="BF209"/>
  <c r="BF227"/>
  <c r="BF271"/>
  <c i="7" r="BK132"/>
  <c r="BK131"/>
  <c r="J131"/>
  <c i="8" r="BF256"/>
  <c r="BF138"/>
  <c r="BF144"/>
  <c r="BF156"/>
  <c r="BF162"/>
  <c r="BF221"/>
  <c r="BF236"/>
  <c r="BF238"/>
  <c r="BF258"/>
  <c r="BF218"/>
  <c r="BF229"/>
  <c r="BF199"/>
  <c r="BF253"/>
  <c r="BF230"/>
  <c r="BF232"/>
  <c r="BF235"/>
  <c r="BF237"/>
  <c r="BF239"/>
  <c r="BF257"/>
  <c r="BF184"/>
  <c r="BF188"/>
  <c r="BF226"/>
  <c r="BF141"/>
  <c i="7" r="E121"/>
  <c r="BE136"/>
  <c r="BE203"/>
  <c i="6" r="BK135"/>
  <c r="J135"/>
  <c r="J97"/>
  <c i="7" r="F128"/>
  <c r="BE150"/>
  <c r="BE173"/>
  <c r="BE233"/>
  <c r="BE179"/>
  <c r="BE185"/>
  <c r="BE237"/>
  <c i="6" r="J244"/>
  <c r="J108"/>
  <c i="7" r="BE243"/>
  <c r="BE250"/>
  <c r="BE145"/>
  <c r="BE170"/>
  <c r="BE176"/>
  <c r="BE188"/>
  <c r="BE195"/>
  <c r="BE239"/>
  <c r="BE277"/>
  <c r="BE134"/>
  <c r="BE168"/>
  <c r="BE196"/>
  <c r="BE198"/>
  <c r="BE263"/>
  <c r="BE265"/>
  <c r="BE279"/>
  <c r="BE139"/>
  <c r="BE183"/>
  <c r="BE256"/>
  <c r="BE200"/>
  <c r="BE205"/>
  <c r="BE254"/>
  <c r="BE258"/>
  <c r="BE287"/>
  <c r="J125"/>
  <c r="BE202"/>
  <c r="BE248"/>
  <c r="BE219"/>
  <c r="BE235"/>
  <c r="BE142"/>
  <c r="BE148"/>
  <c r="BE165"/>
  <c r="BE194"/>
  <c r="BE246"/>
  <c r="BE244"/>
  <c r="BE252"/>
  <c r="BE260"/>
  <c r="BE267"/>
  <c r="BE275"/>
  <c r="BE154"/>
  <c r="BE197"/>
  <c i="6" r="BK262"/>
  <c r="J262"/>
  <c r="J111"/>
  <c i="7" r="BE191"/>
  <c r="BE231"/>
  <c i="6" r="E124"/>
  <c r="BE141"/>
  <c r="BE147"/>
  <c r="BE221"/>
  <c r="BE231"/>
  <c r="BE237"/>
  <c r="J128"/>
  <c r="BE168"/>
  <c r="BE202"/>
  <c r="BE212"/>
  <c r="BE238"/>
  <c r="BE151"/>
  <c r="BE185"/>
  <c r="BE264"/>
  <c r="F131"/>
  <c r="BE150"/>
  <c r="BE160"/>
  <c r="BE258"/>
  <c r="BE267"/>
  <c r="BE254"/>
  <c r="BE268"/>
  <c r="BE272"/>
  <c r="BE225"/>
  <c r="BE240"/>
  <c r="BE270"/>
  <c r="BE137"/>
  <c r="BE178"/>
  <c r="BE182"/>
  <c r="BE228"/>
  <c r="BE245"/>
  <c r="BE250"/>
  <c r="BE269"/>
  <c r="BE273"/>
  <c i="5" r="J181"/>
  <c r="J108"/>
  <c i="6" r="BE210"/>
  <c r="BE233"/>
  <c r="BE251"/>
  <c r="BE157"/>
  <c r="BE163"/>
  <c r="BE193"/>
  <c r="BE248"/>
  <c r="BE256"/>
  <c r="BE260"/>
  <c i="5" r="BK129"/>
  <c i="6" r="BE172"/>
  <c r="BE175"/>
  <c r="BE200"/>
  <c r="BE205"/>
  <c r="BE219"/>
  <c r="BE236"/>
  <c r="BE242"/>
  <c r="BE196"/>
  <c r="BE223"/>
  <c r="BE265"/>
  <c r="BE189"/>
  <c r="BE208"/>
  <c r="BE239"/>
  <c r="BE144"/>
  <c r="BE215"/>
  <c i="5" r="E118"/>
  <c r="J89"/>
  <c r="BE148"/>
  <c r="BE140"/>
  <c r="BE164"/>
  <c r="BE134"/>
  <c r="BE142"/>
  <c r="BE150"/>
  <c r="BE160"/>
  <c r="BE174"/>
  <c i="4" r="J266"/>
  <c r="J107"/>
  <c i="5" r="BE137"/>
  <c r="F92"/>
  <c r="BE141"/>
  <c r="BE146"/>
  <c r="BE176"/>
  <c r="BE182"/>
  <c i="4" r="BK129"/>
  <c r="J129"/>
  <c r="J97"/>
  <c i="5" r="BE144"/>
  <c r="BE166"/>
  <c r="BE172"/>
  <c r="BE180"/>
  <c r="BE184"/>
  <c r="BE131"/>
  <c r="BE158"/>
  <c r="BE162"/>
  <c r="BE178"/>
  <c r="BE168"/>
  <c r="BE143"/>
  <c i="3" r="J134"/>
  <c r="J98"/>
  <c r="J277"/>
  <c r="J108"/>
  <c i="4" r="BE142"/>
  <c r="BE184"/>
  <c r="J122"/>
  <c r="BE182"/>
  <c r="E118"/>
  <c r="BE143"/>
  <c r="BE159"/>
  <c r="BE172"/>
  <c r="BE174"/>
  <c r="BE180"/>
  <c r="BE231"/>
  <c r="BE176"/>
  <c r="BE139"/>
  <c r="BE209"/>
  <c r="BE217"/>
  <c r="BE134"/>
  <c r="BE150"/>
  <c r="BE211"/>
  <c r="BE215"/>
  <c r="BE243"/>
  <c r="BE163"/>
  <c r="BE177"/>
  <c r="BE258"/>
  <c r="BE188"/>
  <c r="BE205"/>
  <c r="BE249"/>
  <c r="BE256"/>
  <c r="BE270"/>
  <c r="BE247"/>
  <c r="BE131"/>
  <c r="BE153"/>
  <c r="BE183"/>
  <c r="BE228"/>
  <c r="BE146"/>
  <c r="BE170"/>
  <c r="BE185"/>
  <c r="BE254"/>
  <c r="BE281"/>
  <c r="F92"/>
  <c r="BE166"/>
  <c r="BE245"/>
  <c r="BE252"/>
  <c r="BE286"/>
  <c r="BE156"/>
  <c r="BE190"/>
  <c r="BE267"/>
  <c r="BE283"/>
  <c r="BE285"/>
  <c r="BE135"/>
  <c r="BE138"/>
  <c r="BE186"/>
  <c r="BE207"/>
  <c r="BE213"/>
  <c r="BE272"/>
  <c r="BE219"/>
  <c i="2" r="BK326"/>
  <c r="J326"/>
  <c r="J106"/>
  <c i="3" r="E122"/>
  <c r="BE179"/>
  <c r="BE182"/>
  <c r="BE220"/>
  <c r="BE295"/>
  <c r="F129"/>
  <c r="BE198"/>
  <c r="BE210"/>
  <c r="BE311"/>
  <c r="BE313"/>
  <c r="BE211"/>
  <c r="BE256"/>
  <c r="BE312"/>
  <c r="BE193"/>
  <c r="BE305"/>
  <c r="BE201"/>
  <c r="BE218"/>
  <c r="BE297"/>
  <c i="2" r="BK134"/>
  <c r="J134"/>
  <c r="J97"/>
  <c i="3" r="BE163"/>
  <c r="BE281"/>
  <c r="BE288"/>
  <c r="BE306"/>
  <c r="BE323"/>
  <c r="BE185"/>
  <c r="BE274"/>
  <c r="BE293"/>
  <c r="BE308"/>
  <c r="BE310"/>
  <c r="BE315"/>
  <c r="BE317"/>
  <c r="BE325"/>
  <c r="J126"/>
  <c r="BE141"/>
  <c r="BE192"/>
  <c r="BE290"/>
  <c r="BE291"/>
  <c r="BE319"/>
  <c r="BE321"/>
  <c r="BE144"/>
  <c r="BE254"/>
  <c r="BE298"/>
  <c r="BE327"/>
  <c r="BE301"/>
  <c r="BE160"/>
  <c i="2" r="BK347"/>
  <c r="J347"/>
  <c r="J110"/>
  <c i="3" r="BE153"/>
  <c r="BE190"/>
  <c r="BE197"/>
  <c r="BE213"/>
  <c r="BE252"/>
  <c r="BE278"/>
  <c r="BE138"/>
  <c r="BE146"/>
  <c r="BE170"/>
  <c r="BE214"/>
  <c r="BE216"/>
  <c r="BE272"/>
  <c r="BE135"/>
  <c r="BE145"/>
  <c r="BE149"/>
  <c r="BE166"/>
  <c r="BE189"/>
  <c r="BE194"/>
  <c r="BE150"/>
  <c r="BE157"/>
  <c r="BE284"/>
  <c r="BE299"/>
  <c r="BE212"/>
  <c r="BE236"/>
  <c r="BE286"/>
  <c r="BE303"/>
  <c i="2" r="J89"/>
  <c r="J92"/>
  <c r="BF143"/>
  <c r="BF147"/>
  <c r="BF163"/>
  <c r="BF189"/>
  <c r="BF200"/>
  <c r="BF205"/>
  <c r="BF211"/>
  <c r="BF216"/>
  <c r="BF227"/>
  <c r="BF231"/>
  <c r="BF244"/>
  <c r="BF251"/>
  <c r="BF252"/>
  <c r="BF353"/>
  <c r="BF354"/>
  <c r="BF355"/>
  <c i="1" r="AV95"/>
  <c i="2" r="BF142"/>
  <c r="BF150"/>
  <c r="BF169"/>
  <c r="BF190"/>
  <c r="BF206"/>
  <c r="BF239"/>
  <c r="BF349"/>
  <c r="BF357"/>
  <c r="BF350"/>
  <c i="1" r="AZ95"/>
  <c i="2" r="E85"/>
  <c r="F130"/>
  <c r="BF234"/>
  <c r="BF283"/>
  <c r="BF320"/>
  <c r="BF321"/>
  <c r="BF323"/>
  <c r="BF146"/>
  <c r="BF175"/>
  <c r="BF178"/>
  <c r="BF268"/>
  <c r="BF276"/>
  <c r="BF279"/>
  <c i="1" r="BB95"/>
  <c i="2" r="BF136"/>
  <c r="BF151"/>
  <c r="BF157"/>
  <c r="BF185"/>
  <c r="BF193"/>
  <c r="BF197"/>
  <c r="BF219"/>
  <c r="BF223"/>
  <c r="BF250"/>
  <c r="BF253"/>
  <c r="BF254"/>
  <c r="BF256"/>
  <c r="BF259"/>
  <c r="BF260"/>
  <c r="BF261"/>
  <c r="BF262"/>
  <c r="BF265"/>
  <c r="BF271"/>
  <c r="BF272"/>
  <c r="BF275"/>
  <c r="BF286"/>
  <c r="BF319"/>
  <c r="BF322"/>
  <c r="BF328"/>
  <c r="BF333"/>
  <c r="BF335"/>
  <c r="BF336"/>
  <c r="BF338"/>
  <c r="BF341"/>
  <c r="BF344"/>
  <c r="BF358"/>
  <c i="1" r="BC95"/>
  <c i="2" r="BF325"/>
  <c r="BF352"/>
  <c i="1" r="BD95"/>
  <c i="4" r="F37"/>
  <c i="1" r="BD97"/>
  <c i="6" r="F36"/>
  <c i="1" r="BC99"/>
  <c i="8" r="F35"/>
  <c i="1" r="BB101"/>
  <c i="4" r="F34"/>
  <c i="1" r="BA97"/>
  <c i="5" r="F35"/>
  <c i="1" r="BB98"/>
  <c i="7" r="J30"/>
  <c i="8" r="F36"/>
  <c i="1" r="BC101"/>
  <c i="3" r="F34"/>
  <c i="1" r="BA96"/>
  <c i="7" r="F36"/>
  <c i="1" r="BC100"/>
  <c i="5" r="F34"/>
  <c i="1" r="BA98"/>
  <c i="5" r="F36"/>
  <c i="1" r="BC98"/>
  <c i="8" r="F33"/>
  <c i="1" r="AZ101"/>
  <c i="4" r="F35"/>
  <c i="1" r="BB97"/>
  <c i="6" r="F35"/>
  <c i="1" r="BB99"/>
  <c i="8" r="F37"/>
  <c i="1" r="BD101"/>
  <c i="5" r="F37"/>
  <c i="1" r="BD98"/>
  <c i="7" r="F35"/>
  <c i="1" r="BB100"/>
  <c i="3" r="J34"/>
  <c i="1" r="AW96"/>
  <c i="7" r="J34"/>
  <c i="1" r="AW100"/>
  <c i="4" r="J34"/>
  <c i="1" r="AW97"/>
  <c i="5" r="J34"/>
  <c i="1" r="AW98"/>
  <c i="7" r="F37"/>
  <c i="1" r="BD100"/>
  <c i="3" r="F36"/>
  <c i="1" r="BC96"/>
  <c i="6" r="F34"/>
  <c i="1" r="BA99"/>
  <c i="3" r="F37"/>
  <c i="1" r="BD96"/>
  <c i="6" r="F37"/>
  <c i="1" r="BD99"/>
  <c i="8" r="J33"/>
  <c i="1" r="AV101"/>
  <c i="3" r="F35"/>
  <c i="1" r="BB96"/>
  <c i="7" r="F34"/>
  <c i="1" r="BA100"/>
  <c i="4" r="F36"/>
  <c i="1" r="BC97"/>
  <c i="6" r="J34"/>
  <c i="1" r="AW99"/>
  <c i="3" l="1" r="T276"/>
  <c r="T132"/>
  <c i="7" r="T132"/>
  <c i="5" r="R170"/>
  <c r="R128"/>
  <c i="6" r="P243"/>
  <c i="8" r="T126"/>
  <c i="6" r="P135"/>
  <c i="5" r="BK170"/>
  <c r="J170"/>
  <c r="J105"/>
  <c i="3" r="R133"/>
  <c r="R132"/>
  <c i="8" r="R127"/>
  <c r="R126"/>
  <c i="7" r="R132"/>
  <c r="R131"/>
  <c i="4" r="T265"/>
  <c r="T128"/>
  <c i="3" r="BK133"/>
  <c r="BK132"/>
  <c r="J132"/>
  <c r="J96"/>
  <c i="4" r="BK265"/>
  <c r="J265"/>
  <c r="J106"/>
  <c i="2" r="R326"/>
  <c i="6" r="R262"/>
  <c i="2" r="T326"/>
  <c i="7" r="T241"/>
  <c i="6" r="P262"/>
  <c i="4" r="R129"/>
  <c i="6" r="R134"/>
  <c i="4" r="P129"/>
  <c i="7" r="P132"/>
  <c r="P131"/>
  <c i="1" r="AU100"/>
  <c i="5" r="T129"/>
  <c r="T128"/>
  <c i="2" r="T134"/>
  <c r="T133"/>
  <c r="P326"/>
  <c i="6" r="T262"/>
  <c r="T134"/>
  <c i="4" r="R265"/>
  <c i="2" r="R134"/>
  <c r="R133"/>
  <c i="3" r="P276"/>
  <c r="P132"/>
  <c i="1" r="AU96"/>
  <c i="2" r="P347"/>
  <c i="6" r="BK243"/>
  <c r="J243"/>
  <c r="J107"/>
  <c i="4" r="P265"/>
  <c i="8" r="BK127"/>
  <c r="J127"/>
  <c r="J97"/>
  <c r="J266"/>
  <c r="J105"/>
  <c i="1" r="AG100"/>
  <c i="7" r="J96"/>
  <c r="J132"/>
  <c r="J97"/>
  <c i="6" r="BK134"/>
  <c r="J134"/>
  <c i="5" r="J129"/>
  <c r="J97"/>
  <c i="4" r="BK128"/>
  <c r="J128"/>
  <c r="J96"/>
  <c i="2" r="BK133"/>
  <c r="J133"/>
  <c r="J96"/>
  <c i="3" r="F33"/>
  <c i="1" r="AZ96"/>
  <c r="BB94"/>
  <c r="AX94"/>
  <c r="BC94"/>
  <c r="AY94"/>
  <c i="4" r="J33"/>
  <c i="1" r="AV97"/>
  <c r="AT97"/>
  <c i="3" r="J33"/>
  <c i="1" r="AV96"/>
  <c r="AT96"/>
  <c i="7" r="J33"/>
  <c i="1" r="AV100"/>
  <c r="AT100"/>
  <c r="AN100"/>
  <c i="5" r="J33"/>
  <c i="1" r="AV98"/>
  <c r="AT98"/>
  <c i="6" r="J30"/>
  <c i="1" r="AG99"/>
  <c i="8" r="F34"/>
  <c i="1" r="BA101"/>
  <c i="2" r="F34"/>
  <c i="1" r="BA95"/>
  <c i="5" r="F33"/>
  <c i="1" r="AZ98"/>
  <c i="7" r="F33"/>
  <c i="1" r="AZ100"/>
  <c i="2" r="J34"/>
  <c i="1" r="AW95"/>
  <c r="AT95"/>
  <c i="4" r="F33"/>
  <c i="1" r="AZ97"/>
  <c i="6" r="J33"/>
  <c i="1" r="AV99"/>
  <c r="AT99"/>
  <c i="6" r="F33"/>
  <c i="1" r="AZ99"/>
  <c i="8" r="J34"/>
  <c i="1" r="AW101"/>
  <c r="AT101"/>
  <c r="BD94"/>
  <c r="W33"/>
  <c i="4" l="1" r="P128"/>
  <c i="1" r="AU97"/>
  <c i="7" r="T131"/>
  <c i="2" r="P133"/>
  <c i="1" r="AU95"/>
  <c i="4" r="R128"/>
  <c i="6" r="P134"/>
  <c i="1" r="AU99"/>
  <c i="8" r="BK126"/>
  <c r="J126"/>
  <c i="5" r="BK128"/>
  <c r="J128"/>
  <c r="J96"/>
  <c i="3" r="J133"/>
  <c r="J97"/>
  <c i="1" r="AN99"/>
  <c i="7" r="J39"/>
  <c i="6" r="J96"/>
  <c r="J39"/>
  <c i="1" r="BA94"/>
  <c r="AW94"/>
  <c r="AK30"/>
  <c i="8" r="J30"/>
  <c i="1" r="AG101"/>
  <c r="AZ94"/>
  <c r="AV94"/>
  <c r="AK29"/>
  <c i="4" r="J30"/>
  <c i="1" r="AG97"/>
  <c r="AN97"/>
  <c i="3" r="J30"/>
  <c i="1" r="AG96"/>
  <c i="2" r="J30"/>
  <c i="1" r="AG95"/>
  <c r="W32"/>
  <c r="W31"/>
  <c i="8" l="1" r="J39"/>
  <c i="3" r="J39"/>
  <c i="8" r="J96"/>
  <c i="4" r="J39"/>
  <c i="2" r="J39"/>
  <c i="1" r="AN95"/>
  <c r="AN96"/>
  <c r="AN101"/>
  <c i="5" r="J30"/>
  <c i="1" r="AG98"/>
  <c r="AN98"/>
  <c r="AT94"/>
  <c r="W30"/>
  <c r="AU94"/>
  <c r="W29"/>
  <c i="5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<sst xmlns="http://schemas.openxmlformats.org/spreadsheetml/2006/main">
  <si>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</si>
  <si>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</si>
  <si>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</si>
  <si>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</si>
  <si>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{a66b795f-3777-4f04-88c4-cb3bc119cd38}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</si>
  <si>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</si>
  <si>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</si>
  <si>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</si>
  <si>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</si>
  <si>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</si>
  <si>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</si>
  <si>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</si>
  <si>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</si>
  <si>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</si>
  <si>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Y604-2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</si>
  <si>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</si>
  <si>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</si>
  <si>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Opravy fasád objektů DOZP a TS v areálu DPL Smečno</t>
  </si>
  <si>
    <t>KSO:</t>
  </si>
  <si>
    <t>CC-CZ:</t>
  </si>
  <si>
    <t>Místo:</t>
  </si>
  <si>
    <t>Smečno</t>
  </si>
  <si>
    <t>Datum:</t>
  </si>
  <si>
    <t>28. 1. 2024</t>
  </si>
  <si>
    <t>Zadavatel:</t>
  </si>
  <si>
    <t>IČ:</t>
  </si>
  <si>
    <t>Domov pod Lipami Smečno</t>
  </si>
  <si>
    <t>DIČ:</t>
  </si>
  <si>
    <t>Uchazeč:</t>
  </si>
  <si>
    <t>Vyplň údaj</t>
  </si>
  <si>
    <t>Projektant:</t>
  </si>
  <si>
    <t>Projekt stav - ing.Volný</t>
  </si>
  <si>
    <t>True</t>
  </si>
  <si>
    <t>Zpracovatel:</t>
  </si>
  <si>
    <t>Milan Hájek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</si>
  <si>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</si>
  <si>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</si>
  <si>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</si>
  <si>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</si>
  <si>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</si>
  <si>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</si>
  <si>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</si>
  <si>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</si>
  <si>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</si>
  <si>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</si>
  <si>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</si>
  <si>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</si>
  <si>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</si>
  <si>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</si>
  <si>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</si>
  <si>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</si>
  <si>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</si>
  <si>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</si>
  <si>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</si>
  <si>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</si>
  <si>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</si>
  <si>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</si>
  <si>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</si>
  <si>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</si>
  <si>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</si>
  <si>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</si>
  <si>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</si>
  <si>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</si>
  <si>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</si>
  <si>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</si>
  <si>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</si>
  <si>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</si>
  <si>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</si>
  <si>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</si>
  <si>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</si>
  <si>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</si>
  <si>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</si>
  <si>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</si>
  <si>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</si>
  <si>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</si>
  <si>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</si>
  <si>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</si>
  <si>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</si>
  <si>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</si>
  <si>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</si>
  <si>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</si>
  <si>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</t>
  </si>
  <si>
    <t>Sanační omítky vnější fasády zámku</t>
  </si>
  <si>
    <t>STA</t>
  </si>
  <si>
    <t>1</t>
  </si>
  <si>
    <t>{e0fd347a-3810-4c77-bd3a-0133f62cbc71}</t>
  </si>
  <si>
    <t>20</t>
  </si>
  <si>
    <t>Schodiště a podesta na západní straně - restaurování</t>
  </si>
  <si>
    <t>{0bb21447-ea32-4cde-a35c-bd356f30f2ed}</t>
  </si>
  <si>
    <t>2</t>
  </si>
  <si>
    <t>30</t>
  </si>
  <si>
    <t>Kamenné opěrné pilíře - restaurování</t>
  </si>
  <si>
    <t>{a9a305be-913d-49d1-8a39-e25da33d3a06}</t>
  </si>
  <si>
    <t>40</t>
  </si>
  <si>
    <t>Zámek - kamenné a štukové prvky mostu - restaurování</t>
  </si>
  <si>
    <t>{7917fe00-00ed-4a14-8a25-851899acb19f}</t>
  </si>
  <si>
    <t>50</t>
  </si>
  <si>
    <t>Salla Terena - nové sanační omítky soklové části severní fasády</t>
  </si>
  <si>
    <t>{1b36ce8a-b769-47ac-a2a2-5fab0c66dc07}</t>
  </si>
  <si>
    <t>60</t>
  </si>
  <si>
    <t>Salla Terena - schodiště</t>
  </si>
  <si>
    <t>{82fc7fb0-c307-4a82-96e6-78e2d7e68e06}</t>
  </si>
  <si>
    <t>70</t>
  </si>
  <si>
    <t>Objekt DOZP - dešťová kanalizace</t>
  </si>
  <si>
    <t>{e969ce44-9b11-4f8c-99d5-93c66d2b7e67}</t>
  </si>
  <si>
    <t>KRYCÍ LIST SOUPISU PRACÍ</t>
  </si>
  <si>
    <t>Objekt:</t>
  </si>
  <si>
    <t>10 - Sanační omítky vnější fasády zámku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</si>
  <si>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</si>
  <si>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</si>
  <si>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</si>
  <si>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</si>
  <si>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</si>
  <si>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</si>
  <si>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</si>
  <si>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</si>
  <si>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</si>
  <si>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</si>
  <si>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</si>
  <si>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</si>
  <si>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</si>
  <si>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</si>
  <si>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</si>
  <si>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</si>
  <si>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766 - Konstrukce truhlářské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</si>
  <si>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</si>
  <si>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</si>
  <si>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</si>
  <si>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</si>
  <si>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</si>
  <si>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</si>
  <si>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</si>
  <si>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</si>
  <si>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</si>
  <si>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</si>
  <si>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</si>
  <si>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</si>
  <si>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</si>
  <si>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</si>
  <si>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</si>
  <si>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</si>
  <si>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</si>
  <si>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</si>
  <si>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</si>
  <si>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</si>
  <si>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</si>
  <si>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</si>
  <si>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</si>
  <si>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132251251</t>
  </si>
  <si>
    <t>Hloubení rýh nezapažených š do 2000 mm v hornině třídy těžitelnosti I skupiny 3 objem do 20 m3 strojně</t>
  </si>
  <si>
    <t>m3</t>
  </si>
  <si>
    <t>CS ÚRS 2024 02</t>
  </si>
  <si>
    <t>4</t>
  </si>
  <si>
    <t>-1636832374</t>
  </si>
  <si>
    <t>VV</t>
  </si>
  <si>
    <t>(6,23+12,34+7,1+23,91+1,8+2,95+9,59+15,37+19,17+0,95+3,1+3,67+1,6+57,58)*0,9*1 "sanační omítka</t>
  </si>
  <si>
    <t>28*1 "kamenné zdivo</t>
  </si>
  <si>
    <t>(7,95+1,87+9,3+0,9+2,19+1,9+10,38+1,9+1,68+13,44+0,9+1,98+5,52+7,52+0,9+1,55)*0,9*1</t>
  </si>
  <si>
    <t>10,86*0,4*1</t>
  </si>
  <si>
    <t>Součet</t>
  </si>
  <si>
    <t>161151103</t>
  </si>
  <si>
    <t>Svislé přemístění výkopku z horniny třídy těžitelnosti I skupiny 1 až 3 hl výkopu přes 4 do 8 m</t>
  </si>
  <si>
    <t>-221026987</t>
  </si>
  <si>
    <t>3</t>
  </si>
  <si>
    <t>162751117</t>
  </si>
  <si>
    <t>Vodorovné přemístění přes 9 000 do 10000 m výkopku/sypaniny z horniny třídy těžitelnosti I skupiny 1 až 3</t>
  </si>
  <si>
    <t>1008174972</t>
  </si>
  <si>
    <t>244,06-122,03</t>
  </si>
  <si>
    <t>167111101</t>
  </si>
  <si>
    <t>Nakládání výkopku z hornin třídy těžitelnosti I skupiny 1 až 3 ručně</t>
  </si>
  <si>
    <t>1599633665</t>
  </si>
  <si>
    <t>5</t>
  </si>
  <si>
    <t>171201231</t>
  </si>
  <si>
    <t>Poplatek za uložení zeminy a kamení na recyklační skládce (skládkovné) kód odpadu 17 05 04</t>
  </si>
  <si>
    <t>t</t>
  </si>
  <si>
    <t>639034458</t>
  </si>
  <si>
    <t>122,03*2 "Přepočtené koeficientem množství</t>
  </si>
  <si>
    <t>6</t>
  </si>
  <si>
    <t>171251201</t>
  </si>
  <si>
    <t>Uložení sypaniny na skládky nebo meziskládky</t>
  </si>
  <si>
    <t>132159270</t>
  </si>
  <si>
    <t>7</t>
  </si>
  <si>
    <t>174151101</t>
  </si>
  <si>
    <t>Zásyp jam, šachet rýh nebo kolem objektů sypaninou se zhutněním</t>
  </si>
  <si>
    <t>-2051470474</t>
  </si>
  <si>
    <t>(6,23+12,34+7,1+23,91+1,8+2,95+9,59+15,37+19,17+0,95+3,1+3,67+1,6+57,58)*0,9*0,5 "sanační omítka</t>
  </si>
  <si>
    <t>28*0,5 "kamenné zdivo</t>
  </si>
  <si>
    <t>(7,95+1,87+9,3+0,9+2,19+1,9+10,38+1,9+1,68+13,44+0,9+1,98+5,52+7,52+0,9+1,55)*0,9*0,5</t>
  </si>
  <si>
    <t>10,86*0,4*0,5</t>
  </si>
  <si>
    <t>8</t>
  </si>
  <si>
    <t>181951112</t>
  </si>
  <si>
    <t>Úprava pláně v hornině třídy těžitelnosti I skupiny 1 až 3 se zhutněním strojně</t>
  </si>
  <si>
    <t>m2</t>
  </si>
  <si>
    <t>-203779746</t>
  </si>
  <si>
    <t>(6,23+12,34+7,1+23,91+1,8+2,95+9,59+15,37+19,17+0,95+3,1+3,67+1,6+57,58)*0,9 "sanační omítka - drenáž</t>
  </si>
  <si>
    <t>28 "kamenné zdivo - drenáž</t>
  </si>
  <si>
    <t>(7,95+1,87+9,3+0,9+2,19+1,9+10,38+1,9+1,68+13,44+0,9+1,98+5,52+7,52+0,9+1,55)*0,9</t>
  </si>
  <si>
    <t>Zakládání</t>
  </si>
  <si>
    <t>9</t>
  </si>
  <si>
    <t>211531111</t>
  </si>
  <si>
    <t>Výplň odvodňovacích žeber nebo trativodů kamenivem hrubým drceným frakce 16 až 63 mm</t>
  </si>
  <si>
    <t>-859019672</t>
  </si>
  <si>
    <t>(6,23+12,34+7,1+23,91+1,8+2,95+9,59+15,37+19,17+0,95+3,1+3,67+1,6+57,58)*0,9*0,4 "sanační omítka - fr.16-32</t>
  </si>
  <si>
    <t>28*0,4 "kamenné zdivo - fr.16-32</t>
  </si>
  <si>
    <t>(7,95+1,87+9,3+0,9+2,19+1,9+10,38+1,9+1,68+13,44+0,9+1,98+5,52+7,52+0,9+1,55)*0,9*0,4</t>
  </si>
  <si>
    <t>10,86*0,4*0,4</t>
  </si>
  <si>
    <t>211971110</t>
  </si>
  <si>
    <t>Zřízení opláštění žeber nebo trativodů geotextilií v rýze nebo zářezu sklonu do 1:2</t>
  </si>
  <si>
    <t>1792934342</t>
  </si>
  <si>
    <t>(6,23+12,34+7,1+23,91+1,8+2,95+9,59+15,37+19,17+0,95+3,1+3,67+1,6+57,58)*(0,9*2+0,4*2+0,1*2) "sanační omítka - fr.16-32</t>
  </si>
  <si>
    <t>28*2+22,9*0,5*2 "kamenné zdivo - fr.16-32</t>
  </si>
  <si>
    <t>(7,95+1,87+9,3+0,9+2,19+1,9+10,38+1,9+1,68+13,44+0,9+1,98+5,52+7,52+0,9+1,55)*(0,9*2+0,4*2+0,1*2)</t>
  </si>
  <si>
    <t>10,86*(0,4*4)</t>
  </si>
  <si>
    <t>11</t>
  </si>
  <si>
    <t>M</t>
  </si>
  <si>
    <t>69311068</t>
  </si>
  <si>
    <t>geotextilie netkaná separační, ochranná, filtrační, drenážní PP 300g/m2</t>
  </si>
  <si>
    <t>2016867093</t>
  </si>
  <si>
    <t>754,948*1,15 "Přepočtené koeficientem množství</t>
  </si>
  <si>
    <t>212752111</t>
  </si>
  <si>
    <t>Trativod z drenážních trubek korugovaných PE-HD SN 4 perforace 220° včetně lože otevřený výkop DN 100</t>
  </si>
  <si>
    <t>m</t>
  </si>
  <si>
    <t>-1155902673</t>
  </si>
  <si>
    <t>(6,23+12,34+7,1+23,91+1,8+2,95+9,59+15,37+19,17+0,95+3,1+3,67+1,6+57,58) "sanační omítka</t>
  </si>
  <si>
    <t>22,9 "kamenné zdivo</t>
  </si>
  <si>
    <t>(7,95+1,87+9,3+0,9+2,19+1,9+10,38+1,9+1,68+13,44+0,9+1,98+5,52+7,52+0,9+1,55)</t>
  </si>
  <si>
    <t>10,86</t>
  </si>
  <si>
    <t>Svislé a kompletní konstrukce</t>
  </si>
  <si>
    <t>13</t>
  </si>
  <si>
    <t>310238211.R</t>
  </si>
  <si>
    <t>Prozdívky a opravy zdiva cihelného mrazuvzdornou cihlou (115 MPa) na trasovou maltu</t>
  </si>
  <si>
    <t>10% Z plochy otlučené fasády a hloubky 0,15m</t>
  </si>
  <si>
    <t>(1174,212*0,1)*0,15</t>
  </si>
  <si>
    <t>14</t>
  </si>
  <si>
    <t>311-CHR</t>
  </si>
  <si>
    <t>Nahrazení stávajících chrličů svody v nové nice ve zdivu</t>
  </si>
  <si>
    <t>kus</t>
  </si>
  <si>
    <t>-1323105774</t>
  </si>
  <si>
    <t>15</t>
  </si>
  <si>
    <t>319202125</t>
  </si>
  <si>
    <t>Dodatečná izolace zdiva tl přes 600 do 900 mm nízkotlakou injektáží křemičitým roztokem</t>
  </si>
  <si>
    <t>883057762</t>
  </si>
  <si>
    <t>6,24+1+12,34+0,6*2+7,1+0,4+23,91+0,5*2+1,8+2,95+9,6+15,37+19,19+0,95+3,1+3,67+1,52+57,58 "IC - např.Aquafin-F - provedení dle vzorového detailu</t>
  </si>
  <si>
    <t>16</t>
  </si>
  <si>
    <t>346244821</t>
  </si>
  <si>
    <t>Přizdívky izolační tl 140 mm z cihel dl 290 mm pevnosti P 10 až P 20 na MC 10</t>
  </si>
  <si>
    <t>-1128185112</t>
  </si>
  <si>
    <t>(2,95+20,46+12,5+5,09+3,1)*(2,87+1) "vč.kotvení</t>
  </si>
  <si>
    <t>Úpravy povrchů, podlahy a osazování výplní</t>
  </si>
  <si>
    <t>17</t>
  </si>
  <si>
    <t>622326121</t>
  </si>
  <si>
    <t>Sanační jednovrstvá omítka vnějších stěn nanášená ručně</t>
  </si>
  <si>
    <t>1207846529</t>
  </si>
  <si>
    <t>850,5*0,2 "předpoklad 20% - viz TZ - v místě přespárování</t>
  </si>
  <si>
    <t>18</t>
  </si>
  <si>
    <t>622331121-M30</t>
  </si>
  <si>
    <t>Cementová siranuvzdorná omítka hladká jednovrstvá vnějších stěn nanášená ručně</t>
  </si>
  <si>
    <t>-1006180816</t>
  </si>
  <si>
    <t>(6,23+12,34+7,1+23,91+1,8+2,95+9,59+15,37+19,17+0,95+3,1+3,67+1,6+57,58)*1,2 "sanační om.vyrovnávací vrstva těsnící síranuvzd.malta např.Asocret M30</t>
  </si>
  <si>
    <t>22,9*1,2 "kamenné zdivo - vyrovnávací vrstva těsnící síranuvzdorná malta např.Asocret M30</t>
  </si>
  <si>
    <t>(7,95+1,87+9,3+0,9+2,19+1,9+10,38+1,9+1,68+13,44+0,9+1,98+5,52+7,52+0,9+1,55)*1,2</t>
  </si>
  <si>
    <t>19</t>
  </si>
  <si>
    <t>622-KŘ</t>
  </si>
  <si>
    <t>Nové provedení kordonové římsy dle PD</t>
  </si>
  <si>
    <t>2085536267</t>
  </si>
  <si>
    <t>622-ŠP</t>
  </si>
  <si>
    <t>Oprava omítek špalet - provedení dle PD</t>
  </si>
  <si>
    <t>128278524</t>
  </si>
  <si>
    <t>(0,83*2+0,59)*10</t>
  </si>
  <si>
    <t>1,74*2+0,9</t>
  </si>
  <si>
    <t>1,15*2+0,9</t>
  </si>
  <si>
    <t>622-ŠP-1</t>
  </si>
  <si>
    <t>Restaurování kamenných ostění - provedení dle PD</t>
  </si>
  <si>
    <t>-1892923561</t>
  </si>
  <si>
    <t>22</t>
  </si>
  <si>
    <t>629995101.R</t>
  </si>
  <si>
    <t>Očištění vnějších ploch tlakovou vodou viz. Restaurátorský průzkum a záměr</t>
  </si>
  <si>
    <t>1174,212</t>
  </si>
  <si>
    <t>23</t>
  </si>
  <si>
    <t>622125101.R</t>
  </si>
  <si>
    <t>Vyplnění spár trasovou maltou vnějších stěn z cihel</t>
  </si>
  <si>
    <t>90% z otlučené plochy fasády</t>
  </si>
  <si>
    <t>1174,212*0,9</t>
  </si>
  <si>
    <t>24</t>
  </si>
  <si>
    <t>622125101.R1</t>
  </si>
  <si>
    <t>Klínování a plentování zdiva</t>
  </si>
  <si>
    <t>25</t>
  </si>
  <si>
    <t>622135002.R</t>
  </si>
  <si>
    <t>Vyrovnání podkladu vnějších stěn maltou trasovou tl do 30 mm</t>
  </si>
  <si>
    <t>Předpoklad náročnosti srovnání povrchu</t>
  </si>
  <si>
    <t>26</t>
  </si>
  <si>
    <t>622821012.R</t>
  </si>
  <si>
    <t>Vnější sanační trasová omítka pro vlhké a zasolené zdivo prováděná ručně, jádro + štuk</t>
  </si>
  <si>
    <t>27</t>
  </si>
  <si>
    <t>631311123</t>
  </si>
  <si>
    <t>Mazanina tl přes 80 do 120 mm z betonu prostého bez zvýšených nároků na prostředí tř. C 12/15</t>
  </si>
  <si>
    <t>-2106360670</t>
  </si>
  <si>
    <t>(6,23+12,34+7,1+23,91+1,8+2,95+9,59+15,37+19,17+0,95+3,1+3,67+1,6+57,58)*0,6*0,1 "sanační omítka</t>
  </si>
  <si>
    <t>28*0,1 "kamenné zdivo</t>
  </si>
  <si>
    <t>(7,95+1,87+9,3+0,9+2,19+1,9+10,38+1,9+1,68+13,44+0,9+1,98+5,52+7,52+0,9+1,55)*0,6*0,1</t>
  </si>
  <si>
    <t>28</t>
  </si>
  <si>
    <t>632-PAR</t>
  </si>
  <si>
    <t>Oprava parapetů oken suterénu - provedení dle PD</t>
  </si>
  <si>
    <t>-2735505</t>
  </si>
  <si>
    <t>0,59*10</t>
  </si>
  <si>
    <t>0,9</t>
  </si>
  <si>
    <t>29</t>
  </si>
  <si>
    <t>637121112</t>
  </si>
  <si>
    <t>Okapový chodník z kačírku tl 150 mm s udusáním</t>
  </si>
  <si>
    <t>1492798499</t>
  </si>
  <si>
    <t>(6,23+12,34+7,1+23,91+1,8+2,95+9,59+15,37+19,17+0,95+3,1+3,67+1,6+57,58)*0,45 "sanační omítka</t>
  </si>
  <si>
    <t>(7,95+1,87+9,3+0,9+2,19+1,9+10,38+1,9+1,68+13,44+0,9+1,98+5,52+7,52+0,9+1,55)*0,45</t>
  </si>
  <si>
    <t>Trubní vedení</t>
  </si>
  <si>
    <t>894812312</t>
  </si>
  <si>
    <t>Revizní a čistící šachta z PP typ DN 600/160 šachtové dno průtočné 30°, 60°, 90°</t>
  </si>
  <si>
    <t>1965207317</t>
  </si>
  <si>
    <t>31</t>
  </si>
  <si>
    <t>894812313</t>
  </si>
  <si>
    <t>Revizní a čistící šachta z PP typ DN 600/160 šachtové dno s přítokem tvaru T</t>
  </si>
  <si>
    <t>407922708</t>
  </si>
  <si>
    <t>32</t>
  </si>
  <si>
    <t>894812331</t>
  </si>
  <si>
    <t>Revizní a čistící šachta z PP DN 600 šachtová roura korugovaná světlé hloubky 1000 mm</t>
  </si>
  <si>
    <t>-844477753</t>
  </si>
  <si>
    <t>33</t>
  </si>
  <si>
    <t>894812339</t>
  </si>
  <si>
    <t>Příplatek k rourám revizní a čistící šachty z PP DN 600 za uříznutí šachtové roury</t>
  </si>
  <si>
    <t>348534366</t>
  </si>
  <si>
    <t>34</t>
  </si>
  <si>
    <t>894812352</t>
  </si>
  <si>
    <t>Revizní a čistící šachta z PP DN 600 poklop litinový pro třídu zatížení A15 s teleskopickým adaptérem</t>
  </si>
  <si>
    <t>1454181437</t>
  </si>
  <si>
    <t>Ostatní konstrukce a práce, bourání</t>
  </si>
  <si>
    <t>35</t>
  </si>
  <si>
    <t>935113111</t>
  </si>
  <si>
    <t>Osazení odvodňovacího polymerbetonového žlabu s krycím roštem šířky do 200 mm</t>
  </si>
  <si>
    <t>-444751230</t>
  </si>
  <si>
    <t>20,46+12,5+5,09</t>
  </si>
  <si>
    <t>36</t>
  </si>
  <si>
    <t>59227006</t>
  </si>
  <si>
    <t>žlab odvodňovací z polymerbetonu se spádem dna 0,5% 130x155/160mm</t>
  </si>
  <si>
    <t>1025244335</t>
  </si>
  <si>
    <t>37</t>
  </si>
  <si>
    <t>56241204</t>
  </si>
  <si>
    <t>čelo plné na začátek a konec odvodňovacího žlabu PE/PP š 100 mm s nátrubkem DN 110mm</t>
  </si>
  <si>
    <t>582191919</t>
  </si>
  <si>
    <t>38</t>
  </si>
  <si>
    <t>56241406</t>
  </si>
  <si>
    <t>čelo plné na začátek a konec odvodňovacího žlabu PE/PP š 100 mm</t>
  </si>
  <si>
    <t>-398253136</t>
  </si>
  <si>
    <t>39</t>
  </si>
  <si>
    <t>941221111</t>
  </si>
  <si>
    <t>Montáž lešení řadového rámového těžkého zatížení do 300 kg/m2 š do 1,2 m v do 10 m</t>
  </si>
  <si>
    <t>941221211</t>
  </si>
  <si>
    <t>Příplatek k lešení řadovému rámovému těžkému š 1,2 m v do 25 m za první a ZKD den použití</t>
  </si>
  <si>
    <t>1174,212*30*6</t>
  </si>
  <si>
    <t>41</t>
  </si>
  <si>
    <t>941221811</t>
  </si>
  <si>
    <t>Demontáž lešení řadového rámového těžkého zatížení do 300 kg/m2 š do 1,2 m v do 10 m</t>
  </si>
  <si>
    <t>42</t>
  </si>
  <si>
    <t>944611111</t>
  </si>
  <si>
    <t>Montáž ochranné plachty z textilie z umělých vláken</t>
  </si>
  <si>
    <t>-2104693044</t>
  </si>
  <si>
    <t>43</t>
  </si>
  <si>
    <t>944611211</t>
  </si>
  <si>
    <t>Příplatek k ochranné plachtě za první a ZKD den použití</t>
  </si>
  <si>
    <t>-955126376</t>
  </si>
  <si>
    <t>1174,212*30*6 "Přepočtené koeficientem množství</t>
  </si>
  <si>
    <t>44</t>
  </si>
  <si>
    <t>944611811</t>
  </si>
  <si>
    <t>Demontáž ochranné plachty z textilie z umělých vláken</t>
  </si>
  <si>
    <t>-1264774719</t>
  </si>
  <si>
    <t>45</t>
  </si>
  <si>
    <t>967023693-T</t>
  </si>
  <si>
    <t>Odsekání stávající torkretové vrstvy fasády</t>
  </si>
  <si>
    <t>-869680506</t>
  </si>
  <si>
    <t>(2,95+20,46+12,5+5,09+3,1)*(2,87+1)</t>
  </si>
  <si>
    <t>46</t>
  </si>
  <si>
    <t>967042713.R</t>
  </si>
  <si>
    <t>Odsekání a vybourání narušeného zdiva z kamene nebo cihel plošné tl do 150 mm</t>
  </si>
  <si>
    <t>10% Z otlučené plochy fasády</t>
  </si>
  <si>
    <t>1174,212*0,1</t>
  </si>
  <si>
    <t>47</t>
  </si>
  <si>
    <t>978023411.R</t>
  </si>
  <si>
    <t>Vyškrabání spár zdiva cihelného nebo smíšeného</t>
  </si>
  <si>
    <t>48</t>
  </si>
  <si>
    <t>978036191.R</t>
  </si>
  <si>
    <t>Otlučení tvrdých cementových sanačních omítek vnějších ploch rozsahu do 100 %</t>
  </si>
  <si>
    <t>Severní strana fasády</t>
  </si>
  <si>
    <t>96,27</t>
  </si>
  <si>
    <t>Západní strana fasády - omítky terasy</t>
  </si>
  <si>
    <t>163,7</t>
  </si>
  <si>
    <t>Západní strana fasády - mostek se schodištěm - rovné plochy</t>
  </si>
  <si>
    <t>52,955</t>
  </si>
  <si>
    <t>Západní strana fasády - mostek se schodištěm - klenby</t>
  </si>
  <si>
    <t>38,57</t>
  </si>
  <si>
    <t>Západní strana fasády - pod terasou schodiště - rovné plochy</t>
  </si>
  <si>
    <t>96,12</t>
  </si>
  <si>
    <t>Západní strana fasády - pod terasou schodiště - klenby</t>
  </si>
  <si>
    <t>32,4</t>
  </si>
  <si>
    <t>Západní strana fasády - nad terasou</t>
  </si>
  <si>
    <t>176</t>
  </si>
  <si>
    <t>Západní strana fasády - pilíř přístupové rampy</t>
  </si>
  <si>
    <t>22,8</t>
  </si>
  <si>
    <t>Západní strana fasády - pilíř SZ</t>
  </si>
  <si>
    <t>7,2</t>
  </si>
  <si>
    <t>Západní strana fasády - pilíř JZ</t>
  </si>
  <si>
    <t>Jižní strana fasády</t>
  </si>
  <si>
    <t>237,5</t>
  </si>
  <si>
    <t>Východní strana fasády</t>
  </si>
  <si>
    <t>73</t>
  </si>
  <si>
    <t>Omítky předmostí a mostu - rovné</t>
  </si>
  <si>
    <t>103,649</t>
  </si>
  <si>
    <t>Omítky předmostí a mostu - klenby</t>
  </si>
  <si>
    <t>14,44</t>
  </si>
  <si>
    <t>Vnitřní omítaná část poprsní zídky předmostí</t>
  </si>
  <si>
    <t>31,608</t>
  </si>
  <si>
    <t>997</t>
  </si>
  <si>
    <t>Přesun sutě</t>
  </si>
  <si>
    <t>49</t>
  </si>
  <si>
    <t>997013119</t>
  </si>
  <si>
    <t>Vnitrostaveništní doprava suti a vybouraných hmot pro budovy v do 30 m s použitím mechanizace</t>
  </si>
  <si>
    <t>997013501</t>
  </si>
  <si>
    <t>Odvoz suti a vybouraných hmot na skládku nebo meziskládku do 1 km se složením</t>
  </si>
  <si>
    <t>51</t>
  </si>
  <si>
    <t>997013509</t>
  </si>
  <si>
    <t>Příplatek k odvozu suti a vybouraných hmot na skládku ZKD 1 km přes 1 km</t>
  </si>
  <si>
    <t>52</t>
  </si>
  <si>
    <t>997013511</t>
  </si>
  <si>
    <t>Odvoz suti a vybouraných hmot z meziskládky na skládku do 1 km s naložením a se složením</t>
  </si>
  <si>
    <t>53</t>
  </si>
  <si>
    <t>997013801</t>
  </si>
  <si>
    <t>Poplatek za uložení stavebního betonového odpadu na skládce (skládkovné)</t>
  </si>
  <si>
    <t>998</t>
  </si>
  <si>
    <t>Přesun hmot</t>
  </si>
  <si>
    <t>54</t>
  </si>
  <si>
    <t>998011001</t>
  </si>
  <si>
    <t>Přesun hmot pro budovy zděné v do 6 m</t>
  </si>
  <si>
    <t>PSV</t>
  </si>
  <si>
    <t>Práce a dodávky PSV</t>
  </si>
  <si>
    <t>711</t>
  </si>
  <si>
    <t>Izolace proti vodě, vlhkosti a plynům</t>
  </si>
  <si>
    <t>55</t>
  </si>
  <si>
    <t>711113125-SF</t>
  </si>
  <si>
    <t>Izolace proti vlhkosti na svislé ploše za studena těsnicí hmotou minerální difúzní síranuodolnou</t>
  </si>
  <si>
    <t>-6278789</t>
  </si>
  <si>
    <t>(6,23+12,34+7,1+23,91+1,8+2,95+9,59+15,37+19,17+0,95+3,1+3,67+1,6+57,58)*1,2 "Minerální dif.síranům odolná iz. stěrka pro sanaci staveb např.SulfaFE</t>
  </si>
  <si>
    <t>22,9*1,2</t>
  </si>
  <si>
    <t>56</t>
  </si>
  <si>
    <t>998711201</t>
  </si>
  <si>
    <t>Přesun hmot procentní pro izolace proti vodě, vlhkosti a plynům v objektech v do 6 m</t>
  </si>
  <si>
    <t>%</t>
  </si>
  <si>
    <t>-249730814</t>
  </si>
  <si>
    <t>766</t>
  </si>
  <si>
    <t>Konstrukce truhlářské</t>
  </si>
  <si>
    <t>57</t>
  </si>
  <si>
    <t>766-DV</t>
  </si>
  <si>
    <t>Doplnění technických dvířek v pilíři č.2 - viz PD</t>
  </si>
  <si>
    <t>490321457</t>
  </si>
  <si>
    <t>58</t>
  </si>
  <si>
    <t>998766201</t>
  </si>
  <si>
    <t>Přesun hmot procentní pro kce truhlářské v objektech v do 6 m</t>
  </si>
  <si>
    <t>2063294881</t>
  </si>
  <si>
    <t>783</t>
  </si>
  <si>
    <t>Dokončovací práce - nátěry</t>
  </si>
  <si>
    <t>59</t>
  </si>
  <si>
    <t>783801521.R</t>
  </si>
  <si>
    <t>Nástřik biosanací starého zdiva po očištění a odstrojení</t>
  </si>
  <si>
    <t>783823133.R</t>
  </si>
  <si>
    <t>Konsolidační a penetrační ošetření zdiva před aplikací omítek</t>
  </si>
  <si>
    <t>61</t>
  </si>
  <si>
    <t>783827123.R</t>
  </si>
  <si>
    <t>Krycí dvojnásobný silikátový nátěr omítek stupně členitosti 1 a 2</t>
  </si>
  <si>
    <t>VRN</t>
  </si>
  <si>
    <t>Vedlejší rozpočtové náklady</t>
  </si>
  <si>
    <t>VRN1</t>
  </si>
  <si>
    <t>Průzkumné, geodetické a projektové práce</t>
  </si>
  <si>
    <t>62</t>
  </si>
  <si>
    <t>010001000</t>
  </si>
  <si>
    <t>kpl</t>
  </si>
  <si>
    <t>63</t>
  </si>
  <si>
    <t>013254000</t>
  </si>
  <si>
    <t>Dokumentace skutečného provedení stavby</t>
  </si>
  <si>
    <t>VRN3</t>
  </si>
  <si>
    <t>Zařízení staveniště</t>
  </si>
  <si>
    <t>64</t>
  </si>
  <si>
    <t>030001000</t>
  </si>
  <si>
    <t>65</t>
  </si>
  <si>
    <t>039002000</t>
  </si>
  <si>
    <t>Zrušení zařízení staveniště</t>
  </si>
  <si>
    <t>66</t>
  </si>
  <si>
    <t>033002000</t>
  </si>
  <si>
    <t>Připojení staveniště na inženýrské sítě</t>
  </si>
  <si>
    <t>soubor</t>
  </si>
  <si>
    <t>-2140780898</t>
  </si>
  <si>
    <t>67</t>
  </si>
  <si>
    <t>034002000</t>
  </si>
  <si>
    <t>Zabezpečení staveniště</t>
  </si>
  <si>
    <t>973840808</t>
  </si>
  <si>
    <t>VRN4</t>
  </si>
  <si>
    <t>Inženýrská činnost</t>
  </si>
  <si>
    <t>68</t>
  </si>
  <si>
    <t>045002000</t>
  </si>
  <si>
    <t>Kompletační a koordinační činnost</t>
  </si>
  <si>
    <t>69</t>
  </si>
  <si>
    <t>060001000</t>
  </si>
  <si>
    <t>Územní vlivy</t>
  </si>
  <si>
    <t>Kč</t>
  </si>
  <si>
    <t>-348487839</t>
  </si>
  <si>
    <t>20 - Schodiště a podesta na západní straně - restaurování</t>
  </si>
  <si>
    <t xml:space="preserve"> </t>
  </si>
  <si>
    <t xml:space="preserve">HSV -  Práce a dodávky HSV</t>
  </si>
  <si>
    <t xml:space="preserve">    3 -  Svislé a kompletní konstrukce</t>
  </si>
  <si>
    <t xml:space="preserve">    997 -  Přesun sutě</t>
  </si>
  <si>
    <t xml:space="preserve">    998 -  Přesun hmot</t>
  </si>
  <si>
    <t xml:space="preserve">    D -  Restaurátorská dokumentace</t>
  </si>
  <si>
    <t xml:space="preserve">    RES -  Restaurátorský zásah na kamenných prvcích schodiště</t>
  </si>
  <si>
    <t xml:space="preserve">PSV -  Práce a dodávky PSV</t>
  </si>
  <si>
    <t xml:space="preserve">    767 -  Konstrukce zámečnické</t>
  </si>
  <si>
    <t xml:space="preserve">    772 -  Podlahy z kamene</t>
  </si>
  <si>
    <t xml:space="preserve">    782 -  Obklady z kamene</t>
  </si>
  <si>
    <t xml:space="preserve">    783 -  Dokončovací práce - nátěry</t>
  </si>
  <si>
    <t xml:space="preserve"> Práce a dodávky HSV</t>
  </si>
  <si>
    <t>113105112</t>
  </si>
  <si>
    <t>Rozebrání dlažeb z kamene</t>
  </si>
  <si>
    <t>927678651</t>
  </si>
  <si>
    <t>2,41*2,26+5,48*4,86 "podesty</t>
  </si>
  <si>
    <t>834382007</t>
  </si>
  <si>
    <t>(3,1*4+1,3*2+1,3*2)*0,9*1 "kamenné zdivo</t>
  </si>
  <si>
    <t>1704278221</t>
  </si>
  <si>
    <t>15,84-7,92</t>
  </si>
  <si>
    <t>-1161787839</t>
  </si>
  <si>
    <t>-1580168154</t>
  </si>
  <si>
    <t>-1043978341</t>
  </si>
  <si>
    <t>7,92*2 "Přepočtené koeficientem množství</t>
  </si>
  <si>
    <t>-2072009363</t>
  </si>
  <si>
    <t>-621077458</t>
  </si>
  <si>
    <t>(3,1*4+1,3*2+1,3*2)*0,9*0,5 "kamenné zdivo</t>
  </si>
  <si>
    <t>1412600588</t>
  </si>
  <si>
    <t>(3,1*4+1,3*2+1,3*2)*0,9 "kamenné zdivo</t>
  </si>
  <si>
    <t>-1600907040</t>
  </si>
  <si>
    <t>(3,1*4+1,3*2+1,3*2)*0,9*0,4 "kamenné zdivo - fr.16-32</t>
  </si>
  <si>
    <t>1485873407</t>
  </si>
  <si>
    <t>(3,1*4+1,3*2+1,3*2)*(0,9*2+0,4*2+0,1*2) "kamenné zdivo</t>
  </si>
  <si>
    <t>-2018261555</t>
  </si>
  <si>
    <t>49,28*1,15 "Přepočtené koeficientem množství</t>
  </si>
  <si>
    <t>-1382475868</t>
  </si>
  <si>
    <t>3,1*4+1,3*2+1,3*2 "kamenné zdivo</t>
  </si>
  <si>
    <t xml:space="preserve"> Svislé a kompletní konstrukce</t>
  </si>
  <si>
    <t>Prozdívky a opravy zdiva cihelného mrazuvzdornou cihlou (115 MPa) na trasovou maltu, pod podestou, terasou a za kamenným obkladem</t>
  </si>
  <si>
    <t>-960258893</t>
  </si>
  <si>
    <t>terasa</t>
  </si>
  <si>
    <t>23*0,5</t>
  </si>
  <si>
    <t>podesta</t>
  </si>
  <si>
    <t>5,4*0,5</t>
  </si>
  <si>
    <t>stěny za obkladem</t>
  </si>
  <si>
    <t>56*0,15</t>
  </si>
  <si>
    <t>-1666588192</t>
  </si>
  <si>
    <t>192,21*0,2 "předpoklad 30% - viz TZ v místě přespárování</t>
  </si>
  <si>
    <t>-778557898</t>
  </si>
  <si>
    <t>(3,1*4+1,3*2+1,3*2)*1,2 "kamenné zdivo - vyrovnávací vrstva těsnící síranuvzdorná malta např.Asocret M30</t>
  </si>
  <si>
    <t>-918907006</t>
  </si>
  <si>
    <t>(3,1*4+1,3*2+1,3*2)*0,45</t>
  </si>
  <si>
    <t>512</t>
  </si>
  <si>
    <t>-75479390</t>
  </si>
  <si>
    <t>1936061758</t>
  </si>
  <si>
    <t>214*30*7</t>
  </si>
  <si>
    <t>-1709842231</t>
  </si>
  <si>
    <t>211843088</t>
  </si>
  <si>
    <t>1501473458</t>
  </si>
  <si>
    <t>214*30*7 "Přepočtené koeficientem množství</t>
  </si>
  <si>
    <t>1272679706</t>
  </si>
  <si>
    <t>967042.1</t>
  </si>
  <si>
    <t>Demontáž a vybourání částí zábradlí na terase - madlo a sloupek</t>
  </si>
  <si>
    <t>744296478</t>
  </si>
  <si>
    <t>Madlo a sloupek</t>
  </si>
  <si>
    <t>Demontáž a vybourání narušeného zdiva z kamene nebo cihel pod dlažbou podesty, terasy a za kamenným obkladem stěn</t>
  </si>
  <si>
    <t>506865907</t>
  </si>
  <si>
    <t xml:space="preserve"> Přesun sutě</t>
  </si>
  <si>
    <t>2091709666</t>
  </si>
  <si>
    <t>1153614541</t>
  </si>
  <si>
    <t>-1055655434</t>
  </si>
  <si>
    <t>445184515</t>
  </si>
  <si>
    <t>1258032934</t>
  </si>
  <si>
    <t xml:space="preserve"> Přesun hmot</t>
  </si>
  <si>
    <t>-1155283622</t>
  </si>
  <si>
    <t xml:space="preserve"> Restaurátorská dokumentace</t>
  </si>
  <si>
    <t>02.D</t>
  </si>
  <si>
    <t>Restaurátorská zpráva</t>
  </si>
  <si>
    <t>-1940214663</t>
  </si>
  <si>
    <t>RES</t>
  </si>
  <si>
    <t xml:space="preserve"> Restaurátorský zásah na kamenných prvcích schodiště</t>
  </si>
  <si>
    <t>res.010</t>
  </si>
  <si>
    <t>Mytí kamenných prvků schodiště horkou tlakovou vodou s aplikací čistících prostředků (wap s dieselovým ohřevem)</t>
  </si>
  <si>
    <t>1076868543</t>
  </si>
  <si>
    <t>Schody</t>
  </si>
  <si>
    <t>33,12</t>
  </si>
  <si>
    <t>Rovné zábradlí</t>
  </si>
  <si>
    <t>24,03</t>
  </si>
  <si>
    <t>Šikmé zábradlí</t>
  </si>
  <si>
    <t>50,624</t>
  </si>
  <si>
    <t>Dlažba podesty a terasy</t>
  </si>
  <si>
    <t>28,04</t>
  </si>
  <si>
    <t>šikmá římsa</t>
  </si>
  <si>
    <t>19,64</t>
  </si>
  <si>
    <t>Vodorovná římsa</t>
  </si>
  <si>
    <t>14,43</t>
  </si>
  <si>
    <t>kamenný obklad</t>
  </si>
  <si>
    <t>56*2</t>
  </si>
  <si>
    <t>res.020</t>
  </si>
  <si>
    <t>Odstranění poškozeného spárování, tmelení a degradovaných bloků</t>
  </si>
  <si>
    <t>1693799761</t>
  </si>
  <si>
    <t>res.030</t>
  </si>
  <si>
    <t>Aplikace preventivní biosanace</t>
  </si>
  <si>
    <t>2013437010</t>
  </si>
  <si>
    <t>281,884</t>
  </si>
  <si>
    <t>res.040</t>
  </si>
  <si>
    <t>Konsolidace kamene</t>
  </si>
  <si>
    <t>-482823101</t>
  </si>
  <si>
    <t>res.060</t>
  </si>
  <si>
    <t>Tmelení a plastická retuš kamené architektury schodiště</t>
  </si>
  <si>
    <t>847647805</t>
  </si>
  <si>
    <t>res.070</t>
  </si>
  <si>
    <t>Spárování kamenné architektury schodiště</t>
  </si>
  <si>
    <t>1526544465</t>
  </si>
  <si>
    <t>225,884</t>
  </si>
  <si>
    <t>res.080</t>
  </si>
  <si>
    <t>Barevná retuš kamenné kamenné architektury schodiště</t>
  </si>
  <si>
    <t>-169022539</t>
  </si>
  <si>
    <t xml:space="preserve"> Práce a dodávky PSV</t>
  </si>
  <si>
    <t>2006251448</t>
  </si>
  <si>
    <t>(3,1*4+1,3*2+1,3*2)*1,2 "Minerální dif.síranům odolná iz. stěrka pro sanaci staveb např.SulfaFEST</t>
  </si>
  <si>
    <t>711-POD</t>
  </si>
  <si>
    <t>Hydroizolace podesty s drenážní vrstvou s vyvedení mimo základové konstrukce</t>
  </si>
  <si>
    <t>1222342609</t>
  </si>
  <si>
    <t>2,41*2,26+5,48*4,86 "podesty - např.Fobisil FX W</t>
  </si>
  <si>
    <t>-96927213</t>
  </si>
  <si>
    <t>767</t>
  </si>
  <si>
    <t xml:space="preserve"> Konstrukce zámečnické</t>
  </si>
  <si>
    <t>767891.1</t>
  </si>
  <si>
    <t>Mytí kovových výplní zábradlí schodiště horkou tlakovou vodou s aplikací čistících prostředků (wap s dieselovým ohřevem)</t>
  </si>
  <si>
    <t>-1119005994</t>
  </si>
  <si>
    <t>16,198*2</t>
  </si>
  <si>
    <t>767891.2</t>
  </si>
  <si>
    <t>Opravy a doplnění kovaných výplní zábradlí schodiště</t>
  </si>
  <si>
    <t>1284281211</t>
  </si>
  <si>
    <t>16,198</t>
  </si>
  <si>
    <t>767891.3</t>
  </si>
  <si>
    <t>Repase a replika kovaných hřebů</t>
  </si>
  <si>
    <t>ks</t>
  </si>
  <si>
    <t>719621509</t>
  </si>
  <si>
    <t>767891.4</t>
  </si>
  <si>
    <t>Repase a replika (doplnění) kramlí</t>
  </si>
  <si>
    <t>-599905338</t>
  </si>
  <si>
    <t>772</t>
  </si>
  <si>
    <t xml:space="preserve"> Podlahy z kamene</t>
  </si>
  <si>
    <t>772521180.0</t>
  </si>
  <si>
    <t>Demontáž dlažby podest</t>
  </si>
  <si>
    <t>-1426371402</t>
  </si>
  <si>
    <t>28,4</t>
  </si>
  <si>
    <t>772521180.1</t>
  </si>
  <si>
    <t>Kladení dlažby podest</t>
  </si>
  <si>
    <t>1400584585</t>
  </si>
  <si>
    <t>772521180.2</t>
  </si>
  <si>
    <t>Srovnání zakloněného stupně</t>
  </si>
  <si>
    <t>-1819492378</t>
  </si>
  <si>
    <t>772521180.3</t>
  </si>
  <si>
    <t>Slepení prasklého stupně</t>
  </si>
  <si>
    <t>1559789824</t>
  </si>
  <si>
    <t>998772101</t>
  </si>
  <si>
    <t>Přesun hmot tonážní pro podlahy z kamene v objektech v do 6 m</t>
  </si>
  <si>
    <t>-1818327414</t>
  </si>
  <si>
    <t>782</t>
  </si>
  <si>
    <t xml:space="preserve"> Obklady z kamene</t>
  </si>
  <si>
    <t>782111113.0</t>
  </si>
  <si>
    <t>Demontáž kamenného obkladu stěn</t>
  </si>
  <si>
    <t>-2099439725</t>
  </si>
  <si>
    <t>782111113.1</t>
  </si>
  <si>
    <t>Montáž kamenného obkladu stěn</t>
  </si>
  <si>
    <t>-351487737</t>
  </si>
  <si>
    <t>mat.003</t>
  </si>
  <si>
    <t>Nový kamenický výrobek - kamenný obklad (tl. 120 mm, formát dle původního kamenného obkladu</t>
  </si>
  <si>
    <t>1260461162</t>
  </si>
  <si>
    <t>782611114.0</t>
  </si>
  <si>
    <t>Demontáž kamenné římsy</t>
  </si>
  <si>
    <t>bm</t>
  </si>
  <si>
    <t>-449625005</t>
  </si>
  <si>
    <t>34,07</t>
  </si>
  <si>
    <t>782611114.1</t>
  </si>
  <si>
    <t>Montáž kamenné římsy</t>
  </si>
  <si>
    <t>-1314184803</t>
  </si>
  <si>
    <t>782200</t>
  </si>
  <si>
    <t>Kamenné filuňky</t>
  </si>
  <si>
    <t>-673766112</t>
  </si>
  <si>
    <t>782300</t>
  </si>
  <si>
    <t>Přeosazení sloupků zábradlí</t>
  </si>
  <si>
    <t>-1635528259</t>
  </si>
  <si>
    <t>782400</t>
  </si>
  <si>
    <t>Osazení nových kamenných prvků zábradlí - madlo a sloupek</t>
  </si>
  <si>
    <t>1714938452</t>
  </si>
  <si>
    <t>mat.001</t>
  </si>
  <si>
    <t>Nový kamenický prvek - madlo</t>
  </si>
  <si>
    <t>478199573</t>
  </si>
  <si>
    <t>1,5*0,3*0,2</t>
  </si>
  <si>
    <t>mat.002</t>
  </si>
  <si>
    <t>Nový kamenický prvek - sloupek</t>
  </si>
  <si>
    <t>-363597761</t>
  </si>
  <si>
    <t>0,7*0,2*0,2</t>
  </si>
  <si>
    <t>998782102</t>
  </si>
  <si>
    <t>Přesun hmot tonážní pro obklady kamenné v objektech v do 12 m</t>
  </si>
  <si>
    <t>-1249654122</t>
  </si>
  <si>
    <t xml:space="preserve"> Dokončovací práce - nátěry</t>
  </si>
  <si>
    <t>783301303</t>
  </si>
  <si>
    <t>Bezoplachové odrezivění zámečnických konstrukcí</t>
  </si>
  <si>
    <t>-408836884</t>
  </si>
  <si>
    <t>16,2*2</t>
  </si>
  <si>
    <t>783344201</t>
  </si>
  <si>
    <t>Základní antikorozní jednonásobný polyuretanový nátěr zámečnických konstrukcí</t>
  </si>
  <si>
    <t>-562541649</t>
  </si>
  <si>
    <t>783347101</t>
  </si>
  <si>
    <t>Krycí jednonásobný polyuretanový nátěr zámečnických konstrukcí</t>
  </si>
  <si>
    <t>449393532</t>
  </si>
  <si>
    <t>783801.1</t>
  </si>
  <si>
    <t>Nástřik kamenné architektury schodiště preventivní biosanací</t>
  </si>
  <si>
    <t>-2034635113</t>
  </si>
  <si>
    <t>783801.2</t>
  </si>
  <si>
    <t>Nástřik kamenné architektury schodiště hydrofobizací</t>
  </si>
  <si>
    <t>-184263030</t>
  </si>
  <si>
    <t>30 - Kamenné opěrné pilíře - restaurování</t>
  </si>
  <si>
    <t xml:space="preserve">    OM -  Omítky a štukové prvky</t>
  </si>
  <si>
    <t xml:space="preserve">    RES -  KAMENNÉ ZDIVO PILÍŘŮ</t>
  </si>
  <si>
    <t xml:space="preserve">PSV -  PSV</t>
  </si>
  <si>
    <t>-795349401</t>
  </si>
  <si>
    <t>(6,155+1+4,385-2+6,44+1,3+4,19-2+3,6*2)*0,9*1 "sanační omítka</t>
  </si>
  <si>
    <t>-992403015</t>
  </si>
  <si>
    <t>-1804011066</t>
  </si>
  <si>
    <t>24,003-12,002</t>
  </si>
  <si>
    <t>-1291926997</t>
  </si>
  <si>
    <t>-153734493</t>
  </si>
  <si>
    <t>12,001*2 "Přepočtené koeficientem množství</t>
  </si>
  <si>
    <t>-249459786</t>
  </si>
  <si>
    <t>1993951920</t>
  </si>
  <si>
    <t>(6,155+1+4,385-2+6,44+1,3+4,19-2+3,6*2)*0,9*0,5 "sanační omítka</t>
  </si>
  <si>
    <t>-1295972968</t>
  </si>
  <si>
    <t>(6,155+1+4,385-2+6,44+1,3+4,19-2+3,6*2)*0,9 "sanační omítka - drenáž</t>
  </si>
  <si>
    <t>388508339</t>
  </si>
  <si>
    <t>(6,155+1+4,385-2+6,44+1,3+4,19-2+3,6*2)*0,9*0,4 "sanační omítka - fr.16-32</t>
  </si>
  <si>
    <t>948885765</t>
  </si>
  <si>
    <t>(6,155+1+4,385-2+6,44+1,3+4,19-2+3,6*2)*(0,9*2+0,4*2+0,1*2) "sanační omítka - fr.16-32</t>
  </si>
  <si>
    <t>-368370853</t>
  </si>
  <si>
    <t>74,676*1,15 "Přepočtené koeficientem množství</t>
  </si>
  <si>
    <t>1553864811</t>
  </si>
  <si>
    <t>(6,155+1+4,385-2+6,44+1,3+4,19-2+3,6*2) "sanační omítka</t>
  </si>
  <si>
    <t>-143123895</t>
  </si>
  <si>
    <t>(6,155+1+4,385-2+6,44+1,3+4,19-2+3,6*2)*0,6*0,1 "sanační omítka</t>
  </si>
  <si>
    <t>-124340479</t>
  </si>
  <si>
    <t>(6,155+1+4,385-2+6,44+1,3+4,19-2+3,6*2)*0,45 "sanační omítka</t>
  </si>
  <si>
    <t>190159497</t>
  </si>
  <si>
    <t>360,4</t>
  </si>
  <si>
    <t>1793711288</t>
  </si>
  <si>
    <t>360,4*30*6</t>
  </si>
  <si>
    <t>2001301870</t>
  </si>
  <si>
    <t>-97613196</t>
  </si>
  <si>
    <t>-104701835</t>
  </si>
  <si>
    <t>360,4*30*6 "Přepočtené koeficientem množství</t>
  </si>
  <si>
    <t>1672777104</t>
  </si>
  <si>
    <t>-331206109</t>
  </si>
  <si>
    <t>870563752</t>
  </si>
  <si>
    <t>-557160217</t>
  </si>
  <si>
    <t>669192385</t>
  </si>
  <si>
    <t>-306472044</t>
  </si>
  <si>
    <t>-247423289</t>
  </si>
  <si>
    <t>OM</t>
  </si>
  <si>
    <t xml:space="preserve"> Omítky a štukové prvky</t>
  </si>
  <si>
    <t>-292595024</t>
  </si>
  <si>
    <t>Omítky stěn, stropů a kleneb okenních špalet oken pilířů</t>
  </si>
  <si>
    <t>1,7*3,26</t>
  </si>
  <si>
    <t>1,7*4,07</t>
  </si>
  <si>
    <t>1,7*3,14</t>
  </si>
  <si>
    <t>1,7*(1,42+1,59+1,59)</t>
  </si>
  <si>
    <t>1,7*(*(1,01+1,2+1,2)</t>
  </si>
  <si>
    <t>1,7*(2*2,26+1,18)</t>
  </si>
  <si>
    <t>klenba</t>
  </si>
  <si>
    <t>1,7*1,05</t>
  </si>
  <si>
    <t>parapety</t>
  </si>
  <si>
    <t>10,778</t>
  </si>
  <si>
    <t>Omítaný pilíř č. 6 (JZ)</t>
  </si>
  <si>
    <t>8,48*3,6+(24*1,1)</t>
  </si>
  <si>
    <t>1445526534</t>
  </si>
  <si>
    <t>37,094+10,778+56,928</t>
  </si>
  <si>
    <t>1017447347</t>
  </si>
  <si>
    <t>1961425082</t>
  </si>
  <si>
    <t>138781652</t>
  </si>
  <si>
    <t>-845964465</t>
  </si>
  <si>
    <t>145415638</t>
  </si>
  <si>
    <t>37,094+56,928</t>
  </si>
  <si>
    <t>-696384585</t>
  </si>
  <si>
    <t>37,094</t>
  </si>
  <si>
    <t>om.010</t>
  </si>
  <si>
    <t>Kletovaná trasová omítka - parapety oken pilířů</t>
  </si>
  <si>
    <t>-831863485</t>
  </si>
  <si>
    <t>Parapety špalet oken pilířů 1 - 5</t>
  </si>
  <si>
    <t>1,7*0,76</t>
  </si>
  <si>
    <t>1,7*0,78</t>
  </si>
  <si>
    <t>1,7*1,1</t>
  </si>
  <si>
    <t>1,7*1,42</t>
  </si>
  <si>
    <t>1,7*1,18</t>
  </si>
  <si>
    <t>om.020</t>
  </si>
  <si>
    <t>Oprava kordonové římsy, š. 0,35m</t>
  </si>
  <si>
    <t>-135094522</t>
  </si>
  <si>
    <t xml:space="preserve"> KAMENNÉ ZDIVO PILÍŘŮ</t>
  </si>
  <si>
    <t>Mytí zdiva horkou tlakovou vodou s aplikací čistících prostředků (wap s dieselovým ohřevem)</t>
  </si>
  <si>
    <t>-825954619</t>
  </si>
  <si>
    <t>Pilíř - SZ(oznč. č. 1)</t>
  </si>
  <si>
    <t>4*12</t>
  </si>
  <si>
    <t>Pilíř - S (oznč. č. 2)</t>
  </si>
  <si>
    <t>4*15</t>
  </si>
  <si>
    <t>Pilíř - SV (oznč. č. 3)</t>
  </si>
  <si>
    <t>4*20,8</t>
  </si>
  <si>
    <t xml:space="preserve">Kamenné zdivo kaple  - V (oznč. č. 4)</t>
  </si>
  <si>
    <t>4*23,7</t>
  </si>
  <si>
    <t>Pilíř - JV(oznč. č. 5)</t>
  </si>
  <si>
    <t>4*18,6</t>
  </si>
  <si>
    <t>-121235346</t>
  </si>
  <si>
    <t>772494170</t>
  </si>
  <si>
    <t>-999603678</t>
  </si>
  <si>
    <t>res.050</t>
  </si>
  <si>
    <t>Nové kamenné zdivo</t>
  </si>
  <si>
    <t>-872496109</t>
  </si>
  <si>
    <t>Předpoklad 3% z celé plochy kamenného zdiva</t>
  </si>
  <si>
    <t>360,4*0,03</t>
  </si>
  <si>
    <t>Tmelení kamenného zdiva</t>
  </si>
  <si>
    <t>-284067214</t>
  </si>
  <si>
    <t>360,4*0,97</t>
  </si>
  <si>
    <t>Spárování zdiva</t>
  </si>
  <si>
    <t>1992188221</t>
  </si>
  <si>
    <t>Barevná retuš kamenného zdiva a spárování</t>
  </si>
  <si>
    <t>-575705280</t>
  </si>
  <si>
    <t>res.090</t>
  </si>
  <si>
    <t>Oprava kamenných nebo štukových ostění</t>
  </si>
  <si>
    <t>-1497740095</t>
  </si>
  <si>
    <t>3. pilíř - ostění - 0,87 x 1,07m</t>
  </si>
  <si>
    <t>4. pilíř - ostění - bez viditelného překladu - 1,11 x 1,29m</t>
  </si>
  <si>
    <t>5. pilíř - V -ostění - bez viditelného překladu - 0,87 x 0,93m</t>
  </si>
  <si>
    <t>5. pilíř - J - ostění - jen stojky - v. 2,26m</t>
  </si>
  <si>
    <t xml:space="preserve"> PSV</t>
  </si>
  <si>
    <t>1444076607</t>
  </si>
  <si>
    <t>(6,155+1+4,385-2+6,44+1,3+4,19-2+3,6*2)*1,2 "Minerální dif.síranům odolná iz. stěrka pro sanaci staveb např.SulfaFEST</t>
  </si>
  <si>
    <t>-397333478</t>
  </si>
  <si>
    <t>767621901</t>
  </si>
  <si>
    <t>Oprava mříží</t>
  </si>
  <si>
    <t>-600927861</t>
  </si>
  <si>
    <t>Mříže na oknech v plochách kamenných pilířů</t>
  </si>
  <si>
    <t>0,59*0,83</t>
  </si>
  <si>
    <t>0,91*1,19</t>
  </si>
  <si>
    <t>0,86*0,26</t>
  </si>
  <si>
    <t>767662110</t>
  </si>
  <si>
    <t>Montáž mříží pevných šroubovaných</t>
  </si>
  <si>
    <t>161666256</t>
  </si>
  <si>
    <t>3,267</t>
  </si>
  <si>
    <t>767996702</t>
  </si>
  <si>
    <t>Demontáž atypických zámečnických konstrukcí řezáním hmotnosti jednotlivých dílů do 100 kg</t>
  </si>
  <si>
    <t>-548968591</t>
  </si>
  <si>
    <t>767621901.1</t>
  </si>
  <si>
    <t>Repase plechových dveří</t>
  </si>
  <si>
    <t>202297145</t>
  </si>
  <si>
    <t>998767101</t>
  </si>
  <si>
    <t>Přesun hmot tonážní pro zámečnické konstrukce v objektech v do 6 m</t>
  </si>
  <si>
    <t>930820673</t>
  </si>
  <si>
    <t>40 - Zámek - kamenné a štukové prvky mostu - restaurování</t>
  </si>
  <si>
    <t xml:space="preserve">    6 -  Úpravy povrchů, podlahy a osazování výplní</t>
  </si>
  <si>
    <t xml:space="preserve">    9 -  Lešení a bourání</t>
  </si>
  <si>
    <t xml:space="preserve">    RES -  Restaurátorský zásah na kamenných prvcích</t>
  </si>
  <si>
    <t>345244223</t>
  </si>
  <si>
    <t>Nové vyzdění poprsní zídky mostu s oválným prolamováním</t>
  </si>
  <si>
    <t>437115075</t>
  </si>
  <si>
    <t>4,14*2</t>
  </si>
  <si>
    <t xml:space="preserve"> Úpravy povrchů, podlahy a osazování výplní</t>
  </si>
  <si>
    <t>622325609</t>
  </si>
  <si>
    <t>Oprava vnější vápenné nebo vápenocementové štukové omítky složitosti 5 v rozsahu do 100%</t>
  </si>
  <si>
    <t>-2081131249</t>
  </si>
  <si>
    <t>8,28*2</t>
  </si>
  <si>
    <t xml:space="preserve"> Lešení a bourání</t>
  </si>
  <si>
    <t>Demontáž a vybourání narušeného zdiva z kamene nebo cihel poprsní zídky mostu</t>
  </si>
  <si>
    <t>-360050748</t>
  </si>
  <si>
    <t>8,28*0,3</t>
  </si>
  <si>
    <t>-1349387000</t>
  </si>
  <si>
    <t>-51359238</t>
  </si>
  <si>
    <t>1841825487</t>
  </si>
  <si>
    <t>-1973452776</t>
  </si>
  <si>
    <t>1941545039</t>
  </si>
  <si>
    <t>-813595066</t>
  </si>
  <si>
    <t>189246503</t>
  </si>
  <si>
    <t xml:space="preserve"> Restaurátorský zásah na kamenných prvcích</t>
  </si>
  <si>
    <t>845543724</t>
  </si>
  <si>
    <t>Parapetní kamenný záklop poprsní zídky předmostí</t>
  </si>
  <si>
    <t>(0,2+0,38+0,2)*15</t>
  </si>
  <si>
    <t>Parapetní kamenný záklop poprsní zídky mostku</t>
  </si>
  <si>
    <t>(0,2+0,26+0,2)*8,7</t>
  </si>
  <si>
    <t>Koule</t>
  </si>
  <si>
    <t>4*1</t>
  </si>
  <si>
    <t>-1220430531</t>
  </si>
  <si>
    <t>21,442</t>
  </si>
  <si>
    <t>-1709871944</t>
  </si>
  <si>
    <t>341573320</t>
  </si>
  <si>
    <t>Tmelení a plastická retuš</t>
  </si>
  <si>
    <t>-1472502233</t>
  </si>
  <si>
    <t>Spárování</t>
  </si>
  <si>
    <t>1695830561</t>
  </si>
  <si>
    <t>Barevná retuš</t>
  </si>
  <si>
    <t>1388517809</t>
  </si>
  <si>
    <t>-610855771</t>
  </si>
  <si>
    <t>Srovnání kamenného parapetního záklopu poprsní zídky předmostí</t>
  </si>
  <si>
    <t>-1539699365</t>
  </si>
  <si>
    <t>Demontáž kamenného záklopu poprsní zídky mostku</t>
  </si>
  <si>
    <t>-656543604</t>
  </si>
  <si>
    <t>8,7</t>
  </si>
  <si>
    <t>Montáž kamenného záklopu poprsní zídky mostku</t>
  </si>
  <si>
    <t>-599286091</t>
  </si>
  <si>
    <t>-302050392</t>
  </si>
  <si>
    <t>-1747522830</t>
  </si>
  <si>
    <t>1654734154</t>
  </si>
  <si>
    <t>50 - Salla Terena - nové sanační omítky soklové části severní fasády</t>
  </si>
  <si>
    <t xml:space="preserve">    4 - Vodorovné konstrukce</t>
  </si>
  <si>
    <t xml:space="preserve">    5 - Komunikace pozemní</t>
  </si>
  <si>
    <t xml:space="preserve">    721 - Zdravotechnika - vnitřní kanalizace</t>
  </si>
  <si>
    <t xml:space="preserve">VRN -  Vedlejší rozpočtové náklady</t>
  </si>
  <si>
    <t xml:space="preserve">    VRN1 -  Průzkumné, geodetické a projektové práce</t>
  </si>
  <si>
    <t xml:space="preserve">    VRN3 -  Zařízení staveniště</t>
  </si>
  <si>
    <t xml:space="preserve">    VRN4 -  Inženýrská činnost</t>
  </si>
  <si>
    <t>132251101</t>
  </si>
  <si>
    <t>Hloubení rýh nezapažených š do 800 mm v hornině třídy těžitelnosti I skupiny 3 objem do 20 m3 strojně</t>
  </si>
  <si>
    <t>-1762447318</t>
  </si>
  <si>
    <t>20*0,6*1,2 "dešťová kanalizace</t>
  </si>
  <si>
    <t>1,2*0,6*1,5 "vsakovací box</t>
  </si>
  <si>
    <t>-866398994</t>
  </si>
  <si>
    <t>(41,73-5,5+1,5+0,9)*0,9*1</t>
  </si>
  <si>
    <t>125613281</t>
  </si>
  <si>
    <t>28,28*2 "Přepočtené koeficientem množství</t>
  </si>
  <si>
    <t>292832809</t>
  </si>
  <si>
    <t>15,48+34,767-21,967</t>
  </si>
  <si>
    <t>709432867</t>
  </si>
  <si>
    <t>-1120287106</t>
  </si>
  <si>
    <t>(41,73-5,5+1,5+0,9)*0,9*0,5 "výkopek</t>
  </si>
  <si>
    <t>-(41,73-5,5+1,5+0,9)*0,6*0,25</t>
  </si>
  <si>
    <t>20*0,6*0,8 "dešťová kanalizace</t>
  </si>
  <si>
    <t>1,2*0,6*(1,5-0,42) "vsakovací box</t>
  </si>
  <si>
    <t>175151101</t>
  </si>
  <si>
    <t>Obsypání potrubí strojně sypaninou bez prohození, uloženou do 3 m</t>
  </si>
  <si>
    <t>332168116</t>
  </si>
  <si>
    <t>20*0,6*0,3 "dešťová kanalizace</t>
  </si>
  <si>
    <t>58337302</t>
  </si>
  <si>
    <t>štěrkopísek frakce 0/16</t>
  </si>
  <si>
    <t>285534476</t>
  </si>
  <si>
    <t>3,6*2 "Přepočtené koeficientem množství</t>
  </si>
  <si>
    <t>955772986</t>
  </si>
  <si>
    <t>(41,73-5,5+1,5+0,9)*0,9 "drenáž</t>
  </si>
  <si>
    <t>(41,73-5,5+1,5+0,9)*0,6 " okapový chodníček</t>
  </si>
  <si>
    <t>341207658</t>
  </si>
  <si>
    <t>(41,73-5,5+1,5+0,9)*0,9*0,4 "fr. 16-32</t>
  </si>
  <si>
    <t>1,2*0,6*0,42 "vsakovací box</t>
  </si>
  <si>
    <t>-700565547</t>
  </si>
  <si>
    <t>(41,73-5,5+1,5+0,9)*(0,9*2+0,4*2+0,1*2)</t>
  </si>
  <si>
    <t>1616582382</t>
  </si>
  <si>
    <t>108,164*1,15 "Přepočtené koeficientem množství</t>
  </si>
  <si>
    <t>359982268</t>
  </si>
  <si>
    <t>(41,73-5,5+1,5+0,9)</t>
  </si>
  <si>
    <t>1253795293</t>
  </si>
  <si>
    <t>(100*0,1)*0,15</t>
  </si>
  <si>
    <t>-1007198028</t>
  </si>
  <si>
    <t>2+1,8+17,5+8,5+2,6+1 "IC - např.Aquafin-F - provedení dle vzorového detailu</t>
  </si>
  <si>
    <t>Vodorovné konstrukce</t>
  </si>
  <si>
    <t>451573111</t>
  </si>
  <si>
    <t>Lože pod potrubí otevřený výkop ze štěrkopísku</t>
  </si>
  <si>
    <t>-1778733695</t>
  </si>
  <si>
    <t>20*0,6*0,1 "dešťová kanalizace</t>
  </si>
  <si>
    <t>Komunikace pozemní</t>
  </si>
  <si>
    <t>564731101</t>
  </si>
  <si>
    <t>Podklad z kameniva hrubého drceného vel. 32-63 mm plochy do 100 m2 tl 100 mm</t>
  </si>
  <si>
    <t>2055025238</t>
  </si>
  <si>
    <t>(41,73-5,5+1,5+0,9)*0,6 "okapový chodníček</t>
  </si>
  <si>
    <t>564831011</t>
  </si>
  <si>
    <t>Podklad ze štěrkodrtě ŠD plochy do 100 m2 tl 100 mm</t>
  </si>
  <si>
    <t>1212561836</t>
  </si>
  <si>
    <t>-1912706126</t>
  </si>
  <si>
    <t>100</t>
  </si>
  <si>
    <t>228154832</t>
  </si>
  <si>
    <t>825640279</t>
  </si>
  <si>
    <t>-1390200175</t>
  </si>
  <si>
    <t>-835435466</t>
  </si>
  <si>
    <t>859577325</t>
  </si>
  <si>
    <t>(41,73-5,5+1,5+0,9)*0,6*0,1</t>
  </si>
  <si>
    <t>637211121</t>
  </si>
  <si>
    <t>Okapový chodník z betonových dlaždic tl 40 mm kladených do písku se zalitím spár MC</t>
  </si>
  <si>
    <t>-47630525</t>
  </si>
  <si>
    <t>-1823156715</t>
  </si>
  <si>
    <t>-1388660774</t>
  </si>
  <si>
    <t>100*30*6</t>
  </si>
  <si>
    <t>1451233318</t>
  </si>
  <si>
    <t>965081353</t>
  </si>
  <si>
    <t>Bourání podlah z dlaždic betonových, teracových nebo čedičových tl přes 40 mm plochy přes 1 m2</t>
  </si>
  <si>
    <t>-667352320</t>
  </si>
  <si>
    <t>(41,73-5,5+1,5+0,6)*0,6</t>
  </si>
  <si>
    <t>-1877376600</t>
  </si>
  <si>
    <t>100*0,1</t>
  </si>
  <si>
    <t>-934271791</t>
  </si>
  <si>
    <t>-2105011845</t>
  </si>
  <si>
    <t>-718660965</t>
  </si>
  <si>
    <t>-834841779</t>
  </si>
  <si>
    <t>-1892026982</t>
  </si>
  <si>
    <t>-1689508444</t>
  </si>
  <si>
    <t>-126018990</t>
  </si>
  <si>
    <t>1316988117</t>
  </si>
  <si>
    <t>259744524</t>
  </si>
  <si>
    <t>(41,73-5,5+1,5)*1,2 "Minerální difúzní síranům odolná izolační stěrka pro sanaci staveb např.SulfatFEST</t>
  </si>
  <si>
    <t>25412467</t>
  </si>
  <si>
    <t>721</t>
  </si>
  <si>
    <t>Zdravotechnika - vnitřní kanalizace</t>
  </si>
  <si>
    <t>721-1</t>
  </si>
  <si>
    <t>Zaústění do stávající šachty vč.vyčištění a zprovoznění</t>
  </si>
  <si>
    <t>1526660411</t>
  </si>
  <si>
    <t>721173316</t>
  </si>
  <si>
    <t>Potrubí kanalizační z PVC SN 4 dešťové DN 125</t>
  </si>
  <si>
    <t>-898145738</t>
  </si>
  <si>
    <t>20+4</t>
  </si>
  <si>
    <t>721241102</t>
  </si>
  <si>
    <t>Lapač střešních splavenin z litiny DN 125</t>
  </si>
  <si>
    <t>-1310629933</t>
  </si>
  <si>
    <t>335252913</t>
  </si>
  <si>
    <t>-653508427</t>
  </si>
  <si>
    <t>-1205286472</t>
  </si>
  <si>
    <t xml:space="preserve"> Vedlejší rozpočtové náklady</t>
  </si>
  <si>
    <t xml:space="preserve"> Průzkumné, geodetické a projektové práce</t>
  </si>
  <si>
    <t>1024</t>
  </si>
  <si>
    <t>21404033</t>
  </si>
  <si>
    <t>1527342915</t>
  </si>
  <si>
    <t xml:space="preserve"> Zařízení staveniště</t>
  </si>
  <si>
    <t>1487868868</t>
  </si>
  <si>
    <t>-296382838</t>
  </si>
  <si>
    <t>-2042901096</t>
  </si>
  <si>
    <t>-247083816</t>
  </si>
  <si>
    <t xml:space="preserve"> Inženýrská činnost</t>
  </si>
  <si>
    <t>-344825924</t>
  </si>
  <si>
    <t>279620847</t>
  </si>
  <si>
    <t>60 - Salla Terena - schodiště</t>
  </si>
  <si>
    <t>121112112.1</t>
  </si>
  <si>
    <t>Sejmutí ornice tl vrstvy do 500mm ručně s vodorovným přemístěním do 50 m</t>
  </si>
  <si>
    <t>-789935542</t>
  </si>
  <si>
    <t>5*0,5</t>
  </si>
  <si>
    <t>122251102</t>
  </si>
  <si>
    <t>Odkopávky a prokopávky nezapažené v hornině třídy těžitelnosti I skupiny 3 objem do 50 m3 strojně</t>
  </si>
  <si>
    <t>-2116971443</t>
  </si>
  <si>
    <t>12*0,3 "odtěžení terénu u schodiště - východní rameno</t>
  </si>
  <si>
    <t>132212121</t>
  </si>
  <si>
    <t>Hloubení zapažených rýh šířky do 800 mm v soudržných horninách třídy těžitelnosti I skupiny 3 ručně</t>
  </si>
  <si>
    <t>-907326085</t>
  </si>
  <si>
    <t>1,15*1*2 "základ pod podezdívkou u západního a východního ramene schodiště</t>
  </si>
  <si>
    <t>-1915109737</t>
  </si>
  <si>
    <t>3,6+2,3</t>
  </si>
  <si>
    <t>1657817827</t>
  </si>
  <si>
    <t>5,9*2 "Přepočtené koeficientem množství</t>
  </si>
  <si>
    <t>-1226897445</t>
  </si>
  <si>
    <t>274313611</t>
  </si>
  <si>
    <t>Základové pásy z betonu tř. C 16/20</t>
  </si>
  <si>
    <t>1267520050</t>
  </si>
  <si>
    <t>680412587</t>
  </si>
  <si>
    <t>sluz vpravo za schodištěm</t>
  </si>
  <si>
    <t>(3,5*(0,7*0,7))/2</t>
  </si>
  <si>
    <t>skluz vlevo za schodištěm</t>
  </si>
  <si>
    <t>(3,5*(1*0,7))/2</t>
  </si>
  <si>
    <t>zděný podklad pod dlažbou podesty</t>
  </si>
  <si>
    <t>7,44*0,2</t>
  </si>
  <si>
    <t>ramena schodiště - zděné jádro</t>
  </si>
  <si>
    <t>(11+11)*0,4</t>
  </si>
  <si>
    <t>632451455</t>
  </si>
  <si>
    <t>Potěr pískocementový tl přes 40 do 50 mm tř. C 20 běžný</t>
  </si>
  <si>
    <t>-1757662145</t>
  </si>
  <si>
    <t>1,15*2 "vrchní úprava kamenné vyzdívky</t>
  </si>
  <si>
    <t>632451492</t>
  </si>
  <si>
    <t>Příplatek k potěrům za pálení do černa</t>
  </si>
  <si>
    <t>1937246582</t>
  </si>
  <si>
    <t>918299121</t>
  </si>
  <si>
    <t>Očištění graffiti z PHS výšky do 2,5 m z hrubých, perforovaných nebo strukturovaných ploch z lícové strany</t>
  </si>
  <si>
    <t>-1582618311</t>
  </si>
  <si>
    <t>20 "předpklad - provedení dle PD</t>
  </si>
  <si>
    <t>961022311</t>
  </si>
  <si>
    <t>Bourání základů ze zdiva smíšeného</t>
  </si>
  <si>
    <t>-1665933344</t>
  </si>
  <si>
    <t>(24+9)*0,4 "jádrové zdivo pod schody</t>
  </si>
  <si>
    <t>962032240</t>
  </si>
  <si>
    <t>Bourání zdiva z cihel pálených nebo vápenopískových na MC do 1 m3</t>
  </si>
  <si>
    <t>-1281832072</t>
  </si>
  <si>
    <t>1,8*0,8*0,5*1,3</t>
  </si>
  <si>
    <t>965042131</t>
  </si>
  <si>
    <t>Bourání podkladů pod dlažby nebo mazanin betonových nebo z litého asfaltu tl do 100 mm pl do 4 m2</t>
  </si>
  <si>
    <t>1767123842</t>
  </si>
  <si>
    <t>2,5*0,1 "výklenek</t>
  </si>
  <si>
    <t>9*0,1 "podesta</t>
  </si>
  <si>
    <t>Demontáž a vybourání horní podesty</t>
  </si>
  <si>
    <t>946049189</t>
  </si>
  <si>
    <t>3,1*2,4*0,3</t>
  </si>
  <si>
    <t>967042713.R1</t>
  </si>
  <si>
    <t>Vybourání zdiva mezi schodištěm a stěnou (vpravo u okapu)</t>
  </si>
  <si>
    <t>940986999</t>
  </si>
  <si>
    <t>967042713.R2</t>
  </si>
  <si>
    <t>Vybourání zdiva schodištěm na zdravé zděné jádro</t>
  </si>
  <si>
    <t>-2105525521</t>
  </si>
  <si>
    <t>967042713.R3</t>
  </si>
  <si>
    <t>Vybourání zbylé maltové podlahy a podkladové vrstvy do hl. 0,3 m</t>
  </si>
  <si>
    <t>862728131</t>
  </si>
  <si>
    <t>2,5*0,3</t>
  </si>
  <si>
    <t>-276091562</t>
  </si>
  <si>
    <t>-932296633</t>
  </si>
  <si>
    <t>-1860552593</t>
  </si>
  <si>
    <t>238994775</t>
  </si>
  <si>
    <t>-1001933647</t>
  </si>
  <si>
    <t>109296396</t>
  </si>
  <si>
    <t>02.A</t>
  </si>
  <si>
    <t>Zaměření a kamenořez, očíslování rozebíraných částí (schodiště, trnož, zdivo a dlažba)</t>
  </si>
  <si>
    <t>1227826233</t>
  </si>
  <si>
    <t>-15750844</t>
  </si>
  <si>
    <t>817136391</t>
  </si>
  <si>
    <t>trnož</t>
  </si>
  <si>
    <t>16,5+11+3,5*1,2</t>
  </si>
  <si>
    <t>schody</t>
  </si>
  <si>
    <t>11+11+(0,18*1,92*36)</t>
  </si>
  <si>
    <t>zdivo</t>
  </si>
  <si>
    <t>22+15</t>
  </si>
  <si>
    <t>spodní dlažba</t>
  </si>
  <si>
    <t>35,6</t>
  </si>
  <si>
    <t>domytí rozebraných konstrukcí</t>
  </si>
  <si>
    <t>oltář v nice</t>
  </si>
  <si>
    <t>695004094</t>
  </si>
  <si>
    <t>-1391724556</t>
  </si>
  <si>
    <t>140,742</t>
  </si>
  <si>
    <t>1373482562</t>
  </si>
  <si>
    <t>636753138</t>
  </si>
  <si>
    <t>1197865059</t>
  </si>
  <si>
    <t>-1321412618</t>
  </si>
  <si>
    <t>654230886</t>
  </si>
  <si>
    <t>-1170335137</t>
  </si>
  <si>
    <t>Demontáž dlažby pod schodištěm</t>
  </si>
  <si>
    <t>239337780</t>
  </si>
  <si>
    <t>Kladení dlažby pod schodištěm</t>
  </si>
  <si>
    <t>2062458949</t>
  </si>
  <si>
    <t>Demontáž schodiště</t>
  </si>
  <si>
    <t>-446330576</t>
  </si>
  <si>
    <t>36*1,92</t>
  </si>
  <si>
    <t>Osazování schodiště</t>
  </si>
  <si>
    <t>-2108334778</t>
  </si>
  <si>
    <t>69,12</t>
  </si>
  <si>
    <t>772521180.4</t>
  </si>
  <si>
    <t>Kladení dlažby horní podesty</t>
  </si>
  <si>
    <t>-2007004586</t>
  </si>
  <si>
    <t>7,44</t>
  </si>
  <si>
    <t>Nový kamenický výrobek - kamená dlažba (tl. 120 mm)</t>
  </si>
  <si>
    <t>1365302827</t>
  </si>
  <si>
    <t>772521180.5</t>
  </si>
  <si>
    <t>Kladení dlažby v nice pod schodištěm</t>
  </si>
  <si>
    <t>-1045672924</t>
  </si>
  <si>
    <t>2,5</t>
  </si>
  <si>
    <t>mat.004</t>
  </si>
  <si>
    <t>Nový kamenický výrobek - kamenná dlažba (tl. 100 mm, formát čtvercový dle dochované dlažby</t>
  </si>
  <si>
    <t>1865769997</t>
  </si>
  <si>
    <t>Demontáž kamenného zdiva schodiště</t>
  </si>
  <si>
    <t>-1249895552</t>
  </si>
  <si>
    <t>Montáž kamenného zdiva schodiště</t>
  </si>
  <si>
    <t>-1858105120</t>
  </si>
  <si>
    <t>Demontáž kamenné trnože schodiště</t>
  </si>
  <si>
    <t>1741892526</t>
  </si>
  <si>
    <t>vnější trnož</t>
  </si>
  <si>
    <t>16,5</t>
  </si>
  <si>
    <t>vnitřní trnož</t>
  </si>
  <si>
    <t>trnož na podestě</t>
  </si>
  <si>
    <t>3,5</t>
  </si>
  <si>
    <t>Montáž kamenné trnože schodiště</t>
  </si>
  <si>
    <t>1828023025</t>
  </si>
  <si>
    <t>85026710</t>
  </si>
  <si>
    <t>1645356584</t>
  </si>
  <si>
    <t>schodiště</t>
  </si>
  <si>
    <t>(0,36+0,18)*69,12</t>
  </si>
  <si>
    <t>16,5*1,2</t>
  </si>
  <si>
    <t>25+15</t>
  </si>
  <si>
    <t>270457838</t>
  </si>
  <si>
    <t>97,125</t>
  </si>
  <si>
    <t>70 - Objekt DOZP - dešťová kanalizace</t>
  </si>
  <si>
    <t>OST - Ostatní</t>
  </si>
  <si>
    <t>131251102</t>
  </si>
  <si>
    <t>Hloubení jam nezapažených v hornině třídy těžitelnosti I skupiny 3 objem do 50 m3 strojně</t>
  </si>
  <si>
    <t>4,3*2,4*3,3 "RT1</t>
  </si>
  <si>
    <t>(4,3*2+2,4*2+4)*3,3*1*0,5</t>
  </si>
  <si>
    <t>4,3*2,4*3,3 "RT2</t>
  </si>
  <si>
    <t>132251102</t>
  </si>
  <si>
    <t>Hloubení rýh nezapažených š do 800 mm v hornině třídy těžitelnosti I skupiny 3 objem do 50 m3 strojně</t>
  </si>
  <si>
    <t>50,3*0,8*1,2 "přípojky DK</t>
  </si>
  <si>
    <t>132251254</t>
  </si>
  <si>
    <t>Hloubení rýh nezapažených š do 2000 mm v hornině třídy těžitelnosti I skupiny 3 objem do 500 m3 strojně</t>
  </si>
  <si>
    <t>242,4*1*1,4 "dešťová kanalizace</t>
  </si>
  <si>
    <t>133251101</t>
  </si>
  <si>
    <t>Hloubení šachet nezapažených v hornině třídy těžitelnosti I skupiny 3 objem do 20 m3</t>
  </si>
  <si>
    <t>1*1*0,9*2 "UŠ1,UŠ2</t>
  </si>
  <si>
    <t>151101101</t>
  </si>
  <si>
    <t>Zřízení příložného pažení a rozepření stěn rýh hl do 2 m</t>
  </si>
  <si>
    <t>30*1,5*2</t>
  </si>
  <si>
    <t>151101111</t>
  </si>
  <si>
    <t>Odstranění příložného pažení a rozepření stěn rýh hl do 2 m</t>
  </si>
  <si>
    <t>151101112</t>
  </si>
  <si>
    <t>Odstranění příložného pažení a rozepření stěn rýh hl přes 2 do 4 m</t>
  </si>
  <si>
    <t>(4,3*2+2,4*2+4)*3,3 "RT1</t>
  </si>
  <si>
    <t>(4,3*2+2,4*2+4)*3,3 "RT2</t>
  </si>
  <si>
    <t>151101211</t>
  </si>
  <si>
    <t>Odstranění příložného pažení stěn hl do 4 m</t>
  </si>
  <si>
    <t>151101301</t>
  </si>
  <si>
    <t>Zřízení rozepření stěn při pažení příložném hl do 4 m</t>
  </si>
  <si>
    <t>151101311</t>
  </si>
  <si>
    <t>Odstranění rozepření stěn při pažení příložném hl do 4 m</t>
  </si>
  <si>
    <t>125,532+48,288+339,36+1,8</t>
  </si>
  <si>
    <t>-357,77</t>
  </si>
  <si>
    <t>171201201</t>
  </si>
  <si>
    <t>157,21*2 "Přepočtené koeficientem množství</t>
  </si>
  <si>
    <t>174101101</t>
  </si>
  <si>
    <t>242,4*1*(1,4-0,1-0,35) "dešťová kanalizace</t>
  </si>
  <si>
    <t>50,3*0,8*(1,2-0,1*0,35) "přípojky DK</t>
  </si>
  <si>
    <t>-4,2*2,2*2,5</t>
  </si>
  <si>
    <t>-0,29*0,9*2</t>
  </si>
  <si>
    <t>175111101</t>
  </si>
  <si>
    <t>Obsypání potrubí ručně sypaninou bez prohození, uloženou do 3 m</t>
  </si>
  <si>
    <t>242,4*1*0,1 "dešťová kanalizace</t>
  </si>
  <si>
    <t>-105*0,032</t>
  </si>
  <si>
    <t>-137,4*0,05</t>
  </si>
  <si>
    <t>50,3*0,8*0,1 "přípojky DK</t>
  </si>
  <si>
    <t>-50,3*0,013</t>
  </si>
  <si>
    <t>58331200</t>
  </si>
  <si>
    <t>štěrkopísek netříděný</t>
  </si>
  <si>
    <t>17,38*1,9 "Přepočtené koeficientem množství</t>
  </si>
  <si>
    <t>181351103</t>
  </si>
  <si>
    <t>Rozprostření ornice tl vrstvy do 200 mm pl přes 100 do 500 m2 v rovině nebo ve svahu do 1:5 strojně</t>
  </si>
  <si>
    <t>10371500</t>
  </si>
  <si>
    <t>substrát pro trávníky VL</t>
  </si>
  <si>
    <t>282,640*0,1</t>
  </si>
  <si>
    <t>181411131</t>
  </si>
  <si>
    <t>Založení parkového trávníku výsevem pl do 1000 m2 v rovině a ve svahu do 1:5</t>
  </si>
  <si>
    <t>00572410</t>
  </si>
  <si>
    <t>osivo směs travní parková</t>
  </si>
  <si>
    <t>kg</t>
  </si>
  <si>
    <t>282,64*0,02 "Přepočtené koeficientem množství</t>
  </si>
  <si>
    <t>181951111</t>
  </si>
  <si>
    <t>Úprava pláně v hornině třídy těžitelnosti I skupiny 1 až 3 bez zhutnění strojně</t>
  </si>
  <si>
    <t>242,4*1 "dešťová kanalizace</t>
  </si>
  <si>
    <t>50,3*0,8 "přípojky DK</t>
  </si>
  <si>
    <t>4,3*2,4 "RT1</t>
  </si>
  <si>
    <t>4,3*2,4 "RT2</t>
  </si>
  <si>
    <t>451572111</t>
  </si>
  <si>
    <t>Lože pod potrubí otevřený výkop z kameniva drobného těženého</t>
  </si>
  <si>
    <t>564261011</t>
  </si>
  <si>
    <t>Podklad nebo podsyp ze štěrkopísku ŠP plochy do 100 m2 tl 200 mm</t>
  </si>
  <si>
    <t>631311136</t>
  </si>
  <si>
    <t>Mazanina tl přes 120 do 240 mm z betonu prostého bez zvýšených nároků na prostředí tř. C 25/30</t>
  </si>
  <si>
    <t>4,3*2,4*0,15 "RT1</t>
  </si>
  <si>
    <t>4,3*2,4*0,15 "RT2</t>
  </si>
  <si>
    <t>631319175</t>
  </si>
  <si>
    <t>Příplatek k mazanině tl přes 120 do 240 mm za stržení povrchu spodní vrstvy před vložením výztuže</t>
  </si>
  <si>
    <t>3,096*0,5 "Přepočtené koeficientem množství</t>
  </si>
  <si>
    <t>631362021</t>
  </si>
  <si>
    <t>Výztuž mazanin svařovanými sítěmi Kari</t>
  </si>
  <si>
    <t>4,3*2,4*4,5*2/1000*1,2 "RT1</t>
  </si>
  <si>
    <t>4,3*2,4*4,5*2/1000*1,2 "RT2</t>
  </si>
  <si>
    <t>83-RT1,2</t>
  </si>
  <si>
    <t>Monotáž retenční nádrž dvouplášťová 4x2x2 vč.vybetonování sloupků a výplně stěn suchým betonem</t>
  </si>
  <si>
    <t>286-RT1,2</t>
  </si>
  <si>
    <t>Dodávka Nádrž retenční dvouplášťová 4x2x2 vč.vstupního komínku</t>
  </si>
  <si>
    <t>83-SŠ</t>
  </si>
  <si>
    <t>Napojení na SŠ</t>
  </si>
  <si>
    <t>871355221</t>
  </si>
  <si>
    <t>Kanalizační potrubí z tvrdého PVC jednovrstvé tuhost třídy SN8 DN 200</t>
  </si>
  <si>
    <t>CS ÚRS 2022 02</t>
  </si>
  <si>
    <t>871365221</t>
  </si>
  <si>
    <t>Kanalizační potrubí z tvrdého PVC jednovrstvé tuhost třídy SN8 DN 250</t>
  </si>
  <si>
    <t>877350320</t>
  </si>
  <si>
    <t>Montáž odboček na kanalizačním potrubí z PP trub hladkých plnostěnných DN 200</t>
  </si>
  <si>
    <t>28611431</t>
  </si>
  <si>
    <t>odbočka kanalizační plastová s hrdlem KG 200/125/87°</t>
  </si>
  <si>
    <t>72</t>
  </si>
  <si>
    <t>877360320</t>
  </si>
  <si>
    <t>Montáž odboček na kanalizačním potrubí z PP trub hladkých plnostěnných DN 250</t>
  </si>
  <si>
    <t>74</t>
  </si>
  <si>
    <t>28611435</t>
  </si>
  <si>
    <t>odbočka kanalizační plastová s hrdlem KG 250/125/87°</t>
  </si>
  <si>
    <t>76</t>
  </si>
  <si>
    <t>892271111</t>
  </si>
  <si>
    <t>Tlaková zkouška vodou potrubí DN 100 nebo 125</t>
  </si>
  <si>
    <t>78</t>
  </si>
  <si>
    <t>892351111</t>
  </si>
  <si>
    <t>Tlaková zkouška vodou potrubí DN 150 nebo 200</t>
  </si>
  <si>
    <t>80</t>
  </si>
  <si>
    <t>892372111</t>
  </si>
  <si>
    <t>Zabezpečení konců potrubí DN do 300 při tlakových zkouškách vodou</t>
  </si>
  <si>
    <t>82</t>
  </si>
  <si>
    <t>892381111</t>
  </si>
  <si>
    <t>Tlaková zkouška vodou potrubí DN 250, DN 300 nebo 350</t>
  </si>
  <si>
    <t>84</t>
  </si>
  <si>
    <t>894812315</t>
  </si>
  <si>
    <t>Revizní a čistící šachta z PP typ DN 600/200 šachtové dno průtočné</t>
  </si>
  <si>
    <t>86</t>
  </si>
  <si>
    <t>1 "RŠ4</t>
  </si>
  <si>
    <t>1 "UŠ1</t>
  </si>
  <si>
    <t>894812316</t>
  </si>
  <si>
    <t>Revizní a čistící šachta z PP typ DN 600/200 šachtové dno průtočné 30°, 60°, 90°</t>
  </si>
  <si>
    <t>88</t>
  </si>
  <si>
    <t>1+1 "RŠ1, RŠ3</t>
  </si>
  <si>
    <t>894812321</t>
  </si>
  <si>
    <t>Revizní a čistící šachta z PP typ DN 600/250 šachtové dno průtočné</t>
  </si>
  <si>
    <t>90</t>
  </si>
  <si>
    <t>1 "RŠ2</t>
  </si>
  <si>
    <t>1 "UŠ2</t>
  </si>
  <si>
    <t>894812322</t>
  </si>
  <si>
    <t>Revizní a čistící šachta z PP typ DN 600/250 šachtové dno průtočné 30°, 60°, 90°</t>
  </si>
  <si>
    <t>92</t>
  </si>
  <si>
    <t>1 "RŠ5</t>
  </si>
  <si>
    <t>894812323</t>
  </si>
  <si>
    <t>Revizní a čistící šachta z PP typ DN 600/250 šachtové dno s přítokem tvaru T</t>
  </si>
  <si>
    <t>94</t>
  </si>
  <si>
    <t>1 "RŠ6</t>
  </si>
  <si>
    <t>96</t>
  </si>
  <si>
    <t>894812332</t>
  </si>
  <si>
    <t>Revizní a čistící šachta z PP DN 600 šachtová roura korugovaná světlé hloubky 2000 mm</t>
  </si>
  <si>
    <t>98</t>
  </si>
  <si>
    <t>102</t>
  </si>
  <si>
    <t>899722114</t>
  </si>
  <si>
    <t>Krytí potrubí z plastů výstražnou fólií z PVC 40 cm</t>
  </si>
  <si>
    <t>104</t>
  </si>
  <si>
    <t>242,4+50,3</t>
  </si>
  <si>
    <t>998276101</t>
  </si>
  <si>
    <t>Přesun hmot pro trubní vedení z trub z plastických hmot otevřený výkop</t>
  </si>
  <si>
    <t>106</t>
  </si>
  <si>
    <t>108</t>
  </si>
  <si>
    <t>50,3+1*14</t>
  </si>
  <si>
    <t>OST</t>
  </si>
  <si>
    <t>Ostatní</t>
  </si>
  <si>
    <t>980107111</t>
  </si>
  <si>
    <t>Zkouška zhutnění zásypu</t>
  </si>
  <si>
    <t>262144</t>
  </si>
  <si>
    <t>110</t>
  </si>
  <si>
    <t>980108111</t>
  </si>
  <si>
    <t>Zkouška vhodnosti zásypového materiálu</t>
  </si>
  <si>
    <t>112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</si>
</sst>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7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="1" customFormat="1" ht="36.96" customHeight="1">
      <c r="AR2" s="17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="1" customFormat="1" ht="12" customHeight="1">
      <c r="B5" s="21"/>
      <c r="D5" s="25" t="s">
        <v>13</v>
      </c>
      <c r="K5" s="26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1"/>
      <c r="BE5" s="27" t="s">
        <v>15</v>
      </c>
      <c r="BS5" s="18" t="s">
        <v>6</v>
      </c>
    </row>
    <row r="6" s="1" customFormat="1" ht="36.96" customHeight="1">
      <c r="B6" s="21"/>
      <c r="D6" s="28" t="s">
        <v>16</v>
      </c>
      <c r="K6" s="29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1"/>
      <c r="BE6" s="30"/>
      <c r="BS6" s="18" t="s">
        <v>6</v>
      </c>
    </row>
    <row r="7" s="1" customFormat="1" ht="12" customHeight="1">
      <c r="B7" s="21"/>
      <c r="D7" s="31" t="s">
        <v>18</v>
      </c>
      <c r="K7" s="26" t="s">
        <v>1</v>
      </c>
      <c r="AK7" s="31" t="s">
        <v>19</v>
      </c>
      <c r="AN7" s="26" t="s">
        <v>1</v>
      </c>
      <c r="AR7" s="21"/>
      <c r="BE7" s="30"/>
      <c r="BS7" s="18" t="s">
        <v>6</v>
      </c>
    </row>
    <row r="8" s="1" customFormat="1" ht="12" customHeight="1">
      <c r="B8" s="21"/>
      <c r="D8" s="31" t="s">
        <v>20</v>
      </c>
      <c r="K8" s="26" t="s">
        <v>21</v>
      </c>
      <c r="AK8" s="31" t="s">
        <v>22</v>
      </c>
      <c r="AN8" s="32" t="s">
        <v>23</v>
      </c>
      <c r="AR8" s="21"/>
      <c r="BE8" s="30"/>
      <c r="BS8" s="18" t="s">
        <v>6</v>
      </c>
    </row>
    <row r="9" s="1" customFormat="1" ht="14.4" customHeight="1">
      <c r="B9" s="21"/>
      <c r="AR9" s="21"/>
      <c r="BE9" s="30"/>
      <c r="BS9" s="18" t="s">
        <v>6</v>
      </c>
    </row>
    <row r="10" s="1" customFormat="1" ht="12" customHeight="1">
      <c r="B10" s="21"/>
      <c r="D10" s="31" t="s">
        <v>24</v>
      </c>
      <c r="AK10" s="31" t="s">
        <v>25</v>
      </c>
      <c r="AN10" s="26" t="s">
        <v>1</v>
      </c>
      <c r="AR10" s="21"/>
      <c r="BE10" s="30"/>
      <c r="BS10" s="18" t="s">
        <v>6</v>
      </c>
    </row>
    <row r="11" s="1" customFormat="1" ht="18.48" customHeight="1">
      <c r="B11" s="21"/>
      <c r="E11" s="26" t="s">
        <v>26</v>
      </c>
      <c r="AK11" s="31" t="s">
        <v>27</v>
      </c>
      <c r="AN11" s="26" t="s">
        <v>1</v>
      </c>
      <c r="AR11" s="21"/>
      <c r="BE11" s="30"/>
      <c r="BS11" s="18" t="s">
        <v>6</v>
      </c>
    </row>
    <row r="12" s="1" customFormat="1" ht="6.96" customHeight="1">
      <c r="B12" s="21"/>
      <c r="AR12" s="21"/>
      <c r="BE12" s="30"/>
      <c r="BS12" s="18" t="s">
        <v>6</v>
      </c>
    </row>
    <row r="13" s="1" customFormat="1" ht="12" customHeight="1">
      <c r="B13" s="21"/>
      <c r="D13" s="31" t="s">
        <v>28</v>
      </c>
      <c r="AK13" s="31" t="s">
        <v>25</v>
      </c>
      <c r="AN13" s="33" t="s">
        <v>29</v>
      </c>
      <c r="AR13" s="21"/>
      <c r="BE13" s="30"/>
      <c r="BS13" s="18" t="s">
        <v>6</v>
      </c>
    </row>
    <row r="14">
      <c r="B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N14" s="33" t="s">
        <v>29</v>
      </c>
      <c r="AR14" s="21"/>
      <c r="BE14" s="30"/>
      <c r="BS14" s="18" t="s">
        <v>6</v>
      </c>
    </row>
    <row r="15" s="1" customFormat="1" ht="6.96" customHeight="1">
      <c r="B15" s="21"/>
      <c r="AR15" s="21"/>
      <c r="BE15" s="30"/>
      <c r="BS15" s="18" t="s">
        <v>3</v>
      </c>
    </row>
    <row r="16" s="1" customFormat="1" ht="12" customHeight="1">
      <c r="B16" s="21"/>
      <c r="D16" s="31" t="s">
        <v>30</v>
      </c>
      <c r="AK16" s="31" t="s">
        <v>25</v>
      </c>
      <c r="AN16" s="26" t="s">
        <v>1</v>
      </c>
      <c r="AR16" s="21"/>
      <c r="BE16" s="30"/>
      <c r="BS16" s="18" t="s">
        <v>3</v>
      </c>
    </row>
    <row r="17" s="1" customFormat="1" ht="18.48" customHeight="1">
      <c r="B17" s="21"/>
      <c r="E17" s="26" t="s">
        <v>31</v>
      </c>
      <c r="AK17" s="31" t="s">
        <v>27</v>
      </c>
      <c r="AN17" s="26" t="s">
        <v>1</v>
      </c>
      <c r="AR17" s="21"/>
      <c r="BE17" s="30"/>
      <c r="BS17" s="18" t="s">
        <v>32</v>
      </c>
    </row>
    <row r="18" s="1" customFormat="1" ht="6.96" customHeight="1">
      <c r="B18" s="21"/>
      <c r="AR18" s="21"/>
      <c r="BE18" s="30"/>
      <c r="BS18" s="18" t="s">
        <v>6</v>
      </c>
    </row>
    <row r="19" s="1" customFormat="1" ht="12" customHeight="1">
      <c r="B19" s="21"/>
      <c r="D19" s="31" t="s">
        <v>33</v>
      </c>
      <c r="AK19" s="31" t="s">
        <v>25</v>
      </c>
      <c r="AN19" s="26" t="s">
        <v>1</v>
      </c>
      <c r="AR19" s="21"/>
      <c r="BE19" s="30"/>
      <c r="BS19" s="18" t="s">
        <v>6</v>
      </c>
    </row>
    <row r="20" s="1" customFormat="1" ht="18.48" customHeight="1">
      <c r="B20" s="21"/>
      <c r="E20" s="26" t="s">
        <v>34</v>
      </c>
      <c r="AK20" s="31" t="s">
        <v>27</v>
      </c>
      <c r="AN20" s="26" t="s">
        <v>1</v>
      </c>
      <c r="AR20" s="21"/>
      <c r="BE20" s="30"/>
      <c r="BS20" s="18" t="s">
        <v>32</v>
      </c>
    </row>
    <row r="21" s="1" customFormat="1" ht="6.96" customHeight="1">
      <c r="B21" s="21"/>
      <c r="AR21" s="21"/>
      <c r="BE21" s="30"/>
    </row>
    <row r="22" s="1" customFormat="1" ht="12" customHeight="1">
      <c r="B22" s="21"/>
      <c r="D22" s="31" t="s">
        <v>35</v>
      </c>
      <c r="AR22" s="21"/>
      <c r="BE22" s="30"/>
    </row>
    <row r="23" s="1" customFormat="1" ht="16.5" customHeight="1">
      <c r="B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R23" s="21"/>
      <c r="BE23" s="30"/>
    </row>
    <row r="24" s="1" customFormat="1" ht="6.96" customHeight="1">
      <c r="B24" s="21"/>
      <c r="AR24" s="21"/>
      <c r="BE24" s="30"/>
    </row>
    <row r="25" s="1" customFormat="1" ht="6.96" customHeight="1">
      <c r="B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R25" s="21"/>
      <c r="BE25" s="30"/>
    </row>
    <row r="26" s="2" customFormat="1" ht="25.92" customHeight="1">
      <c r="A26" s="37"/>
      <c r="B26" s="38"/>
      <c r="C26" s="37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7"/>
      <c r="AQ26" s="37"/>
      <c r="AR26" s="38"/>
      <c r="BE26" s="30"/>
    </row>
    <row r="27" s="2" customFormat="1" ht="6.96" customHeight="1">
      <c r="A27" s="37"/>
      <c r="B27" s="38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8"/>
      <c r="BE27" s="30"/>
    </row>
    <row r="28" s="2" customForma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38"/>
      <c r="BE28" s="30"/>
    </row>
    <row r="29" s="3" customFormat="1" ht="14.4" customHeight="1">
      <c r="A29" s="3"/>
      <c r="B29" s="43"/>
      <c r="C29" s="3"/>
      <c r="D29" s="31" t="s">
        <v>40</v>
      </c>
      <c r="E29" s="3"/>
      <c r="F29" s="31" t="s">
        <v>41</v>
      </c>
      <c r="G29" s="3"/>
      <c r="H29" s="3"/>
      <c r="I29" s="3"/>
      <c r="J29" s="3"/>
      <c r="K29" s="3"/>
      <c r="L29" s="44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5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5">
        <f>ROUND(AV94, 2)</f>
        <v>0</v>
      </c>
      <c r="AL29" s="3"/>
      <c r="AM29" s="3"/>
      <c r="AN29" s="3"/>
      <c r="AO29" s="3"/>
      <c r="AP29" s="3"/>
      <c r="AQ29" s="3"/>
      <c r="AR29" s="43"/>
      <c r="BE29" s="46"/>
    </row>
    <row r="30" s="3" customFormat="1" ht="14.4" customHeight="1">
      <c r="A30" s="3"/>
      <c r="B30" s="43"/>
      <c r="C30" s="3"/>
      <c r="D30" s="3"/>
      <c r="E30" s="3"/>
      <c r="F30" s="31" t="s">
        <v>42</v>
      </c>
      <c r="G30" s="3"/>
      <c r="H30" s="3"/>
      <c r="I30" s="3"/>
      <c r="J30" s="3"/>
      <c r="K30" s="3"/>
      <c r="L30" s="44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5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5">
        <f>ROUND(AW94, 2)</f>
        <v>0</v>
      </c>
      <c r="AL30" s="3"/>
      <c r="AM30" s="3"/>
      <c r="AN30" s="3"/>
      <c r="AO30" s="3"/>
      <c r="AP30" s="3"/>
      <c r="AQ30" s="3"/>
      <c r="AR30" s="43"/>
      <c r="BE30" s="46"/>
    </row>
    <row r="31" hidden="1" s="3" customFormat="1" ht="14.4" customHeight="1">
      <c r="A31" s="3"/>
      <c r="B31" s="43"/>
      <c r="C31" s="3"/>
      <c r="D31" s="3"/>
      <c r="E31" s="3"/>
      <c r="F31" s="31" t="s">
        <v>43</v>
      </c>
      <c r="G31" s="3"/>
      <c r="H31" s="3"/>
      <c r="I31" s="3"/>
      <c r="J31" s="3"/>
      <c r="K31" s="3"/>
      <c r="L31" s="44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5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5">
        <v>0</v>
      </c>
      <c r="AL31" s="3"/>
      <c r="AM31" s="3"/>
      <c r="AN31" s="3"/>
      <c r="AO31" s="3"/>
      <c r="AP31" s="3"/>
      <c r="AQ31" s="3"/>
      <c r="AR31" s="43"/>
      <c r="BE31" s="46"/>
    </row>
    <row r="32" hidden="1" s="3" customFormat="1" ht="14.4" customHeight="1">
      <c r="A32" s="3"/>
      <c r="B32" s="43"/>
      <c r="C32" s="3"/>
      <c r="D32" s="3"/>
      <c r="E32" s="3"/>
      <c r="F32" s="31" t="s">
        <v>44</v>
      </c>
      <c r="G32" s="3"/>
      <c r="H32" s="3"/>
      <c r="I32" s="3"/>
      <c r="J32" s="3"/>
      <c r="K32" s="3"/>
      <c r="L32" s="44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5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5">
        <v>0</v>
      </c>
      <c r="AL32" s="3"/>
      <c r="AM32" s="3"/>
      <c r="AN32" s="3"/>
      <c r="AO32" s="3"/>
      <c r="AP32" s="3"/>
      <c r="AQ32" s="3"/>
      <c r="AR32" s="43"/>
      <c r="BE32" s="46"/>
    </row>
    <row r="33" hidden="1" s="3" customFormat="1" ht="14.4" customHeight="1">
      <c r="A33" s="3"/>
      <c r="B33" s="43"/>
      <c r="C33" s="3"/>
      <c r="D33" s="3"/>
      <c r="E33" s="3"/>
      <c r="F33" s="31" t="s">
        <v>45</v>
      </c>
      <c r="G33" s="3"/>
      <c r="H33" s="3"/>
      <c r="I33" s="3"/>
      <c r="J33" s="3"/>
      <c r="K33" s="3"/>
      <c r="L33" s="44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5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5">
        <v>0</v>
      </c>
      <c r="AL33" s="3"/>
      <c r="AM33" s="3"/>
      <c r="AN33" s="3"/>
      <c r="AO33" s="3"/>
      <c r="AP33" s="3"/>
      <c r="AQ33" s="3"/>
      <c r="AR33" s="43"/>
      <c r="BE33" s="46"/>
    </row>
    <row r="34" s="2" customFormat="1" ht="6.96" customHeight="1">
      <c r="A34" s="37"/>
      <c r="B34" s="38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8"/>
      <c r="BE34" s="30"/>
    </row>
    <row r="35" s="2" customFormat="1" ht="25.92" customHeight="1">
      <c r="A35" s="37"/>
      <c r="B35" s="38"/>
      <c r="C35" s="47"/>
      <c r="D35" s="48" t="s">
        <v>46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47</v>
      </c>
      <c r="U35" s="49"/>
      <c r="V35" s="49"/>
      <c r="W35" s="49"/>
      <c r="X35" s="51" t="s">
        <v>48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8"/>
      <c r="BE35" s="37"/>
    </row>
    <row r="36" s="2" customFormat="1" ht="6.96" customHeight="1">
      <c r="A36" s="37"/>
      <c r="B36" s="38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8"/>
      <c r="BE36" s="37"/>
    </row>
    <row r="37" s="2" customFormat="1" ht="14.4" customHeight="1">
      <c r="A37" s="37"/>
      <c r="B37" s="38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7"/>
    </row>
    <row r="38" s="1" customFormat="1" ht="14.4" customHeight="1">
      <c r="B38" s="21"/>
      <c r="AR38" s="21"/>
    </row>
    <row r="39" s="1" customFormat="1" ht="14.4" customHeight="1">
      <c r="B39" s="21"/>
      <c r="AR39" s="21"/>
    </row>
    <row r="40" s="1" customFormat="1" ht="14.4" customHeight="1">
      <c r="B40" s="21"/>
      <c r="AR40" s="21"/>
    </row>
    <row r="41" s="1" customFormat="1" ht="14.4" customHeight="1">
      <c r="B41" s="21"/>
      <c r="AR41" s="21"/>
    </row>
    <row r="42" s="1" customFormat="1" ht="14.4" customHeight="1">
      <c r="B42" s="21"/>
      <c r="AR42" s="21"/>
    </row>
    <row r="43" s="1" customFormat="1" ht="14.4" customHeight="1">
      <c r="B43" s="21"/>
      <c r="AR43" s="21"/>
    </row>
    <row r="44" s="1" customFormat="1" ht="14.4" customHeight="1">
      <c r="B44" s="21"/>
      <c r="AR44" s="21"/>
    </row>
    <row r="45" s="1" customFormat="1" ht="14.4" customHeight="1">
      <c r="B45" s="21"/>
      <c r="AR45" s="21"/>
    </row>
    <row r="46" s="1" customFormat="1" ht="14.4" customHeight="1">
      <c r="B46" s="21"/>
      <c r="AR46" s="21"/>
    </row>
    <row r="47" s="1" customFormat="1" ht="14.4" customHeight="1">
      <c r="B47" s="21"/>
      <c r="AR47" s="21"/>
    </row>
    <row r="48" s="1" customFormat="1" ht="14.4" customHeight="1">
      <c r="B48" s="21"/>
      <c r="AR48" s="21"/>
    </row>
    <row r="49" s="2" customFormat="1" ht="14.4" customHeight="1">
      <c r="B49" s="54"/>
      <c r="D49" s="55" t="s">
        <v>49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50</v>
      </c>
      <c r="AI49" s="56"/>
      <c r="AJ49" s="56"/>
      <c r="AK49" s="56"/>
      <c r="AL49" s="56"/>
      <c r="AM49" s="56"/>
      <c r="AN49" s="56"/>
      <c r="AO49" s="56"/>
      <c r="AR49" s="54"/>
    </row>
    <row r="50">
      <c r="B50" s="21"/>
      <c r="AR50" s="21"/>
    </row>
    <row r="51">
      <c r="B51" s="21"/>
      <c r="AR51" s="21"/>
    </row>
    <row r="52">
      <c r="B52" s="21"/>
      <c r="AR52" s="21"/>
    </row>
    <row r="53">
      <c r="B53" s="21"/>
      <c r="AR53" s="21"/>
    </row>
    <row r="54">
      <c r="B54" s="21"/>
      <c r="AR54" s="21"/>
    </row>
    <row r="55">
      <c r="B55" s="21"/>
      <c r="AR55" s="21"/>
    </row>
    <row r="56">
      <c r="B56" s="21"/>
      <c r="AR56" s="21"/>
    </row>
    <row r="57">
      <c r="B57" s="21"/>
      <c r="AR57" s="21"/>
    </row>
    <row r="58">
      <c r="B58" s="21"/>
      <c r="AR58" s="21"/>
    </row>
    <row r="59">
      <c r="B59" s="21"/>
      <c r="AR59" s="21"/>
    </row>
    <row r="60" s="2" customFormat="1">
      <c r="A60" s="37"/>
      <c r="B60" s="38"/>
      <c r="C60" s="37"/>
      <c r="D60" s="57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7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7" t="s">
        <v>51</v>
      </c>
      <c r="AI60" s="40"/>
      <c r="AJ60" s="40"/>
      <c r="AK60" s="40"/>
      <c r="AL60" s="40"/>
      <c r="AM60" s="57" t="s">
        <v>52</v>
      </c>
      <c r="AN60" s="40"/>
      <c r="AO60" s="40"/>
      <c r="AP60" s="37"/>
      <c r="AQ60" s="37"/>
      <c r="AR60" s="38"/>
      <c r="BE60" s="37"/>
    </row>
    <row r="61">
      <c r="B61" s="21"/>
      <c r="AR61" s="21"/>
    </row>
    <row r="62">
      <c r="B62" s="21"/>
      <c r="AR62" s="21"/>
    </row>
    <row r="63">
      <c r="B63" s="21"/>
      <c r="AR63" s="21"/>
    </row>
    <row r="64" s="2" customFormat="1">
      <c r="A64" s="37"/>
      <c r="B64" s="38"/>
      <c r="C64" s="37"/>
      <c r="D64" s="55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5" t="s">
        <v>54</v>
      </c>
      <c r="AI64" s="58"/>
      <c r="AJ64" s="58"/>
      <c r="AK64" s="58"/>
      <c r="AL64" s="58"/>
      <c r="AM64" s="58"/>
      <c r="AN64" s="58"/>
      <c r="AO64" s="58"/>
      <c r="AP64" s="37"/>
      <c r="AQ64" s="37"/>
      <c r="AR64" s="38"/>
      <c r="BE64" s="37"/>
    </row>
    <row r="65">
      <c r="B65" s="21"/>
      <c r="AR65" s="21"/>
    </row>
    <row r="66">
      <c r="B66" s="21"/>
      <c r="AR66" s="21"/>
    </row>
    <row r="67">
      <c r="B67" s="21"/>
      <c r="AR67" s="21"/>
    </row>
    <row r="68">
      <c r="B68" s="21"/>
      <c r="AR68" s="21"/>
    </row>
    <row r="69">
      <c r="B69" s="21"/>
      <c r="AR69" s="21"/>
    </row>
    <row r="70">
      <c r="B70" s="21"/>
      <c r="AR70" s="21"/>
    </row>
    <row r="71">
      <c r="B71" s="21"/>
      <c r="AR71" s="21"/>
    </row>
    <row r="72">
      <c r="B72" s="21"/>
      <c r="AR72" s="21"/>
    </row>
    <row r="73">
      <c r="B73" s="21"/>
      <c r="AR73" s="21"/>
    </row>
    <row r="74">
      <c r="B74" s="21"/>
      <c r="AR74" s="21"/>
    </row>
    <row r="75" s="2" customFormat="1">
      <c r="A75" s="37"/>
      <c r="B75" s="38"/>
      <c r="C75" s="37"/>
      <c r="D75" s="57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7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7" t="s">
        <v>51</v>
      </c>
      <c r="AI75" s="40"/>
      <c r="AJ75" s="40"/>
      <c r="AK75" s="40"/>
      <c r="AL75" s="40"/>
      <c r="AM75" s="57" t="s">
        <v>52</v>
      </c>
      <c r="AN75" s="40"/>
      <c r="AO75" s="40"/>
      <c r="AP75" s="37"/>
      <c r="AQ75" s="37"/>
      <c r="AR75" s="38"/>
      <c r="BE75" s="37"/>
    </row>
    <row r="76" s="2" customFormat="1">
      <c r="A76" s="37"/>
      <c r="B76" s="38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7"/>
    </row>
    <row r="77" s="2" customFormat="1" ht="6.96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7"/>
    </row>
    <row r="82" s="2" customFormat="1" ht="24.96" customHeight="1">
      <c r="A82" s="37"/>
      <c r="B82" s="38"/>
      <c r="C82" s="22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7"/>
    </row>
    <row r="84" s="4" customFormat="1" ht="12" customHeight="1">
      <c r="A84" s="4"/>
      <c r="B84" s="63"/>
      <c r="C84" s="31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Y604-2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3"/>
      <c r="BE84" s="4"/>
    </row>
    <row r="85" s="5" customFormat="1" ht="36.96" customHeight="1">
      <c r="A85" s="5"/>
      <c r="B85" s="64"/>
      <c r="C85" s="65" t="s">
        <v>16</v>
      </c>
      <c r="D85" s="5"/>
      <c r="E85" s="5"/>
      <c r="F85" s="5"/>
      <c r="G85" s="5"/>
      <c r="H85" s="5"/>
      <c r="I85" s="5"/>
      <c r="J85" s="5"/>
      <c r="K85" s="5"/>
      <c r="L85" s="66" t="str">
        <f>K6</f>
        <v>Opravy fasád objektů DOZP a TS v areálu DPL Smečno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4"/>
      <c r="BE85" s="5"/>
    </row>
    <row r="86" s="2" customFormat="1" ht="6.96" customHeight="1">
      <c r="A86" s="37"/>
      <c r="B86" s="38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7"/>
    </row>
    <row r="87" s="2" customFormat="1" ht="12" customHeight="1">
      <c r="A87" s="37"/>
      <c r="B87" s="38"/>
      <c r="C87" s="31" t="s">
        <v>20</v>
      </c>
      <c r="D87" s="37"/>
      <c r="E87" s="37"/>
      <c r="F87" s="37"/>
      <c r="G87" s="37"/>
      <c r="H87" s="37"/>
      <c r="I87" s="37"/>
      <c r="J87" s="37"/>
      <c r="K87" s="37"/>
      <c r="L87" s="67" t="str">
        <f>IF(K8="","",K8)</f>
        <v>Smečno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1" t="s">
        <v>22</v>
      </c>
      <c r="AJ87" s="37"/>
      <c r="AK87" s="37"/>
      <c r="AL87" s="37"/>
      <c r="AM87" s="68" t="str">
        <f>IF(AN8= "","",AN8)</f>
        <v>28. 1. 2024</v>
      </c>
      <c r="AN87" s="68"/>
      <c r="AO87" s="37"/>
      <c r="AP87" s="37"/>
      <c r="AQ87" s="37"/>
      <c r="AR87" s="38"/>
      <c r="B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7"/>
    </row>
    <row r="89" s="2" customFormat="1" ht="15.15" customHeight="1">
      <c r="A89" s="37"/>
      <c r="B89" s="38"/>
      <c r="C89" s="31" t="s">
        <v>24</v>
      </c>
      <c r="D89" s="37"/>
      <c r="E89" s="37"/>
      <c r="F89" s="37"/>
      <c r="G89" s="37"/>
      <c r="H89" s="37"/>
      <c r="I89" s="37"/>
      <c r="J89" s="37"/>
      <c r="K89" s="37"/>
      <c r="L89" s="4" t="str">
        <f>IF(E11= "","",E11)</f>
        <v>Domov pod Lipami Smečno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1" t="s">
        <v>30</v>
      </c>
      <c r="AJ89" s="37"/>
      <c r="AK89" s="37"/>
      <c r="AL89" s="37"/>
      <c r="AM89" s="69" t="str">
        <f>IF(E17="","",E17)</f>
        <v>Projekt stav - ing.Volný</v>
      </c>
      <c r="AN89" s="4"/>
      <c r="AO89" s="4"/>
      <c r="AP89" s="4"/>
      <c r="AQ89" s="37"/>
      <c r="AR89" s="38"/>
      <c r="AS89" s="70" t="s">
        <v>56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37"/>
    </row>
    <row r="90" s="2" customFormat="1" ht="15.15" customHeight="1">
      <c r="A90" s="37"/>
      <c r="B90" s="38"/>
      <c r="C90" s="31" t="s">
        <v>28</v>
      </c>
      <c r="D90" s="37"/>
      <c r="E90" s="37"/>
      <c r="F90" s="37"/>
      <c r="G90" s="37"/>
      <c r="H90" s="37"/>
      <c r="I90" s="37"/>
      <c r="J90" s="37"/>
      <c r="K90" s="37"/>
      <c r="L90" s="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1" t="s">
        <v>33</v>
      </c>
      <c r="AJ90" s="37"/>
      <c r="AK90" s="37"/>
      <c r="AL90" s="37"/>
      <c r="AM90" s="69" t="str">
        <f>IF(E20="","",E20)</f>
        <v>Milan Hájek</v>
      </c>
      <c r="AN90" s="4"/>
      <c r="AO90" s="4"/>
      <c r="AP90" s="4"/>
      <c r="AQ90" s="37"/>
      <c r="AR90" s="38"/>
      <c r="AS90" s="74"/>
      <c r="AT90" s="75"/>
      <c r="AU90" s="76"/>
      <c r="AV90" s="76"/>
      <c r="AW90" s="76"/>
      <c r="AX90" s="76"/>
      <c r="AY90" s="76"/>
      <c r="AZ90" s="76"/>
      <c r="BA90" s="76"/>
      <c r="BB90" s="76"/>
      <c r="BC90" s="76"/>
      <c r="BD90" s="77"/>
      <c r="BE90" s="37"/>
    </row>
    <row r="91" s="2" customFormat="1" ht="10.8" customHeight="1">
      <c r="A91" s="37"/>
      <c r="B91" s="38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74"/>
      <c r="AT91" s="75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37"/>
    </row>
    <row r="92" s="2" customFormat="1" ht="29.28" customHeight="1">
      <c r="A92" s="37"/>
      <c r="B92" s="38"/>
      <c r="C92" s="78" t="s">
        <v>57</v>
      </c>
      <c r="D92" s="79"/>
      <c r="E92" s="79"/>
      <c r="F92" s="79"/>
      <c r="G92" s="79"/>
      <c r="H92" s="80"/>
      <c r="I92" s="81" t="s">
        <v>58</v>
      </c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82" t="s">
        <v>59</v>
      </c>
      <c r="AH92" s="79"/>
      <c r="AI92" s="79"/>
      <c r="AJ92" s="79"/>
      <c r="AK92" s="79"/>
      <c r="AL92" s="79"/>
      <c r="AM92" s="79"/>
      <c r="AN92" s="81" t="s">
        <v>60</v>
      </c>
      <c r="AO92" s="79"/>
      <c r="AP92" s="83"/>
      <c r="AQ92" s="84" t="s">
        <v>61</v>
      </c>
      <c r="AR92" s="38"/>
      <c r="AS92" s="85" t="s">
        <v>62</v>
      </c>
      <c r="AT92" s="86" t="s">
        <v>63</v>
      </c>
      <c r="AU92" s="86" t="s">
        <v>64</v>
      </c>
      <c r="AV92" s="86" t="s">
        <v>65</v>
      </c>
      <c r="AW92" s="86" t="s">
        <v>66</v>
      </c>
      <c r="AX92" s="86" t="s">
        <v>67</v>
      </c>
      <c r="AY92" s="86" t="s">
        <v>68</v>
      </c>
      <c r="AZ92" s="86" t="s">
        <v>69</v>
      </c>
      <c r="BA92" s="86" t="s">
        <v>70</v>
      </c>
      <c r="BB92" s="86" t="s">
        <v>71</v>
      </c>
      <c r="BC92" s="86" t="s">
        <v>72</v>
      </c>
      <c r="BD92" s="87" t="s">
        <v>73</v>
      </c>
      <c r="BE92" s="37"/>
    </row>
    <row r="93" s="2" customFormat="1" ht="10.8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88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90"/>
      <c r="BE93" s="37"/>
    </row>
    <row r="94" s="6" customFormat="1" ht="32.4" customHeight="1">
      <c r="A94" s="6"/>
      <c r="B94" s="91"/>
      <c r="C94" s="92" t="s">
        <v>74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>
        <f>ROUND(SUM(AG95:AG101),2)</f>
        <v>0</v>
      </c>
      <c r="AH94" s="94"/>
      <c r="AI94" s="94"/>
      <c r="AJ94" s="94"/>
      <c r="AK94" s="94"/>
      <c r="AL94" s="94"/>
      <c r="AM94" s="94"/>
      <c r="AN94" s="95">
        <f>SUM(AG94,AT94)</f>
        <v>0</v>
      </c>
      <c r="AO94" s="95"/>
      <c r="AP94" s="95"/>
      <c r="AQ94" s="96" t="s">
        <v>1</v>
      </c>
      <c r="AR94" s="91"/>
      <c r="AS94" s="97">
        <f>ROUND(SUM(AS95:AS101),2)</f>
        <v>0</v>
      </c>
      <c r="AT94" s="98">
        <f>ROUND(SUM(AV94:AW94),2)</f>
        <v>0</v>
      </c>
      <c r="AU94" s="99">
        <f>ROUND(SUM(AU95:AU101),5)</f>
        <v>0</v>
      </c>
      <c r="AV94" s="98">
        <f>ROUND(AZ94*L29,2)</f>
        <v>0</v>
      </c>
      <c r="AW94" s="98">
        <f>ROUND(BA94*L30,2)</f>
        <v>0</v>
      </c>
      <c r="AX94" s="98">
        <f>ROUND(BB94*L29,2)</f>
        <v>0</v>
      </c>
      <c r="AY94" s="98">
        <f>ROUND(BC94*L30,2)</f>
        <v>0</v>
      </c>
      <c r="AZ94" s="98">
        <f>ROUND(SUM(AZ95:AZ101),2)</f>
        <v>0</v>
      </c>
      <c r="BA94" s="98">
        <f>ROUND(SUM(BA95:BA101),2)</f>
        <v>0</v>
      </c>
      <c r="BB94" s="98">
        <f>ROUND(SUM(BB95:BB101),2)</f>
        <v>0</v>
      </c>
      <c r="BC94" s="98">
        <f>ROUND(SUM(BC95:BC101),2)</f>
        <v>0</v>
      </c>
      <c r="BD94" s="100">
        <f>ROUND(SUM(BD95:BD101),2)</f>
        <v>0</v>
      </c>
      <c r="BE94" s="6"/>
      <c r="BS94" s="101" t="s">
        <v>75</v>
      </c>
      <c r="BT94" s="101" t="s">
        <v>76</v>
      </c>
      <c r="BU94" s="102" t="s">
        <v>77</v>
      </c>
      <c r="BV94" s="101" t="s">
        <v>78</v>
      </c>
      <c r="BW94" s="101" t="s">
        <v>4</v>
      </c>
      <c r="BX94" s="101" t="s">
        <v>79</v>
      </c>
      <c r="CL94" s="101" t="s">
        <v>1</v>
      </c>
    </row>
    <row r="95" s="7" customFormat="1" ht="16.5" customHeight="1">
      <c r="A95" s="103" t="s">
        <v>80</v>
      </c>
      <c r="B95" s="104"/>
      <c r="C95" s="105"/>
      <c r="D95" s="106" t="s">
        <v>81</v>
      </c>
      <c r="E95" s="106"/>
      <c r="F95" s="106"/>
      <c r="G95" s="106"/>
      <c r="H95" s="106"/>
      <c r="I95" s="107"/>
      <c r="J95" s="106" t="s">
        <v>82</v>
      </c>
      <c r="K95" s="106"/>
      <c r="L95" s="106"/>
      <c r="M95" s="106"/>
      <c r="N95" s="106"/>
      <c r="O95" s="106"/>
      <c r="P95" s="106"/>
      <c r="Q95" s="106"/>
      <c r="R95" s="106"/>
      <c r="S95" s="106"/>
      <c r="T95" s="106"/>
      <c r="U95" s="106"/>
      <c r="V95" s="106"/>
      <c r="W95" s="106"/>
      <c r="X95" s="106"/>
      <c r="Y95" s="106"/>
      <c r="Z95" s="106"/>
      <c r="AA95" s="106"/>
      <c r="AB95" s="106"/>
      <c r="AC95" s="106"/>
      <c r="AD95" s="106"/>
      <c r="AE95" s="106"/>
      <c r="AF95" s="106"/>
      <c r="AG95" s="108">
        <f>'10 - Sanační omítky vnějš...'!J30</f>
        <v>0</v>
      </c>
      <c r="AH95" s="107"/>
      <c r="AI95" s="107"/>
      <c r="AJ95" s="107"/>
      <c r="AK95" s="107"/>
      <c r="AL95" s="107"/>
      <c r="AM95" s="107"/>
      <c r="AN95" s="108">
        <f>SUM(AG95,AT95)</f>
        <v>0</v>
      </c>
      <c r="AO95" s="107"/>
      <c r="AP95" s="107"/>
      <c r="AQ95" s="109" t="s">
        <v>83</v>
      </c>
      <c r="AR95" s="104"/>
      <c r="AS95" s="110">
        <v>0</v>
      </c>
      <c r="AT95" s="111">
        <f>ROUND(SUM(AV95:AW95),2)</f>
        <v>0</v>
      </c>
      <c r="AU95" s="112">
        <f>'10 - Sanační omítky vnějš...'!P133</f>
        <v>0</v>
      </c>
      <c r="AV95" s="111">
        <f>'10 - Sanační omítky vnějš...'!J33</f>
        <v>0</v>
      </c>
      <c r="AW95" s="111">
        <f>'10 - Sanační omítky vnějš...'!J34</f>
        <v>0</v>
      </c>
      <c r="AX95" s="111">
        <f>'10 - Sanační omítky vnějš...'!J35</f>
        <v>0</v>
      </c>
      <c r="AY95" s="111">
        <f>'10 - Sanační omítky vnějš...'!J36</f>
        <v>0</v>
      </c>
      <c r="AZ95" s="111">
        <f>'10 - Sanační omítky vnějš...'!F33</f>
        <v>0</v>
      </c>
      <c r="BA95" s="111">
        <f>'10 - Sanační omítky vnějš...'!F34</f>
        <v>0</v>
      </c>
      <c r="BB95" s="111">
        <f>'10 - Sanační omítky vnějš...'!F35</f>
        <v>0</v>
      </c>
      <c r="BC95" s="111">
        <f>'10 - Sanační omítky vnějš...'!F36</f>
        <v>0</v>
      </c>
      <c r="BD95" s="113">
        <f>'10 - Sanační omítky vnějš...'!F37</f>
        <v>0</v>
      </c>
      <c r="BE95" s="7"/>
      <c r="BT95" s="114" t="s">
        <v>84</v>
      </c>
      <c r="BV95" s="114" t="s">
        <v>78</v>
      </c>
      <c r="BW95" s="114" t="s">
        <v>85</v>
      </c>
      <c r="BX95" s="114" t="s">
        <v>4</v>
      </c>
      <c r="CL95" s="114" t="s">
        <v>1</v>
      </c>
      <c r="CM95" s="114" t="s">
        <v>84</v>
      </c>
    </row>
    <row r="96" s="7" customFormat="1" ht="24.75" customHeight="1">
      <c r="A96" s="103" t="s">
        <v>80</v>
      </c>
      <c r="B96" s="104"/>
      <c r="C96" s="105"/>
      <c r="D96" s="106" t="s">
        <v>86</v>
      </c>
      <c r="E96" s="106"/>
      <c r="F96" s="106"/>
      <c r="G96" s="106"/>
      <c r="H96" s="106"/>
      <c r="I96" s="107"/>
      <c r="J96" s="106" t="s">
        <v>87</v>
      </c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8">
        <f>'20 - Schodiště a podesta ...'!J30</f>
        <v>0</v>
      </c>
      <c r="AH96" s="107"/>
      <c r="AI96" s="107"/>
      <c r="AJ96" s="107"/>
      <c r="AK96" s="107"/>
      <c r="AL96" s="107"/>
      <c r="AM96" s="107"/>
      <c r="AN96" s="108">
        <f>SUM(AG96,AT96)</f>
        <v>0</v>
      </c>
      <c r="AO96" s="107"/>
      <c r="AP96" s="107"/>
      <c r="AQ96" s="109" t="s">
        <v>83</v>
      </c>
      <c r="AR96" s="104"/>
      <c r="AS96" s="110">
        <v>0</v>
      </c>
      <c r="AT96" s="111">
        <f>ROUND(SUM(AV96:AW96),2)</f>
        <v>0</v>
      </c>
      <c r="AU96" s="112">
        <f>'20 - Schodiště a podesta ...'!P132</f>
        <v>0</v>
      </c>
      <c r="AV96" s="111">
        <f>'20 - Schodiště a podesta ...'!J33</f>
        <v>0</v>
      </c>
      <c r="AW96" s="111">
        <f>'20 - Schodiště a podesta ...'!J34</f>
        <v>0</v>
      </c>
      <c r="AX96" s="111">
        <f>'20 - Schodiště a podesta ...'!J35</f>
        <v>0</v>
      </c>
      <c r="AY96" s="111">
        <f>'20 - Schodiště a podesta ...'!J36</f>
        <v>0</v>
      </c>
      <c r="AZ96" s="111">
        <f>'20 - Schodiště a podesta ...'!F33</f>
        <v>0</v>
      </c>
      <c r="BA96" s="111">
        <f>'20 - Schodiště a podesta ...'!F34</f>
        <v>0</v>
      </c>
      <c r="BB96" s="111">
        <f>'20 - Schodiště a podesta ...'!F35</f>
        <v>0</v>
      </c>
      <c r="BC96" s="111">
        <f>'20 - Schodiště a podesta ...'!F36</f>
        <v>0</v>
      </c>
      <c r="BD96" s="113">
        <f>'20 - Schodiště a podesta ...'!F37</f>
        <v>0</v>
      </c>
      <c r="BE96" s="7"/>
      <c r="BT96" s="114" t="s">
        <v>84</v>
      </c>
      <c r="BV96" s="114" t="s">
        <v>78</v>
      </c>
      <c r="BW96" s="114" t="s">
        <v>88</v>
      </c>
      <c r="BX96" s="114" t="s">
        <v>4</v>
      </c>
      <c r="CL96" s="114" t="s">
        <v>1</v>
      </c>
      <c r="CM96" s="114" t="s">
        <v>89</v>
      </c>
    </row>
    <row r="97" s="7" customFormat="1" ht="16.5" customHeight="1">
      <c r="A97" s="103" t="s">
        <v>80</v>
      </c>
      <c r="B97" s="104"/>
      <c r="C97" s="105"/>
      <c r="D97" s="106" t="s">
        <v>90</v>
      </c>
      <c r="E97" s="106"/>
      <c r="F97" s="106"/>
      <c r="G97" s="106"/>
      <c r="H97" s="106"/>
      <c r="I97" s="107"/>
      <c r="J97" s="106" t="s">
        <v>91</v>
      </c>
      <c r="K97" s="106"/>
      <c r="L97" s="106"/>
      <c r="M97" s="106"/>
      <c r="N97" s="106"/>
      <c r="O97" s="106"/>
      <c r="P97" s="106"/>
      <c r="Q97" s="106"/>
      <c r="R97" s="106"/>
      <c r="S97" s="106"/>
      <c r="T97" s="106"/>
      <c r="U97" s="106"/>
      <c r="V97" s="106"/>
      <c r="W97" s="106"/>
      <c r="X97" s="106"/>
      <c r="Y97" s="106"/>
      <c r="Z97" s="106"/>
      <c r="AA97" s="106"/>
      <c r="AB97" s="106"/>
      <c r="AC97" s="106"/>
      <c r="AD97" s="106"/>
      <c r="AE97" s="106"/>
      <c r="AF97" s="106"/>
      <c r="AG97" s="108">
        <f>'30 - Kamenné opěrné pilíř...'!J30</f>
        <v>0</v>
      </c>
      <c r="AH97" s="107"/>
      <c r="AI97" s="107"/>
      <c r="AJ97" s="107"/>
      <c r="AK97" s="107"/>
      <c r="AL97" s="107"/>
      <c r="AM97" s="107"/>
      <c r="AN97" s="108">
        <f>SUM(AG97,AT97)</f>
        <v>0</v>
      </c>
      <c r="AO97" s="107"/>
      <c r="AP97" s="107"/>
      <c r="AQ97" s="109" t="s">
        <v>83</v>
      </c>
      <c r="AR97" s="104"/>
      <c r="AS97" s="110">
        <v>0</v>
      </c>
      <c r="AT97" s="111">
        <f>ROUND(SUM(AV97:AW97),2)</f>
        <v>0</v>
      </c>
      <c r="AU97" s="112">
        <f>'30 - Kamenné opěrné pilíř...'!P128</f>
        <v>0</v>
      </c>
      <c r="AV97" s="111">
        <f>'30 - Kamenné opěrné pilíř...'!J33</f>
        <v>0</v>
      </c>
      <c r="AW97" s="111">
        <f>'30 - Kamenné opěrné pilíř...'!J34</f>
        <v>0</v>
      </c>
      <c r="AX97" s="111">
        <f>'30 - Kamenné opěrné pilíř...'!J35</f>
        <v>0</v>
      </c>
      <c r="AY97" s="111">
        <f>'30 - Kamenné opěrné pilíř...'!J36</f>
        <v>0</v>
      </c>
      <c r="AZ97" s="111">
        <f>'30 - Kamenné opěrné pilíř...'!F33</f>
        <v>0</v>
      </c>
      <c r="BA97" s="111">
        <f>'30 - Kamenné opěrné pilíř...'!F34</f>
        <v>0</v>
      </c>
      <c r="BB97" s="111">
        <f>'30 - Kamenné opěrné pilíř...'!F35</f>
        <v>0</v>
      </c>
      <c r="BC97" s="111">
        <f>'30 - Kamenné opěrné pilíř...'!F36</f>
        <v>0</v>
      </c>
      <c r="BD97" s="113">
        <f>'30 - Kamenné opěrné pilíř...'!F37</f>
        <v>0</v>
      </c>
      <c r="BE97" s="7"/>
      <c r="BT97" s="114" t="s">
        <v>84</v>
      </c>
      <c r="BV97" s="114" t="s">
        <v>78</v>
      </c>
      <c r="BW97" s="114" t="s">
        <v>92</v>
      </c>
      <c r="BX97" s="114" t="s">
        <v>4</v>
      </c>
      <c r="CL97" s="114" t="s">
        <v>1</v>
      </c>
      <c r="CM97" s="114" t="s">
        <v>89</v>
      </c>
    </row>
    <row r="98" s="7" customFormat="1" ht="24.75" customHeight="1">
      <c r="A98" s="103" t="s">
        <v>80</v>
      </c>
      <c r="B98" s="104"/>
      <c r="C98" s="105"/>
      <c r="D98" s="106" t="s">
        <v>93</v>
      </c>
      <c r="E98" s="106"/>
      <c r="F98" s="106"/>
      <c r="G98" s="106"/>
      <c r="H98" s="106"/>
      <c r="I98" s="107"/>
      <c r="J98" s="106" t="s">
        <v>94</v>
      </c>
      <c r="K98" s="106"/>
      <c r="L98" s="106"/>
      <c r="M98" s="106"/>
      <c r="N98" s="106"/>
      <c r="O98" s="106"/>
      <c r="P98" s="106"/>
      <c r="Q98" s="106"/>
      <c r="R98" s="106"/>
      <c r="S98" s="106"/>
      <c r="T98" s="106"/>
      <c r="U98" s="106"/>
      <c r="V98" s="106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8">
        <f>'40 - Zámek - kamenné a št...'!J30</f>
        <v>0</v>
      </c>
      <c r="AH98" s="107"/>
      <c r="AI98" s="107"/>
      <c r="AJ98" s="107"/>
      <c r="AK98" s="107"/>
      <c r="AL98" s="107"/>
      <c r="AM98" s="107"/>
      <c r="AN98" s="108">
        <f>SUM(AG98,AT98)</f>
        <v>0</v>
      </c>
      <c r="AO98" s="107"/>
      <c r="AP98" s="107"/>
      <c r="AQ98" s="109" t="s">
        <v>83</v>
      </c>
      <c r="AR98" s="104"/>
      <c r="AS98" s="110">
        <v>0</v>
      </c>
      <c r="AT98" s="111">
        <f>ROUND(SUM(AV98:AW98),2)</f>
        <v>0</v>
      </c>
      <c r="AU98" s="112">
        <f>'40 - Zámek - kamenné a št...'!P128</f>
        <v>0</v>
      </c>
      <c r="AV98" s="111">
        <f>'40 - Zámek - kamenné a št...'!J33</f>
        <v>0</v>
      </c>
      <c r="AW98" s="111">
        <f>'40 - Zámek - kamenné a št...'!J34</f>
        <v>0</v>
      </c>
      <c r="AX98" s="111">
        <f>'40 - Zámek - kamenné a št...'!J35</f>
        <v>0</v>
      </c>
      <c r="AY98" s="111">
        <f>'40 - Zámek - kamenné a št...'!J36</f>
        <v>0</v>
      </c>
      <c r="AZ98" s="111">
        <f>'40 - Zámek - kamenné a št...'!F33</f>
        <v>0</v>
      </c>
      <c r="BA98" s="111">
        <f>'40 - Zámek - kamenné a št...'!F34</f>
        <v>0</v>
      </c>
      <c r="BB98" s="111">
        <f>'40 - Zámek - kamenné a št...'!F35</f>
        <v>0</v>
      </c>
      <c r="BC98" s="111">
        <f>'40 - Zámek - kamenné a št...'!F36</f>
        <v>0</v>
      </c>
      <c r="BD98" s="113">
        <f>'40 - Zámek - kamenné a št...'!F37</f>
        <v>0</v>
      </c>
      <c r="BE98" s="7"/>
      <c r="BT98" s="114" t="s">
        <v>84</v>
      </c>
      <c r="BV98" s="114" t="s">
        <v>78</v>
      </c>
      <c r="BW98" s="114" t="s">
        <v>95</v>
      </c>
      <c r="BX98" s="114" t="s">
        <v>4</v>
      </c>
      <c r="CL98" s="114" t="s">
        <v>1</v>
      </c>
      <c r="CM98" s="114" t="s">
        <v>89</v>
      </c>
    </row>
    <row r="99" s="7" customFormat="1" ht="24.75" customHeight="1">
      <c r="A99" s="103" t="s">
        <v>80</v>
      </c>
      <c r="B99" s="104"/>
      <c r="C99" s="105"/>
      <c r="D99" s="106" t="s">
        <v>96</v>
      </c>
      <c r="E99" s="106"/>
      <c r="F99" s="106"/>
      <c r="G99" s="106"/>
      <c r="H99" s="106"/>
      <c r="I99" s="107"/>
      <c r="J99" s="106" t="s">
        <v>97</v>
      </c>
      <c r="K99" s="106"/>
      <c r="L99" s="106"/>
      <c r="M99" s="106"/>
      <c r="N99" s="106"/>
      <c r="O99" s="106"/>
      <c r="P99" s="106"/>
      <c r="Q99" s="106"/>
      <c r="R99" s="106"/>
      <c r="S99" s="106"/>
      <c r="T99" s="106"/>
      <c r="U99" s="106"/>
      <c r="V99" s="106"/>
      <c r="W99" s="106"/>
      <c r="X99" s="106"/>
      <c r="Y99" s="106"/>
      <c r="Z99" s="106"/>
      <c r="AA99" s="106"/>
      <c r="AB99" s="106"/>
      <c r="AC99" s="106"/>
      <c r="AD99" s="106"/>
      <c r="AE99" s="106"/>
      <c r="AF99" s="106"/>
      <c r="AG99" s="108">
        <f>'50 - Salla Terena - nové ...'!J30</f>
        <v>0</v>
      </c>
      <c r="AH99" s="107"/>
      <c r="AI99" s="107"/>
      <c r="AJ99" s="107"/>
      <c r="AK99" s="107"/>
      <c r="AL99" s="107"/>
      <c r="AM99" s="107"/>
      <c r="AN99" s="108">
        <f>SUM(AG99,AT99)</f>
        <v>0</v>
      </c>
      <c r="AO99" s="107"/>
      <c r="AP99" s="107"/>
      <c r="AQ99" s="109" t="s">
        <v>83</v>
      </c>
      <c r="AR99" s="104"/>
      <c r="AS99" s="110">
        <v>0</v>
      </c>
      <c r="AT99" s="111">
        <f>ROUND(SUM(AV99:AW99),2)</f>
        <v>0</v>
      </c>
      <c r="AU99" s="112">
        <f>'50 - Salla Terena - nové ...'!P134</f>
        <v>0</v>
      </c>
      <c r="AV99" s="111">
        <f>'50 - Salla Terena - nové ...'!J33</f>
        <v>0</v>
      </c>
      <c r="AW99" s="111">
        <f>'50 - Salla Terena - nové ...'!J34</f>
        <v>0</v>
      </c>
      <c r="AX99" s="111">
        <f>'50 - Salla Terena - nové ...'!J35</f>
        <v>0</v>
      </c>
      <c r="AY99" s="111">
        <f>'50 - Salla Terena - nové ...'!J36</f>
        <v>0</v>
      </c>
      <c r="AZ99" s="111">
        <f>'50 - Salla Terena - nové ...'!F33</f>
        <v>0</v>
      </c>
      <c r="BA99" s="111">
        <f>'50 - Salla Terena - nové ...'!F34</f>
        <v>0</v>
      </c>
      <c r="BB99" s="111">
        <f>'50 - Salla Terena - nové ...'!F35</f>
        <v>0</v>
      </c>
      <c r="BC99" s="111">
        <f>'50 - Salla Terena - nové ...'!F36</f>
        <v>0</v>
      </c>
      <c r="BD99" s="113">
        <f>'50 - Salla Terena - nové ...'!F37</f>
        <v>0</v>
      </c>
      <c r="BE99" s="7"/>
      <c r="BT99" s="114" t="s">
        <v>84</v>
      </c>
      <c r="BV99" s="114" t="s">
        <v>78</v>
      </c>
      <c r="BW99" s="114" t="s">
        <v>98</v>
      </c>
      <c r="BX99" s="114" t="s">
        <v>4</v>
      </c>
      <c r="CL99" s="114" t="s">
        <v>1</v>
      </c>
      <c r="CM99" s="114" t="s">
        <v>89</v>
      </c>
    </row>
    <row r="100" s="7" customFormat="1" ht="16.5" customHeight="1">
      <c r="A100" s="103" t="s">
        <v>80</v>
      </c>
      <c r="B100" s="104"/>
      <c r="C100" s="105"/>
      <c r="D100" s="106" t="s">
        <v>99</v>
      </c>
      <c r="E100" s="106"/>
      <c r="F100" s="106"/>
      <c r="G100" s="106"/>
      <c r="H100" s="106"/>
      <c r="I100" s="107"/>
      <c r="J100" s="106" t="s">
        <v>100</v>
      </c>
      <c r="K100" s="106"/>
      <c r="L100" s="106"/>
      <c r="M100" s="106"/>
      <c r="N100" s="106"/>
      <c r="O100" s="106"/>
      <c r="P100" s="106"/>
      <c r="Q100" s="106"/>
      <c r="R100" s="106"/>
      <c r="S100" s="106"/>
      <c r="T100" s="106"/>
      <c r="U100" s="106"/>
      <c r="V100" s="106"/>
      <c r="W100" s="106"/>
      <c r="X100" s="106"/>
      <c r="Y100" s="106"/>
      <c r="Z100" s="106"/>
      <c r="AA100" s="106"/>
      <c r="AB100" s="106"/>
      <c r="AC100" s="106"/>
      <c r="AD100" s="106"/>
      <c r="AE100" s="106"/>
      <c r="AF100" s="106"/>
      <c r="AG100" s="108">
        <f>'60 - Salla Terena - schod...'!J30</f>
        <v>0</v>
      </c>
      <c r="AH100" s="107"/>
      <c r="AI100" s="107"/>
      <c r="AJ100" s="107"/>
      <c r="AK100" s="107"/>
      <c r="AL100" s="107"/>
      <c r="AM100" s="107"/>
      <c r="AN100" s="108">
        <f>SUM(AG100,AT100)</f>
        <v>0</v>
      </c>
      <c r="AO100" s="107"/>
      <c r="AP100" s="107"/>
      <c r="AQ100" s="109" t="s">
        <v>83</v>
      </c>
      <c r="AR100" s="104"/>
      <c r="AS100" s="110">
        <v>0</v>
      </c>
      <c r="AT100" s="111">
        <f>ROUND(SUM(AV100:AW100),2)</f>
        <v>0</v>
      </c>
      <c r="AU100" s="112">
        <f>'60 - Salla Terena - schod...'!P131</f>
        <v>0</v>
      </c>
      <c r="AV100" s="111">
        <f>'60 - Salla Terena - schod...'!J33</f>
        <v>0</v>
      </c>
      <c r="AW100" s="111">
        <f>'60 - Salla Terena - schod...'!J34</f>
        <v>0</v>
      </c>
      <c r="AX100" s="111">
        <f>'60 - Salla Terena - schod...'!J35</f>
        <v>0</v>
      </c>
      <c r="AY100" s="111">
        <f>'60 - Salla Terena - schod...'!J36</f>
        <v>0</v>
      </c>
      <c r="AZ100" s="111">
        <f>'60 - Salla Terena - schod...'!F33</f>
        <v>0</v>
      </c>
      <c r="BA100" s="111">
        <f>'60 - Salla Terena - schod...'!F34</f>
        <v>0</v>
      </c>
      <c r="BB100" s="111">
        <f>'60 - Salla Terena - schod...'!F35</f>
        <v>0</v>
      </c>
      <c r="BC100" s="111">
        <f>'60 - Salla Terena - schod...'!F36</f>
        <v>0</v>
      </c>
      <c r="BD100" s="113">
        <f>'60 - Salla Terena - schod...'!F37</f>
        <v>0</v>
      </c>
      <c r="BE100" s="7"/>
      <c r="BT100" s="114" t="s">
        <v>84</v>
      </c>
      <c r="BV100" s="114" t="s">
        <v>78</v>
      </c>
      <c r="BW100" s="114" t="s">
        <v>101</v>
      </c>
      <c r="BX100" s="114" t="s">
        <v>4</v>
      </c>
      <c r="CL100" s="114" t="s">
        <v>1</v>
      </c>
      <c r="CM100" s="114" t="s">
        <v>89</v>
      </c>
    </row>
    <row r="101" s="7" customFormat="1" ht="16.5" customHeight="1">
      <c r="A101" s="103" t="s">
        <v>80</v>
      </c>
      <c r="B101" s="104"/>
      <c r="C101" s="105"/>
      <c r="D101" s="106" t="s">
        <v>102</v>
      </c>
      <c r="E101" s="106"/>
      <c r="F101" s="106"/>
      <c r="G101" s="106"/>
      <c r="H101" s="106"/>
      <c r="I101" s="107"/>
      <c r="J101" s="106" t="s">
        <v>103</v>
      </c>
      <c r="K101" s="106"/>
      <c r="L101" s="106"/>
      <c r="M101" s="106"/>
      <c r="N101" s="106"/>
      <c r="O101" s="106"/>
      <c r="P101" s="106"/>
      <c r="Q101" s="106"/>
      <c r="R101" s="106"/>
      <c r="S101" s="106"/>
      <c r="T101" s="106"/>
      <c r="U101" s="106"/>
      <c r="V101" s="106"/>
      <c r="W101" s="106"/>
      <c r="X101" s="106"/>
      <c r="Y101" s="106"/>
      <c r="Z101" s="106"/>
      <c r="AA101" s="106"/>
      <c r="AB101" s="106"/>
      <c r="AC101" s="106"/>
      <c r="AD101" s="106"/>
      <c r="AE101" s="106"/>
      <c r="AF101" s="106"/>
      <c r="AG101" s="108">
        <f>'70 - Objekt DOZP - dešťov...'!J30</f>
        <v>0</v>
      </c>
      <c r="AH101" s="107"/>
      <c r="AI101" s="107"/>
      <c r="AJ101" s="107"/>
      <c r="AK101" s="107"/>
      <c r="AL101" s="107"/>
      <c r="AM101" s="107"/>
      <c r="AN101" s="108">
        <f>SUM(AG101,AT101)</f>
        <v>0</v>
      </c>
      <c r="AO101" s="107"/>
      <c r="AP101" s="107"/>
      <c r="AQ101" s="109" t="s">
        <v>83</v>
      </c>
      <c r="AR101" s="104"/>
      <c r="AS101" s="115">
        <v>0</v>
      </c>
      <c r="AT101" s="116">
        <f>ROUND(SUM(AV101:AW101),2)</f>
        <v>0</v>
      </c>
      <c r="AU101" s="117">
        <f>'70 - Objekt DOZP - dešťov...'!P126</f>
        <v>0</v>
      </c>
      <c r="AV101" s="116">
        <f>'70 - Objekt DOZP - dešťov...'!J33</f>
        <v>0</v>
      </c>
      <c r="AW101" s="116">
        <f>'70 - Objekt DOZP - dešťov...'!J34</f>
        <v>0</v>
      </c>
      <c r="AX101" s="116">
        <f>'70 - Objekt DOZP - dešťov...'!J35</f>
        <v>0</v>
      </c>
      <c r="AY101" s="116">
        <f>'70 - Objekt DOZP - dešťov...'!J36</f>
        <v>0</v>
      </c>
      <c r="AZ101" s="116">
        <f>'70 - Objekt DOZP - dešťov...'!F33</f>
        <v>0</v>
      </c>
      <c r="BA101" s="116">
        <f>'70 - Objekt DOZP - dešťov...'!F34</f>
        <v>0</v>
      </c>
      <c r="BB101" s="116">
        <f>'70 - Objekt DOZP - dešťov...'!F35</f>
        <v>0</v>
      </c>
      <c r="BC101" s="116">
        <f>'70 - Objekt DOZP - dešťov...'!F36</f>
        <v>0</v>
      </c>
      <c r="BD101" s="118">
        <f>'70 - Objekt DOZP - dešťov...'!F37</f>
        <v>0</v>
      </c>
      <c r="BE101" s="7"/>
      <c r="BT101" s="114" t="s">
        <v>84</v>
      </c>
      <c r="BV101" s="114" t="s">
        <v>78</v>
      </c>
      <c r="BW101" s="114" t="s">
        <v>104</v>
      </c>
      <c r="BX101" s="114" t="s">
        <v>4</v>
      </c>
      <c r="CL101" s="114" t="s">
        <v>1</v>
      </c>
      <c r="CM101" s="114" t="s">
        <v>84</v>
      </c>
    </row>
    <row r="102" s="2" customFormat="1" ht="30" customHeight="1">
      <c r="A102" s="37"/>
      <c r="B102" s="38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8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6.96" customHeight="1">
      <c r="A103" s="37"/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38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</sheetData>
  <mergeCells count="66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0 - Sanační omítky vnějš...'!C2" display="/"/>
    <hyperlink ref="A96" location="'20 - Schodiště a podesta ...'!C2" display="/"/>
    <hyperlink ref="A97" location="'30 - Kamenné opěrné pilíř...'!C2" display="/"/>
    <hyperlink ref="A98" location="'40 - Zámek - kamenné a št...'!C2" display="/"/>
    <hyperlink ref="A99" location="'50 - Salla Terena - nové ...'!C2" display="/"/>
    <hyperlink ref="A100" location="'60 - Salla Terena - schod...'!C2" display="/"/>
    <hyperlink ref="A101" location="'70 - Objekt DOZP - dešť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="1" customFormat="1" ht="24.96" customHeight="1">
      <c r="B4" s="21"/>
      <c r="D4" s="22" t="s">
        <v>105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Opravy fasád objektů DOZP a TS v areálu DPL Smečno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106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107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tr">
        <f>IF('Rekapitulace stavby'!AN19="","",'Rekapitulace stavby'!AN19)</f>
        <v/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tr">
        <f>IF('Rekapitulace stavby'!E20="","",'Rekapitulace stavby'!E20)</f>
        <v>Milan Hájek</v>
      </c>
      <c r="F24" s="37"/>
      <c r="G24" s="37"/>
      <c r="H24" s="37"/>
      <c r="I24" s="31" t="s">
        <v>27</v>
      </c>
      <c r="J24" s="26" t="str">
        <f>IF('Rekapitulace stavby'!AN20="","",'Rekapitulace stavby'!AN20)</f>
        <v/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ROUND(J133,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ROUND((SUM(BE133:BE358)),  2)</f>
        <v>0</v>
      </c>
      <c r="G33" s="37"/>
      <c r="H33" s="37"/>
      <c r="I33" s="127">
        <v>0.20999999999999999</v>
      </c>
      <c r="J33" s="126">
        <f>ROUND(((SUM(BE133:BE358))*I33),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ROUND((SUM(BF133:BF358)),  2)</f>
        <v>0</v>
      </c>
      <c r="G34" s="37"/>
      <c r="H34" s="37"/>
      <c r="I34" s="127">
        <v>0.12</v>
      </c>
      <c r="J34" s="126">
        <f>ROUND(((SUM(BF133:BF358))*I34),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ROUND((SUM(BG133:BG358)),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ROUND((SUM(BH133:BH358)),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ROUND((SUM(BI133:BI358)),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Opravy fasád objektů DOZP a TS v areálu DPL Smečno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10 - Sanační omítky vnější fasády zámku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Smečno</v>
      </c>
      <c r="G89" s="37"/>
      <c r="H89" s="37"/>
      <c r="I89" s="31" t="s">
        <v>22</v>
      </c>
      <c r="J89" s="68" t="str">
        <f>IF(J12="","",J12)</f>
        <v>28. 1. 2024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Domov pod Lipami Smečno</v>
      </c>
      <c r="G91" s="37"/>
      <c r="H91" s="37"/>
      <c r="I91" s="31" t="s">
        <v>30</v>
      </c>
      <c r="J91" s="35" t="str">
        <f>E21</f>
        <v>Projekt stav - ing.Volný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Milan Hájek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109</v>
      </c>
      <c r="D94" s="128"/>
      <c r="E94" s="128"/>
      <c r="F94" s="128"/>
      <c r="G94" s="128"/>
      <c r="H94" s="128"/>
      <c r="I94" s="128"/>
      <c r="J94" s="137" t="s">
        <v>110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111</v>
      </c>
      <c r="D96" s="37"/>
      <c r="E96" s="37"/>
      <c r="F96" s="37"/>
      <c r="G96" s="37"/>
      <c r="H96" s="37"/>
      <c r="I96" s="37"/>
      <c r="J96" s="95">
        <f>J133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112</v>
      </c>
    </row>
    <row r="97" s="9" customFormat="1" ht="24.96" customHeight="1">
      <c r="A97" s="9"/>
      <c r="B97" s="139"/>
      <c r="C97" s="9"/>
      <c r="D97" s="140" t="s">
        <v>113</v>
      </c>
      <c r="E97" s="141"/>
      <c r="F97" s="141"/>
      <c r="G97" s="141"/>
      <c r="H97" s="141"/>
      <c r="I97" s="141"/>
      <c r="J97" s="142">
        <f>J134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114</v>
      </c>
      <c r="E98" s="145"/>
      <c r="F98" s="145"/>
      <c r="G98" s="145"/>
      <c r="H98" s="145"/>
      <c r="I98" s="145"/>
      <c r="J98" s="146">
        <f>J135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115</v>
      </c>
      <c r="E99" s="145"/>
      <c r="F99" s="145"/>
      <c r="G99" s="145"/>
      <c r="H99" s="145"/>
      <c r="I99" s="145"/>
      <c r="J99" s="146">
        <f>J162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116</v>
      </c>
      <c r="E100" s="145"/>
      <c r="F100" s="145"/>
      <c r="G100" s="145"/>
      <c r="H100" s="145"/>
      <c r="I100" s="145"/>
      <c r="J100" s="146">
        <f>J184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117</v>
      </c>
      <c r="E101" s="145"/>
      <c r="F101" s="145"/>
      <c r="G101" s="145"/>
      <c r="H101" s="145"/>
      <c r="I101" s="145"/>
      <c r="J101" s="146">
        <f>J196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118</v>
      </c>
      <c r="E102" s="145"/>
      <c r="F102" s="145"/>
      <c r="G102" s="145"/>
      <c r="H102" s="145"/>
      <c r="I102" s="145"/>
      <c r="J102" s="146">
        <f>J249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119</v>
      </c>
      <c r="E103" s="145"/>
      <c r="F103" s="145"/>
      <c r="G103" s="145"/>
      <c r="H103" s="145"/>
      <c r="I103" s="145"/>
      <c r="J103" s="146">
        <f>J255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120</v>
      </c>
      <c r="E104" s="145"/>
      <c r="F104" s="145"/>
      <c r="G104" s="145"/>
      <c r="H104" s="145"/>
      <c r="I104" s="145"/>
      <c r="J104" s="146">
        <f>J318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121</v>
      </c>
      <c r="E105" s="145"/>
      <c r="F105" s="145"/>
      <c r="G105" s="145"/>
      <c r="H105" s="145"/>
      <c r="I105" s="145"/>
      <c r="J105" s="146">
        <f>J324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9"/>
      <c r="C106" s="9"/>
      <c r="D106" s="140" t="s">
        <v>122</v>
      </c>
      <c r="E106" s="141"/>
      <c r="F106" s="141"/>
      <c r="G106" s="141"/>
      <c r="H106" s="141"/>
      <c r="I106" s="141"/>
      <c r="J106" s="142">
        <f>J326</f>
        <v>0</v>
      </c>
      <c r="K106" s="9"/>
      <c r="L106" s="13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3"/>
      <c r="C107" s="10"/>
      <c r="D107" s="144" t="s">
        <v>123</v>
      </c>
      <c r="E107" s="145"/>
      <c r="F107" s="145"/>
      <c r="G107" s="145"/>
      <c r="H107" s="145"/>
      <c r="I107" s="145"/>
      <c r="J107" s="146">
        <f>J327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124</v>
      </c>
      <c r="E108" s="145"/>
      <c r="F108" s="145"/>
      <c r="G108" s="145"/>
      <c r="H108" s="145"/>
      <c r="I108" s="145"/>
      <c r="J108" s="146">
        <f>J334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125</v>
      </c>
      <c r="E109" s="145"/>
      <c r="F109" s="145"/>
      <c r="G109" s="145"/>
      <c r="H109" s="145"/>
      <c r="I109" s="145"/>
      <c r="J109" s="146">
        <f>J337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39"/>
      <c r="C110" s="9"/>
      <c r="D110" s="140" t="s">
        <v>126</v>
      </c>
      <c r="E110" s="141"/>
      <c r="F110" s="141"/>
      <c r="G110" s="141"/>
      <c r="H110" s="141"/>
      <c r="I110" s="141"/>
      <c r="J110" s="142">
        <f>J347</f>
        <v>0</v>
      </c>
      <c r="K110" s="9"/>
      <c r="L110" s="13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43"/>
      <c r="C111" s="10"/>
      <c r="D111" s="144" t="s">
        <v>127</v>
      </c>
      <c r="E111" s="145"/>
      <c r="F111" s="145"/>
      <c r="G111" s="145"/>
      <c r="H111" s="145"/>
      <c r="I111" s="145"/>
      <c r="J111" s="146">
        <f>J348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3"/>
      <c r="C112" s="10"/>
      <c r="D112" s="144" t="s">
        <v>128</v>
      </c>
      <c r="E112" s="145"/>
      <c r="F112" s="145"/>
      <c r="G112" s="145"/>
      <c r="H112" s="145"/>
      <c r="I112" s="145"/>
      <c r="J112" s="146">
        <f>J351</f>
        <v>0</v>
      </c>
      <c r="K112" s="10"/>
      <c r="L112" s="14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3"/>
      <c r="C113" s="10"/>
      <c r="D113" s="144" t="s">
        <v>129</v>
      </c>
      <c r="E113" s="145"/>
      <c r="F113" s="145"/>
      <c r="G113" s="145"/>
      <c r="H113" s="145"/>
      <c r="I113" s="145"/>
      <c r="J113" s="146">
        <f>J356</f>
        <v>0</v>
      </c>
      <c r="K113" s="10"/>
      <c r="L113" s="14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1"/>
      <c r="C119" s="62"/>
      <c r="D119" s="62"/>
      <c r="E119" s="62"/>
      <c r="F119" s="62"/>
      <c r="G119" s="62"/>
      <c r="H119" s="62"/>
      <c r="I119" s="62"/>
      <c r="J119" s="62"/>
      <c r="K119" s="62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130</v>
      </c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16</v>
      </c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7"/>
      <c r="D123" s="37"/>
      <c r="E123" s="120" t="str">
        <f>E7</f>
        <v>Opravy fasád objektů DOZP a TS v areálu DPL Smečno</v>
      </c>
      <c r="F123" s="31"/>
      <c r="G123" s="31"/>
      <c r="H123" s="31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106</v>
      </c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7"/>
      <c r="D125" s="37"/>
      <c r="E125" s="66" t="str">
        <f>E9</f>
        <v>10 - Sanační omítky vnější fasády zámku</v>
      </c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7"/>
      <c r="E127" s="37"/>
      <c r="F127" s="26" t="str">
        <f>F12</f>
        <v>Smečno</v>
      </c>
      <c r="G127" s="37"/>
      <c r="H127" s="37"/>
      <c r="I127" s="31" t="s">
        <v>22</v>
      </c>
      <c r="J127" s="68" t="str">
        <f>IF(J12="","",J12)</f>
        <v>28. 1. 2024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7"/>
      <c r="D128" s="37"/>
      <c r="E128" s="37"/>
      <c r="F128" s="37"/>
      <c r="G128" s="37"/>
      <c r="H128" s="37"/>
      <c r="I128" s="37"/>
      <c r="J128" s="37"/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25.65" customHeight="1">
      <c r="A129" s="37"/>
      <c r="B129" s="38"/>
      <c r="C129" s="31" t="s">
        <v>24</v>
      </c>
      <c r="D129" s="37"/>
      <c r="E129" s="37"/>
      <c r="F129" s="26" t="str">
        <f>E15</f>
        <v>Domov pod Lipami Smečno</v>
      </c>
      <c r="G129" s="37"/>
      <c r="H129" s="37"/>
      <c r="I129" s="31" t="s">
        <v>30</v>
      </c>
      <c r="J129" s="35" t="str">
        <f>E21</f>
        <v>Projekt stav - ing.Volný</v>
      </c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28</v>
      </c>
      <c r="D130" s="37"/>
      <c r="E130" s="37"/>
      <c r="F130" s="26" t="str">
        <f>IF(E18="","",E18)</f>
        <v>Vyplň údaj</v>
      </c>
      <c r="G130" s="37"/>
      <c r="H130" s="37"/>
      <c r="I130" s="31" t="s">
        <v>33</v>
      </c>
      <c r="J130" s="35" t="str">
        <f>E24</f>
        <v>Milan Hájek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7"/>
      <c r="D131" s="37"/>
      <c r="E131" s="37"/>
      <c r="F131" s="37"/>
      <c r="G131" s="37"/>
      <c r="H131" s="37"/>
      <c r="I131" s="37"/>
      <c r="J131" s="37"/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47"/>
      <c r="B132" s="148"/>
      <c r="C132" s="149" t="s">
        <v>131</v>
      </c>
      <c r="D132" s="150" t="s">
        <v>61</v>
      </c>
      <c r="E132" s="150" t="s">
        <v>57</v>
      </c>
      <c r="F132" s="150" t="s">
        <v>58</v>
      </c>
      <c r="G132" s="150" t="s">
        <v>132</v>
      </c>
      <c r="H132" s="150" t="s">
        <v>133</v>
      </c>
      <c r="I132" s="150" t="s">
        <v>134</v>
      </c>
      <c r="J132" s="150" t="s">
        <v>110</v>
      </c>
      <c r="K132" s="151" t="s">
        <v>135</v>
      </c>
      <c r="L132" s="152"/>
      <c r="M132" s="85" t="s">
        <v>1</v>
      </c>
      <c r="N132" s="86" t="s">
        <v>40</v>
      </c>
      <c r="O132" s="86" t="s">
        <v>136</v>
      </c>
      <c r="P132" s="86" t="s">
        <v>137</v>
      </c>
      <c r="Q132" s="86" t="s">
        <v>138</v>
      </c>
      <c r="R132" s="86" t="s">
        <v>139</v>
      </c>
      <c r="S132" s="86" t="s">
        <v>140</v>
      </c>
      <c r="T132" s="87" t="s">
        <v>141</v>
      </c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</row>
    <row r="133" s="2" customFormat="1" ht="22.8" customHeight="1">
      <c r="A133" s="37"/>
      <c r="B133" s="38"/>
      <c r="C133" s="92" t="s">
        <v>142</v>
      </c>
      <c r="D133" s="37"/>
      <c r="E133" s="37"/>
      <c r="F133" s="37"/>
      <c r="G133" s="37"/>
      <c r="H133" s="37"/>
      <c r="I133" s="37"/>
      <c r="J133" s="153">
        <f>BK133</f>
        <v>0</v>
      </c>
      <c r="K133" s="37"/>
      <c r="L133" s="38"/>
      <c r="M133" s="88"/>
      <c r="N133" s="72"/>
      <c r="O133" s="89"/>
      <c r="P133" s="154">
        <f>P134+P326+P347</f>
        <v>0</v>
      </c>
      <c r="Q133" s="89"/>
      <c r="R133" s="154">
        <f>R134+R326+R347</f>
        <v>430.00070696</v>
      </c>
      <c r="S133" s="89"/>
      <c r="T133" s="155">
        <f>T134+T326+T347</f>
        <v>125.6694782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8" t="s">
        <v>75</v>
      </c>
      <c r="AU133" s="18" t="s">
        <v>112</v>
      </c>
      <c r="BK133" s="156">
        <f>BK134+BK326+BK347</f>
        <v>0</v>
      </c>
    </row>
    <row r="134" s="12" customFormat="1" ht="25.92" customHeight="1">
      <c r="A134" s="12"/>
      <c r="B134" s="157"/>
      <c r="C134" s="12"/>
      <c r="D134" s="158" t="s">
        <v>75</v>
      </c>
      <c r="E134" s="159" t="s">
        <v>143</v>
      </c>
      <c r="F134" s="159" t="s">
        <v>144</v>
      </c>
      <c r="G134" s="12"/>
      <c r="H134" s="12"/>
      <c r="I134" s="160"/>
      <c r="J134" s="161">
        <f>BK134</f>
        <v>0</v>
      </c>
      <c r="K134" s="12"/>
      <c r="L134" s="157"/>
      <c r="M134" s="162"/>
      <c r="N134" s="163"/>
      <c r="O134" s="163"/>
      <c r="P134" s="164">
        <f>P135+P162+P184+P196+P249+P255+P318+P324</f>
        <v>0</v>
      </c>
      <c r="Q134" s="163"/>
      <c r="R134" s="164">
        <f>R135+R162+R184+R196+R249+R255+R318+R324</f>
        <v>427.49348600000002</v>
      </c>
      <c r="S134" s="163"/>
      <c r="T134" s="165">
        <f>T135+T162+T184+T196+T249+T255+T318+T324</f>
        <v>125.6694782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84</v>
      </c>
      <c r="AT134" s="166" t="s">
        <v>75</v>
      </c>
      <c r="AU134" s="166" t="s">
        <v>76</v>
      </c>
      <c r="AY134" s="158" t="s">
        <v>145</v>
      </c>
      <c r="BK134" s="167">
        <f>BK135+BK162+BK184+BK196+BK249+BK255+BK318+BK324</f>
        <v>0</v>
      </c>
    </row>
    <row r="135" s="12" customFormat="1" ht="22.8" customHeight="1">
      <c r="A135" s="12"/>
      <c r="B135" s="157"/>
      <c r="C135" s="12"/>
      <c r="D135" s="158" t="s">
        <v>75</v>
      </c>
      <c r="E135" s="168" t="s">
        <v>84</v>
      </c>
      <c r="F135" s="168" t="s">
        <v>146</v>
      </c>
      <c r="G135" s="12"/>
      <c r="H135" s="12"/>
      <c r="I135" s="160"/>
      <c r="J135" s="169">
        <f>BK135</f>
        <v>0</v>
      </c>
      <c r="K135" s="12"/>
      <c r="L135" s="157"/>
      <c r="M135" s="162"/>
      <c r="N135" s="163"/>
      <c r="O135" s="163"/>
      <c r="P135" s="164">
        <f>SUM(P136:P161)</f>
        <v>0</v>
      </c>
      <c r="Q135" s="163"/>
      <c r="R135" s="164">
        <f>SUM(R136:R161)</f>
        <v>0</v>
      </c>
      <c r="S135" s="163"/>
      <c r="T135" s="165">
        <f>SUM(T136:T161)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8" t="s">
        <v>84</v>
      </c>
      <c r="AT135" s="166" t="s">
        <v>75</v>
      </c>
      <c r="AU135" s="166" t="s">
        <v>84</v>
      </c>
      <c r="AY135" s="158" t="s">
        <v>145</v>
      </c>
      <c r="BK135" s="167">
        <f>SUM(BK136:BK161)</f>
        <v>0</v>
      </c>
    </row>
    <row r="136" s="2" customFormat="1" ht="33" customHeight="1">
      <c r="A136" s="37"/>
      <c r="B136" s="170"/>
      <c r="C136" s="171" t="s">
        <v>84</v>
      </c>
      <c r="D136" s="171" t="s">
        <v>147</v>
      </c>
      <c r="E136" s="172" t="s">
        <v>148</v>
      </c>
      <c r="F136" s="173" t="s">
        <v>149</v>
      </c>
      <c r="G136" s="174" t="s">
        <v>150</v>
      </c>
      <c r="H136" s="175">
        <v>244.06</v>
      </c>
      <c r="I136" s="176"/>
      <c r="J136" s="177">
        <f>ROUND(I136*H136,2)</f>
        <v>0</v>
      </c>
      <c r="K136" s="173" t="s">
        <v>151</v>
      </c>
      <c r="L136" s="38"/>
      <c r="M136" s="178" t="s">
        <v>1</v>
      </c>
      <c r="N136" s="179" t="s">
        <v>42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152</v>
      </c>
      <c r="AT136" s="182" t="s">
        <v>147</v>
      </c>
      <c r="AU136" s="182" t="s">
        <v>89</v>
      </c>
      <c r="AY136" s="18" t="s">
        <v>145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89</v>
      </c>
      <c r="BK136" s="183">
        <f>ROUND(I136*H136,2)</f>
        <v>0</v>
      </c>
      <c r="BL136" s="18" t="s">
        <v>152</v>
      </c>
      <c r="BM136" s="182" t="s">
        <v>153</v>
      </c>
    </row>
    <row r="137" s="13" customFormat="1">
      <c r="A137" s="13"/>
      <c r="B137" s="184"/>
      <c r="C137" s="13"/>
      <c r="D137" s="185" t="s">
        <v>154</v>
      </c>
      <c r="E137" s="186" t="s">
        <v>1</v>
      </c>
      <c r="F137" s="187" t="s">
        <v>155</v>
      </c>
      <c r="G137" s="13"/>
      <c r="H137" s="188">
        <v>148.82400000000001</v>
      </c>
      <c r="I137" s="189"/>
      <c r="J137" s="13"/>
      <c r="K137" s="13"/>
      <c r="L137" s="184"/>
      <c r="M137" s="190"/>
      <c r="N137" s="191"/>
      <c r="O137" s="191"/>
      <c r="P137" s="191"/>
      <c r="Q137" s="191"/>
      <c r="R137" s="191"/>
      <c r="S137" s="191"/>
      <c r="T137" s="19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6" t="s">
        <v>154</v>
      </c>
      <c r="AU137" s="186" t="s">
        <v>89</v>
      </c>
      <c r="AV137" s="13" t="s">
        <v>89</v>
      </c>
      <c r="AW137" s="13" t="s">
        <v>32</v>
      </c>
      <c r="AX137" s="13" t="s">
        <v>76</v>
      </c>
      <c r="AY137" s="186" t="s">
        <v>145</v>
      </c>
    </row>
    <row r="138" s="13" customFormat="1">
      <c r="A138" s="13"/>
      <c r="B138" s="184"/>
      <c r="C138" s="13"/>
      <c r="D138" s="185" t="s">
        <v>154</v>
      </c>
      <c r="E138" s="186" t="s">
        <v>1</v>
      </c>
      <c r="F138" s="187" t="s">
        <v>156</v>
      </c>
      <c r="G138" s="13"/>
      <c r="H138" s="188">
        <v>28</v>
      </c>
      <c r="I138" s="189"/>
      <c r="J138" s="13"/>
      <c r="K138" s="13"/>
      <c r="L138" s="184"/>
      <c r="M138" s="190"/>
      <c r="N138" s="191"/>
      <c r="O138" s="191"/>
      <c r="P138" s="191"/>
      <c r="Q138" s="191"/>
      <c r="R138" s="191"/>
      <c r="S138" s="191"/>
      <c r="T138" s="19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6" t="s">
        <v>154</v>
      </c>
      <c r="AU138" s="186" t="s">
        <v>89</v>
      </c>
      <c r="AV138" s="13" t="s">
        <v>89</v>
      </c>
      <c r="AW138" s="13" t="s">
        <v>32</v>
      </c>
      <c r="AX138" s="13" t="s">
        <v>76</v>
      </c>
      <c r="AY138" s="186" t="s">
        <v>145</v>
      </c>
    </row>
    <row r="139" s="13" customFormat="1">
      <c r="A139" s="13"/>
      <c r="B139" s="184"/>
      <c r="C139" s="13"/>
      <c r="D139" s="185" t="s">
        <v>154</v>
      </c>
      <c r="E139" s="186" t="s">
        <v>1</v>
      </c>
      <c r="F139" s="187" t="s">
        <v>157</v>
      </c>
      <c r="G139" s="13"/>
      <c r="H139" s="188">
        <v>62.892000000000003</v>
      </c>
      <c r="I139" s="189"/>
      <c r="J139" s="13"/>
      <c r="K139" s="13"/>
      <c r="L139" s="184"/>
      <c r="M139" s="190"/>
      <c r="N139" s="191"/>
      <c r="O139" s="191"/>
      <c r="P139" s="191"/>
      <c r="Q139" s="191"/>
      <c r="R139" s="191"/>
      <c r="S139" s="191"/>
      <c r="T139" s="19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6" t="s">
        <v>154</v>
      </c>
      <c r="AU139" s="186" t="s">
        <v>89</v>
      </c>
      <c r="AV139" s="13" t="s">
        <v>89</v>
      </c>
      <c r="AW139" s="13" t="s">
        <v>32</v>
      </c>
      <c r="AX139" s="13" t="s">
        <v>76</v>
      </c>
      <c r="AY139" s="186" t="s">
        <v>145</v>
      </c>
    </row>
    <row r="140" s="13" customFormat="1">
      <c r="A140" s="13"/>
      <c r="B140" s="184"/>
      <c r="C140" s="13"/>
      <c r="D140" s="185" t="s">
        <v>154</v>
      </c>
      <c r="E140" s="186" t="s">
        <v>1</v>
      </c>
      <c r="F140" s="187" t="s">
        <v>158</v>
      </c>
      <c r="G140" s="13"/>
      <c r="H140" s="188">
        <v>4.3440000000000003</v>
      </c>
      <c r="I140" s="189"/>
      <c r="J140" s="13"/>
      <c r="K140" s="13"/>
      <c r="L140" s="184"/>
      <c r="M140" s="190"/>
      <c r="N140" s="191"/>
      <c r="O140" s="191"/>
      <c r="P140" s="191"/>
      <c r="Q140" s="191"/>
      <c r="R140" s="191"/>
      <c r="S140" s="191"/>
      <c r="T140" s="19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154</v>
      </c>
      <c r="AU140" s="186" t="s">
        <v>89</v>
      </c>
      <c r="AV140" s="13" t="s">
        <v>89</v>
      </c>
      <c r="AW140" s="13" t="s">
        <v>32</v>
      </c>
      <c r="AX140" s="13" t="s">
        <v>76</v>
      </c>
      <c r="AY140" s="186" t="s">
        <v>145</v>
      </c>
    </row>
    <row r="141" s="14" customFormat="1">
      <c r="A141" s="14"/>
      <c r="B141" s="193"/>
      <c r="C141" s="14"/>
      <c r="D141" s="185" t="s">
        <v>154</v>
      </c>
      <c r="E141" s="194" t="s">
        <v>1</v>
      </c>
      <c r="F141" s="195" t="s">
        <v>159</v>
      </c>
      <c r="G141" s="14"/>
      <c r="H141" s="196">
        <v>244.06</v>
      </c>
      <c r="I141" s="197"/>
      <c r="J141" s="14"/>
      <c r="K141" s="14"/>
      <c r="L141" s="193"/>
      <c r="M141" s="198"/>
      <c r="N141" s="199"/>
      <c r="O141" s="199"/>
      <c r="P141" s="199"/>
      <c r="Q141" s="199"/>
      <c r="R141" s="199"/>
      <c r="S141" s="199"/>
      <c r="T141" s="20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4" t="s">
        <v>154</v>
      </c>
      <c r="AU141" s="194" t="s">
        <v>89</v>
      </c>
      <c r="AV141" s="14" t="s">
        <v>152</v>
      </c>
      <c r="AW141" s="14" t="s">
        <v>32</v>
      </c>
      <c r="AX141" s="14" t="s">
        <v>84</v>
      </c>
      <c r="AY141" s="194" t="s">
        <v>145</v>
      </c>
    </row>
    <row r="142" s="2" customFormat="1" ht="33" customHeight="1">
      <c r="A142" s="37"/>
      <c r="B142" s="170"/>
      <c r="C142" s="171" t="s">
        <v>89</v>
      </c>
      <c r="D142" s="171" t="s">
        <v>147</v>
      </c>
      <c r="E142" s="172" t="s">
        <v>160</v>
      </c>
      <c r="F142" s="173" t="s">
        <v>161</v>
      </c>
      <c r="G142" s="174" t="s">
        <v>150</v>
      </c>
      <c r="H142" s="175">
        <v>122.03</v>
      </c>
      <c r="I142" s="176"/>
      <c r="J142" s="177">
        <f>ROUND(I142*H142,2)</f>
        <v>0</v>
      </c>
      <c r="K142" s="173" t="s">
        <v>151</v>
      </c>
      <c r="L142" s="38"/>
      <c r="M142" s="178" t="s">
        <v>1</v>
      </c>
      <c r="N142" s="179" t="s">
        <v>42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152</v>
      </c>
      <c r="AT142" s="182" t="s">
        <v>147</v>
      </c>
      <c r="AU142" s="182" t="s">
        <v>89</v>
      </c>
      <c r="AY142" s="18" t="s">
        <v>145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89</v>
      </c>
      <c r="BK142" s="183">
        <f>ROUND(I142*H142,2)</f>
        <v>0</v>
      </c>
      <c r="BL142" s="18" t="s">
        <v>152</v>
      </c>
      <c r="BM142" s="182" t="s">
        <v>162</v>
      </c>
    </row>
    <row r="143" s="2" customFormat="1" ht="37.8" customHeight="1">
      <c r="A143" s="37"/>
      <c r="B143" s="170"/>
      <c r="C143" s="171" t="s">
        <v>163</v>
      </c>
      <c r="D143" s="171" t="s">
        <v>147</v>
      </c>
      <c r="E143" s="172" t="s">
        <v>164</v>
      </c>
      <c r="F143" s="173" t="s">
        <v>165</v>
      </c>
      <c r="G143" s="174" t="s">
        <v>150</v>
      </c>
      <c r="H143" s="175">
        <v>122.03</v>
      </c>
      <c r="I143" s="176"/>
      <c r="J143" s="177">
        <f>ROUND(I143*H143,2)</f>
        <v>0</v>
      </c>
      <c r="K143" s="173" t="s">
        <v>151</v>
      </c>
      <c r="L143" s="38"/>
      <c r="M143" s="178" t="s">
        <v>1</v>
      </c>
      <c r="N143" s="179" t="s">
        <v>42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152</v>
      </c>
      <c r="AT143" s="182" t="s">
        <v>147</v>
      </c>
      <c r="AU143" s="182" t="s">
        <v>89</v>
      </c>
      <c r="AY143" s="18" t="s">
        <v>145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89</v>
      </c>
      <c r="BK143" s="183">
        <f>ROUND(I143*H143,2)</f>
        <v>0</v>
      </c>
      <c r="BL143" s="18" t="s">
        <v>152</v>
      </c>
      <c r="BM143" s="182" t="s">
        <v>166</v>
      </c>
    </row>
    <row r="144" s="13" customFormat="1">
      <c r="A144" s="13"/>
      <c r="B144" s="184"/>
      <c r="C144" s="13"/>
      <c r="D144" s="185" t="s">
        <v>154</v>
      </c>
      <c r="E144" s="186" t="s">
        <v>1</v>
      </c>
      <c r="F144" s="187" t="s">
        <v>167</v>
      </c>
      <c r="G144" s="13"/>
      <c r="H144" s="188">
        <v>122.03</v>
      </c>
      <c r="I144" s="189"/>
      <c r="J144" s="13"/>
      <c r="K144" s="13"/>
      <c r="L144" s="184"/>
      <c r="M144" s="190"/>
      <c r="N144" s="191"/>
      <c r="O144" s="191"/>
      <c r="P144" s="191"/>
      <c r="Q144" s="191"/>
      <c r="R144" s="191"/>
      <c r="S144" s="191"/>
      <c r="T144" s="19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6" t="s">
        <v>154</v>
      </c>
      <c r="AU144" s="186" t="s">
        <v>89</v>
      </c>
      <c r="AV144" s="13" t="s">
        <v>89</v>
      </c>
      <c r="AW144" s="13" t="s">
        <v>32</v>
      </c>
      <c r="AX144" s="13" t="s">
        <v>76</v>
      </c>
      <c r="AY144" s="186" t="s">
        <v>145</v>
      </c>
    </row>
    <row r="145" s="14" customFormat="1">
      <c r="A145" s="14"/>
      <c r="B145" s="193"/>
      <c r="C145" s="14"/>
      <c r="D145" s="185" t="s">
        <v>154</v>
      </c>
      <c r="E145" s="194" t="s">
        <v>1</v>
      </c>
      <c r="F145" s="195" t="s">
        <v>159</v>
      </c>
      <c r="G145" s="14"/>
      <c r="H145" s="196">
        <v>122.03</v>
      </c>
      <c r="I145" s="197"/>
      <c r="J145" s="14"/>
      <c r="K145" s="14"/>
      <c r="L145" s="193"/>
      <c r="M145" s="198"/>
      <c r="N145" s="199"/>
      <c r="O145" s="199"/>
      <c r="P145" s="199"/>
      <c r="Q145" s="199"/>
      <c r="R145" s="199"/>
      <c r="S145" s="199"/>
      <c r="T145" s="20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4" t="s">
        <v>154</v>
      </c>
      <c r="AU145" s="194" t="s">
        <v>89</v>
      </c>
      <c r="AV145" s="14" t="s">
        <v>152</v>
      </c>
      <c r="AW145" s="14" t="s">
        <v>32</v>
      </c>
      <c r="AX145" s="14" t="s">
        <v>84</v>
      </c>
      <c r="AY145" s="194" t="s">
        <v>145</v>
      </c>
    </row>
    <row r="146" s="2" customFormat="1" ht="24.15" customHeight="1">
      <c r="A146" s="37"/>
      <c r="B146" s="170"/>
      <c r="C146" s="171" t="s">
        <v>152</v>
      </c>
      <c r="D146" s="171" t="s">
        <v>147</v>
      </c>
      <c r="E146" s="172" t="s">
        <v>168</v>
      </c>
      <c r="F146" s="173" t="s">
        <v>169</v>
      </c>
      <c r="G146" s="174" t="s">
        <v>150</v>
      </c>
      <c r="H146" s="175">
        <v>122.03</v>
      </c>
      <c r="I146" s="176"/>
      <c r="J146" s="177">
        <f>ROUND(I146*H146,2)</f>
        <v>0</v>
      </c>
      <c r="K146" s="173" t="s">
        <v>151</v>
      </c>
      <c r="L146" s="38"/>
      <c r="M146" s="178" t="s">
        <v>1</v>
      </c>
      <c r="N146" s="179" t="s">
        <v>42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152</v>
      </c>
      <c r="AT146" s="182" t="s">
        <v>147</v>
      </c>
      <c r="AU146" s="182" t="s">
        <v>89</v>
      </c>
      <c r="AY146" s="18" t="s">
        <v>145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89</v>
      </c>
      <c r="BK146" s="183">
        <f>ROUND(I146*H146,2)</f>
        <v>0</v>
      </c>
      <c r="BL146" s="18" t="s">
        <v>152</v>
      </c>
      <c r="BM146" s="182" t="s">
        <v>170</v>
      </c>
    </row>
    <row r="147" s="2" customFormat="1" ht="33" customHeight="1">
      <c r="A147" s="37"/>
      <c r="B147" s="170"/>
      <c r="C147" s="171" t="s">
        <v>171</v>
      </c>
      <c r="D147" s="171" t="s">
        <v>147</v>
      </c>
      <c r="E147" s="172" t="s">
        <v>172</v>
      </c>
      <c r="F147" s="173" t="s">
        <v>173</v>
      </c>
      <c r="G147" s="174" t="s">
        <v>174</v>
      </c>
      <c r="H147" s="175">
        <v>244.06</v>
      </c>
      <c r="I147" s="176"/>
      <c r="J147" s="177">
        <f>ROUND(I147*H147,2)</f>
        <v>0</v>
      </c>
      <c r="K147" s="173" t="s">
        <v>151</v>
      </c>
      <c r="L147" s="38"/>
      <c r="M147" s="178" t="s">
        <v>1</v>
      </c>
      <c r="N147" s="179" t="s">
        <v>42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152</v>
      </c>
      <c r="AT147" s="182" t="s">
        <v>147</v>
      </c>
      <c r="AU147" s="182" t="s">
        <v>89</v>
      </c>
      <c r="AY147" s="18" t="s">
        <v>145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89</v>
      </c>
      <c r="BK147" s="183">
        <f>ROUND(I147*H147,2)</f>
        <v>0</v>
      </c>
      <c r="BL147" s="18" t="s">
        <v>152</v>
      </c>
      <c r="BM147" s="182" t="s">
        <v>175</v>
      </c>
    </row>
    <row r="148" s="13" customFormat="1">
      <c r="A148" s="13"/>
      <c r="B148" s="184"/>
      <c r="C148" s="13"/>
      <c r="D148" s="185" t="s">
        <v>154</v>
      </c>
      <c r="E148" s="186" t="s">
        <v>1</v>
      </c>
      <c r="F148" s="187" t="s">
        <v>176</v>
      </c>
      <c r="G148" s="13"/>
      <c r="H148" s="188">
        <v>244.06</v>
      </c>
      <c r="I148" s="189"/>
      <c r="J148" s="13"/>
      <c r="K148" s="13"/>
      <c r="L148" s="184"/>
      <c r="M148" s="190"/>
      <c r="N148" s="191"/>
      <c r="O148" s="191"/>
      <c r="P148" s="191"/>
      <c r="Q148" s="191"/>
      <c r="R148" s="191"/>
      <c r="S148" s="191"/>
      <c r="T148" s="19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6" t="s">
        <v>154</v>
      </c>
      <c r="AU148" s="186" t="s">
        <v>89</v>
      </c>
      <c r="AV148" s="13" t="s">
        <v>89</v>
      </c>
      <c r="AW148" s="13" t="s">
        <v>32</v>
      </c>
      <c r="AX148" s="13" t="s">
        <v>76</v>
      </c>
      <c r="AY148" s="186" t="s">
        <v>145</v>
      </c>
    </row>
    <row r="149" s="14" customFormat="1">
      <c r="A149" s="14"/>
      <c r="B149" s="193"/>
      <c r="C149" s="14"/>
      <c r="D149" s="185" t="s">
        <v>154</v>
      </c>
      <c r="E149" s="194" t="s">
        <v>1</v>
      </c>
      <c r="F149" s="195" t="s">
        <v>159</v>
      </c>
      <c r="G149" s="14"/>
      <c r="H149" s="196">
        <v>244.06</v>
      </c>
      <c r="I149" s="197"/>
      <c r="J149" s="14"/>
      <c r="K149" s="14"/>
      <c r="L149" s="193"/>
      <c r="M149" s="198"/>
      <c r="N149" s="199"/>
      <c r="O149" s="199"/>
      <c r="P149" s="199"/>
      <c r="Q149" s="199"/>
      <c r="R149" s="199"/>
      <c r="S149" s="199"/>
      <c r="T149" s="20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4" t="s">
        <v>154</v>
      </c>
      <c r="AU149" s="194" t="s">
        <v>89</v>
      </c>
      <c r="AV149" s="14" t="s">
        <v>152</v>
      </c>
      <c r="AW149" s="14" t="s">
        <v>32</v>
      </c>
      <c r="AX149" s="14" t="s">
        <v>84</v>
      </c>
      <c r="AY149" s="194" t="s">
        <v>145</v>
      </c>
    </row>
    <row r="150" s="2" customFormat="1" ht="16.5" customHeight="1">
      <c r="A150" s="37"/>
      <c r="B150" s="170"/>
      <c r="C150" s="171" t="s">
        <v>177</v>
      </c>
      <c r="D150" s="171" t="s">
        <v>147</v>
      </c>
      <c r="E150" s="172" t="s">
        <v>178</v>
      </c>
      <c r="F150" s="173" t="s">
        <v>179</v>
      </c>
      <c r="G150" s="174" t="s">
        <v>150</v>
      </c>
      <c r="H150" s="175">
        <v>122.03</v>
      </c>
      <c r="I150" s="176"/>
      <c r="J150" s="177">
        <f>ROUND(I150*H150,2)</f>
        <v>0</v>
      </c>
      <c r="K150" s="173" t="s">
        <v>151</v>
      </c>
      <c r="L150" s="38"/>
      <c r="M150" s="178" t="s">
        <v>1</v>
      </c>
      <c r="N150" s="179" t="s">
        <v>42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152</v>
      </c>
      <c r="AT150" s="182" t="s">
        <v>147</v>
      </c>
      <c r="AU150" s="182" t="s">
        <v>89</v>
      </c>
      <c r="AY150" s="18" t="s">
        <v>145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89</v>
      </c>
      <c r="BK150" s="183">
        <f>ROUND(I150*H150,2)</f>
        <v>0</v>
      </c>
      <c r="BL150" s="18" t="s">
        <v>152</v>
      </c>
      <c r="BM150" s="182" t="s">
        <v>180</v>
      </c>
    </row>
    <row r="151" s="2" customFormat="1" ht="24.15" customHeight="1">
      <c r="A151" s="37"/>
      <c r="B151" s="170"/>
      <c r="C151" s="171" t="s">
        <v>181</v>
      </c>
      <c r="D151" s="171" t="s">
        <v>147</v>
      </c>
      <c r="E151" s="172" t="s">
        <v>182</v>
      </c>
      <c r="F151" s="173" t="s">
        <v>183</v>
      </c>
      <c r="G151" s="174" t="s">
        <v>150</v>
      </c>
      <c r="H151" s="175">
        <v>122.03</v>
      </c>
      <c r="I151" s="176"/>
      <c r="J151" s="177">
        <f>ROUND(I151*H151,2)</f>
        <v>0</v>
      </c>
      <c r="K151" s="173" t="s">
        <v>151</v>
      </c>
      <c r="L151" s="38"/>
      <c r="M151" s="178" t="s">
        <v>1</v>
      </c>
      <c r="N151" s="179" t="s">
        <v>42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152</v>
      </c>
      <c r="AT151" s="182" t="s">
        <v>147</v>
      </c>
      <c r="AU151" s="182" t="s">
        <v>89</v>
      </c>
      <c r="AY151" s="18" t="s">
        <v>145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89</v>
      </c>
      <c r="BK151" s="183">
        <f>ROUND(I151*H151,2)</f>
        <v>0</v>
      </c>
      <c r="BL151" s="18" t="s">
        <v>152</v>
      </c>
      <c r="BM151" s="182" t="s">
        <v>184</v>
      </c>
    </row>
    <row r="152" s="13" customFormat="1">
      <c r="A152" s="13"/>
      <c r="B152" s="184"/>
      <c r="C152" s="13"/>
      <c r="D152" s="185" t="s">
        <v>154</v>
      </c>
      <c r="E152" s="186" t="s">
        <v>1</v>
      </c>
      <c r="F152" s="187" t="s">
        <v>185</v>
      </c>
      <c r="G152" s="13"/>
      <c r="H152" s="188">
        <v>74.412000000000006</v>
      </c>
      <c r="I152" s="189"/>
      <c r="J152" s="13"/>
      <c r="K152" s="13"/>
      <c r="L152" s="184"/>
      <c r="M152" s="190"/>
      <c r="N152" s="191"/>
      <c r="O152" s="191"/>
      <c r="P152" s="191"/>
      <c r="Q152" s="191"/>
      <c r="R152" s="191"/>
      <c r="S152" s="191"/>
      <c r="T152" s="19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6" t="s">
        <v>154</v>
      </c>
      <c r="AU152" s="186" t="s">
        <v>89</v>
      </c>
      <c r="AV152" s="13" t="s">
        <v>89</v>
      </c>
      <c r="AW152" s="13" t="s">
        <v>32</v>
      </c>
      <c r="AX152" s="13" t="s">
        <v>76</v>
      </c>
      <c r="AY152" s="186" t="s">
        <v>145</v>
      </c>
    </row>
    <row r="153" s="13" customFormat="1">
      <c r="A153" s="13"/>
      <c r="B153" s="184"/>
      <c r="C153" s="13"/>
      <c r="D153" s="185" t="s">
        <v>154</v>
      </c>
      <c r="E153" s="186" t="s">
        <v>1</v>
      </c>
      <c r="F153" s="187" t="s">
        <v>186</v>
      </c>
      <c r="G153" s="13"/>
      <c r="H153" s="188">
        <v>14</v>
      </c>
      <c r="I153" s="189"/>
      <c r="J153" s="13"/>
      <c r="K153" s="13"/>
      <c r="L153" s="184"/>
      <c r="M153" s="190"/>
      <c r="N153" s="191"/>
      <c r="O153" s="191"/>
      <c r="P153" s="191"/>
      <c r="Q153" s="191"/>
      <c r="R153" s="191"/>
      <c r="S153" s="191"/>
      <c r="T153" s="19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6" t="s">
        <v>154</v>
      </c>
      <c r="AU153" s="186" t="s">
        <v>89</v>
      </c>
      <c r="AV153" s="13" t="s">
        <v>89</v>
      </c>
      <c r="AW153" s="13" t="s">
        <v>32</v>
      </c>
      <c r="AX153" s="13" t="s">
        <v>76</v>
      </c>
      <c r="AY153" s="186" t="s">
        <v>145</v>
      </c>
    </row>
    <row r="154" s="13" customFormat="1">
      <c r="A154" s="13"/>
      <c r="B154" s="184"/>
      <c r="C154" s="13"/>
      <c r="D154" s="185" t="s">
        <v>154</v>
      </c>
      <c r="E154" s="186" t="s">
        <v>1</v>
      </c>
      <c r="F154" s="187" t="s">
        <v>187</v>
      </c>
      <c r="G154" s="13"/>
      <c r="H154" s="188">
        <v>31.446000000000002</v>
      </c>
      <c r="I154" s="189"/>
      <c r="J154" s="13"/>
      <c r="K154" s="13"/>
      <c r="L154" s="184"/>
      <c r="M154" s="190"/>
      <c r="N154" s="191"/>
      <c r="O154" s="191"/>
      <c r="P154" s="191"/>
      <c r="Q154" s="191"/>
      <c r="R154" s="191"/>
      <c r="S154" s="191"/>
      <c r="T154" s="19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6" t="s">
        <v>154</v>
      </c>
      <c r="AU154" s="186" t="s">
        <v>89</v>
      </c>
      <c r="AV154" s="13" t="s">
        <v>89</v>
      </c>
      <c r="AW154" s="13" t="s">
        <v>32</v>
      </c>
      <c r="AX154" s="13" t="s">
        <v>76</v>
      </c>
      <c r="AY154" s="186" t="s">
        <v>145</v>
      </c>
    </row>
    <row r="155" s="13" customFormat="1">
      <c r="A155" s="13"/>
      <c r="B155" s="184"/>
      <c r="C155" s="13"/>
      <c r="D155" s="185" t="s">
        <v>154</v>
      </c>
      <c r="E155" s="186" t="s">
        <v>1</v>
      </c>
      <c r="F155" s="187" t="s">
        <v>188</v>
      </c>
      <c r="G155" s="13"/>
      <c r="H155" s="188">
        <v>2.1720000000000002</v>
      </c>
      <c r="I155" s="189"/>
      <c r="J155" s="13"/>
      <c r="K155" s="13"/>
      <c r="L155" s="184"/>
      <c r="M155" s="190"/>
      <c r="N155" s="191"/>
      <c r="O155" s="191"/>
      <c r="P155" s="191"/>
      <c r="Q155" s="191"/>
      <c r="R155" s="191"/>
      <c r="S155" s="191"/>
      <c r="T155" s="19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6" t="s">
        <v>154</v>
      </c>
      <c r="AU155" s="186" t="s">
        <v>89</v>
      </c>
      <c r="AV155" s="13" t="s">
        <v>89</v>
      </c>
      <c r="AW155" s="13" t="s">
        <v>32</v>
      </c>
      <c r="AX155" s="13" t="s">
        <v>76</v>
      </c>
      <c r="AY155" s="186" t="s">
        <v>145</v>
      </c>
    </row>
    <row r="156" s="14" customFormat="1">
      <c r="A156" s="14"/>
      <c r="B156" s="193"/>
      <c r="C156" s="14"/>
      <c r="D156" s="185" t="s">
        <v>154</v>
      </c>
      <c r="E156" s="194" t="s">
        <v>1</v>
      </c>
      <c r="F156" s="195" t="s">
        <v>159</v>
      </c>
      <c r="G156" s="14"/>
      <c r="H156" s="196">
        <v>122.03</v>
      </c>
      <c r="I156" s="197"/>
      <c r="J156" s="14"/>
      <c r="K156" s="14"/>
      <c r="L156" s="193"/>
      <c r="M156" s="198"/>
      <c r="N156" s="199"/>
      <c r="O156" s="199"/>
      <c r="P156" s="199"/>
      <c r="Q156" s="199"/>
      <c r="R156" s="199"/>
      <c r="S156" s="199"/>
      <c r="T156" s="20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4" t="s">
        <v>154</v>
      </c>
      <c r="AU156" s="194" t="s">
        <v>89</v>
      </c>
      <c r="AV156" s="14" t="s">
        <v>152</v>
      </c>
      <c r="AW156" s="14" t="s">
        <v>32</v>
      </c>
      <c r="AX156" s="14" t="s">
        <v>84</v>
      </c>
      <c r="AY156" s="194" t="s">
        <v>145</v>
      </c>
    </row>
    <row r="157" s="2" customFormat="1" ht="24.15" customHeight="1">
      <c r="A157" s="37"/>
      <c r="B157" s="170"/>
      <c r="C157" s="171" t="s">
        <v>189</v>
      </c>
      <c r="D157" s="171" t="s">
        <v>147</v>
      </c>
      <c r="E157" s="172" t="s">
        <v>190</v>
      </c>
      <c r="F157" s="173" t="s">
        <v>191</v>
      </c>
      <c r="G157" s="174" t="s">
        <v>192</v>
      </c>
      <c r="H157" s="175">
        <v>239.71600000000001</v>
      </c>
      <c r="I157" s="176"/>
      <c r="J157" s="177">
        <f>ROUND(I157*H157,2)</f>
        <v>0</v>
      </c>
      <c r="K157" s="173" t="s">
        <v>151</v>
      </c>
      <c r="L157" s="38"/>
      <c r="M157" s="178" t="s">
        <v>1</v>
      </c>
      <c r="N157" s="179" t="s">
        <v>42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152</v>
      </c>
      <c r="AT157" s="182" t="s">
        <v>147</v>
      </c>
      <c r="AU157" s="182" t="s">
        <v>89</v>
      </c>
      <c r="AY157" s="18" t="s">
        <v>145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89</v>
      </c>
      <c r="BK157" s="183">
        <f>ROUND(I157*H157,2)</f>
        <v>0</v>
      </c>
      <c r="BL157" s="18" t="s">
        <v>152</v>
      </c>
      <c r="BM157" s="182" t="s">
        <v>193</v>
      </c>
    </row>
    <row r="158" s="13" customFormat="1">
      <c r="A158" s="13"/>
      <c r="B158" s="184"/>
      <c r="C158" s="13"/>
      <c r="D158" s="185" t="s">
        <v>154</v>
      </c>
      <c r="E158" s="186" t="s">
        <v>1</v>
      </c>
      <c r="F158" s="187" t="s">
        <v>194</v>
      </c>
      <c r="G158" s="13"/>
      <c r="H158" s="188">
        <v>148.82400000000001</v>
      </c>
      <c r="I158" s="189"/>
      <c r="J158" s="13"/>
      <c r="K158" s="13"/>
      <c r="L158" s="184"/>
      <c r="M158" s="190"/>
      <c r="N158" s="191"/>
      <c r="O158" s="191"/>
      <c r="P158" s="191"/>
      <c r="Q158" s="191"/>
      <c r="R158" s="191"/>
      <c r="S158" s="191"/>
      <c r="T158" s="19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6" t="s">
        <v>154</v>
      </c>
      <c r="AU158" s="186" t="s">
        <v>89</v>
      </c>
      <c r="AV158" s="13" t="s">
        <v>89</v>
      </c>
      <c r="AW158" s="13" t="s">
        <v>32</v>
      </c>
      <c r="AX158" s="13" t="s">
        <v>76</v>
      </c>
      <c r="AY158" s="186" t="s">
        <v>145</v>
      </c>
    </row>
    <row r="159" s="13" customFormat="1">
      <c r="A159" s="13"/>
      <c r="B159" s="184"/>
      <c r="C159" s="13"/>
      <c r="D159" s="185" t="s">
        <v>154</v>
      </c>
      <c r="E159" s="186" t="s">
        <v>1</v>
      </c>
      <c r="F159" s="187" t="s">
        <v>195</v>
      </c>
      <c r="G159" s="13"/>
      <c r="H159" s="188">
        <v>28</v>
      </c>
      <c r="I159" s="189"/>
      <c r="J159" s="13"/>
      <c r="K159" s="13"/>
      <c r="L159" s="184"/>
      <c r="M159" s="190"/>
      <c r="N159" s="191"/>
      <c r="O159" s="191"/>
      <c r="P159" s="191"/>
      <c r="Q159" s="191"/>
      <c r="R159" s="191"/>
      <c r="S159" s="191"/>
      <c r="T159" s="19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6" t="s">
        <v>154</v>
      </c>
      <c r="AU159" s="186" t="s">
        <v>89</v>
      </c>
      <c r="AV159" s="13" t="s">
        <v>89</v>
      </c>
      <c r="AW159" s="13" t="s">
        <v>32</v>
      </c>
      <c r="AX159" s="13" t="s">
        <v>76</v>
      </c>
      <c r="AY159" s="186" t="s">
        <v>145</v>
      </c>
    </row>
    <row r="160" s="13" customFormat="1">
      <c r="A160" s="13"/>
      <c r="B160" s="184"/>
      <c r="C160" s="13"/>
      <c r="D160" s="185" t="s">
        <v>154</v>
      </c>
      <c r="E160" s="186" t="s">
        <v>1</v>
      </c>
      <c r="F160" s="187" t="s">
        <v>196</v>
      </c>
      <c r="G160" s="13"/>
      <c r="H160" s="188">
        <v>62.892000000000003</v>
      </c>
      <c r="I160" s="189"/>
      <c r="J160" s="13"/>
      <c r="K160" s="13"/>
      <c r="L160" s="184"/>
      <c r="M160" s="190"/>
      <c r="N160" s="191"/>
      <c r="O160" s="191"/>
      <c r="P160" s="191"/>
      <c r="Q160" s="191"/>
      <c r="R160" s="191"/>
      <c r="S160" s="191"/>
      <c r="T160" s="19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6" t="s">
        <v>154</v>
      </c>
      <c r="AU160" s="186" t="s">
        <v>89</v>
      </c>
      <c r="AV160" s="13" t="s">
        <v>89</v>
      </c>
      <c r="AW160" s="13" t="s">
        <v>32</v>
      </c>
      <c r="AX160" s="13" t="s">
        <v>76</v>
      </c>
      <c r="AY160" s="186" t="s">
        <v>145</v>
      </c>
    </row>
    <row r="161" s="14" customFormat="1">
      <c r="A161" s="14"/>
      <c r="B161" s="193"/>
      <c r="C161" s="14"/>
      <c r="D161" s="185" t="s">
        <v>154</v>
      </c>
      <c r="E161" s="194" t="s">
        <v>1</v>
      </c>
      <c r="F161" s="195" t="s">
        <v>159</v>
      </c>
      <c r="G161" s="14"/>
      <c r="H161" s="196">
        <v>239.71600000000001</v>
      </c>
      <c r="I161" s="197"/>
      <c r="J161" s="14"/>
      <c r="K161" s="14"/>
      <c r="L161" s="193"/>
      <c r="M161" s="198"/>
      <c r="N161" s="199"/>
      <c r="O161" s="199"/>
      <c r="P161" s="199"/>
      <c r="Q161" s="199"/>
      <c r="R161" s="199"/>
      <c r="S161" s="199"/>
      <c r="T161" s="20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4" t="s">
        <v>154</v>
      </c>
      <c r="AU161" s="194" t="s">
        <v>89</v>
      </c>
      <c r="AV161" s="14" t="s">
        <v>152</v>
      </c>
      <c r="AW161" s="14" t="s">
        <v>32</v>
      </c>
      <c r="AX161" s="14" t="s">
        <v>84</v>
      </c>
      <c r="AY161" s="194" t="s">
        <v>145</v>
      </c>
    </row>
    <row r="162" s="12" customFormat="1" ht="22.8" customHeight="1">
      <c r="A162" s="12"/>
      <c r="B162" s="157"/>
      <c r="C162" s="12"/>
      <c r="D162" s="158" t="s">
        <v>75</v>
      </c>
      <c r="E162" s="168" t="s">
        <v>89</v>
      </c>
      <c r="F162" s="168" t="s">
        <v>197</v>
      </c>
      <c r="G162" s="12"/>
      <c r="H162" s="12"/>
      <c r="I162" s="160"/>
      <c r="J162" s="169">
        <f>BK162</f>
        <v>0</v>
      </c>
      <c r="K162" s="12"/>
      <c r="L162" s="157"/>
      <c r="M162" s="162"/>
      <c r="N162" s="163"/>
      <c r="O162" s="163"/>
      <c r="P162" s="164">
        <f>SUM(P163:P183)</f>
        <v>0</v>
      </c>
      <c r="Q162" s="163"/>
      <c r="R162" s="164">
        <f>SUM(R163:R183)</f>
        <v>214.57915815999999</v>
      </c>
      <c r="S162" s="163"/>
      <c r="T162" s="165">
        <f>SUM(T163:T183)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8" t="s">
        <v>84</v>
      </c>
      <c r="AT162" s="166" t="s">
        <v>75</v>
      </c>
      <c r="AU162" s="166" t="s">
        <v>84</v>
      </c>
      <c r="AY162" s="158" t="s">
        <v>145</v>
      </c>
      <c r="BK162" s="167">
        <f>SUM(BK163:BK183)</f>
        <v>0</v>
      </c>
    </row>
    <row r="163" s="2" customFormat="1" ht="33" customHeight="1">
      <c r="A163" s="37"/>
      <c r="B163" s="170"/>
      <c r="C163" s="171" t="s">
        <v>198</v>
      </c>
      <c r="D163" s="171" t="s">
        <v>147</v>
      </c>
      <c r="E163" s="172" t="s">
        <v>199</v>
      </c>
      <c r="F163" s="173" t="s">
        <v>200</v>
      </c>
      <c r="G163" s="174" t="s">
        <v>150</v>
      </c>
      <c r="H163" s="175">
        <v>97.625</v>
      </c>
      <c r="I163" s="176"/>
      <c r="J163" s="177">
        <f>ROUND(I163*H163,2)</f>
        <v>0</v>
      </c>
      <c r="K163" s="173" t="s">
        <v>151</v>
      </c>
      <c r="L163" s="38"/>
      <c r="M163" s="178" t="s">
        <v>1</v>
      </c>
      <c r="N163" s="179" t="s">
        <v>42</v>
      </c>
      <c r="O163" s="76"/>
      <c r="P163" s="180">
        <f>O163*H163</f>
        <v>0</v>
      </c>
      <c r="Q163" s="180">
        <v>1.6299999999999999</v>
      </c>
      <c r="R163" s="180">
        <f>Q163*H163</f>
        <v>159.12875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152</v>
      </c>
      <c r="AT163" s="182" t="s">
        <v>147</v>
      </c>
      <c r="AU163" s="182" t="s">
        <v>89</v>
      </c>
      <c r="AY163" s="18" t="s">
        <v>145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89</v>
      </c>
      <c r="BK163" s="183">
        <f>ROUND(I163*H163,2)</f>
        <v>0</v>
      </c>
      <c r="BL163" s="18" t="s">
        <v>152</v>
      </c>
      <c r="BM163" s="182" t="s">
        <v>201</v>
      </c>
    </row>
    <row r="164" s="13" customFormat="1">
      <c r="A164" s="13"/>
      <c r="B164" s="184"/>
      <c r="C164" s="13"/>
      <c r="D164" s="185" t="s">
        <v>154</v>
      </c>
      <c r="E164" s="186" t="s">
        <v>1</v>
      </c>
      <c r="F164" s="187" t="s">
        <v>202</v>
      </c>
      <c r="G164" s="13"/>
      <c r="H164" s="188">
        <v>59.530000000000001</v>
      </c>
      <c r="I164" s="189"/>
      <c r="J164" s="13"/>
      <c r="K164" s="13"/>
      <c r="L164" s="184"/>
      <c r="M164" s="190"/>
      <c r="N164" s="191"/>
      <c r="O164" s="191"/>
      <c r="P164" s="191"/>
      <c r="Q164" s="191"/>
      <c r="R164" s="191"/>
      <c r="S164" s="191"/>
      <c r="T164" s="19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154</v>
      </c>
      <c r="AU164" s="186" t="s">
        <v>89</v>
      </c>
      <c r="AV164" s="13" t="s">
        <v>89</v>
      </c>
      <c r="AW164" s="13" t="s">
        <v>32</v>
      </c>
      <c r="AX164" s="13" t="s">
        <v>76</v>
      </c>
      <c r="AY164" s="186" t="s">
        <v>145</v>
      </c>
    </row>
    <row r="165" s="13" customFormat="1">
      <c r="A165" s="13"/>
      <c r="B165" s="184"/>
      <c r="C165" s="13"/>
      <c r="D165" s="185" t="s">
        <v>154</v>
      </c>
      <c r="E165" s="186" t="s">
        <v>1</v>
      </c>
      <c r="F165" s="187" t="s">
        <v>203</v>
      </c>
      <c r="G165" s="13"/>
      <c r="H165" s="188">
        <v>11.199999999999999</v>
      </c>
      <c r="I165" s="189"/>
      <c r="J165" s="13"/>
      <c r="K165" s="13"/>
      <c r="L165" s="184"/>
      <c r="M165" s="190"/>
      <c r="N165" s="191"/>
      <c r="O165" s="191"/>
      <c r="P165" s="191"/>
      <c r="Q165" s="191"/>
      <c r="R165" s="191"/>
      <c r="S165" s="191"/>
      <c r="T165" s="19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6" t="s">
        <v>154</v>
      </c>
      <c r="AU165" s="186" t="s">
        <v>89</v>
      </c>
      <c r="AV165" s="13" t="s">
        <v>89</v>
      </c>
      <c r="AW165" s="13" t="s">
        <v>32</v>
      </c>
      <c r="AX165" s="13" t="s">
        <v>76</v>
      </c>
      <c r="AY165" s="186" t="s">
        <v>145</v>
      </c>
    </row>
    <row r="166" s="13" customFormat="1">
      <c r="A166" s="13"/>
      <c r="B166" s="184"/>
      <c r="C166" s="13"/>
      <c r="D166" s="185" t="s">
        <v>154</v>
      </c>
      <c r="E166" s="186" t="s">
        <v>1</v>
      </c>
      <c r="F166" s="187" t="s">
        <v>204</v>
      </c>
      <c r="G166" s="13"/>
      <c r="H166" s="188">
        <v>25.157</v>
      </c>
      <c r="I166" s="189"/>
      <c r="J166" s="13"/>
      <c r="K166" s="13"/>
      <c r="L166" s="184"/>
      <c r="M166" s="190"/>
      <c r="N166" s="191"/>
      <c r="O166" s="191"/>
      <c r="P166" s="191"/>
      <c r="Q166" s="191"/>
      <c r="R166" s="191"/>
      <c r="S166" s="191"/>
      <c r="T166" s="19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6" t="s">
        <v>154</v>
      </c>
      <c r="AU166" s="186" t="s">
        <v>89</v>
      </c>
      <c r="AV166" s="13" t="s">
        <v>89</v>
      </c>
      <c r="AW166" s="13" t="s">
        <v>32</v>
      </c>
      <c r="AX166" s="13" t="s">
        <v>76</v>
      </c>
      <c r="AY166" s="186" t="s">
        <v>145</v>
      </c>
    </row>
    <row r="167" s="13" customFormat="1">
      <c r="A167" s="13"/>
      <c r="B167" s="184"/>
      <c r="C167" s="13"/>
      <c r="D167" s="185" t="s">
        <v>154</v>
      </c>
      <c r="E167" s="186" t="s">
        <v>1</v>
      </c>
      <c r="F167" s="187" t="s">
        <v>205</v>
      </c>
      <c r="G167" s="13"/>
      <c r="H167" s="188">
        <v>1.738</v>
      </c>
      <c r="I167" s="189"/>
      <c r="J167" s="13"/>
      <c r="K167" s="13"/>
      <c r="L167" s="184"/>
      <c r="M167" s="190"/>
      <c r="N167" s="191"/>
      <c r="O167" s="191"/>
      <c r="P167" s="191"/>
      <c r="Q167" s="191"/>
      <c r="R167" s="191"/>
      <c r="S167" s="191"/>
      <c r="T167" s="19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6" t="s">
        <v>154</v>
      </c>
      <c r="AU167" s="186" t="s">
        <v>89</v>
      </c>
      <c r="AV167" s="13" t="s">
        <v>89</v>
      </c>
      <c r="AW167" s="13" t="s">
        <v>32</v>
      </c>
      <c r="AX167" s="13" t="s">
        <v>76</v>
      </c>
      <c r="AY167" s="186" t="s">
        <v>145</v>
      </c>
    </row>
    <row r="168" s="14" customFormat="1">
      <c r="A168" s="14"/>
      <c r="B168" s="193"/>
      <c r="C168" s="14"/>
      <c r="D168" s="185" t="s">
        <v>154</v>
      </c>
      <c r="E168" s="194" t="s">
        <v>1</v>
      </c>
      <c r="F168" s="195" t="s">
        <v>159</v>
      </c>
      <c r="G168" s="14"/>
      <c r="H168" s="196">
        <v>97.625</v>
      </c>
      <c r="I168" s="197"/>
      <c r="J168" s="14"/>
      <c r="K168" s="14"/>
      <c r="L168" s="193"/>
      <c r="M168" s="198"/>
      <c r="N168" s="199"/>
      <c r="O168" s="199"/>
      <c r="P168" s="199"/>
      <c r="Q168" s="199"/>
      <c r="R168" s="199"/>
      <c r="S168" s="199"/>
      <c r="T168" s="20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4" t="s">
        <v>154</v>
      </c>
      <c r="AU168" s="194" t="s">
        <v>89</v>
      </c>
      <c r="AV168" s="14" t="s">
        <v>152</v>
      </c>
      <c r="AW168" s="14" t="s">
        <v>32</v>
      </c>
      <c r="AX168" s="14" t="s">
        <v>84</v>
      </c>
      <c r="AY168" s="194" t="s">
        <v>145</v>
      </c>
    </row>
    <row r="169" s="2" customFormat="1" ht="24.15" customHeight="1">
      <c r="A169" s="37"/>
      <c r="B169" s="170"/>
      <c r="C169" s="171" t="s">
        <v>81</v>
      </c>
      <c r="D169" s="171" t="s">
        <v>147</v>
      </c>
      <c r="E169" s="172" t="s">
        <v>206</v>
      </c>
      <c r="F169" s="173" t="s">
        <v>207</v>
      </c>
      <c r="G169" s="174" t="s">
        <v>192</v>
      </c>
      <c r="H169" s="175">
        <v>754.94799999999998</v>
      </c>
      <c r="I169" s="176"/>
      <c r="J169" s="177">
        <f>ROUND(I169*H169,2)</f>
        <v>0</v>
      </c>
      <c r="K169" s="173" t="s">
        <v>151</v>
      </c>
      <c r="L169" s="38"/>
      <c r="M169" s="178" t="s">
        <v>1</v>
      </c>
      <c r="N169" s="179" t="s">
        <v>42</v>
      </c>
      <c r="O169" s="76"/>
      <c r="P169" s="180">
        <f>O169*H169</f>
        <v>0</v>
      </c>
      <c r="Q169" s="180">
        <v>0.00017000000000000001</v>
      </c>
      <c r="R169" s="180">
        <f>Q169*H169</f>
        <v>0.12834116000000001</v>
      </c>
      <c r="S169" s="180">
        <v>0</v>
      </c>
      <c r="T169" s="18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2" t="s">
        <v>152</v>
      </c>
      <c r="AT169" s="182" t="s">
        <v>147</v>
      </c>
      <c r="AU169" s="182" t="s">
        <v>89</v>
      </c>
      <c r="AY169" s="18" t="s">
        <v>145</v>
      </c>
      <c r="BE169" s="183">
        <f>IF(N169="základní",J169,0)</f>
        <v>0</v>
      </c>
      <c r="BF169" s="183">
        <f>IF(N169="snížená",J169,0)</f>
        <v>0</v>
      </c>
      <c r="BG169" s="183">
        <f>IF(N169="zákl. přenesená",J169,0)</f>
        <v>0</v>
      </c>
      <c r="BH169" s="183">
        <f>IF(N169="sníž. přenesená",J169,0)</f>
        <v>0</v>
      </c>
      <c r="BI169" s="183">
        <f>IF(N169="nulová",J169,0)</f>
        <v>0</v>
      </c>
      <c r="BJ169" s="18" t="s">
        <v>89</v>
      </c>
      <c r="BK169" s="183">
        <f>ROUND(I169*H169,2)</f>
        <v>0</v>
      </c>
      <c r="BL169" s="18" t="s">
        <v>152</v>
      </c>
      <c r="BM169" s="182" t="s">
        <v>208</v>
      </c>
    </row>
    <row r="170" s="13" customFormat="1">
      <c r="A170" s="13"/>
      <c r="B170" s="184"/>
      <c r="C170" s="13"/>
      <c r="D170" s="185" t="s">
        <v>154</v>
      </c>
      <c r="E170" s="186" t="s">
        <v>1</v>
      </c>
      <c r="F170" s="187" t="s">
        <v>209</v>
      </c>
      <c r="G170" s="13"/>
      <c r="H170" s="188">
        <v>463.00799999999998</v>
      </c>
      <c r="I170" s="189"/>
      <c r="J170" s="13"/>
      <c r="K170" s="13"/>
      <c r="L170" s="184"/>
      <c r="M170" s="190"/>
      <c r="N170" s="191"/>
      <c r="O170" s="191"/>
      <c r="P170" s="191"/>
      <c r="Q170" s="191"/>
      <c r="R170" s="191"/>
      <c r="S170" s="191"/>
      <c r="T170" s="19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154</v>
      </c>
      <c r="AU170" s="186" t="s">
        <v>89</v>
      </c>
      <c r="AV170" s="13" t="s">
        <v>89</v>
      </c>
      <c r="AW170" s="13" t="s">
        <v>32</v>
      </c>
      <c r="AX170" s="13" t="s">
        <v>76</v>
      </c>
      <c r="AY170" s="186" t="s">
        <v>145</v>
      </c>
    </row>
    <row r="171" s="13" customFormat="1">
      <c r="A171" s="13"/>
      <c r="B171" s="184"/>
      <c r="C171" s="13"/>
      <c r="D171" s="185" t="s">
        <v>154</v>
      </c>
      <c r="E171" s="186" t="s">
        <v>1</v>
      </c>
      <c r="F171" s="187" t="s">
        <v>210</v>
      </c>
      <c r="G171" s="13"/>
      <c r="H171" s="188">
        <v>78.900000000000006</v>
      </c>
      <c r="I171" s="189"/>
      <c r="J171" s="13"/>
      <c r="K171" s="13"/>
      <c r="L171" s="184"/>
      <c r="M171" s="190"/>
      <c r="N171" s="191"/>
      <c r="O171" s="191"/>
      <c r="P171" s="191"/>
      <c r="Q171" s="191"/>
      <c r="R171" s="191"/>
      <c r="S171" s="191"/>
      <c r="T171" s="19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154</v>
      </c>
      <c r="AU171" s="186" t="s">
        <v>89</v>
      </c>
      <c r="AV171" s="13" t="s">
        <v>89</v>
      </c>
      <c r="AW171" s="13" t="s">
        <v>32</v>
      </c>
      <c r="AX171" s="13" t="s">
        <v>76</v>
      </c>
      <c r="AY171" s="186" t="s">
        <v>145</v>
      </c>
    </row>
    <row r="172" s="13" customFormat="1">
      <c r="A172" s="13"/>
      <c r="B172" s="184"/>
      <c r="C172" s="13"/>
      <c r="D172" s="185" t="s">
        <v>154</v>
      </c>
      <c r="E172" s="186" t="s">
        <v>1</v>
      </c>
      <c r="F172" s="187" t="s">
        <v>211</v>
      </c>
      <c r="G172" s="13"/>
      <c r="H172" s="188">
        <v>195.66399999999999</v>
      </c>
      <c r="I172" s="189"/>
      <c r="J172" s="13"/>
      <c r="K172" s="13"/>
      <c r="L172" s="184"/>
      <c r="M172" s="190"/>
      <c r="N172" s="191"/>
      <c r="O172" s="191"/>
      <c r="P172" s="191"/>
      <c r="Q172" s="191"/>
      <c r="R172" s="191"/>
      <c r="S172" s="191"/>
      <c r="T172" s="19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6" t="s">
        <v>154</v>
      </c>
      <c r="AU172" s="186" t="s">
        <v>89</v>
      </c>
      <c r="AV172" s="13" t="s">
        <v>89</v>
      </c>
      <c r="AW172" s="13" t="s">
        <v>32</v>
      </c>
      <c r="AX172" s="13" t="s">
        <v>76</v>
      </c>
      <c r="AY172" s="186" t="s">
        <v>145</v>
      </c>
    </row>
    <row r="173" s="13" customFormat="1">
      <c r="A173" s="13"/>
      <c r="B173" s="184"/>
      <c r="C173" s="13"/>
      <c r="D173" s="185" t="s">
        <v>154</v>
      </c>
      <c r="E173" s="186" t="s">
        <v>1</v>
      </c>
      <c r="F173" s="187" t="s">
        <v>212</v>
      </c>
      <c r="G173" s="13"/>
      <c r="H173" s="188">
        <v>17.376000000000001</v>
      </c>
      <c r="I173" s="189"/>
      <c r="J173" s="13"/>
      <c r="K173" s="13"/>
      <c r="L173" s="184"/>
      <c r="M173" s="190"/>
      <c r="N173" s="191"/>
      <c r="O173" s="191"/>
      <c r="P173" s="191"/>
      <c r="Q173" s="191"/>
      <c r="R173" s="191"/>
      <c r="S173" s="191"/>
      <c r="T173" s="19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154</v>
      </c>
      <c r="AU173" s="186" t="s">
        <v>89</v>
      </c>
      <c r="AV173" s="13" t="s">
        <v>89</v>
      </c>
      <c r="AW173" s="13" t="s">
        <v>32</v>
      </c>
      <c r="AX173" s="13" t="s">
        <v>76</v>
      </c>
      <c r="AY173" s="186" t="s">
        <v>145</v>
      </c>
    </row>
    <row r="174" s="14" customFormat="1">
      <c r="A174" s="14"/>
      <c r="B174" s="193"/>
      <c r="C174" s="14"/>
      <c r="D174" s="185" t="s">
        <v>154</v>
      </c>
      <c r="E174" s="194" t="s">
        <v>1</v>
      </c>
      <c r="F174" s="195" t="s">
        <v>159</v>
      </c>
      <c r="G174" s="14"/>
      <c r="H174" s="196">
        <v>754.94799999999998</v>
      </c>
      <c r="I174" s="197"/>
      <c r="J174" s="14"/>
      <c r="K174" s="14"/>
      <c r="L174" s="193"/>
      <c r="M174" s="198"/>
      <c r="N174" s="199"/>
      <c r="O174" s="199"/>
      <c r="P174" s="199"/>
      <c r="Q174" s="199"/>
      <c r="R174" s="199"/>
      <c r="S174" s="199"/>
      <c r="T174" s="20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4" t="s">
        <v>154</v>
      </c>
      <c r="AU174" s="194" t="s">
        <v>89</v>
      </c>
      <c r="AV174" s="14" t="s">
        <v>152</v>
      </c>
      <c r="AW174" s="14" t="s">
        <v>32</v>
      </c>
      <c r="AX174" s="14" t="s">
        <v>84</v>
      </c>
      <c r="AY174" s="194" t="s">
        <v>145</v>
      </c>
    </row>
    <row r="175" s="2" customFormat="1" ht="24.15" customHeight="1">
      <c r="A175" s="37"/>
      <c r="B175" s="170"/>
      <c r="C175" s="201" t="s">
        <v>213</v>
      </c>
      <c r="D175" s="201" t="s">
        <v>214</v>
      </c>
      <c r="E175" s="202" t="s">
        <v>215</v>
      </c>
      <c r="F175" s="203" t="s">
        <v>216</v>
      </c>
      <c r="G175" s="204" t="s">
        <v>192</v>
      </c>
      <c r="H175" s="205">
        <v>868.19000000000005</v>
      </c>
      <c r="I175" s="206"/>
      <c r="J175" s="207">
        <f>ROUND(I175*H175,2)</f>
        <v>0</v>
      </c>
      <c r="K175" s="203" t="s">
        <v>151</v>
      </c>
      <c r="L175" s="208"/>
      <c r="M175" s="209" t="s">
        <v>1</v>
      </c>
      <c r="N175" s="210" t="s">
        <v>42</v>
      </c>
      <c r="O175" s="76"/>
      <c r="P175" s="180">
        <f>O175*H175</f>
        <v>0</v>
      </c>
      <c r="Q175" s="180">
        <v>0.00029999999999999997</v>
      </c>
      <c r="R175" s="180">
        <f>Q175*H175</f>
        <v>0.26045699999999999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189</v>
      </c>
      <c r="AT175" s="182" t="s">
        <v>214</v>
      </c>
      <c r="AU175" s="182" t="s">
        <v>89</v>
      </c>
      <c r="AY175" s="18" t="s">
        <v>145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89</v>
      </c>
      <c r="BK175" s="183">
        <f>ROUND(I175*H175,2)</f>
        <v>0</v>
      </c>
      <c r="BL175" s="18" t="s">
        <v>152</v>
      </c>
      <c r="BM175" s="182" t="s">
        <v>217</v>
      </c>
    </row>
    <row r="176" s="13" customFormat="1">
      <c r="A176" s="13"/>
      <c r="B176" s="184"/>
      <c r="C176" s="13"/>
      <c r="D176" s="185" t="s">
        <v>154</v>
      </c>
      <c r="E176" s="186" t="s">
        <v>1</v>
      </c>
      <c r="F176" s="187" t="s">
        <v>218</v>
      </c>
      <c r="G176" s="13"/>
      <c r="H176" s="188">
        <v>868.19000000000005</v>
      </c>
      <c r="I176" s="189"/>
      <c r="J176" s="13"/>
      <c r="K176" s="13"/>
      <c r="L176" s="184"/>
      <c r="M176" s="190"/>
      <c r="N176" s="191"/>
      <c r="O176" s="191"/>
      <c r="P176" s="191"/>
      <c r="Q176" s="191"/>
      <c r="R176" s="191"/>
      <c r="S176" s="191"/>
      <c r="T176" s="19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6" t="s">
        <v>154</v>
      </c>
      <c r="AU176" s="186" t="s">
        <v>89</v>
      </c>
      <c r="AV176" s="13" t="s">
        <v>89</v>
      </c>
      <c r="AW176" s="13" t="s">
        <v>32</v>
      </c>
      <c r="AX176" s="13" t="s">
        <v>76</v>
      </c>
      <c r="AY176" s="186" t="s">
        <v>145</v>
      </c>
    </row>
    <row r="177" s="14" customFormat="1">
      <c r="A177" s="14"/>
      <c r="B177" s="193"/>
      <c r="C177" s="14"/>
      <c r="D177" s="185" t="s">
        <v>154</v>
      </c>
      <c r="E177" s="194" t="s">
        <v>1</v>
      </c>
      <c r="F177" s="195" t="s">
        <v>159</v>
      </c>
      <c r="G177" s="14"/>
      <c r="H177" s="196">
        <v>868.19000000000005</v>
      </c>
      <c r="I177" s="197"/>
      <c r="J177" s="14"/>
      <c r="K177" s="14"/>
      <c r="L177" s="193"/>
      <c r="M177" s="198"/>
      <c r="N177" s="199"/>
      <c r="O177" s="199"/>
      <c r="P177" s="199"/>
      <c r="Q177" s="199"/>
      <c r="R177" s="199"/>
      <c r="S177" s="199"/>
      <c r="T177" s="20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4" t="s">
        <v>154</v>
      </c>
      <c r="AU177" s="194" t="s">
        <v>89</v>
      </c>
      <c r="AV177" s="14" t="s">
        <v>152</v>
      </c>
      <c r="AW177" s="14" t="s">
        <v>32</v>
      </c>
      <c r="AX177" s="14" t="s">
        <v>84</v>
      </c>
      <c r="AY177" s="194" t="s">
        <v>145</v>
      </c>
    </row>
    <row r="178" s="2" customFormat="1" ht="33" customHeight="1">
      <c r="A178" s="37"/>
      <c r="B178" s="170"/>
      <c r="C178" s="171" t="s">
        <v>8</v>
      </c>
      <c r="D178" s="171" t="s">
        <v>147</v>
      </c>
      <c r="E178" s="172" t="s">
        <v>219</v>
      </c>
      <c r="F178" s="173" t="s">
        <v>220</v>
      </c>
      <c r="G178" s="174" t="s">
        <v>221</v>
      </c>
      <c r="H178" s="175">
        <v>269</v>
      </c>
      <c r="I178" s="176"/>
      <c r="J178" s="177">
        <f>ROUND(I178*H178,2)</f>
        <v>0</v>
      </c>
      <c r="K178" s="173" t="s">
        <v>151</v>
      </c>
      <c r="L178" s="38"/>
      <c r="M178" s="178" t="s">
        <v>1</v>
      </c>
      <c r="N178" s="179" t="s">
        <v>42</v>
      </c>
      <c r="O178" s="76"/>
      <c r="P178" s="180">
        <f>O178*H178</f>
        <v>0</v>
      </c>
      <c r="Q178" s="180">
        <v>0.20469000000000001</v>
      </c>
      <c r="R178" s="180">
        <f>Q178*H178</f>
        <v>55.061610000000002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152</v>
      </c>
      <c r="AT178" s="182" t="s">
        <v>147</v>
      </c>
      <c r="AU178" s="182" t="s">
        <v>89</v>
      </c>
      <c r="AY178" s="18" t="s">
        <v>145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89</v>
      </c>
      <c r="BK178" s="183">
        <f>ROUND(I178*H178,2)</f>
        <v>0</v>
      </c>
      <c r="BL178" s="18" t="s">
        <v>152</v>
      </c>
      <c r="BM178" s="182" t="s">
        <v>222</v>
      </c>
    </row>
    <row r="179" s="13" customFormat="1">
      <c r="A179" s="13"/>
      <c r="B179" s="184"/>
      <c r="C179" s="13"/>
      <c r="D179" s="185" t="s">
        <v>154</v>
      </c>
      <c r="E179" s="186" t="s">
        <v>1</v>
      </c>
      <c r="F179" s="187" t="s">
        <v>223</v>
      </c>
      <c r="G179" s="13"/>
      <c r="H179" s="188">
        <v>165.36000000000001</v>
      </c>
      <c r="I179" s="189"/>
      <c r="J179" s="13"/>
      <c r="K179" s="13"/>
      <c r="L179" s="184"/>
      <c r="M179" s="190"/>
      <c r="N179" s="191"/>
      <c r="O179" s="191"/>
      <c r="P179" s="191"/>
      <c r="Q179" s="191"/>
      <c r="R179" s="191"/>
      <c r="S179" s="191"/>
      <c r="T179" s="19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6" t="s">
        <v>154</v>
      </c>
      <c r="AU179" s="186" t="s">
        <v>89</v>
      </c>
      <c r="AV179" s="13" t="s">
        <v>89</v>
      </c>
      <c r="AW179" s="13" t="s">
        <v>32</v>
      </c>
      <c r="AX179" s="13" t="s">
        <v>76</v>
      </c>
      <c r="AY179" s="186" t="s">
        <v>145</v>
      </c>
    </row>
    <row r="180" s="13" customFormat="1">
      <c r="A180" s="13"/>
      <c r="B180" s="184"/>
      <c r="C180" s="13"/>
      <c r="D180" s="185" t="s">
        <v>154</v>
      </c>
      <c r="E180" s="186" t="s">
        <v>1</v>
      </c>
      <c r="F180" s="187" t="s">
        <v>224</v>
      </c>
      <c r="G180" s="13"/>
      <c r="H180" s="188">
        <v>22.899999999999999</v>
      </c>
      <c r="I180" s="189"/>
      <c r="J180" s="13"/>
      <c r="K180" s="13"/>
      <c r="L180" s="184"/>
      <c r="M180" s="190"/>
      <c r="N180" s="191"/>
      <c r="O180" s="191"/>
      <c r="P180" s="191"/>
      <c r="Q180" s="191"/>
      <c r="R180" s="191"/>
      <c r="S180" s="191"/>
      <c r="T180" s="19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6" t="s">
        <v>154</v>
      </c>
      <c r="AU180" s="186" t="s">
        <v>89</v>
      </c>
      <c r="AV180" s="13" t="s">
        <v>89</v>
      </c>
      <c r="AW180" s="13" t="s">
        <v>32</v>
      </c>
      <c r="AX180" s="13" t="s">
        <v>76</v>
      </c>
      <c r="AY180" s="186" t="s">
        <v>145</v>
      </c>
    </row>
    <row r="181" s="13" customFormat="1">
      <c r="A181" s="13"/>
      <c r="B181" s="184"/>
      <c r="C181" s="13"/>
      <c r="D181" s="185" t="s">
        <v>154</v>
      </c>
      <c r="E181" s="186" t="s">
        <v>1</v>
      </c>
      <c r="F181" s="187" t="s">
        <v>225</v>
      </c>
      <c r="G181" s="13"/>
      <c r="H181" s="188">
        <v>69.879999999999995</v>
      </c>
      <c r="I181" s="189"/>
      <c r="J181" s="13"/>
      <c r="K181" s="13"/>
      <c r="L181" s="184"/>
      <c r="M181" s="190"/>
      <c r="N181" s="191"/>
      <c r="O181" s="191"/>
      <c r="P181" s="191"/>
      <c r="Q181" s="191"/>
      <c r="R181" s="191"/>
      <c r="S181" s="191"/>
      <c r="T181" s="19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6" t="s">
        <v>154</v>
      </c>
      <c r="AU181" s="186" t="s">
        <v>89</v>
      </c>
      <c r="AV181" s="13" t="s">
        <v>89</v>
      </c>
      <c r="AW181" s="13" t="s">
        <v>32</v>
      </c>
      <c r="AX181" s="13" t="s">
        <v>76</v>
      </c>
      <c r="AY181" s="186" t="s">
        <v>145</v>
      </c>
    </row>
    <row r="182" s="13" customFormat="1">
      <c r="A182" s="13"/>
      <c r="B182" s="184"/>
      <c r="C182" s="13"/>
      <c r="D182" s="185" t="s">
        <v>154</v>
      </c>
      <c r="E182" s="186" t="s">
        <v>1</v>
      </c>
      <c r="F182" s="187" t="s">
        <v>226</v>
      </c>
      <c r="G182" s="13"/>
      <c r="H182" s="188">
        <v>10.859999999999999</v>
      </c>
      <c r="I182" s="189"/>
      <c r="J182" s="13"/>
      <c r="K182" s="13"/>
      <c r="L182" s="184"/>
      <c r="M182" s="190"/>
      <c r="N182" s="191"/>
      <c r="O182" s="191"/>
      <c r="P182" s="191"/>
      <c r="Q182" s="191"/>
      <c r="R182" s="191"/>
      <c r="S182" s="191"/>
      <c r="T182" s="19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6" t="s">
        <v>154</v>
      </c>
      <c r="AU182" s="186" t="s">
        <v>89</v>
      </c>
      <c r="AV182" s="13" t="s">
        <v>89</v>
      </c>
      <c r="AW182" s="13" t="s">
        <v>32</v>
      </c>
      <c r="AX182" s="13" t="s">
        <v>76</v>
      </c>
      <c r="AY182" s="186" t="s">
        <v>145</v>
      </c>
    </row>
    <row r="183" s="14" customFormat="1">
      <c r="A183" s="14"/>
      <c r="B183" s="193"/>
      <c r="C183" s="14"/>
      <c r="D183" s="185" t="s">
        <v>154</v>
      </c>
      <c r="E183" s="194" t="s">
        <v>1</v>
      </c>
      <c r="F183" s="195" t="s">
        <v>159</v>
      </c>
      <c r="G183" s="14"/>
      <c r="H183" s="196">
        <v>269</v>
      </c>
      <c r="I183" s="197"/>
      <c r="J183" s="14"/>
      <c r="K183" s="14"/>
      <c r="L183" s="193"/>
      <c r="M183" s="198"/>
      <c r="N183" s="199"/>
      <c r="O183" s="199"/>
      <c r="P183" s="199"/>
      <c r="Q183" s="199"/>
      <c r="R183" s="199"/>
      <c r="S183" s="199"/>
      <c r="T183" s="20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4" t="s">
        <v>154</v>
      </c>
      <c r="AU183" s="194" t="s">
        <v>89</v>
      </c>
      <c r="AV183" s="14" t="s">
        <v>152</v>
      </c>
      <c r="AW183" s="14" t="s">
        <v>32</v>
      </c>
      <c r="AX183" s="14" t="s">
        <v>84</v>
      </c>
      <c r="AY183" s="194" t="s">
        <v>145</v>
      </c>
    </row>
    <row r="184" s="12" customFormat="1" ht="22.8" customHeight="1">
      <c r="A184" s="12"/>
      <c r="B184" s="157"/>
      <c r="C184" s="12"/>
      <c r="D184" s="158" t="s">
        <v>75</v>
      </c>
      <c r="E184" s="168" t="s">
        <v>163</v>
      </c>
      <c r="F184" s="168" t="s">
        <v>227</v>
      </c>
      <c r="G184" s="12"/>
      <c r="H184" s="12"/>
      <c r="I184" s="160"/>
      <c r="J184" s="169">
        <f>BK184</f>
        <v>0</v>
      </c>
      <c r="K184" s="12"/>
      <c r="L184" s="157"/>
      <c r="M184" s="162"/>
      <c r="N184" s="163"/>
      <c r="O184" s="163"/>
      <c r="P184" s="164">
        <f>SUM(P185:P195)</f>
        <v>0</v>
      </c>
      <c r="Q184" s="163"/>
      <c r="R184" s="164">
        <f>SUM(R185:R195)</f>
        <v>85.417282999999998</v>
      </c>
      <c r="S184" s="163"/>
      <c r="T184" s="165">
        <f>SUM(T185:T195)</f>
        <v>0.0016892000000000001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158" t="s">
        <v>84</v>
      </c>
      <c r="AT184" s="166" t="s">
        <v>75</v>
      </c>
      <c r="AU184" s="166" t="s">
        <v>84</v>
      </c>
      <c r="AY184" s="158" t="s">
        <v>145</v>
      </c>
      <c r="BK184" s="167">
        <f>SUM(BK185:BK195)</f>
        <v>0</v>
      </c>
    </row>
    <row r="185" s="2" customFormat="1" ht="33" customHeight="1">
      <c r="A185" s="37"/>
      <c r="B185" s="170"/>
      <c r="C185" s="171" t="s">
        <v>228</v>
      </c>
      <c r="D185" s="171" t="s">
        <v>147</v>
      </c>
      <c r="E185" s="172" t="s">
        <v>229</v>
      </c>
      <c r="F185" s="173" t="s">
        <v>230</v>
      </c>
      <c r="G185" s="174" t="s">
        <v>150</v>
      </c>
      <c r="H185" s="175">
        <v>17.613</v>
      </c>
      <c r="I185" s="176"/>
      <c r="J185" s="177">
        <f>ROUND(I185*H185,2)</f>
        <v>0</v>
      </c>
      <c r="K185" s="173" t="s">
        <v>1</v>
      </c>
      <c r="L185" s="38"/>
      <c r="M185" s="178" t="s">
        <v>1</v>
      </c>
      <c r="N185" s="179" t="s">
        <v>42</v>
      </c>
      <c r="O185" s="76"/>
      <c r="P185" s="180">
        <f>O185*H185</f>
        <v>0</v>
      </c>
      <c r="Q185" s="180">
        <v>1.8775</v>
      </c>
      <c r="R185" s="180">
        <f>Q185*H185</f>
        <v>33.068407499999999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152</v>
      </c>
      <c r="AT185" s="182" t="s">
        <v>147</v>
      </c>
      <c r="AU185" s="182" t="s">
        <v>89</v>
      </c>
      <c r="AY185" s="18" t="s">
        <v>145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89</v>
      </c>
      <c r="BK185" s="183">
        <f>ROUND(I185*H185,2)</f>
        <v>0</v>
      </c>
      <c r="BL185" s="18" t="s">
        <v>152</v>
      </c>
      <c r="BM185" s="182" t="s">
        <v>89</v>
      </c>
    </row>
    <row r="186" s="15" customFormat="1">
      <c r="A186" s="15"/>
      <c r="B186" s="211"/>
      <c r="C186" s="15"/>
      <c r="D186" s="185" t="s">
        <v>154</v>
      </c>
      <c r="E186" s="212" t="s">
        <v>1</v>
      </c>
      <c r="F186" s="213" t="s">
        <v>231</v>
      </c>
      <c r="G186" s="15"/>
      <c r="H186" s="212" t="s">
        <v>1</v>
      </c>
      <c r="I186" s="214"/>
      <c r="J186" s="15"/>
      <c r="K186" s="15"/>
      <c r="L186" s="211"/>
      <c r="M186" s="215"/>
      <c r="N186" s="216"/>
      <c r="O186" s="216"/>
      <c r="P186" s="216"/>
      <c r="Q186" s="216"/>
      <c r="R186" s="216"/>
      <c r="S186" s="216"/>
      <c r="T186" s="21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2" t="s">
        <v>154</v>
      </c>
      <c r="AU186" s="212" t="s">
        <v>89</v>
      </c>
      <c r="AV186" s="15" t="s">
        <v>84</v>
      </c>
      <c r="AW186" s="15" t="s">
        <v>32</v>
      </c>
      <c r="AX186" s="15" t="s">
        <v>76</v>
      </c>
      <c r="AY186" s="212" t="s">
        <v>145</v>
      </c>
    </row>
    <row r="187" s="13" customFormat="1">
      <c r="A187" s="13"/>
      <c r="B187" s="184"/>
      <c r="C187" s="13"/>
      <c r="D187" s="185" t="s">
        <v>154</v>
      </c>
      <c r="E187" s="186" t="s">
        <v>1</v>
      </c>
      <c r="F187" s="187" t="s">
        <v>232</v>
      </c>
      <c r="G187" s="13"/>
      <c r="H187" s="188">
        <v>17.613</v>
      </c>
      <c r="I187" s="189"/>
      <c r="J187" s="13"/>
      <c r="K187" s="13"/>
      <c r="L187" s="184"/>
      <c r="M187" s="190"/>
      <c r="N187" s="191"/>
      <c r="O187" s="191"/>
      <c r="P187" s="191"/>
      <c r="Q187" s="191"/>
      <c r="R187" s="191"/>
      <c r="S187" s="191"/>
      <c r="T187" s="19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6" t="s">
        <v>154</v>
      </c>
      <c r="AU187" s="186" t="s">
        <v>89</v>
      </c>
      <c r="AV187" s="13" t="s">
        <v>89</v>
      </c>
      <c r="AW187" s="13" t="s">
        <v>32</v>
      </c>
      <c r="AX187" s="13" t="s">
        <v>76</v>
      </c>
      <c r="AY187" s="186" t="s">
        <v>145</v>
      </c>
    </row>
    <row r="188" s="14" customFormat="1">
      <c r="A188" s="14"/>
      <c r="B188" s="193"/>
      <c r="C188" s="14"/>
      <c r="D188" s="185" t="s">
        <v>154</v>
      </c>
      <c r="E188" s="194" t="s">
        <v>1</v>
      </c>
      <c r="F188" s="195" t="s">
        <v>159</v>
      </c>
      <c r="G188" s="14"/>
      <c r="H188" s="196">
        <v>17.613</v>
      </c>
      <c r="I188" s="197"/>
      <c r="J188" s="14"/>
      <c r="K188" s="14"/>
      <c r="L188" s="193"/>
      <c r="M188" s="198"/>
      <c r="N188" s="199"/>
      <c r="O188" s="199"/>
      <c r="P188" s="199"/>
      <c r="Q188" s="199"/>
      <c r="R188" s="199"/>
      <c r="S188" s="199"/>
      <c r="T188" s="200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194" t="s">
        <v>154</v>
      </c>
      <c r="AU188" s="194" t="s">
        <v>89</v>
      </c>
      <c r="AV188" s="14" t="s">
        <v>152</v>
      </c>
      <c r="AW188" s="14" t="s">
        <v>32</v>
      </c>
      <c r="AX188" s="14" t="s">
        <v>84</v>
      </c>
      <c r="AY188" s="194" t="s">
        <v>145</v>
      </c>
    </row>
    <row r="189" s="2" customFormat="1" ht="21.75" customHeight="1">
      <c r="A189" s="37"/>
      <c r="B189" s="170"/>
      <c r="C189" s="171" t="s">
        <v>233</v>
      </c>
      <c r="D189" s="171" t="s">
        <v>147</v>
      </c>
      <c r="E189" s="172" t="s">
        <v>234</v>
      </c>
      <c r="F189" s="173" t="s">
        <v>235</v>
      </c>
      <c r="G189" s="174" t="s">
        <v>236</v>
      </c>
      <c r="H189" s="175">
        <v>7</v>
      </c>
      <c r="I189" s="176"/>
      <c r="J189" s="177">
        <f>ROUND(I189*H189,2)</f>
        <v>0</v>
      </c>
      <c r="K189" s="173" t="s">
        <v>1</v>
      </c>
      <c r="L189" s="38"/>
      <c r="M189" s="178" t="s">
        <v>1</v>
      </c>
      <c r="N189" s="179" t="s">
        <v>42</v>
      </c>
      <c r="O189" s="76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152</v>
      </c>
      <c r="AT189" s="182" t="s">
        <v>147</v>
      </c>
      <c r="AU189" s="182" t="s">
        <v>89</v>
      </c>
      <c r="AY189" s="18" t="s">
        <v>145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89</v>
      </c>
      <c r="BK189" s="183">
        <f>ROUND(I189*H189,2)</f>
        <v>0</v>
      </c>
      <c r="BL189" s="18" t="s">
        <v>152</v>
      </c>
      <c r="BM189" s="182" t="s">
        <v>237</v>
      </c>
    </row>
    <row r="190" s="2" customFormat="1" ht="24.15" customHeight="1">
      <c r="A190" s="37"/>
      <c r="B190" s="170"/>
      <c r="C190" s="171" t="s">
        <v>238</v>
      </c>
      <c r="D190" s="171" t="s">
        <v>147</v>
      </c>
      <c r="E190" s="172" t="s">
        <v>239</v>
      </c>
      <c r="F190" s="173" t="s">
        <v>240</v>
      </c>
      <c r="G190" s="174" t="s">
        <v>221</v>
      </c>
      <c r="H190" s="175">
        <v>168.91999999999999</v>
      </c>
      <c r="I190" s="176"/>
      <c r="J190" s="177">
        <f>ROUND(I190*H190,2)</f>
        <v>0</v>
      </c>
      <c r="K190" s="173" t="s">
        <v>151</v>
      </c>
      <c r="L190" s="38"/>
      <c r="M190" s="178" t="s">
        <v>1</v>
      </c>
      <c r="N190" s="179" t="s">
        <v>42</v>
      </c>
      <c r="O190" s="76"/>
      <c r="P190" s="180">
        <f>O190*H190</f>
        <v>0</v>
      </c>
      <c r="Q190" s="180">
        <v>0.013570000000000001</v>
      </c>
      <c r="R190" s="180">
        <f>Q190*H190</f>
        <v>2.2922444</v>
      </c>
      <c r="S190" s="180">
        <v>1.0000000000000001E-05</v>
      </c>
      <c r="T190" s="181">
        <f>S190*H190</f>
        <v>0.0016892000000000001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152</v>
      </c>
      <c r="AT190" s="182" t="s">
        <v>147</v>
      </c>
      <c r="AU190" s="182" t="s">
        <v>89</v>
      </c>
      <c r="AY190" s="18" t="s">
        <v>145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89</v>
      </c>
      <c r="BK190" s="183">
        <f>ROUND(I190*H190,2)</f>
        <v>0</v>
      </c>
      <c r="BL190" s="18" t="s">
        <v>152</v>
      </c>
      <c r="BM190" s="182" t="s">
        <v>241</v>
      </c>
    </row>
    <row r="191" s="13" customFormat="1">
      <c r="A191" s="13"/>
      <c r="B191" s="184"/>
      <c r="C191" s="13"/>
      <c r="D191" s="185" t="s">
        <v>154</v>
      </c>
      <c r="E191" s="186" t="s">
        <v>1</v>
      </c>
      <c r="F191" s="187" t="s">
        <v>242</v>
      </c>
      <c r="G191" s="13"/>
      <c r="H191" s="188">
        <v>168.91999999999999</v>
      </c>
      <c r="I191" s="189"/>
      <c r="J191" s="13"/>
      <c r="K191" s="13"/>
      <c r="L191" s="184"/>
      <c r="M191" s="190"/>
      <c r="N191" s="191"/>
      <c r="O191" s="191"/>
      <c r="P191" s="191"/>
      <c r="Q191" s="191"/>
      <c r="R191" s="191"/>
      <c r="S191" s="191"/>
      <c r="T191" s="19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6" t="s">
        <v>154</v>
      </c>
      <c r="AU191" s="186" t="s">
        <v>89</v>
      </c>
      <c r="AV191" s="13" t="s">
        <v>89</v>
      </c>
      <c r="AW191" s="13" t="s">
        <v>32</v>
      </c>
      <c r="AX191" s="13" t="s">
        <v>76</v>
      </c>
      <c r="AY191" s="186" t="s">
        <v>145</v>
      </c>
    </row>
    <row r="192" s="14" customFormat="1">
      <c r="A192" s="14"/>
      <c r="B192" s="193"/>
      <c r="C192" s="14"/>
      <c r="D192" s="185" t="s">
        <v>154</v>
      </c>
      <c r="E192" s="194" t="s">
        <v>1</v>
      </c>
      <c r="F192" s="195" t="s">
        <v>159</v>
      </c>
      <c r="G192" s="14"/>
      <c r="H192" s="196">
        <v>168.91999999999999</v>
      </c>
      <c r="I192" s="197"/>
      <c r="J192" s="14"/>
      <c r="K192" s="14"/>
      <c r="L192" s="193"/>
      <c r="M192" s="198"/>
      <c r="N192" s="199"/>
      <c r="O192" s="199"/>
      <c r="P192" s="199"/>
      <c r="Q192" s="199"/>
      <c r="R192" s="199"/>
      <c r="S192" s="199"/>
      <c r="T192" s="20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4" t="s">
        <v>154</v>
      </c>
      <c r="AU192" s="194" t="s">
        <v>89</v>
      </c>
      <c r="AV192" s="14" t="s">
        <v>152</v>
      </c>
      <c r="AW192" s="14" t="s">
        <v>32</v>
      </c>
      <c r="AX192" s="14" t="s">
        <v>84</v>
      </c>
      <c r="AY192" s="194" t="s">
        <v>145</v>
      </c>
    </row>
    <row r="193" s="2" customFormat="1" ht="24.15" customHeight="1">
      <c r="A193" s="37"/>
      <c r="B193" s="170"/>
      <c r="C193" s="171" t="s">
        <v>243</v>
      </c>
      <c r="D193" s="171" t="s">
        <v>147</v>
      </c>
      <c r="E193" s="172" t="s">
        <v>244</v>
      </c>
      <c r="F193" s="173" t="s">
        <v>245</v>
      </c>
      <c r="G193" s="174" t="s">
        <v>192</v>
      </c>
      <c r="H193" s="175">
        <v>170.667</v>
      </c>
      <c r="I193" s="176"/>
      <c r="J193" s="177">
        <f>ROUND(I193*H193,2)</f>
        <v>0</v>
      </c>
      <c r="K193" s="173" t="s">
        <v>151</v>
      </c>
      <c r="L193" s="38"/>
      <c r="M193" s="178" t="s">
        <v>1</v>
      </c>
      <c r="N193" s="179" t="s">
        <v>42</v>
      </c>
      <c r="O193" s="76"/>
      <c r="P193" s="180">
        <f>O193*H193</f>
        <v>0</v>
      </c>
      <c r="Q193" s="180">
        <v>0.29330000000000001</v>
      </c>
      <c r="R193" s="180">
        <f>Q193*H193</f>
        <v>50.056631100000004</v>
      </c>
      <c r="S193" s="180">
        <v>0</v>
      </c>
      <c r="T193" s="18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2" t="s">
        <v>152</v>
      </c>
      <c r="AT193" s="182" t="s">
        <v>147</v>
      </c>
      <c r="AU193" s="182" t="s">
        <v>89</v>
      </c>
      <c r="AY193" s="18" t="s">
        <v>145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8" t="s">
        <v>89</v>
      </c>
      <c r="BK193" s="183">
        <f>ROUND(I193*H193,2)</f>
        <v>0</v>
      </c>
      <c r="BL193" s="18" t="s">
        <v>152</v>
      </c>
      <c r="BM193" s="182" t="s">
        <v>246</v>
      </c>
    </row>
    <row r="194" s="13" customFormat="1">
      <c r="A194" s="13"/>
      <c r="B194" s="184"/>
      <c r="C194" s="13"/>
      <c r="D194" s="185" t="s">
        <v>154</v>
      </c>
      <c r="E194" s="186" t="s">
        <v>1</v>
      </c>
      <c r="F194" s="187" t="s">
        <v>247</v>
      </c>
      <c r="G194" s="13"/>
      <c r="H194" s="188">
        <v>170.667</v>
      </c>
      <c r="I194" s="189"/>
      <c r="J194" s="13"/>
      <c r="K194" s="13"/>
      <c r="L194" s="184"/>
      <c r="M194" s="190"/>
      <c r="N194" s="191"/>
      <c r="O194" s="191"/>
      <c r="P194" s="191"/>
      <c r="Q194" s="191"/>
      <c r="R194" s="191"/>
      <c r="S194" s="191"/>
      <c r="T194" s="19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6" t="s">
        <v>154</v>
      </c>
      <c r="AU194" s="186" t="s">
        <v>89</v>
      </c>
      <c r="AV194" s="13" t="s">
        <v>89</v>
      </c>
      <c r="AW194" s="13" t="s">
        <v>32</v>
      </c>
      <c r="AX194" s="13" t="s">
        <v>76</v>
      </c>
      <c r="AY194" s="186" t="s">
        <v>145</v>
      </c>
    </row>
    <row r="195" s="14" customFormat="1">
      <c r="A195" s="14"/>
      <c r="B195" s="193"/>
      <c r="C195" s="14"/>
      <c r="D195" s="185" t="s">
        <v>154</v>
      </c>
      <c r="E195" s="194" t="s">
        <v>1</v>
      </c>
      <c r="F195" s="195" t="s">
        <v>159</v>
      </c>
      <c r="G195" s="14"/>
      <c r="H195" s="196">
        <v>170.667</v>
      </c>
      <c r="I195" s="197"/>
      <c r="J195" s="14"/>
      <c r="K195" s="14"/>
      <c r="L195" s="193"/>
      <c r="M195" s="198"/>
      <c r="N195" s="199"/>
      <c r="O195" s="199"/>
      <c r="P195" s="199"/>
      <c r="Q195" s="199"/>
      <c r="R195" s="199"/>
      <c r="S195" s="199"/>
      <c r="T195" s="20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4" t="s">
        <v>154</v>
      </c>
      <c r="AU195" s="194" t="s">
        <v>89</v>
      </c>
      <c r="AV195" s="14" t="s">
        <v>152</v>
      </c>
      <c r="AW195" s="14" t="s">
        <v>32</v>
      </c>
      <c r="AX195" s="14" t="s">
        <v>84</v>
      </c>
      <c r="AY195" s="194" t="s">
        <v>145</v>
      </c>
    </row>
    <row r="196" s="12" customFormat="1" ht="22.8" customHeight="1">
      <c r="A196" s="12"/>
      <c r="B196" s="157"/>
      <c r="C196" s="12"/>
      <c r="D196" s="158" t="s">
        <v>75</v>
      </c>
      <c r="E196" s="168" t="s">
        <v>177</v>
      </c>
      <c r="F196" s="168" t="s">
        <v>248</v>
      </c>
      <c r="G196" s="12"/>
      <c r="H196" s="12"/>
      <c r="I196" s="160"/>
      <c r="J196" s="169">
        <f>BK196</f>
        <v>0</v>
      </c>
      <c r="K196" s="12"/>
      <c r="L196" s="157"/>
      <c r="M196" s="162"/>
      <c r="N196" s="163"/>
      <c r="O196" s="163"/>
      <c r="P196" s="164">
        <f>SUM(P197:P248)</f>
        <v>0</v>
      </c>
      <c r="Q196" s="163"/>
      <c r="R196" s="164">
        <f>SUM(R197:R248)</f>
        <v>115.02251434000002</v>
      </c>
      <c r="S196" s="163"/>
      <c r="T196" s="165">
        <f>SUM(T197:T248)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58" t="s">
        <v>84</v>
      </c>
      <c r="AT196" s="166" t="s">
        <v>75</v>
      </c>
      <c r="AU196" s="166" t="s">
        <v>84</v>
      </c>
      <c r="AY196" s="158" t="s">
        <v>145</v>
      </c>
      <c r="BK196" s="167">
        <f>SUM(BK197:BK248)</f>
        <v>0</v>
      </c>
    </row>
    <row r="197" s="2" customFormat="1" ht="24.15" customHeight="1">
      <c r="A197" s="37"/>
      <c r="B197" s="170"/>
      <c r="C197" s="171" t="s">
        <v>249</v>
      </c>
      <c r="D197" s="171" t="s">
        <v>147</v>
      </c>
      <c r="E197" s="172" t="s">
        <v>250</v>
      </c>
      <c r="F197" s="173" t="s">
        <v>251</v>
      </c>
      <c r="G197" s="174" t="s">
        <v>192</v>
      </c>
      <c r="H197" s="175">
        <v>170.09999999999999</v>
      </c>
      <c r="I197" s="176"/>
      <c r="J197" s="177">
        <f>ROUND(I197*H197,2)</f>
        <v>0</v>
      </c>
      <c r="K197" s="173" t="s">
        <v>151</v>
      </c>
      <c r="L197" s="38"/>
      <c r="M197" s="178" t="s">
        <v>1</v>
      </c>
      <c r="N197" s="179" t="s">
        <v>42</v>
      </c>
      <c r="O197" s="76"/>
      <c r="P197" s="180">
        <f>O197*H197</f>
        <v>0</v>
      </c>
      <c r="Q197" s="180">
        <v>0.021000000000000001</v>
      </c>
      <c r="R197" s="180">
        <f>Q197*H197</f>
        <v>3.5721000000000003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152</v>
      </c>
      <c r="AT197" s="182" t="s">
        <v>147</v>
      </c>
      <c r="AU197" s="182" t="s">
        <v>89</v>
      </c>
      <c r="AY197" s="18" t="s">
        <v>145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89</v>
      </c>
      <c r="BK197" s="183">
        <f>ROUND(I197*H197,2)</f>
        <v>0</v>
      </c>
      <c r="BL197" s="18" t="s">
        <v>152</v>
      </c>
      <c r="BM197" s="182" t="s">
        <v>252</v>
      </c>
    </row>
    <row r="198" s="13" customFormat="1">
      <c r="A198" s="13"/>
      <c r="B198" s="184"/>
      <c r="C198" s="13"/>
      <c r="D198" s="185" t="s">
        <v>154</v>
      </c>
      <c r="E198" s="186" t="s">
        <v>1</v>
      </c>
      <c r="F198" s="187" t="s">
        <v>253</v>
      </c>
      <c r="G198" s="13"/>
      <c r="H198" s="188">
        <v>170.09999999999999</v>
      </c>
      <c r="I198" s="189"/>
      <c r="J198" s="13"/>
      <c r="K198" s="13"/>
      <c r="L198" s="184"/>
      <c r="M198" s="190"/>
      <c r="N198" s="191"/>
      <c r="O198" s="191"/>
      <c r="P198" s="191"/>
      <c r="Q198" s="191"/>
      <c r="R198" s="191"/>
      <c r="S198" s="191"/>
      <c r="T198" s="192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6" t="s">
        <v>154</v>
      </c>
      <c r="AU198" s="186" t="s">
        <v>89</v>
      </c>
      <c r="AV198" s="13" t="s">
        <v>89</v>
      </c>
      <c r="AW198" s="13" t="s">
        <v>32</v>
      </c>
      <c r="AX198" s="13" t="s">
        <v>76</v>
      </c>
      <c r="AY198" s="186" t="s">
        <v>145</v>
      </c>
    </row>
    <row r="199" s="14" customFormat="1">
      <c r="A199" s="14"/>
      <c r="B199" s="193"/>
      <c r="C199" s="14"/>
      <c r="D199" s="185" t="s">
        <v>154</v>
      </c>
      <c r="E199" s="194" t="s">
        <v>1</v>
      </c>
      <c r="F199" s="195" t="s">
        <v>159</v>
      </c>
      <c r="G199" s="14"/>
      <c r="H199" s="196">
        <v>170.09999999999999</v>
      </c>
      <c r="I199" s="197"/>
      <c r="J199" s="14"/>
      <c r="K199" s="14"/>
      <c r="L199" s="193"/>
      <c r="M199" s="198"/>
      <c r="N199" s="199"/>
      <c r="O199" s="199"/>
      <c r="P199" s="199"/>
      <c r="Q199" s="199"/>
      <c r="R199" s="199"/>
      <c r="S199" s="199"/>
      <c r="T199" s="200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4" t="s">
        <v>154</v>
      </c>
      <c r="AU199" s="194" t="s">
        <v>89</v>
      </c>
      <c r="AV199" s="14" t="s">
        <v>152</v>
      </c>
      <c r="AW199" s="14" t="s">
        <v>32</v>
      </c>
      <c r="AX199" s="14" t="s">
        <v>84</v>
      </c>
      <c r="AY199" s="194" t="s">
        <v>145</v>
      </c>
    </row>
    <row r="200" s="2" customFormat="1" ht="24.15" customHeight="1">
      <c r="A200" s="37"/>
      <c r="B200" s="170"/>
      <c r="C200" s="171" t="s">
        <v>254</v>
      </c>
      <c r="D200" s="171" t="s">
        <v>147</v>
      </c>
      <c r="E200" s="172" t="s">
        <v>255</v>
      </c>
      <c r="F200" s="173" t="s">
        <v>256</v>
      </c>
      <c r="G200" s="174" t="s">
        <v>192</v>
      </c>
      <c r="H200" s="175">
        <v>309.76799999999997</v>
      </c>
      <c r="I200" s="176"/>
      <c r="J200" s="177">
        <f>ROUND(I200*H200,2)</f>
        <v>0</v>
      </c>
      <c r="K200" s="173" t="s">
        <v>1</v>
      </c>
      <c r="L200" s="38"/>
      <c r="M200" s="178" t="s">
        <v>1</v>
      </c>
      <c r="N200" s="179" t="s">
        <v>42</v>
      </c>
      <c r="O200" s="76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152</v>
      </c>
      <c r="AT200" s="182" t="s">
        <v>147</v>
      </c>
      <c r="AU200" s="182" t="s">
        <v>89</v>
      </c>
      <c r="AY200" s="18" t="s">
        <v>145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89</v>
      </c>
      <c r="BK200" s="183">
        <f>ROUND(I200*H200,2)</f>
        <v>0</v>
      </c>
      <c r="BL200" s="18" t="s">
        <v>152</v>
      </c>
      <c r="BM200" s="182" t="s">
        <v>257</v>
      </c>
    </row>
    <row r="201" s="13" customFormat="1">
      <c r="A201" s="13"/>
      <c r="B201" s="184"/>
      <c r="C201" s="13"/>
      <c r="D201" s="185" t="s">
        <v>154</v>
      </c>
      <c r="E201" s="186" t="s">
        <v>1</v>
      </c>
      <c r="F201" s="187" t="s">
        <v>258</v>
      </c>
      <c r="G201" s="13"/>
      <c r="H201" s="188">
        <v>198.43199999999999</v>
      </c>
      <c r="I201" s="189"/>
      <c r="J201" s="13"/>
      <c r="K201" s="13"/>
      <c r="L201" s="184"/>
      <c r="M201" s="190"/>
      <c r="N201" s="191"/>
      <c r="O201" s="191"/>
      <c r="P201" s="191"/>
      <c r="Q201" s="191"/>
      <c r="R201" s="191"/>
      <c r="S201" s="191"/>
      <c r="T201" s="19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6" t="s">
        <v>154</v>
      </c>
      <c r="AU201" s="186" t="s">
        <v>89</v>
      </c>
      <c r="AV201" s="13" t="s">
        <v>89</v>
      </c>
      <c r="AW201" s="13" t="s">
        <v>32</v>
      </c>
      <c r="AX201" s="13" t="s">
        <v>76</v>
      </c>
      <c r="AY201" s="186" t="s">
        <v>145</v>
      </c>
    </row>
    <row r="202" s="13" customFormat="1">
      <c r="A202" s="13"/>
      <c r="B202" s="184"/>
      <c r="C202" s="13"/>
      <c r="D202" s="185" t="s">
        <v>154</v>
      </c>
      <c r="E202" s="186" t="s">
        <v>1</v>
      </c>
      <c r="F202" s="187" t="s">
        <v>259</v>
      </c>
      <c r="G202" s="13"/>
      <c r="H202" s="188">
        <v>27.48</v>
      </c>
      <c r="I202" s="189"/>
      <c r="J202" s="13"/>
      <c r="K202" s="13"/>
      <c r="L202" s="184"/>
      <c r="M202" s="190"/>
      <c r="N202" s="191"/>
      <c r="O202" s="191"/>
      <c r="P202" s="191"/>
      <c r="Q202" s="191"/>
      <c r="R202" s="191"/>
      <c r="S202" s="191"/>
      <c r="T202" s="192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186" t="s">
        <v>154</v>
      </c>
      <c r="AU202" s="186" t="s">
        <v>89</v>
      </c>
      <c r="AV202" s="13" t="s">
        <v>89</v>
      </c>
      <c r="AW202" s="13" t="s">
        <v>32</v>
      </c>
      <c r="AX202" s="13" t="s">
        <v>76</v>
      </c>
      <c r="AY202" s="186" t="s">
        <v>145</v>
      </c>
    </row>
    <row r="203" s="13" customFormat="1">
      <c r="A203" s="13"/>
      <c r="B203" s="184"/>
      <c r="C203" s="13"/>
      <c r="D203" s="185" t="s">
        <v>154</v>
      </c>
      <c r="E203" s="186" t="s">
        <v>1</v>
      </c>
      <c r="F203" s="187" t="s">
        <v>260</v>
      </c>
      <c r="G203" s="13"/>
      <c r="H203" s="188">
        <v>83.855999999999995</v>
      </c>
      <c r="I203" s="189"/>
      <c r="J203" s="13"/>
      <c r="K203" s="13"/>
      <c r="L203" s="184"/>
      <c r="M203" s="190"/>
      <c r="N203" s="191"/>
      <c r="O203" s="191"/>
      <c r="P203" s="191"/>
      <c r="Q203" s="191"/>
      <c r="R203" s="191"/>
      <c r="S203" s="191"/>
      <c r="T203" s="19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6" t="s">
        <v>154</v>
      </c>
      <c r="AU203" s="186" t="s">
        <v>89</v>
      </c>
      <c r="AV203" s="13" t="s">
        <v>89</v>
      </c>
      <c r="AW203" s="13" t="s">
        <v>32</v>
      </c>
      <c r="AX203" s="13" t="s">
        <v>76</v>
      </c>
      <c r="AY203" s="186" t="s">
        <v>145</v>
      </c>
    </row>
    <row r="204" s="14" customFormat="1">
      <c r="A204" s="14"/>
      <c r="B204" s="193"/>
      <c r="C204" s="14"/>
      <c r="D204" s="185" t="s">
        <v>154</v>
      </c>
      <c r="E204" s="194" t="s">
        <v>1</v>
      </c>
      <c r="F204" s="195" t="s">
        <v>159</v>
      </c>
      <c r="G204" s="14"/>
      <c r="H204" s="196">
        <v>309.76799999999997</v>
      </c>
      <c r="I204" s="197"/>
      <c r="J204" s="14"/>
      <c r="K204" s="14"/>
      <c r="L204" s="193"/>
      <c r="M204" s="198"/>
      <c r="N204" s="199"/>
      <c r="O204" s="199"/>
      <c r="P204" s="199"/>
      <c r="Q204" s="199"/>
      <c r="R204" s="199"/>
      <c r="S204" s="199"/>
      <c r="T204" s="20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4" t="s">
        <v>154</v>
      </c>
      <c r="AU204" s="194" t="s">
        <v>89</v>
      </c>
      <c r="AV204" s="14" t="s">
        <v>152</v>
      </c>
      <c r="AW204" s="14" t="s">
        <v>32</v>
      </c>
      <c r="AX204" s="14" t="s">
        <v>84</v>
      </c>
      <c r="AY204" s="194" t="s">
        <v>145</v>
      </c>
    </row>
    <row r="205" s="2" customFormat="1" ht="16.5" customHeight="1">
      <c r="A205" s="37"/>
      <c r="B205" s="170"/>
      <c r="C205" s="171" t="s">
        <v>261</v>
      </c>
      <c r="D205" s="171" t="s">
        <v>147</v>
      </c>
      <c r="E205" s="172" t="s">
        <v>262</v>
      </c>
      <c r="F205" s="173" t="s">
        <v>263</v>
      </c>
      <c r="G205" s="174" t="s">
        <v>221</v>
      </c>
      <c r="H205" s="175">
        <v>50.200000000000003</v>
      </c>
      <c r="I205" s="176"/>
      <c r="J205" s="177">
        <f>ROUND(I205*H205,2)</f>
        <v>0</v>
      </c>
      <c r="K205" s="173" t="s">
        <v>1</v>
      </c>
      <c r="L205" s="38"/>
      <c r="M205" s="178" t="s">
        <v>1</v>
      </c>
      <c r="N205" s="179" t="s">
        <v>42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152</v>
      </c>
      <c r="AT205" s="182" t="s">
        <v>147</v>
      </c>
      <c r="AU205" s="182" t="s">
        <v>89</v>
      </c>
      <c r="AY205" s="18" t="s">
        <v>145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89</v>
      </c>
      <c r="BK205" s="183">
        <f>ROUND(I205*H205,2)</f>
        <v>0</v>
      </c>
      <c r="BL205" s="18" t="s">
        <v>152</v>
      </c>
      <c r="BM205" s="182" t="s">
        <v>264</v>
      </c>
    </row>
    <row r="206" s="2" customFormat="1" ht="16.5" customHeight="1">
      <c r="A206" s="37"/>
      <c r="B206" s="170"/>
      <c r="C206" s="171" t="s">
        <v>86</v>
      </c>
      <c r="D206" s="171" t="s">
        <v>147</v>
      </c>
      <c r="E206" s="172" t="s">
        <v>265</v>
      </c>
      <c r="F206" s="173" t="s">
        <v>266</v>
      </c>
      <c r="G206" s="174" t="s">
        <v>221</v>
      </c>
      <c r="H206" s="175">
        <v>30.079999999999998</v>
      </c>
      <c r="I206" s="176"/>
      <c r="J206" s="177">
        <f>ROUND(I206*H206,2)</f>
        <v>0</v>
      </c>
      <c r="K206" s="173" t="s">
        <v>1</v>
      </c>
      <c r="L206" s="38"/>
      <c r="M206" s="178" t="s">
        <v>1</v>
      </c>
      <c r="N206" s="179" t="s">
        <v>42</v>
      </c>
      <c r="O206" s="76"/>
      <c r="P206" s="180">
        <f>O206*H206</f>
        <v>0</v>
      </c>
      <c r="Q206" s="180">
        <v>0</v>
      </c>
      <c r="R206" s="180">
        <f>Q206*H206</f>
        <v>0</v>
      </c>
      <c r="S206" s="180">
        <v>0</v>
      </c>
      <c r="T206" s="18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82" t="s">
        <v>152</v>
      </c>
      <c r="AT206" s="182" t="s">
        <v>147</v>
      </c>
      <c r="AU206" s="182" t="s">
        <v>89</v>
      </c>
      <c r="AY206" s="18" t="s">
        <v>145</v>
      </c>
      <c r="BE206" s="183">
        <f>IF(N206="základní",J206,0)</f>
        <v>0</v>
      </c>
      <c r="BF206" s="183">
        <f>IF(N206="snížená",J206,0)</f>
        <v>0</v>
      </c>
      <c r="BG206" s="183">
        <f>IF(N206="zákl. přenesená",J206,0)</f>
        <v>0</v>
      </c>
      <c r="BH206" s="183">
        <f>IF(N206="sníž. přenesená",J206,0)</f>
        <v>0</v>
      </c>
      <c r="BI206" s="183">
        <f>IF(N206="nulová",J206,0)</f>
        <v>0</v>
      </c>
      <c r="BJ206" s="18" t="s">
        <v>89</v>
      </c>
      <c r="BK206" s="183">
        <f>ROUND(I206*H206,2)</f>
        <v>0</v>
      </c>
      <c r="BL206" s="18" t="s">
        <v>152</v>
      </c>
      <c r="BM206" s="182" t="s">
        <v>267</v>
      </c>
    </row>
    <row r="207" s="13" customFormat="1">
      <c r="A207" s="13"/>
      <c r="B207" s="184"/>
      <c r="C207" s="13"/>
      <c r="D207" s="185" t="s">
        <v>154</v>
      </c>
      <c r="E207" s="186" t="s">
        <v>1</v>
      </c>
      <c r="F207" s="187" t="s">
        <v>268</v>
      </c>
      <c r="G207" s="13"/>
      <c r="H207" s="188">
        <v>22.5</v>
      </c>
      <c r="I207" s="189"/>
      <c r="J207" s="13"/>
      <c r="K207" s="13"/>
      <c r="L207" s="184"/>
      <c r="M207" s="190"/>
      <c r="N207" s="191"/>
      <c r="O207" s="191"/>
      <c r="P207" s="191"/>
      <c r="Q207" s="191"/>
      <c r="R207" s="191"/>
      <c r="S207" s="191"/>
      <c r="T207" s="19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6" t="s">
        <v>154</v>
      </c>
      <c r="AU207" s="186" t="s">
        <v>89</v>
      </c>
      <c r="AV207" s="13" t="s">
        <v>89</v>
      </c>
      <c r="AW207" s="13" t="s">
        <v>32</v>
      </c>
      <c r="AX207" s="13" t="s">
        <v>76</v>
      </c>
      <c r="AY207" s="186" t="s">
        <v>145</v>
      </c>
    </row>
    <row r="208" s="13" customFormat="1">
      <c r="A208" s="13"/>
      <c r="B208" s="184"/>
      <c r="C208" s="13"/>
      <c r="D208" s="185" t="s">
        <v>154</v>
      </c>
      <c r="E208" s="186" t="s">
        <v>1</v>
      </c>
      <c r="F208" s="187" t="s">
        <v>269</v>
      </c>
      <c r="G208" s="13"/>
      <c r="H208" s="188">
        <v>4.3799999999999999</v>
      </c>
      <c r="I208" s="189"/>
      <c r="J208" s="13"/>
      <c r="K208" s="13"/>
      <c r="L208" s="184"/>
      <c r="M208" s="190"/>
      <c r="N208" s="191"/>
      <c r="O208" s="191"/>
      <c r="P208" s="191"/>
      <c r="Q208" s="191"/>
      <c r="R208" s="191"/>
      <c r="S208" s="191"/>
      <c r="T208" s="19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6" t="s">
        <v>154</v>
      </c>
      <c r="AU208" s="186" t="s">
        <v>89</v>
      </c>
      <c r="AV208" s="13" t="s">
        <v>89</v>
      </c>
      <c r="AW208" s="13" t="s">
        <v>32</v>
      </c>
      <c r="AX208" s="13" t="s">
        <v>76</v>
      </c>
      <c r="AY208" s="186" t="s">
        <v>145</v>
      </c>
    </row>
    <row r="209" s="13" customFormat="1">
      <c r="A209" s="13"/>
      <c r="B209" s="184"/>
      <c r="C209" s="13"/>
      <c r="D209" s="185" t="s">
        <v>154</v>
      </c>
      <c r="E209" s="186" t="s">
        <v>1</v>
      </c>
      <c r="F209" s="187" t="s">
        <v>270</v>
      </c>
      <c r="G209" s="13"/>
      <c r="H209" s="188">
        <v>3.2000000000000002</v>
      </c>
      <c r="I209" s="189"/>
      <c r="J209" s="13"/>
      <c r="K209" s="13"/>
      <c r="L209" s="184"/>
      <c r="M209" s="190"/>
      <c r="N209" s="191"/>
      <c r="O209" s="191"/>
      <c r="P209" s="191"/>
      <c r="Q209" s="191"/>
      <c r="R209" s="191"/>
      <c r="S209" s="191"/>
      <c r="T209" s="19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6" t="s">
        <v>154</v>
      </c>
      <c r="AU209" s="186" t="s">
        <v>89</v>
      </c>
      <c r="AV209" s="13" t="s">
        <v>89</v>
      </c>
      <c r="AW209" s="13" t="s">
        <v>32</v>
      </c>
      <c r="AX209" s="13" t="s">
        <v>76</v>
      </c>
      <c r="AY209" s="186" t="s">
        <v>145</v>
      </c>
    </row>
    <row r="210" s="14" customFormat="1">
      <c r="A210" s="14"/>
      <c r="B210" s="193"/>
      <c r="C210" s="14"/>
      <c r="D210" s="185" t="s">
        <v>154</v>
      </c>
      <c r="E210" s="194" t="s">
        <v>1</v>
      </c>
      <c r="F210" s="195" t="s">
        <v>159</v>
      </c>
      <c r="G210" s="14"/>
      <c r="H210" s="196">
        <v>30.079999999999998</v>
      </c>
      <c r="I210" s="197"/>
      <c r="J210" s="14"/>
      <c r="K210" s="14"/>
      <c r="L210" s="193"/>
      <c r="M210" s="198"/>
      <c r="N210" s="199"/>
      <c r="O210" s="199"/>
      <c r="P210" s="199"/>
      <c r="Q210" s="199"/>
      <c r="R210" s="199"/>
      <c r="S210" s="199"/>
      <c r="T210" s="200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4" t="s">
        <v>154</v>
      </c>
      <c r="AU210" s="194" t="s">
        <v>89</v>
      </c>
      <c r="AV210" s="14" t="s">
        <v>152</v>
      </c>
      <c r="AW210" s="14" t="s">
        <v>32</v>
      </c>
      <c r="AX210" s="14" t="s">
        <v>84</v>
      </c>
      <c r="AY210" s="194" t="s">
        <v>145</v>
      </c>
    </row>
    <row r="211" s="2" customFormat="1" ht="21.75" customHeight="1">
      <c r="A211" s="37"/>
      <c r="B211" s="170"/>
      <c r="C211" s="171" t="s">
        <v>7</v>
      </c>
      <c r="D211" s="171" t="s">
        <v>147</v>
      </c>
      <c r="E211" s="172" t="s">
        <v>271</v>
      </c>
      <c r="F211" s="173" t="s">
        <v>272</v>
      </c>
      <c r="G211" s="174" t="s">
        <v>221</v>
      </c>
      <c r="H211" s="175">
        <v>30.079999999999998</v>
      </c>
      <c r="I211" s="176"/>
      <c r="J211" s="177">
        <f>ROUND(I211*H211,2)</f>
        <v>0</v>
      </c>
      <c r="K211" s="173" t="s">
        <v>1</v>
      </c>
      <c r="L211" s="38"/>
      <c r="M211" s="178" t="s">
        <v>1</v>
      </c>
      <c r="N211" s="179" t="s">
        <v>42</v>
      </c>
      <c r="O211" s="76"/>
      <c r="P211" s="180">
        <f>O211*H211</f>
        <v>0</v>
      </c>
      <c r="Q211" s="180">
        <v>0</v>
      </c>
      <c r="R211" s="180">
        <f>Q211*H211</f>
        <v>0</v>
      </c>
      <c r="S211" s="180">
        <v>0</v>
      </c>
      <c r="T211" s="18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152</v>
      </c>
      <c r="AT211" s="182" t="s">
        <v>147</v>
      </c>
      <c r="AU211" s="182" t="s">
        <v>89</v>
      </c>
      <c r="AY211" s="18" t="s">
        <v>145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89</v>
      </c>
      <c r="BK211" s="183">
        <f>ROUND(I211*H211,2)</f>
        <v>0</v>
      </c>
      <c r="BL211" s="18" t="s">
        <v>152</v>
      </c>
      <c r="BM211" s="182" t="s">
        <v>273</v>
      </c>
    </row>
    <row r="212" s="13" customFormat="1">
      <c r="A212" s="13"/>
      <c r="B212" s="184"/>
      <c r="C212" s="13"/>
      <c r="D212" s="185" t="s">
        <v>154</v>
      </c>
      <c r="E212" s="186" t="s">
        <v>1</v>
      </c>
      <c r="F212" s="187" t="s">
        <v>268</v>
      </c>
      <c r="G212" s="13"/>
      <c r="H212" s="188">
        <v>22.5</v>
      </c>
      <c r="I212" s="189"/>
      <c r="J212" s="13"/>
      <c r="K212" s="13"/>
      <c r="L212" s="184"/>
      <c r="M212" s="190"/>
      <c r="N212" s="191"/>
      <c r="O212" s="191"/>
      <c r="P212" s="191"/>
      <c r="Q212" s="191"/>
      <c r="R212" s="191"/>
      <c r="S212" s="191"/>
      <c r="T212" s="19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6" t="s">
        <v>154</v>
      </c>
      <c r="AU212" s="186" t="s">
        <v>89</v>
      </c>
      <c r="AV212" s="13" t="s">
        <v>89</v>
      </c>
      <c r="AW212" s="13" t="s">
        <v>32</v>
      </c>
      <c r="AX212" s="13" t="s">
        <v>76</v>
      </c>
      <c r="AY212" s="186" t="s">
        <v>145</v>
      </c>
    </row>
    <row r="213" s="13" customFormat="1">
      <c r="A213" s="13"/>
      <c r="B213" s="184"/>
      <c r="C213" s="13"/>
      <c r="D213" s="185" t="s">
        <v>154</v>
      </c>
      <c r="E213" s="186" t="s">
        <v>1</v>
      </c>
      <c r="F213" s="187" t="s">
        <v>269</v>
      </c>
      <c r="G213" s="13"/>
      <c r="H213" s="188">
        <v>4.3799999999999999</v>
      </c>
      <c r="I213" s="189"/>
      <c r="J213" s="13"/>
      <c r="K213" s="13"/>
      <c r="L213" s="184"/>
      <c r="M213" s="190"/>
      <c r="N213" s="191"/>
      <c r="O213" s="191"/>
      <c r="P213" s="191"/>
      <c r="Q213" s="191"/>
      <c r="R213" s="191"/>
      <c r="S213" s="191"/>
      <c r="T213" s="19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6" t="s">
        <v>154</v>
      </c>
      <c r="AU213" s="186" t="s">
        <v>89</v>
      </c>
      <c r="AV213" s="13" t="s">
        <v>89</v>
      </c>
      <c r="AW213" s="13" t="s">
        <v>32</v>
      </c>
      <c r="AX213" s="13" t="s">
        <v>76</v>
      </c>
      <c r="AY213" s="186" t="s">
        <v>145</v>
      </c>
    </row>
    <row r="214" s="13" customFormat="1">
      <c r="A214" s="13"/>
      <c r="B214" s="184"/>
      <c r="C214" s="13"/>
      <c r="D214" s="185" t="s">
        <v>154</v>
      </c>
      <c r="E214" s="186" t="s">
        <v>1</v>
      </c>
      <c r="F214" s="187" t="s">
        <v>270</v>
      </c>
      <c r="G214" s="13"/>
      <c r="H214" s="188">
        <v>3.2000000000000002</v>
      </c>
      <c r="I214" s="189"/>
      <c r="J214" s="13"/>
      <c r="K214" s="13"/>
      <c r="L214" s="184"/>
      <c r="M214" s="190"/>
      <c r="N214" s="191"/>
      <c r="O214" s="191"/>
      <c r="P214" s="191"/>
      <c r="Q214" s="191"/>
      <c r="R214" s="191"/>
      <c r="S214" s="191"/>
      <c r="T214" s="19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6" t="s">
        <v>154</v>
      </c>
      <c r="AU214" s="186" t="s">
        <v>89</v>
      </c>
      <c r="AV214" s="13" t="s">
        <v>89</v>
      </c>
      <c r="AW214" s="13" t="s">
        <v>32</v>
      </c>
      <c r="AX214" s="13" t="s">
        <v>76</v>
      </c>
      <c r="AY214" s="186" t="s">
        <v>145</v>
      </c>
    </row>
    <row r="215" s="14" customFormat="1">
      <c r="A215" s="14"/>
      <c r="B215" s="193"/>
      <c r="C215" s="14"/>
      <c r="D215" s="185" t="s">
        <v>154</v>
      </c>
      <c r="E215" s="194" t="s">
        <v>1</v>
      </c>
      <c r="F215" s="195" t="s">
        <v>159</v>
      </c>
      <c r="G215" s="14"/>
      <c r="H215" s="196">
        <v>30.079999999999998</v>
      </c>
      <c r="I215" s="197"/>
      <c r="J215" s="14"/>
      <c r="K215" s="14"/>
      <c r="L215" s="193"/>
      <c r="M215" s="198"/>
      <c r="N215" s="199"/>
      <c r="O215" s="199"/>
      <c r="P215" s="199"/>
      <c r="Q215" s="199"/>
      <c r="R215" s="199"/>
      <c r="S215" s="199"/>
      <c r="T215" s="200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4" t="s">
        <v>154</v>
      </c>
      <c r="AU215" s="194" t="s">
        <v>89</v>
      </c>
      <c r="AV215" s="14" t="s">
        <v>152</v>
      </c>
      <c r="AW215" s="14" t="s">
        <v>32</v>
      </c>
      <c r="AX215" s="14" t="s">
        <v>84</v>
      </c>
      <c r="AY215" s="194" t="s">
        <v>145</v>
      </c>
    </row>
    <row r="216" s="2" customFormat="1" ht="24.15" customHeight="1">
      <c r="A216" s="37"/>
      <c r="B216" s="170"/>
      <c r="C216" s="171" t="s">
        <v>274</v>
      </c>
      <c r="D216" s="171" t="s">
        <v>147</v>
      </c>
      <c r="E216" s="172" t="s">
        <v>275</v>
      </c>
      <c r="F216" s="173" t="s">
        <v>276</v>
      </c>
      <c r="G216" s="174" t="s">
        <v>192</v>
      </c>
      <c r="H216" s="175">
        <v>1174.212</v>
      </c>
      <c r="I216" s="176"/>
      <c r="J216" s="177">
        <f>ROUND(I216*H216,2)</f>
        <v>0</v>
      </c>
      <c r="K216" s="173" t="s">
        <v>1</v>
      </c>
      <c r="L216" s="38"/>
      <c r="M216" s="178" t="s">
        <v>1</v>
      </c>
      <c r="N216" s="179" t="s">
        <v>42</v>
      </c>
      <c r="O216" s="76"/>
      <c r="P216" s="180">
        <f>O216*H216</f>
        <v>0</v>
      </c>
      <c r="Q216" s="180">
        <v>0</v>
      </c>
      <c r="R216" s="180">
        <f>Q216*H216</f>
        <v>0</v>
      </c>
      <c r="S216" s="180">
        <v>0</v>
      </c>
      <c r="T216" s="18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2" t="s">
        <v>152</v>
      </c>
      <c r="AT216" s="182" t="s">
        <v>147</v>
      </c>
      <c r="AU216" s="182" t="s">
        <v>89</v>
      </c>
      <c r="AY216" s="18" t="s">
        <v>145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8" t="s">
        <v>89</v>
      </c>
      <c r="BK216" s="183">
        <f>ROUND(I216*H216,2)</f>
        <v>0</v>
      </c>
      <c r="BL216" s="18" t="s">
        <v>152</v>
      </c>
      <c r="BM216" s="182" t="s">
        <v>152</v>
      </c>
    </row>
    <row r="217" s="13" customFormat="1">
      <c r="A217" s="13"/>
      <c r="B217" s="184"/>
      <c r="C217" s="13"/>
      <c r="D217" s="185" t="s">
        <v>154</v>
      </c>
      <c r="E217" s="186" t="s">
        <v>1</v>
      </c>
      <c r="F217" s="187" t="s">
        <v>277</v>
      </c>
      <c r="G217" s="13"/>
      <c r="H217" s="188">
        <v>1174.212</v>
      </c>
      <c r="I217" s="189"/>
      <c r="J217" s="13"/>
      <c r="K217" s="13"/>
      <c r="L217" s="184"/>
      <c r="M217" s="190"/>
      <c r="N217" s="191"/>
      <c r="O217" s="191"/>
      <c r="P217" s="191"/>
      <c r="Q217" s="191"/>
      <c r="R217" s="191"/>
      <c r="S217" s="191"/>
      <c r="T217" s="19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6" t="s">
        <v>154</v>
      </c>
      <c r="AU217" s="186" t="s">
        <v>89</v>
      </c>
      <c r="AV217" s="13" t="s">
        <v>89</v>
      </c>
      <c r="AW217" s="13" t="s">
        <v>32</v>
      </c>
      <c r="AX217" s="13" t="s">
        <v>76</v>
      </c>
      <c r="AY217" s="186" t="s">
        <v>145</v>
      </c>
    </row>
    <row r="218" s="14" customFormat="1">
      <c r="A218" s="14"/>
      <c r="B218" s="193"/>
      <c r="C218" s="14"/>
      <c r="D218" s="185" t="s">
        <v>154</v>
      </c>
      <c r="E218" s="194" t="s">
        <v>1</v>
      </c>
      <c r="F218" s="195" t="s">
        <v>159</v>
      </c>
      <c r="G218" s="14"/>
      <c r="H218" s="196">
        <v>1174.212</v>
      </c>
      <c r="I218" s="197"/>
      <c r="J218" s="14"/>
      <c r="K218" s="14"/>
      <c r="L218" s="193"/>
      <c r="M218" s="198"/>
      <c r="N218" s="199"/>
      <c r="O218" s="199"/>
      <c r="P218" s="199"/>
      <c r="Q218" s="199"/>
      <c r="R218" s="199"/>
      <c r="S218" s="199"/>
      <c r="T218" s="20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4" t="s">
        <v>154</v>
      </c>
      <c r="AU218" s="194" t="s">
        <v>89</v>
      </c>
      <c r="AV218" s="14" t="s">
        <v>152</v>
      </c>
      <c r="AW218" s="14" t="s">
        <v>32</v>
      </c>
      <c r="AX218" s="14" t="s">
        <v>84</v>
      </c>
      <c r="AY218" s="194" t="s">
        <v>145</v>
      </c>
    </row>
    <row r="219" s="2" customFormat="1" ht="21.75" customHeight="1">
      <c r="A219" s="37"/>
      <c r="B219" s="170"/>
      <c r="C219" s="171" t="s">
        <v>278</v>
      </c>
      <c r="D219" s="171" t="s">
        <v>147</v>
      </c>
      <c r="E219" s="172" t="s">
        <v>279</v>
      </c>
      <c r="F219" s="173" t="s">
        <v>280</v>
      </c>
      <c r="G219" s="174" t="s">
        <v>192</v>
      </c>
      <c r="H219" s="175">
        <v>1056.7909999999999</v>
      </c>
      <c r="I219" s="176"/>
      <c r="J219" s="177">
        <f>ROUND(I219*H219,2)</f>
        <v>0</v>
      </c>
      <c r="K219" s="173" t="s">
        <v>1</v>
      </c>
      <c r="L219" s="38"/>
      <c r="M219" s="178" t="s">
        <v>1</v>
      </c>
      <c r="N219" s="179" t="s">
        <v>42</v>
      </c>
      <c r="O219" s="76"/>
      <c r="P219" s="180">
        <f>O219*H219</f>
        <v>0</v>
      </c>
      <c r="Q219" s="180">
        <v>0.0070400000000000003</v>
      </c>
      <c r="R219" s="180">
        <f>Q219*H219</f>
        <v>7.4398086399999999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152</v>
      </c>
      <c r="AT219" s="182" t="s">
        <v>147</v>
      </c>
      <c r="AU219" s="182" t="s">
        <v>89</v>
      </c>
      <c r="AY219" s="18" t="s">
        <v>145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89</v>
      </c>
      <c r="BK219" s="183">
        <f>ROUND(I219*H219,2)</f>
        <v>0</v>
      </c>
      <c r="BL219" s="18" t="s">
        <v>152</v>
      </c>
      <c r="BM219" s="182" t="s">
        <v>177</v>
      </c>
    </row>
    <row r="220" s="15" customFormat="1">
      <c r="A220" s="15"/>
      <c r="B220" s="211"/>
      <c r="C220" s="15"/>
      <c r="D220" s="185" t="s">
        <v>154</v>
      </c>
      <c r="E220" s="212" t="s">
        <v>1</v>
      </c>
      <c r="F220" s="213" t="s">
        <v>281</v>
      </c>
      <c r="G220" s="15"/>
      <c r="H220" s="212" t="s">
        <v>1</v>
      </c>
      <c r="I220" s="214"/>
      <c r="J220" s="15"/>
      <c r="K220" s="15"/>
      <c r="L220" s="211"/>
      <c r="M220" s="215"/>
      <c r="N220" s="216"/>
      <c r="O220" s="216"/>
      <c r="P220" s="216"/>
      <c r="Q220" s="216"/>
      <c r="R220" s="216"/>
      <c r="S220" s="216"/>
      <c r="T220" s="21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12" t="s">
        <v>154</v>
      </c>
      <c r="AU220" s="212" t="s">
        <v>89</v>
      </c>
      <c r="AV220" s="15" t="s">
        <v>84</v>
      </c>
      <c r="AW220" s="15" t="s">
        <v>32</v>
      </c>
      <c r="AX220" s="15" t="s">
        <v>76</v>
      </c>
      <c r="AY220" s="212" t="s">
        <v>145</v>
      </c>
    </row>
    <row r="221" s="13" customFormat="1">
      <c r="A221" s="13"/>
      <c r="B221" s="184"/>
      <c r="C221" s="13"/>
      <c r="D221" s="185" t="s">
        <v>154</v>
      </c>
      <c r="E221" s="186" t="s">
        <v>1</v>
      </c>
      <c r="F221" s="187" t="s">
        <v>282</v>
      </c>
      <c r="G221" s="13"/>
      <c r="H221" s="188">
        <v>1056.7909999999999</v>
      </c>
      <c r="I221" s="189"/>
      <c r="J221" s="13"/>
      <c r="K221" s="13"/>
      <c r="L221" s="184"/>
      <c r="M221" s="190"/>
      <c r="N221" s="191"/>
      <c r="O221" s="191"/>
      <c r="P221" s="191"/>
      <c r="Q221" s="191"/>
      <c r="R221" s="191"/>
      <c r="S221" s="191"/>
      <c r="T221" s="19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6" t="s">
        <v>154</v>
      </c>
      <c r="AU221" s="186" t="s">
        <v>89</v>
      </c>
      <c r="AV221" s="13" t="s">
        <v>89</v>
      </c>
      <c r="AW221" s="13" t="s">
        <v>32</v>
      </c>
      <c r="AX221" s="13" t="s">
        <v>76</v>
      </c>
      <c r="AY221" s="186" t="s">
        <v>145</v>
      </c>
    </row>
    <row r="222" s="14" customFormat="1">
      <c r="A222" s="14"/>
      <c r="B222" s="193"/>
      <c r="C222" s="14"/>
      <c r="D222" s="185" t="s">
        <v>154</v>
      </c>
      <c r="E222" s="194" t="s">
        <v>1</v>
      </c>
      <c r="F222" s="195" t="s">
        <v>159</v>
      </c>
      <c r="G222" s="14"/>
      <c r="H222" s="196">
        <v>1056.7909999999999</v>
      </c>
      <c r="I222" s="197"/>
      <c r="J222" s="14"/>
      <c r="K222" s="14"/>
      <c r="L222" s="193"/>
      <c r="M222" s="198"/>
      <c r="N222" s="199"/>
      <c r="O222" s="199"/>
      <c r="P222" s="199"/>
      <c r="Q222" s="199"/>
      <c r="R222" s="199"/>
      <c r="S222" s="199"/>
      <c r="T222" s="200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194" t="s">
        <v>154</v>
      </c>
      <c r="AU222" s="194" t="s">
        <v>89</v>
      </c>
      <c r="AV222" s="14" t="s">
        <v>152</v>
      </c>
      <c r="AW222" s="14" t="s">
        <v>32</v>
      </c>
      <c r="AX222" s="14" t="s">
        <v>84</v>
      </c>
      <c r="AY222" s="194" t="s">
        <v>145</v>
      </c>
    </row>
    <row r="223" s="2" customFormat="1" ht="16.5" customHeight="1">
      <c r="A223" s="37"/>
      <c r="B223" s="170"/>
      <c r="C223" s="171" t="s">
        <v>283</v>
      </c>
      <c r="D223" s="171" t="s">
        <v>147</v>
      </c>
      <c r="E223" s="172" t="s">
        <v>284</v>
      </c>
      <c r="F223" s="173" t="s">
        <v>285</v>
      </c>
      <c r="G223" s="174" t="s">
        <v>192</v>
      </c>
      <c r="H223" s="175">
        <v>1056.7909999999999</v>
      </c>
      <c r="I223" s="176"/>
      <c r="J223" s="177">
        <f>ROUND(I223*H223,2)</f>
        <v>0</v>
      </c>
      <c r="K223" s="173" t="s">
        <v>1</v>
      </c>
      <c r="L223" s="38"/>
      <c r="M223" s="178" t="s">
        <v>1</v>
      </c>
      <c r="N223" s="179" t="s">
        <v>42</v>
      </c>
      <c r="O223" s="76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152</v>
      </c>
      <c r="AT223" s="182" t="s">
        <v>147</v>
      </c>
      <c r="AU223" s="182" t="s">
        <v>89</v>
      </c>
      <c r="AY223" s="18" t="s">
        <v>145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89</v>
      </c>
      <c r="BK223" s="183">
        <f>ROUND(I223*H223,2)</f>
        <v>0</v>
      </c>
      <c r="BL223" s="18" t="s">
        <v>152</v>
      </c>
      <c r="BM223" s="182" t="s">
        <v>189</v>
      </c>
    </row>
    <row r="224" s="15" customFormat="1">
      <c r="A224" s="15"/>
      <c r="B224" s="211"/>
      <c r="C224" s="15"/>
      <c r="D224" s="185" t="s">
        <v>154</v>
      </c>
      <c r="E224" s="212" t="s">
        <v>1</v>
      </c>
      <c r="F224" s="213" t="s">
        <v>281</v>
      </c>
      <c r="G224" s="15"/>
      <c r="H224" s="212" t="s">
        <v>1</v>
      </c>
      <c r="I224" s="214"/>
      <c r="J224" s="15"/>
      <c r="K224" s="15"/>
      <c r="L224" s="211"/>
      <c r="M224" s="215"/>
      <c r="N224" s="216"/>
      <c r="O224" s="216"/>
      <c r="P224" s="216"/>
      <c r="Q224" s="216"/>
      <c r="R224" s="216"/>
      <c r="S224" s="216"/>
      <c r="T224" s="21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12" t="s">
        <v>154</v>
      </c>
      <c r="AU224" s="212" t="s">
        <v>89</v>
      </c>
      <c r="AV224" s="15" t="s">
        <v>84</v>
      </c>
      <c r="AW224" s="15" t="s">
        <v>32</v>
      </c>
      <c r="AX224" s="15" t="s">
        <v>76</v>
      </c>
      <c r="AY224" s="212" t="s">
        <v>145</v>
      </c>
    </row>
    <row r="225" s="13" customFormat="1">
      <c r="A225" s="13"/>
      <c r="B225" s="184"/>
      <c r="C225" s="13"/>
      <c r="D225" s="185" t="s">
        <v>154</v>
      </c>
      <c r="E225" s="186" t="s">
        <v>1</v>
      </c>
      <c r="F225" s="187" t="s">
        <v>282</v>
      </c>
      <c r="G225" s="13"/>
      <c r="H225" s="188">
        <v>1056.7909999999999</v>
      </c>
      <c r="I225" s="189"/>
      <c r="J225" s="13"/>
      <c r="K225" s="13"/>
      <c r="L225" s="184"/>
      <c r="M225" s="190"/>
      <c r="N225" s="191"/>
      <c r="O225" s="191"/>
      <c r="P225" s="191"/>
      <c r="Q225" s="191"/>
      <c r="R225" s="191"/>
      <c r="S225" s="191"/>
      <c r="T225" s="19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6" t="s">
        <v>154</v>
      </c>
      <c r="AU225" s="186" t="s">
        <v>89</v>
      </c>
      <c r="AV225" s="13" t="s">
        <v>89</v>
      </c>
      <c r="AW225" s="13" t="s">
        <v>32</v>
      </c>
      <c r="AX225" s="13" t="s">
        <v>76</v>
      </c>
      <c r="AY225" s="186" t="s">
        <v>145</v>
      </c>
    </row>
    <row r="226" s="14" customFormat="1">
      <c r="A226" s="14"/>
      <c r="B226" s="193"/>
      <c r="C226" s="14"/>
      <c r="D226" s="185" t="s">
        <v>154</v>
      </c>
      <c r="E226" s="194" t="s">
        <v>1</v>
      </c>
      <c r="F226" s="195" t="s">
        <v>159</v>
      </c>
      <c r="G226" s="14"/>
      <c r="H226" s="196">
        <v>1056.7909999999999</v>
      </c>
      <c r="I226" s="197"/>
      <c r="J226" s="14"/>
      <c r="K226" s="14"/>
      <c r="L226" s="193"/>
      <c r="M226" s="198"/>
      <c r="N226" s="199"/>
      <c r="O226" s="199"/>
      <c r="P226" s="199"/>
      <c r="Q226" s="199"/>
      <c r="R226" s="199"/>
      <c r="S226" s="199"/>
      <c r="T226" s="200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194" t="s">
        <v>154</v>
      </c>
      <c r="AU226" s="194" t="s">
        <v>89</v>
      </c>
      <c r="AV226" s="14" t="s">
        <v>152</v>
      </c>
      <c r="AW226" s="14" t="s">
        <v>32</v>
      </c>
      <c r="AX226" s="14" t="s">
        <v>84</v>
      </c>
      <c r="AY226" s="194" t="s">
        <v>145</v>
      </c>
    </row>
    <row r="227" s="2" customFormat="1" ht="24.15" customHeight="1">
      <c r="A227" s="37"/>
      <c r="B227" s="170"/>
      <c r="C227" s="171" t="s">
        <v>286</v>
      </c>
      <c r="D227" s="171" t="s">
        <v>147</v>
      </c>
      <c r="E227" s="172" t="s">
        <v>287</v>
      </c>
      <c r="F227" s="173" t="s">
        <v>288</v>
      </c>
      <c r="G227" s="174" t="s">
        <v>192</v>
      </c>
      <c r="H227" s="175">
        <v>1174.212</v>
      </c>
      <c r="I227" s="176"/>
      <c r="J227" s="177">
        <f>ROUND(I227*H227,2)</f>
        <v>0</v>
      </c>
      <c r="K227" s="173" t="s">
        <v>1</v>
      </c>
      <c r="L227" s="38"/>
      <c r="M227" s="178" t="s">
        <v>1</v>
      </c>
      <c r="N227" s="179" t="s">
        <v>42</v>
      </c>
      <c r="O227" s="76"/>
      <c r="P227" s="180">
        <f>O227*H227</f>
        <v>0</v>
      </c>
      <c r="Q227" s="180">
        <v>0.027300000000000001</v>
      </c>
      <c r="R227" s="180">
        <f>Q227*H227</f>
        <v>32.055987600000002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152</v>
      </c>
      <c r="AT227" s="182" t="s">
        <v>147</v>
      </c>
      <c r="AU227" s="182" t="s">
        <v>89</v>
      </c>
      <c r="AY227" s="18" t="s">
        <v>145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89</v>
      </c>
      <c r="BK227" s="183">
        <f>ROUND(I227*H227,2)</f>
        <v>0</v>
      </c>
      <c r="BL227" s="18" t="s">
        <v>152</v>
      </c>
      <c r="BM227" s="182" t="s">
        <v>81</v>
      </c>
    </row>
    <row r="228" s="15" customFormat="1">
      <c r="A228" s="15"/>
      <c r="B228" s="211"/>
      <c r="C228" s="15"/>
      <c r="D228" s="185" t="s">
        <v>154</v>
      </c>
      <c r="E228" s="212" t="s">
        <v>1</v>
      </c>
      <c r="F228" s="213" t="s">
        <v>289</v>
      </c>
      <c r="G228" s="15"/>
      <c r="H228" s="212" t="s">
        <v>1</v>
      </c>
      <c r="I228" s="214"/>
      <c r="J228" s="15"/>
      <c r="K228" s="15"/>
      <c r="L228" s="211"/>
      <c r="M228" s="215"/>
      <c r="N228" s="216"/>
      <c r="O228" s="216"/>
      <c r="P228" s="216"/>
      <c r="Q228" s="216"/>
      <c r="R228" s="216"/>
      <c r="S228" s="216"/>
      <c r="T228" s="21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12" t="s">
        <v>154</v>
      </c>
      <c r="AU228" s="212" t="s">
        <v>89</v>
      </c>
      <c r="AV228" s="15" t="s">
        <v>84</v>
      </c>
      <c r="AW228" s="15" t="s">
        <v>32</v>
      </c>
      <c r="AX228" s="15" t="s">
        <v>76</v>
      </c>
      <c r="AY228" s="212" t="s">
        <v>145</v>
      </c>
    </row>
    <row r="229" s="13" customFormat="1">
      <c r="A229" s="13"/>
      <c r="B229" s="184"/>
      <c r="C229" s="13"/>
      <c r="D229" s="185" t="s">
        <v>154</v>
      </c>
      <c r="E229" s="186" t="s">
        <v>1</v>
      </c>
      <c r="F229" s="187" t="s">
        <v>277</v>
      </c>
      <c r="G229" s="13"/>
      <c r="H229" s="188">
        <v>1174.212</v>
      </c>
      <c r="I229" s="189"/>
      <c r="J229" s="13"/>
      <c r="K229" s="13"/>
      <c r="L229" s="184"/>
      <c r="M229" s="190"/>
      <c r="N229" s="191"/>
      <c r="O229" s="191"/>
      <c r="P229" s="191"/>
      <c r="Q229" s="191"/>
      <c r="R229" s="191"/>
      <c r="S229" s="191"/>
      <c r="T229" s="19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6" t="s">
        <v>154</v>
      </c>
      <c r="AU229" s="186" t="s">
        <v>89</v>
      </c>
      <c r="AV229" s="13" t="s">
        <v>89</v>
      </c>
      <c r="AW229" s="13" t="s">
        <v>32</v>
      </c>
      <c r="AX229" s="13" t="s">
        <v>76</v>
      </c>
      <c r="AY229" s="186" t="s">
        <v>145</v>
      </c>
    </row>
    <row r="230" s="14" customFormat="1">
      <c r="A230" s="14"/>
      <c r="B230" s="193"/>
      <c r="C230" s="14"/>
      <c r="D230" s="185" t="s">
        <v>154</v>
      </c>
      <c r="E230" s="194" t="s">
        <v>1</v>
      </c>
      <c r="F230" s="195" t="s">
        <v>159</v>
      </c>
      <c r="G230" s="14"/>
      <c r="H230" s="196">
        <v>1174.212</v>
      </c>
      <c r="I230" s="197"/>
      <c r="J230" s="14"/>
      <c r="K230" s="14"/>
      <c r="L230" s="193"/>
      <c r="M230" s="198"/>
      <c r="N230" s="199"/>
      <c r="O230" s="199"/>
      <c r="P230" s="199"/>
      <c r="Q230" s="199"/>
      <c r="R230" s="199"/>
      <c r="S230" s="199"/>
      <c r="T230" s="20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4" t="s">
        <v>154</v>
      </c>
      <c r="AU230" s="194" t="s">
        <v>89</v>
      </c>
      <c r="AV230" s="14" t="s">
        <v>152</v>
      </c>
      <c r="AW230" s="14" t="s">
        <v>32</v>
      </c>
      <c r="AX230" s="14" t="s">
        <v>84</v>
      </c>
      <c r="AY230" s="194" t="s">
        <v>145</v>
      </c>
    </row>
    <row r="231" s="2" customFormat="1" ht="24.15" customHeight="1">
      <c r="A231" s="37"/>
      <c r="B231" s="170"/>
      <c r="C231" s="171" t="s">
        <v>290</v>
      </c>
      <c r="D231" s="171" t="s">
        <v>147</v>
      </c>
      <c r="E231" s="172" t="s">
        <v>291</v>
      </c>
      <c r="F231" s="173" t="s">
        <v>292</v>
      </c>
      <c r="G231" s="174" t="s">
        <v>192</v>
      </c>
      <c r="H231" s="175">
        <v>1174.212</v>
      </c>
      <c r="I231" s="176"/>
      <c r="J231" s="177">
        <f>ROUND(I231*H231,2)</f>
        <v>0</v>
      </c>
      <c r="K231" s="173" t="s">
        <v>1</v>
      </c>
      <c r="L231" s="38"/>
      <c r="M231" s="178" t="s">
        <v>1</v>
      </c>
      <c r="N231" s="179" t="s">
        <v>42</v>
      </c>
      <c r="O231" s="76"/>
      <c r="P231" s="180">
        <f>O231*H231</f>
        <v>0</v>
      </c>
      <c r="Q231" s="180">
        <v>0</v>
      </c>
      <c r="R231" s="180">
        <f>Q231*H231</f>
        <v>0</v>
      </c>
      <c r="S231" s="180">
        <v>0</v>
      </c>
      <c r="T231" s="18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152</v>
      </c>
      <c r="AT231" s="182" t="s">
        <v>147</v>
      </c>
      <c r="AU231" s="182" t="s">
        <v>89</v>
      </c>
      <c r="AY231" s="18" t="s">
        <v>145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89</v>
      </c>
      <c r="BK231" s="183">
        <f>ROUND(I231*H231,2)</f>
        <v>0</v>
      </c>
      <c r="BL231" s="18" t="s">
        <v>152</v>
      </c>
      <c r="BM231" s="182" t="s">
        <v>8</v>
      </c>
    </row>
    <row r="232" s="13" customFormat="1">
      <c r="A232" s="13"/>
      <c r="B232" s="184"/>
      <c r="C232" s="13"/>
      <c r="D232" s="185" t="s">
        <v>154</v>
      </c>
      <c r="E232" s="186" t="s">
        <v>1</v>
      </c>
      <c r="F232" s="187" t="s">
        <v>277</v>
      </c>
      <c r="G232" s="13"/>
      <c r="H232" s="188">
        <v>1174.212</v>
      </c>
      <c r="I232" s="189"/>
      <c r="J232" s="13"/>
      <c r="K232" s="13"/>
      <c r="L232" s="184"/>
      <c r="M232" s="190"/>
      <c r="N232" s="191"/>
      <c r="O232" s="191"/>
      <c r="P232" s="191"/>
      <c r="Q232" s="191"/>
      <c r="R232" s="191"/>
      <c r="S232" s="191"/>
      <c r="T232" s="19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6" t="s">
        <v>154</v>
      </c>
      <c r="AU232" s="186" t="s">
        <v>89</v>
      </c>
      <c r="AV232" s="13" t="s">
        <v>89</v>
      </c>
      <c r="AW232" s="13" t="s">
        <v>32</v>
      </c>
      <c r="AX232" s="13" t="s">
        <v>76</v>
      </c>
      <c r="AY232" s="186" t="s">
        <v>145</v>
      </c>
    </row>
    <row r="233" s="14" customFormat="1">
      <c r="A233" s="14"/>
      <c r="B233" s="193"/>
      <c r="C233" s="14"/>
      <c r="D233" s="185" t="s">
        <v>154</v>
      </c>
      <c r="E233" s="194" t="s">
        <v>1</v>
      </c>
      <c r="F233" s="195" t="s">
        <v>159</v>
      </c>
      <c r="G233" s="14"/>
      <c r="H233" s="196">
        <v>1174.212</v>
      </c>
      <c r="I233" s="197"/>
      <c r="J233" s="14"/>
      <c r="K233" s="14"/>
      <c r="L233" s="193"/>
      <c r="M233" s="198"/>
      <c r="N233" s="199"/>
      <c r="O233" s="199"/>
      <c r="P233" s="199"/>
      <c r="Q233" s="199"/>
      <c r="R233" s="199"/>
      <c r="S233" s="199"/>
      <c r="T233" s="200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194" t="s">
        <v>154</v>
      </c>
      <c r="AU233" s="194" t="s">
        <v>89</v>
      </c>
      <c r="AV233" s="14" t="s">
        <v>152</v>
      </c>
      <c r="AW233" s="14" t="s">
        <v>32</v>
      </c>
      <c r="AX233" s="14" t="s">
        <v>84</v>
      </c>
      <c r="AY233" s="194" t="s">
        <v>145</v>
      </c>
    </row>
    <row r="234" s="2" customFormat="1" ht="33" customHeight="1">
      <c r="A234" s="37"/>
      <c r="B234" s="170"/>
      <c r="C234" s="171" t="s">
        <v>293</v>
      </c>
      <c r="D234" s="171" t="s">
        <v>147</v>
      </c>
      <c r="E234" s="172" t="s">
        <v>294</v>
      </c>
      <c r="F234" s="173" t="s">
        <v>295</v>
      </c>
      <c r="G234" s="174" t="s">
        <v>150</v>
      </c>
      <c r="H234" s="175">
        <v>16.914999999999999</v>
      </c>
      <c r="I234" s="176"/>
      <c r="J234" s="177">
        <f>ROUND(I234*H234,2)</f>
        <v>0</v>
      </c>
      <c r="K234" s="173" t="s">
        <v>151</v>
      </c>
      <c r="L234" s="38"/>
      <c r="M234" s="178" t="s">
        <v>1</v>
      </c>
      <c r="N234" s="179" t="s">
        <v>42</v>
      </c>
      <c r="O234" s="76"/>
      <c r="P234" s="180">
        <f>O234*H234</f>
        <v>0</v>
      </c>
      <c r="Q234" s="180">
        <v>2.3010199999999998</v>
      </c>
      <c r="R234" s="180">
        <f>Q234*H234</f>
        <v>38.921753299999999</v>
      </c>
      <c r="S234" s="180">
        <v>0</v>
      </c>
      <c r="T234" s="18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2" t="s">
        <v>152</v>
      </c>
      <c r="AT234" s="182" t="s">
        <v>147</v>
      </c>
      <c r="AU234" s="182" t="s">
        <v>89</v>
      </c>
      <c r="AY234" s="18" t="s">
        <v>145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8" t="s">
        <v>89</v>
      </c>
      <c r="BK234" s="183">
        <f>ROUND(I234*H234,2)</f>
        <v>0</v>
      </c>
      <c r="BL234" s="18" t="s">
        <v>152</v>
      </c>
      <c r="BM234" s="182" t="s">
        <v>296</v>
      </c>
    </row>
    <row r="235" s="13" customFormat="1">
      <c r="A235" s="13"/>
      <c r="B235" s="184"/>
      <c r="C235" s="13"/>
      <c r="D235" s="185" t="s">
        <v>154</v>
      </c>
      <c r="E235" s="186" t="s">
        <v>1</v>
      </c>
      <c r="F235" s="187" t="s">
        <v>297</v>
      </c>
      <c r="G235" s="13"/>
      <c r="H235" s="188">
        <v>9.9220000000000006</v>
      </c>
      <c r="I235" s="189"/>
      <c r="J235" s="13"/>
      <c r="K235" s="13"/>
      <c r="L235" s="184"/>
      <c r="M235" s="190"/>
      <c r="N235" s="191"/>
      <c r="O235" s="191"/>
      <c r="P235" s="191"/>
      <c r="Q235" s="191"/>
      <c r="R235" s="191"/>
      <c r="S235" s="191"/>
      <c r="T235" s="19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6" t="s">
        <v>154</v>
      </c>
      <c r="AU235" s="186" t="s">
        <v>89</v>
      </c>
      <c r="AV235" s="13" t="s">
        <v>89</v>
      </c>
      <c r="AW235" s="13" t="s">
        <v>32</v>
      </c>
      <c r="AX235" s="13" t="s">
        <v>76</v>
      </c>
      <c r="AY235" s="186" t="s">
        <v>145</v>
      </c>
    </row>
    <row r="236" s="13" customFormat="1">
      <c r="A236" s="13"/>
      <c r="B236" s="184"/>
      <c r="C236" s="13"/>
      <c r="D236" s="185" t="s">
        <v>154</v>
      </c>
      <c r="E236" s="186" t="s">
        <v>1</v>
      </c>
      <c r="F236" s="187" t="s">
        <v>298</v>
      </c>
      <c r="G236" s="13"/>
      <c r="H236" s="188">
        <v>2.7999999999999998</v>
      </c>
      <c r="I236" s="189"/>
      <c r="J236" s="13"/>
      <c r="K236" s="13"/>
      <c r="L236" s="184"/>
      <c r="M236" s="190"/>
      <c r="N236" s="191"/>
      <c r="O236" s="191"/>
      <c r="P236" s="191"/>
      <c r="Q236" s="191"/>
      <c r="R236" s="191"/>
      <c r="S236" s="191"/>
      <c r="T236" s="19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6" t="s">
        <v>154</v>
      </c>
      <c r="AU236" s="186" t="s">
        <v>89</v>
      </c>
      <c r="AV236" s="13" t="s">
        <v>89</v>
      </c>
      <c r="AW236" s="13" t="s">
        <v>32</v>
      </c>
      <c r="AX236" s="13" t="s">
        <v>76</v>
      </c>
      <c r="AY236" s="186" t="s">
        <v>145</v>
      </c>
    </row>
    <row r="237" s="13" customFormat="1">
      <c r="A237" s="13"/>
      <c r="B237" s="184"/>
      <c r="C237" s="13"/>
      <c r="D237" s="185" t="s">
        <v>154</v>
      </c>
      <c r="E237" s="186" t="s">
        <v>1</v>
      </c>
      <c r="F237" s="187" t="s">
        <v>299</v>
      </c>
      <c r="G237" s="13"/>
      <c r="H237" s="188">
        <v>4.1929999999999996</v>
      </c>
      <c r="I237" s="189"/>
      <c r="J237" s="13"/>
      <c r="K237" s="13"/>
      <c r="L237" s="184"/>
      <c r="M237" s="190"/>
      <c r="N237" s="191"/>
      <c r="O237" s="191"/>
      <c r="P237" s="191"/>
      <c r="Q237" s="191"/>
      <c r="R237" s="191"/>
      <c r="S237" s="191"/>
      <c r="T237" s="19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6" t="s">
        <v>154</v>
      </c>
      <c r="AU237" s="186" t="s">
        <v>89</v>
      </c>
      <c r="AV237" s="13" t="s">
        <v>89</v>
      </c>
      <c r="AW237" s="13" t="s">
        <v>32</v>
      </c>
      <c r="AX237" s="13" t="s">
        <v>76</v>
      </c>
      <c r="AY237" s="186" t="s">
        <v>145</v>
      </c>
    </row>
    <row r="238" s="14" customFormat="1">
      <c r="A238" s="14"/>
      <c r="B238" s="193"/>
      <c r="C238" s="14"/>
      <c r="D238" s="185" t="s">
        <v>154</v>
      </c>
      <c r="E238" s="194" t="s">
        <v>1</v>
      </c>
      <c r="F238" s="195" t="s">
        <v>159</v>
      </c>
      <c r="G238" s="14"/>
      <c r="H238" s="196">
        <v>16.914999999999999</v>
      </c>
      <c r="I238" s="197"/>
      <c r="J238" s="14"/>
      <c r="K238" s="14"/>
      <c r="L238" s="193"/>
      <c r="M238" s="198"/>
      <c r="N238" s="199"/>
      <c r="O238" s="199"/>
      <c r="P238" s="199"/>
      <c r="Q238" s="199"/>
      <c r="R238" s="199"/>
      <c r="S238" s="199"/>
      <c r="T238" s="200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4" t="s">
        <v>154</v>
      </c>
      <c r="AU238" s="194" t="s">
        <v>89</v>
      </c>
      <c r="AV238" s="14" t="s">
        <v>152</v>
      </c>
      <c r="AW238" s="14" t="s">
        <v>32</v>
      </c>
      <c r="AX238" s="14" t="s">
        <v>84</v>
      </c>
      <c r="AY238" s="194" t="s">
        <v>145</v>
      </c>
    </row>
    <row r="239" s="2" customFormat="1" ht="21.75" customHeight="1">
      <c r="A239" s="37"/>
      <c r="B239" s="170"/>
      <c r="C239" s="171" t="s">
        <v>300</v>
      </c>
      <c r="D239" s="171" t="s">
        <v>147</v>
      </c>
      <c r="E239" s="172" t="s">
        <v>301</v>
      </c>
      <c r="F239" s="173" t="s">
        <v>302</v>
      </c>
      <c r="G239" s="174" t="s">
        <v>221</v>
      </c>
      <c r="H239" s="175">
        <v>7.7000000000000002</v>
      </c>
      <c r="I239" s="176"/>
      <c r="J239" s="177">
        <f>ROUND(I239*H239,2)</f>
        <v>0</v>
      </c>
      <c r="K239" s="173" t="s">
        <v>1</v>
      </c>
      <c r="L239" s="38"/>
      <c r="M239" s="178" t="s">
        <v>1</v>
      </c>
      <c r="N239" s="179" t="s">
        <v>42</v>
      </c>
      <c r="O239" s="76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2" t="s">
        <v>152</v>
      </c>
      <c r="AT239" s="182" t="s">
        <v>147</v>
      </c>
      <c r="AU239" s="182" t="s">
        <v>89</v>
      </c>
      <c r="AY239" s="18" t="s">
        <v>145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89</v>
      </c>
      <c r="BK239" s="183">
        <f>ROUND(I239*H239,2)</f>
        <v>0</v>
      </c>
      <c r="BL239" s="18" t="s">
        <v>152</v>
      </c>
      <c r="BM239" s="182" t="s">
        <v>303</v>
      </c>
    </row>
    <row r="240" s="13" customFormat="1">
      <c r="A240" s="13"/>
      <c r="B240" s="184"/>
      <c r="C240" s="13"/>
      <c r="D240" s="185" t="s">
        <v>154</v>
      </c>
      <c r="E240" s="186" t="s">
        <v>1</v>
      </c>
      <c r="F240" s="187" t="s">
        <v>304</v>
      </c>
      <c r="G240" s="13"/>
      <c r="H240" s="188">
        <v>5.9000000000000004</v>
      </c>
      <c r="I240" s="189"/>
      <c r="J240" s="13"/>
      <c r="K240" s="13"/>
      <c r="L240" s="184"/>
      <c r="M240" s="190"/>
      <c r="N240" s="191"/>
      <c r="O240" s="191"/>
      <c r="P240" s="191"/>
      <c r="Q240" s="191"/>
      <c r="R240" s="191"/>
      <c r="S240" s="191"/>
      <c r="T240" s="19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6" t="s">
        <v>154</v>
      </c>
      <c r="AU240" s="186" t="s">
        <v>89</v>
      </c>
      <c r="AV240" s="13" t="s">
        <v>89</v>
      </c>
      <c r="AW240" s="13" t="s">
        <v>32</v>
      </c>
      <c r="AX240" s="13" t="s">
        <v>76</v>
      </c>
      <c r="AY240" s="186" t="s">
        <v>145</v>
      </c>
    </row>
    <row r="241" s="13" customFormat="1">
      <c r="A241" s="13"/>
      <c r="B241" s="184"/>
      <c r="C241" s="13"/>
      <c r="D241" s="185" t="s">
        <v>154</v>
      </c>
      <c r="E241" s="186" t="s">
        <v>1</v>
      </c>
      <c r="F241" s="187" t="s">
        <v>305</v>
      </c>
      <c r="G241" s="13"/>
      <c r="H241" s="188">
        <v>0.90000000000000002</v>
      </c>
      <c r="I241" s="189"/>
      <c r="J241" s="13"/>
      <c r="K241" s="13"/>
      <c r="L241" s="184"/>
      <c r="M241" s="190"/>
      <c r="N241" s="191"/>
      <c r="O241" s="191"/>
      <c r="P241" s="191"/>
      <c r="Q241" s="191"/>
      <c r="R241" s="191"/>
      <c r="S241" s="191"/>
      <c r="T241" s="19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6" t="s">
        <v>154</v>
      </c>
      <c r="AU241" s="186" t="s">
        <v>89</v>
      </c>
      <c r="AV241" s="13" t="s">
        <v>89</v>
      </c>
      <c r="AW241" s="13" t="s">
        <v>32</v>
      </c>
      <c r="AX241" s="13" t="s">
        <v>76</v>
      </c>
      <c r="AY241" s="186" t="s">
        <v>145</v>
      </c>
    </row>
    <row r="242" s="13" customFormat="1">
      <c r="A242" s="13"/>
      <c r="B242" s="184"/>
      <c r="C242" s="13"/>
      <c r="D242" s="185" t="s">
        <v>154</v>
      </c>
      <c r="E242" s="186" t="s">
        <v>1</v>
      </c>
      <c r="F242" s="187" t="s">
        <v>305</v>
      </c>
      <c r="G242" s="13"/>
      <c r="H242" s="188">
        <v>0.90000000000000002</v>
      </c>
      <c r="I242" s="189"/>
      <c r="J242" s="13"/>
      <c r="K242" s="13"/>
      <c r="L242" s="184"/>
      <c r="M242" s="190"/>
      <c r="N242" s="191"/>
      <c r="O242" s="191"/>
      <c r="P242" s="191"/>
      <c r="Q242" s="191"/>
      <c r="R242" s="191"/>
      <c r="S242" s="191"/>
      <c r="T242" s="19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6" t="s">
        <v>154</v>
      </c>
      <c r="AU242" s="186" t="s">
        <v>89</v>
      </c>
      <c r="AV242" s="13" t="s">
        <v>89</v>
      </c>
      <c r="AW242" s="13" t="s">
        <v>32</v>
      </c>
      <c r="AX242" s="13" t="s">
        <v>76</v>
      </c>
      <c r="AY242" s="186" t="s">
        <v>145</v>
      </c>
    </row>
    <row r="243" s="14" customFormat="1">
      <c r="A243" s="14"/>
      <c r="B243" s="193"/>
      <c r="C243" s="14"/>
      <c r="D243" s="185" t="s">
        <v>154</v>
      </c>
      <c r="E243" s="194" t="s">
        <v>1</v>
      </c>
      <c r="F243" s="195" t="s">
        <v>159</v>
      </c>
      <c r="G243" s="14"/>
      <c r="H243" s="196">
        <v>7.7000000000000002</v>
      </c>
      <c r="I243" s="197"/>
      <c r="J243" s="14"/>
      <c r="K243" s="14"/>
      <c r="L243" s="193"/>
      <c r="M243" s="198"/>
      <c r="N243" s="199"/>
      <c r="O243" s="199"/>
      <c r="P243" s="199"/>
      <c r="Q243" s="199"/>
      <c r="R243" s="199"/>
      <c r="S243" s="199"/>
      <c r="T243" s="200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4" t="s">
        <v>154</v>
      </c>
      <c r="AU243" s="194" t="s">
        <v>89</v>
      </c>
      <c r="AV243" s="14" t="s">
        <v>152</v>
      </c>
      <c r="AW243" s="14" t="s">
        <v>32</v>
      </c>
      <c r="AX243" s="14" t="s">
        <v>84</v>
      </c>
      <c r="AY243" s="194" t="s">
        <v>145</v>
      </c>
    </row>
    <row r="244" s="2" customFormat="1" ht="21.75" customHeight="1">
      <c r="A244" s="37"/>
      <c r="B244" s="170"/>
      <c r="C244" s="171" t="s">
        <v>306</v>
      </c>
      <c r="D244" s="171" t="s">
        <v>147</v>
      </c>
      <c r="E244" s="172" t="s">
        <v>307</v>
      </c>
      <c r="F244" s="173" t="s">
        <v>308</v>
      </c>
      <c r="G244" s="174" t="s">
        <v>192</v>
      </c>
      <c r="H244" s="175">
        <v>119.858</v>
      </c>
      <c r="I244" s="176"/>
      <c r="J244" s="177">
        <f>ROUND(I244*H244,2)</f>
        <v>0</v>
      </c>
      <c r="K244" s="173" t="s">
        <v>151</v>
      </c>
      <c r="L244" s="38"/>
      <c r="M244" s="178" t="s">
        <v>1</v>
      </c>
      <c r="N244" s="179" t="s">
        <v>42</v>
      </c>
      <c r="O244" s="76"/>
      <c r="P244" s="180">
        <f>O244*H244</f>
        <v>0</v>
      </c>
      <c r="Q244" s="180">
        <v>0.27560000000000001</v>
      </c>
      <c r="R244" s="180">
        <f>Q244*H244</f>
        <v>33.032864800000006</v>
      </c>
      <c r="S244" s="180">
        <v>0</v>
      </c>
      <c r="T244" s="18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152</v>
      </c>
      <c r="AT244" s="182" t="s">
        <v>147</v>
      </c>
      <c r="AU244" s="182" t="s">
        <v>89</v>
      </c>
      <c r="AY244" s="18" t="s">
        <v>145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89</v>
      </c>
      <c r="BK244" s="183">
        <f>ROUND(I244*H244,2)</f>
        <v>0</v>
      </c>
      <c r="BL244" s="18" t="s">
        <v>152</v>
      </c>
      <c r="BM244" s="182" t="s">
        <v>309</v>
      </c>
    </row>
    <row r="245" s="13" customFormat="1">
      <c r="A245" s="13"/>
      <c r="B245" s="184"/>
      <c r="C245" s="13"/>
      <c r="D245" s="185" t="s">
        <v>154</v>
      </c>
      <c r="E245" s="186" t="s">
        <v>1</v>
      </c>
      <c r="F245" s="187" t="s">
        <v>310</v>
      </c>
      <c r="G245" s="13"/>
      <c r="H245" s="188">
        <v>74.412000000000006</v>
      </c>
      <c r="I245" s="189"/>
      <c r="J245" s="13"/>
      <c r="K245" s="13"/>
      <c r="L245" s="184"/>
      <c r="M245" s="190"/>
      <c r="N245" s="191"/>
      <c r="O245" s="191"/>
      <c r="P245" s="191"/>
      <c r="Q245" s="191"/>
      <c r="R245" s="191"/>
      <c r="S245" s="191"/>
      <c r="T245" s="19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6" t="s">
        <v>154</v>
      </c>
      <c r="AU245" s="186" t="s">
        <v>89</v>
      </c>
      <c r="AV245" s="13" t="s">
        <v>89</v>
      </c>
      <c r="AW245" s="13" t="s">
        <v>32</v>
      </c>
      <c r="AX245" s="13" t="s">
        <v>76</v>
      </c>
      <c r="AY245" s="186" t="s">
        <v>145</v>
      </c>
    </row>
    <row r="246" s="13" customFormat="1">
      <c r="A246" s="13"/>
      <c r="B246" s="184"/>
      <c r="C246" s="13"/>
      <c r="D246" s="185" t="s">
        <v>154</v>
      </c>
      <c r="E246" s="186" t="s">
        <v>1</v>
      </c>
      <c r="F246" s="187" t="s">
        <v>186</v>
      </c>
      <c r="G246" s="13"/>
      <c r="H246" s="188">
        <v>14</v>
      </c>
      <c r="I246" s="189"/>
      <c r="J246" s="13"/>
      <c r="K246" s="13"/>
      <c r="L246" s="184"/>
      <c r="M246" s="190"/>
      <c r="N246" s="191"/>
      <c r="O246" s="191"/>
      <c r="P246" s="191"/>
      <c r="Q246" s="191"/>
      <c r="R246" s="191"/>
      <c r="S246" s="191"/>
      <c r="T246" s="19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6" t="s">
        <v>154</v>
      </c>
      <c r="AU246" s="186" t="s">
        <v>89</v>
      </c>
      <c r="AV246" s="13" t="s">
        <v>89</v>
      </c>
      <c r="AW246" s="13" t="s">
        <v>32</v>
      </c>
      <c r="AX246" s="13" t="s">
        <v>76</v>
      </c>
      <c r="AY246" s="186" t="s">
        <v>145</v>
      </c>
    </row>
    <row r="247" s="13" customFormat="1">
      <c r="A247" s="13"/>
      <c r="B247" s="184"/>
      <c r="C247" s="13"/>
      <c r="D247" s="185" t="s">
        <v>154</v>
      </c>
      <c r="E247" s="186" t="s">
        <v>1</v>
      </c>
      <c r="F247" s="187" t="s">
        <v>311</v>
      </c>
      <c r="G247" s="13"/>
      <c r="H247" s="188">
        <v>31.446000000000002</v>
      </c>
      <c r="I247" s="189"/>
      <c r="J247" s="13"/>
      <c r="K247" s="13"/>
      <c r="L247" s="184"/>
      <c r="M247" s="190"/>
      <c r="N247" s="191"/>
      <c r="O247" s="191"/>
      <c r="P247" s="191"/>
      <c r="Q247" s="191"/>
      <c r="R247" s="191"/>
      <c r="S247" s="191"/>
      <c r="T247" s="19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6" t="s">
        <v>154</v>
      </c>
      <c r="AU247" s="186" t="s">
        <v>89</v>
      </c>
      <c r="AV247" s="13" t="s">
        <v>89</v>
      </c>
      <c r="AW247" s="13" t="s">
        <v>32</v>
      </c>
      <c r="AX247" s="13" t="s">
        <v>76</v>
      </c>
      <c r="AY247" s="186" t="s">
        <v>145</v>
      </c>
    </row>
    <row r="248" s="14" customFormat="1">
      <c r="A248" s="14"/>
      <c r="B248" s="193"/>
      <c r="C248" s="14"/>
      <c r="D248" s="185" t="s">
        <v>154</v>
      </c>
      <c r="E248" s="194" t="s">
        <v>1</v>
      </c>
      <c r="F248" s="195" t="s">
        <v>159</v>
      </c>
      <c r="G248" s="14"/>
      <c r="H248" s="196">
        <v>119.858</v>
      </c>
      <c r="I248" s="197"/>
      <c r="J248" s="14"/>
      <c r="K248" s="14"/>
      <c r="L248" s="193"/>
      <c r="M248" s="198"/>
      <c r="N248" s="199"/>
      <c r="O248" s="199"/>
      <c r="P248" s="199"/>
      <c r="Q248" s="199"/>
      <c r="R248" s="199"/>
      <c r="S248" s="199"/>
      <c r="T248" s="200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4" t="s">
        <v>154</v>
      </c>
      <c r="AU248" s="194" t="s">
        <v>89</v>
      </c>
      <c r="AV248" s="14" t="s">
        <v>152</v>
      </c>
      <c r="AW248" s="14" t="s">
        <v>32</v>
      </c>
      <c r="AX248" s="14" t="s">
        <v>84</v>
      </c>
      <c r="AY248" s="194" t="s">
        <v>145</v>
      </c>
    </row>
    <row r="249" s="12" customFormat="1" ht="22.8" customHeight="1">
      <c r="A249" s="12"/>
      <c r="B249" s="157"/>
      <c r="C249" s="12"/>
      <c r="D249" s="158" t="s">
        <v>75</v>
      </c>
      <c r="E249" s="168" t="s">
        <v>189</v>
      </c>
      <c r="F249" s="168" t="s">
        <v>312</v>
      </c>
      <c r="G249" s="12"/>
      <c r="H249" s="12"/>
      <c r="I249" s="160"/>
      <c r="J249" s="169">
        <f>BK249</f>
        <v>0</v>
      </c>
      <c r="K249" s="12"/>
      <c r="L249" s="157"/>
      <c r="M249" s="162"/>
      <c r="N249" s="163"/>
      <c r="O249" s="163"/>
      <c r="P249" s="164">
        <f>SUM(P250:P254)</f>
        <v>0</v>
      </c>
      <c r="Q249" s="163"/>
      <c r="R249" s="164">
        <f>SUM(R250:R254)</f>
        <v>0.76175999999999999</v>
      </c>
      <c r="S249" s="163"/>
      <c r="T249" s="165">
        <f>SUM(T250:T254)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58" t="s">
        <v>84</v>
      </c>
      <c r="AT249" s="166" t="s">
        <v>75</v>
      </c>
      <c r="AU249" s="166" t="s">
        <v>84</v>
      </c>
      <c r="AY249" s="158" t="s">
        <v>145</v>
      </c>
      <c r="BK249" s="167">
        <f>SUM(BK250:BK254)</f>
        <v>0</v>
      </c>
    </row>
    <row r="250" s="2" customFormat="1" ht="24.15" customHeight="1">
      <c r="A250" s="37"/>
      <c r="B250" s="170"/>
      <c r="C250" s="171" t="s">
        <v>90</v>
      </c>
      <c r="D250" s="171" t="s">
        <v>147</v>
      </c>
      <c r="E250" s="172" t="s">
        <v>313</v>
      </c>
      <c r="F250" s="173" t="s">
        <v>314</v>
      </c>
      <c r="G250" s="174" t="s">
        <v>236</v>
      </c>
      <c r="H250" s="175">
        <v>3</v>
      </c>
      <c r="I250" s="176"/>
      <c r="J250" s="177">
        <f>ROUND(I250*H250,2)</f>
        <v>0</v>
      </c>
      <c r="K250" s="173" t="s">
        <v>151</v>
      </c>
      <c r="L250" s="38"/>
      <c r="M250" s="178" t="s">
        <v>1</v>
      </c>
      <c r="N250" s="179" t="s">
        <v>42</v>
      </c>
      <c r="O250" s="76"/>
      <c r="P250" s="180">
        <f>O250*H250</f>
        <v>0</v>
      </c>
      <c r="Q250" s="180">
        <v>0.1056</v>
      </c>
      <c r="R250" s="180">
        <f>Q250*H250</f>
        <v>0.31679999999999997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152</v>
      </c>
      <c r="AT250" s="182" t="s">
        <v>147</v>
      </c>
      <c r="AU250" s="182" t="s">
        <v>89</v>
      </c>
      <c r="AY250" s="18" t="s">
        <v>145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89</v>
      </c>
      <c r="BK250" s="183">
        <f>ROUND(I250*H250,2)</f>
        <v>0</v>
      </c>
      <c r="BL250" s="18" t="s">
        <v>152</v>
      </c>
      <c r="BM250" s="182" t="s">
        <v>315</v>
      </c>
    </row>
    <row r="251" s="2" customFormat="1" ht="24.15" customHeight="1">
      <c r="A251" s="37"/>
      <c r="B251" s="170"/>
      <c r="C251" s="171" t="s">
        <v>316</v>
      </c>
      <c r="D251" s="171" t="s">
        <v>147</v>
      </c>
      <c r="E251" s="172" t="s">
        <v>317</v>
      </c>
      <c r="F251" s="173" t="s">
        <v>318</v>
      </c>
      <c r="G251" s="174" t="s">
        <v>236</v>
      </c>
      <c r="H251" s="175">
        <v>1</v>
      </c>
      <c r="I251" s="176"/>
      <c r="J251" s="177">
        <f>ROUND(I251*H251,2)</f>
        <v>0</v>
      </c>
      <c r="K251" s="173" t="s">
        <v>151</v>
      </c>
      <c r="L251" s="38"/>
      <c r="M251" s="178" t="s">
        <v>1</v>
      </c>
      <c r="N251" s="179" t="s">
        <v>42</v>
      </c>
      <c r="O251" s="76"/>
      <c r="P251" s="180">
        <f>O251*H251</f>
        <v>0</v>
      </c>
      <c r="Q251" s="180">
        <v>0.1056</v>
      </c>
      <c r="R251" s="180">
        <f>Q251*H251</f>
        <v>0.1056</v>
      </c>
      <c r="S251" s="180">
        <v>0</v>
      </c>
      <c r="T251" s="18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2" t="s">
        <v>152</v>
      </c>
      <c r="AT251" s="182" t="s">
        <v>147</v>
      </c>
      <c r="AU251" s="182" t="s">
        <v>89</v>
      </c>
      <c r="AY251" s="18" t="s">
        <v>145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8" t="s">
        <v>89</v>
      </c>
      <c r="BK251" s="183">
        <f>ROUND(I251*H251,2)</f>
        <v>0</v>
      </c>
      <c r="BL251" s="18" t="s">
        <v>152</v>
      </c>
      <c r="BM251" s="182" t="s">
        <v>319</v>
      </c>
    </row>
    <row r="252" s="2" customFormat="1" ht="24.15" customHeight="1">
      <c r="A252" s="37"/>
      <c r="B252" s="170"/>
      <c r="C252" s="171" t="s">
        <v>320</v>
      </c>
      <c r="D252" s="171" t="s">
        <v>147</v>
      </c>
      <c r="E252" s="172" t="s">
        <v>321</v>
      </c>
      <c r="F252" s="173" t="s">
        <v>322</v>
      </c>
      <c r="G252" s="174" t="s">
        <v>236</v>
      </c>
      <c r="H252" s="175">
        <v>4</v>
      </c>
      <c r="I252" s="176"/>
      <c r="J252" s="177">
        <f>ROUND(I252*H252,2)</f>
        <v>0</v>
      </c>
      <c r="K252" s="173" t="s">
        <v>151</v>
      </c>
      <c r="L252" s="38"/>
      <c r="M252" s="178" t="s">
        <v>1</v>
      </c>
      <c r="N252" s="179" t="s">
        <v>42</v>
      </c>
      <c r="O252" s="76"/>
      <c r="P252" s="180">
        <f>O252*H252</f>
        <v>0</v>
      </c>
      <c r="Q252" s="180">
        <v>0.012120000000000001</v>
      </c>
      <c r="R252" s="180">
        <f>Q252*H252</f>
        <v>0.048480000000000002</v>
      </c>
      <c r="S252" s="180">
        <v>0</v>
      </c>
      <c r="T252" s="18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2" t="s">
        <v>152</v>
      </c>
      <c r="AT252" s="182" t="s">
        <v>147</v>
      </c>
      <c r="AU252" s="182" t="s">
        <v>89</v>
      </c>
      <c r="AY252" s="18" t="s">
        <v>145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8" t="s">
        <v>89</v>
      </c>
      <c r="BK252" s="183">
        <f>ROUND(I252*H252,2)</f>
        <v>0</v>
      </c>
      <c r="BL252" s="18" t="s">
        <v>152</v>
      </c>
      <c r="BM252" s="182" t="s">
        <v>323</v>
      </c>
    </row>
    <row r="253" s="2" customFormat="1" ht="24.15" customHeight="1">
      <c r="A253" s="37"/>
      <c r="B253" s="170"/>
      <c r="C253" s="171" t="s">
        <v>324</v>
      </c>
      <c r="D253" s="171" t="s">
        <v>147</v>
      </c>
      <c r="E253" s="172" t="s">
        <v>325</v>
      </c>
      <c r="F253" s="173" t="s">
        <v>326</v>
      </c>
      <c r="G253" s="174" t="s">
        <v>236</v>
      </c>
      <c r="H253" s="175">
        <v>4</v>
      </c>
      <c r="I253" s="176"/>
      <c r="J253" s="177">
        <f>ROUND(I253*H253,2)</f>
        <v>0</v>
      </c>
      <c r="K253" s="173" t="s">
        <v>151</v>
      </c>
      <c r="L253" s="38"/>
      <c r="M253" s="178" t="s">
        <v>1</v>
      </c>
      <c r="N253" s="179" t="s">
        <v>42</v>
      </c>
      <c r="O253" s="76"/>
      <c r="P253" s="180">
        <f>O253*H253</f>
        <v>0</v>
      </c>
      <c r="Q253" s="180">
        <v>0</v>
      </c>
      <c r="R253" s="180">
        <f>Q253*H253</f>
        <v>0</v>
      </c>
      <c r="S253" s="180">
        <v>0</v>
      </c>
      <c r="T253" s="18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2" t="s">
        <v>152</v>
      </c>
      <c r="AT253" s="182" t="s">
        <v>147</v>
      </c>
      <c r="AU253" s="182" t="s">
        <v>89</v>
      </c>
      <c r="AY253" s="18" t="s">
        <v>145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8" t="s">
        <v>89</v>
      </c>
      <c r="BK253" s="183">
        <f>ROUND(I253*H253,2)</f>
        <v>0</v>
      </c>
      <c r="BL253" s="18" t="s">
        <v>152</v>
      </c>
      <c r="BM253" s="182" t="s">
        <v>327</v>
      </c>
    </row>
    <row r="254" s="2" customFormat="1" ht="33" customHeight="1">
      <c r="A254" s="37"/>
      <c r="B254" s="170"/>
      <c r="C254" s="171" t="s">
        <v>328</v>
      </c>
      <c r="D254" s="171" t="s">
        <v>147</v>
      </c>
      <c r="E254" s="172" t="s">
        <v>329</v>
      </c>
      <c r="F254" s="173" t="s">
        <v>330</v>
      </c>
      <c r="G254" s="174" t="s">
        <v>236</v>
      </c>
      <c r="H254" s="175">
        <v>4</v>
      </c>
      <c r="I254" s="176"/>
      <c r="J254" s="177">
        <f>ROUND(I254*H254,2)</f>
        <v>0</v>
      </c>
      <c r="K254" s="173" t="s">
        <v>151</v>
      </c>
      <c r="L254" s="38"/>
      <c r="M254" s="178" t="s">
        <v>1</v>
      </c>
      <c r="N254" s="179" t="s">
        <v>42</v>
      </c>
      <c r="O254" s="76"/>
      <c r="P254" s="180">
        <f>O254*H254</f>
        <v>0</v>
      </c>
      <c r="Q254" s="180">
        <v>0.072720000000000007</v>
      </c>
      <c r="R254" s="180">
        <f>Q254*H254</f>
        <v>0.29088000000000003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152</v>
      </c>
      <c r="AT254" s="182" t="s">
        <v>147</v>
      </c>
      <c r="AU254" s="182" t="s">
        <v>89</v>
      </c>
      <c r="AY254" s="18" t="s">
        <v>145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89</v>
      </c>
      <c r="BK254" s="183">
        <f>ROUND(I254*H254,2)</f>
        <v>0</v>
      </c>
      <c r="BL254" s="18" t="s">
        <v>152</v>
      </c>
      <c r="BM254" s="182" t="s">
        <v>331</v>
      </c>
    </row>
    <row r="255" s="12" customFormat="1" ht="22.8" customHeight="1">
      <c r="A255" s="12"/>
      <c r="B255" s="157"/>
      <c r="C255" s="12"/>
      <c r="D255" s="158" t="s">
        <v>75</v>
      </c>
      <c r="E255" s="168" t="s">
        <v>198</v>
      </c>
      <c r="F255" s="168" t="s">
        <v>332</v>
      </c>
      <c r="G255" s="12"/>
      <c r="H255" s="12"/>
      <c r="I255" s="160"/>
      <c r="J255" s="169">
        <f>BK255</f>
        <v>0</v>
      </c>
      <c r="K255" s="12"/>
      <c r="L255" s="157"/>
      <c r="M255" s="162"/>
      <c r="N255" s="163"/>
      <c r="O255" s="163"/>
      <c r="P255" s="164">
        <f>SUM(P256:P317)</f>
        <v>0</v>
      </c>
      <c r="Q255" s="163"/>
      <c r="R255" s="164">
        <f>SUM(R256:R317)</f>
        <v>11.7127705</v>
      </c>
      <c r="S255" s="163"/>
      <c r="T255" s="165">
        <f>SUM(T256:T317)</f>
        <v>125.667789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58" t="s">
        <v>84</v>
      </c>
      <c r="AT255" s="166" t="s">
        <v>75</v>
      </c>
      <c r="AU255" s="166" t="s">
        <v>84</v>
      </c>
      <c r="AY255" s="158" t="s">
        <v>145</v>
      </c>
      <c r="BK255" s="167">
        <f>SUM(BK256:BK317)</f>
        <v>0</v>
      </c>
    </row>
    <row r="256" s="2" customFormat="1" ht="24.15" customHeight="1">
      <c r="A256" s="37"/>
      <c r="B256" s="170"/>
      <c r="C256" s="171" t="s">
        <v>333</v>
      </c>
      <c r="D256" s="171" t="s">
        <v>147</v>
      </c>
      <c r="E256" s="172" t="s">
        <v>334</v>
      </c>
      <c r="F256" s="173" t="s">
        <v>335</v>
      </c>
      <c r="G256" s="174" t="s">
        <v>221</v>
      </c>
      <c r="H256" s="175">
        <v>38.049999999999997</v>
      </c>
      <c r="I256" s="176"/>
      <c r="J256" s="177">
        <f>ROUND(I256*H256,2)</f>
        <v>0</v>
      </c>
      <c r="K256" s="173" t="s">
        <v>151</v>
      </c>
      <c r="L256" s="38"/>
      <c r="M256" s="178" t="s">
        <v>1</v>
      </c>
      <c r="N256" s="179" t="s">
        <v>42</v>
      </c>
      <c r="O256" s="76"/>
      <c r="P256" s="180">
        <f>O256*H256</f>
        <v>0</v>
      </c>
      <c r="Q256" s="180">
        <v>0.29221000000000003</v>
      </c>
      <c r="R256" s="180">
        <f>Q256*H256</f>
        <v>11.1185905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152</v>
      </c>
      <c r="AT256" s="182" t="s">
        <v>147</v>
      </c>
      <c r="AU256" s="182" t="s">
        <v>89</v>
      </c>
      <c r="AY256" s="18" t="s">
        <v>145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89</v>
      </c>
      <c r="BK256" s="183">
        <f>ROUND(I256*H256,2)</f>
        <v>0</v>
      </c>
      <c r="BL256" s="18" t="s">
        <v>152</v>
      </c>
      <c r="BM256" s="182" t="s">
        <v>336</v>
      </c>
    </row>
    <row r="257" s="13" customFormat="1">
      <c r="A257" s="13"/>
      <c r="B257" s="184"/>
      <c r="C257" s="13"/>
      <c r="D257" s="185" t="s">
        <v>154</v>
      </c>
      <c r="E257" s="186" t="s">
        <v>1</v>
      </c>
      <c r="F257" s="187" t="s">
        <v>337</v>
      </c>
      <c r="G257" s="13"/>
      <c r="H257" s="188">
        <v>38.049999999999997</v>
      </c>
      <c r="I257" s="189"/>
      <c r="J257" s="13"/>
      <c r="K257" s="13"/>
      <c r="L257" s="184"/>
      <c r="M257" s="190"/>
      <c r="N257" s="191"/>
      <c r="O257" s="191"/>
      <c r="P257" s="191"/>
      <c r="Q257" s="191"/>
      <c r="R257" s="191"/>
      <c r="S257" s="191"/>
      <c r="T257" s="19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6" t="s">
        <v>154</v>
      </c>
      <c r="AU257" s="186" t="s">
        <v>89</v>
      </c>
      <c r="AV257" s="13" t="s">
        <v>89</v>
      </c>
      <c r="AW257" s="13" t="s">
        <v>32</v>
      </c>
      <c r="AX257" s="13" t="s">
        <v>76</v>
      </c>
      <c r="AY257" s="186" t="s">
        <v>145</v>
      </c>
    </row>
    <row r="258" s="14" customFormat="1">
      <c r="A258" s="14"/>
      <c r="B258" s="193"/>
      <c r="C258" s="14"/>
      <c r="D258" s="185" t="s">
        <v>154</v>
      </c>
      <c r="E258" s="194" t="s">
        <v>1</v>
      </c>
      <c r="F258" s="195" t="s">
        <v>159</v>
      </c>
      <c r="G258" s="14"/>
      <c r="H258" s="196">
        <v>38.049999999999997</v>
      </c>
      <c r="I258" s="197"/>
      <c r="J258" s="14"/>
      <c r="K258" s="14"/>
      <c r="L258" s="193"/>
      <c r="M258" s="198"/>
      <c r="N258" s="199"/>
      <c r="O258" s="199"/>
      <c r="P258" s="199"/>
      <c r="Q258" s="199"/>
      <c r="R258" s="199"/>
      <c r="S258" s="199"/>
      <c r="T258" s="200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4" t="s">
        <v>154</v>
      </c>
      <c r="AU258" s="194" t="s">
        <v>89</v>
      </c>
      <c r="AV258" s="14" t="s">
        <v>152</v>
      </c>
      <c r="AW258" s="14" t="s">
        <v>32</v>
      </c>
      <c r="AX258" s="14" t="s">
        <v>84</v>
      </c>
      <c r="AY258" s="194" t="s">
        <v>145</v>
      </c>
    </row>
    <row r="259" s="2" customFormat="1" ht="24.15" customHeight="1">
      <c r="A259" s="37"/>
      <c r="B259" s="170"/>
      <c r="C259" s="201" t="s">
        <v>338</v>
      </c>
      <c r="D259" s="201" t="s">
        <v>214</v>
      </c>
      <c r="E259" s="202" t="s">
        <v>339</v>
      </c>
      <c r="F259" s="203" t="s">
        <v>340</v>
      </c>
      <c r="G259" s="204" t="s">
        <v>221</v>
      </c>
      <c r="H259" s="205">
        <v>38.049999999999997</v>
      </c>
      <c r="I259" s="206"/>
      <c r="J259" s="207">
        <f>ROUND(I259*H259,2)</f>
        <v>0</v>
      </c>
      <c r="K259" s="203" t="s">
        <v>151</v>
      </c>
      <c r="L259" s="208"/>
      <c r="M259" s="209" t="s">
        <v>1</v>
      </c>
      <c r="N259" s="210" t="s">
        <v>42</v>
      </c>
      <c r="O259" s="76"/>
      <c r="P259" s="180">
        <f>O259*H259</f>
        <v>0</v>
      </c>
      <c r="Q259" s="180">
        <v>0.015599999999999999</v>
      </c>
      <c r="R259" s="180">
        <f>Q259*H259</f>
        <v>0.59357999999999989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189</v>
      </c>
      <c r="AT259" s="182" t="s">
        <v>214</v>
      </c>
      <c r="AU259" s="182" t="s">
        <v>89</v>
      </c>
      <c r="AY259" s="18" t="s">
        <v>145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89</v>
      </c>
      <c r="BK259" s="183">
        <f>ROUND(I259*H259,2)</f>
        <v>0</v>
      </c>
      <c r="BL259" s="18" t="s">
        <v>152</v>
      </c>
      <c r="BM259" s="182" t="s">
        <v>341</v>
      </c>
    </row>
    <row r="260" s="2" customFormat="1" ht="33" customHeight="1">
      <c r="A260" s="37"/>
      <c r="B260" s="170"/>
      <c r="C260" s="201" t="s">
        <v>342</v>
      </c>
      <c r="D260" s="201" t="s">
        <v>214</v>
      </c>
      <c r="E260" s="202" t="s">
        <v>343</v>
      </c>
      <c r="F260" s="203" t="s">
        <v>344</v>
      </c>
      <c r="G260" s="204" t="s">
        <v>236</v>
      </c>
      <c r="H260" s="205">
        <v>3</v>
      </c>
      <c r="I260" s="206"/>
      <c r="J260" s="207">
        <f>ROUND(I260*H260,2)</f>
        <v>0</v>
      </c>
      <c r="K260" s="203" t="s">
        <v>151</v>
      </c>
      <c r="L260" s="208"/>
      <c r="M260" s="209" t="s">
        <v>1</v>
      </c>
      <c r="N260" s="210" t="s">
        <v>42</v>
      </c>
      <c r="O260" s="76"/>
      <c r="P260" s="180">
        <f>O260*H260</f>
        <v>0</v>
      </c>
      <c r="Q260" s="180">
        <v>0.00010000000000000001</v>
      </c>
      <c r="R260" s="180">
        <f>Q260*H260</f>
        <v>0.00030000000000000003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189</v>
      </c>
      <c r="AT260" s="182" t="s">
        <v>214</v>
      </c>
      <c r="AU260" s="182" t="s">
        <v>89</v>
      </c>
      <c r="AY260" s="18" t="s">
        <v>145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89</v>
      </c>
      <c r="BK260" s="183">
        <f>ROUND(I260*H260,2)</f>
        <v>0</v>
      </c>
      <c r="BL260" s="18" t="s">
        <v>152</v>
      </c>
      <c r="BM260" s="182" t="s">
        <v>345</v>
      </c>
    </row>
    <row r="261" s="2" customFormat="1" ht="24.15" customHeight="1">
      <c r="A261" s="37"/>
      <c r="B261" s="170"/>
      <c r="C261" s="201" t="s">
        <v>346</v>
      </c>
      <c r="D261" s="201" t="s">
        <v>214</v>
      </c>
      <c r="E261" s="202" t="s">
        <v>347</v>
      </c>
      <c r="F261" s="203" t="s">
        <v>348</v>
      </c>
      <c r="G261" s="204" t="s">
        <v>236</v>
      </c>
      <c r="H261" s="205">
        <v>3</v>
      </c>
      <c r="I261" s="206"/>
      <c r="J261" s="207">
        <f>ROUND(I261*H261,2)</f>
        <v>0</v>
      </c>
      <c r="K261" s="203" t="s">
        <v>151</v>
      </c>
      <c r="L261" s="208"/>
      <c r="M261" s="209" t="s">
        <v>1</v>
      </c>
      <c r="N261" s="210" t="s">
        <v>42</v>
      </c>
      <c r="O261" s="76"/>
      <c r="P261" s="180">
        <f>O261*H261</f>
        <v>0</v>
      </c>
      <c r="Q261" s="180">
        <v>0.00010000000000000001</v>
      </c>
      <c r="R261" s="180">
        <f>Q261*H261</f>
        <v>0.00030000000000000003</v>
      </c>
      <c r="S261" s="180">
        <v>0</v>
      </c>
      <c r="T261" s="18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82" t="s">
        <v>189</v>
      </c>
      <c r="AT261" s="182" t="s">
        <v>214</v>
      </c>
      <c r="AU261" s="182" t="s">
        <v>89</v>
      </c>
      <c r="AY261" s="18" t="s">
        <v>145</v>
      </c>
      <c r="BE261" s="183">
        <f>IF(N261="základní",J261,0)</f>
        <v>0</v>
      </c>
      <c r="BF261" s="183">
        <f>IF(N261="snížená",J261,0)</f>
        <v>0</v>
      </c>
      <c r="BG261" s="183">
        <f>IF(N261="zákl. přenesená",J261,0)</f>
        <v>0</v>
      </c>
      <c r="BH261" s="183">
        <f>IF(N261="sníž. přenesená",J261,0)</f>
        <v>0</v>
      </c>
      <c r="BI261" s="183">
        <f>IF(N261="nulová",J261,0)</f>
        <v>0</v>
      </c>
      <c r="BJ261" s="18" t="s">
        <v>89</v>
      </c>
      <c r="BK261" s="183">
        <f>ROUND(I261*H261,2)</f>
        <v>0</v>
      </c>
      <c r="BL261" s="18" t="s">
        <v>152</v>
      </c>
      <c r="BM261" s="182" t="s">
        <v>349</v>
      </c>
    </row>
    <row r="262" s="2" customFormat="1" ht="33" customHeight="1">
      <c r="A262" s="37"/>
      <c r="B262" s="170"/>
      <c r="C262" s="171" t="s">
        <v>350</v>
      </c>
      <c r="D262" s="171" t="s">
        <v>147</v>
      </c>
      <c r="E262" s="172" t="s">
        <v>351</v>
      </c>
      <c r="F262" s="173" t="s">
        <v>352</v>
      </c>
      <c r="G262" s="174" t="s">
        <v>192</v>
      </c>
      <c r="H262" s="175">
        <v>1174.212</v>
      </c>
      <c r="I262" s="176"/>
      <c r="J262" s="177">
        <f>ROUND(I262*H262,2)</f>
        <v>0</v>
      </c>
      <c r="K262" s="173" t="s">
        <v>151</v>
      </c>
      <c r="L262" s="38"/>
      <c r="M262" s="178" t="s">
        <v>1</v>
      </c>
      <c r="N262" s="179" t="s">
        <v>42</v>
      </c>
      <c r="O262" s="76"/>
      <c r="P262" s="180">
        <f>O262*H262</f>
        <v>0</v>
      </c>
      <c r="Q262" s="180">
        <v>0</v>
      </c>
      <c r="R262" s="180">
        <f>Q262*H262</f>
        <v>0</v>
      </c>
      <c r="S262" s="180">
        <v>0</v>
      </c>
      <c r="T262" s="18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82" t="s">
        <v>152</v>
      </c>
      <c r="AT262" s="182" t="s">
        <v>147</v>
      </c>
      <c r="AU262" s="182" t="s">
        <v>89</v>
      </c>
      <c r="AY262" s="18" t="s">
        <v>145</v>
      </c>
      <c r="BE262" s="183">
        <f>IF(N262="základní",J262,0)</f>
        <v>0</v>
      </c>
      <c r="BF262" s="183">
        <f>IF(N262="snížená",J262,0)</f>
        <v>0</v>
      </c>
      <c r="BG262" s="183">
        <f>IF(N262="zákl. přenesená",J262,0)</f>
        <v>0</v>
      </c>
      <c r="BH262" s="183">
        <f>IF(N262="sníž. přenesená",J262,0)</f>
        <v>0</v>
      </c>
      <c r="BI262" s="183">
        <f>IF(N262="nulová",J262,0)</f>
        <v>0</v>
      </c>
      <c r="BJ262" s="18" t="s">
        <v>89</v>
      </c>
      <c r="BK262" s="183">
        <f>ROUND(I262*H262,2)</f>
        <v>0</v>
      </c>
      <c r="BL262" s="18" t="s">
        <v>152</v>
      </c>
      <c r="BM262" s="182" t="s">
        <v>233</v>
      </c>
    </row>
    <row r="263" s="13" customFormat="1">
      <c r="A263" s="13"/>
      <c r="B263" s="184"/>
      <c r="C263" s="13"/>
      <c r="D263" s="185" t="s">
        <v>154</v>
      </c>
      <c r="E263" s="186" t="s">
        <v>1</v>
      </c>
      <c r="F263" s="187" t="s">
        <v>277</v>
      </c>
      <c r="G263" s="13"/>
      <c r="H263" s="188">
        <v>1174.212</v>
      </c>
      <c r="I263" s="189"/>
      <c r="J263" s="13"/>
      <c r="K263" s="13"/>
      <c r="L263" s="184"/>
      <c r="M263" s="190"/>
      <c r="N263" s="191"/>
      <c r="O263" s="191"/>
      <c r="P263" s="191"/>
      <c r="Q263" s="191"/>
      <c r="R263" s="191"/>
      <c r="S263" s="191"/>
      <c r="T263" s="19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6" t="s">
        <v>154</v>
      </c>
      <c r="AU263" s="186" t="s">
        <v>89</v>
      </c>
      <c r="AV263" s="13" t="s">
        <v>89</v>
      </c>
      <c r="AW263" s="13" t="s">
        <v>32</v>
      </c>
      <c r="AX263" s="13" t="s">
        <v>76</v>
      </c>
      <c r="AY263" s="186" t="s">
        <v>145</v>
      </c>
    </row>
    <row r="264" s="14" customFormat="1">
      <c r="A264" s="14"/>
      <c r="B264" s="193"/>
      <c r="C264" s="14"/>
      <c r="D264" s="185" t="s">
        <v>154</v>
      </c>
      <c r="E264" s="194" t="s">
        <v>1</v>
      </c>
      <c r="F264" s="195" t="s">
        <v>159</v>
      </c>
      <c r="G264" s="14"/>
      <c r="H264" s="196">
        <v>1174.212</v>
      </c>
      <c r="I264" s="197"/>
      <c r="J264" s="14"/>
      <c r="K264" s="14"/>
      <c r="L264" s="193"/>
      <c r="M264" s="198"/>
      <c r="N264" s="199"/>
      <c r="O264" s="199"/>
      <c r="P264" s="199"/>
      <c r="Q264" s="199"/>
      <c r="R264" s="199"/>
      <c r="S264" s="199"/>
      <c r="T264" s="200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94" t="s">
        <v>154</v>
      </c>
      <c r="AU264" s="194" t="s">
        <v>89</v>
      </c>
      <c r="AV264" s="14" t="s">
        <v>152</v>
      </c>
      <c r="AW264" s="14" t="s">
        <v>32</v>
      </c>
      <c r="AX264" s="14" t="s">
        <v>84</v>
      </c>
      <c r="AY264" s="194" t="s">
        <v>145</v>
      </c>
    </row>
    <row r="265" s="2" customFormat="1" ht="33" customHeight="1">
      <c r="A265" s="37"/>
      <c r="B265" s="170"/>
      <c r="C265" s="171" t="s">
        <v>93</v>
      </c>
      <c r="D265" s="171" t="s">
        <v>147</v>
      </c>
      <c r="E265" s="172" t="s">
        <v>353</v>
      </c>
      <c r="F265" s="173" t="s">
        <v>354</v>
      </c>
      <c r="G265" s="174" t="s">
        <v>192</v>
      </c>
      <c r="H265" s="175">
        <v>211358.16</v>
      </c>
      <c r="I265" s="176"/>
      <c r="J265" s="177">
        <f>ROUND(I265*H265,2)</f>
        <v>0</v>
      </c>
      <c r="K265" s="173" t="s">
        <v>151</v>
      </c>
      <c r="L265" s="38"/>
      <c r="M265" s="178" t="s">
        <v>1</v>
      </c>
      <c r="N265" s="179" t="s">
        <v>42</v>
      </c>
      <c r="O265" s="76"/>
      <c r="P265" s="180">
        <f>O265*H265</f>
        <v>0</v>
      </c>
      <c r="Q265" s="180">
        <v>0</v>
      </c>
      <c r="R265" s="180">
        <f>Q265*H265</f>
        <v>0</v>
      </c>
      <c r="S265" s="180">
        <v>0</v>
      </c>
      <c r="T265" s="18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2" t="s">
        <v>152</v>
      </c>
      <c r="AT265" s="182" t="s">
        <v>147</v>
      </c>
      <c r="AU265" s="182" t="s">
        <v>89</v>
      </c>
      <c r="AY265" s="18" t="s">
        <v>145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8" t="s">
        <v>89</v>
      </c>
      <c r="BK265" s="183">
        <f>ROUND(I265*H265,2)</f>
        <v>0</v>
      </c>
      <c r="BL265" s="18" t="s">
        <v>152</v>
      </c>
      <c r="BM265" s="182" t="s">
        <v>243</v>
      </c>
    </row>
    <row r="266" s="13" customFormat="1">
      <c r="A266" s="13"/>
      <c r="B266" s="184"/>
      <c r="C266" s="13"/>
      <c r="D266" s="185" t="s">
        <v>154</v>
      </c>
      <c r="E266" s="186" t="s">
        <v>1</v>
      </c>
      <c r="F266" s="187" t="s">
        <v>355</v>
      </c>
      <c r="G266" s="13"/>
      <c r="H266" s="188">
        <v>211358.16</v>
      </c>
      <c r="I266" s="189"/>
      <c r="J266" s="13"/>
      <c r="K266" s="13"/>
      <c r="L266" s="184"/>
      <c r="M266" s="190"/>
      <c r="N266" s="191"/>
      <c r="O266" s="191"/>
      <c r="P266" s="191"/>
      <c r="Q266" s="191"/>
      <c r="R266" s="191"/>
      <c r="S266" s="191"/>
      <c r="T266" s="19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6" t="s">
        <v>154</v>
      </c>
      <c r="AU266" s="186" t="s">
        <v>89</v>
      </c>
      <c r="AV266" s="13" t="s">
        <v>89</v>
      </c>
      <c r="AW266" s="13" t="s">
        <v>32</v>
      </c>
      <c r="AX266" s="13" t="s">
        <v>76</v>
      </c>
      <c r="AY266" s="186" t="s">
        <v>145</v>
      </c>
    </row>
    <row r="267" s="14" customFormat="1">
      <c r="A267" s="14"/>
      <c r="B267" s="193"/>
      <c r="C267" s="14"/>
      <c r="D267" s="185" t="s">
        <v>154</v>
      </c>
      <c r="E267" s="194" t="s">
        <v>1</v>
      </c>
      <c r="F267" s="195" t="s">
        <v>159</v>
      </c>
      <c r="G267" s="14"/>
      <c r="H267" s="196">
        <v>211358.16</v>
      </c>
      <c r="I267" s="197"/>
      <c r="J267" s="14"/>
      <c r="K267" s="14"/>
      <c r="L267" s="193"/>
      <c r="M267" s="198"/>
      <c r="N267" s="199"/>
      <c r="O267" s="199"/>
      <c r="P267" s="199"/>
      <c r="Q267" s="199"/>
      <c r="R267" s="199"/>
      <c r="S267" s="199"/>
      <c r="T267" s="200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194" t="s">
        <v>154</v>
      </c>
      <c r="AU267" s="194" t="s">
        <v>89</v>
      </c>
      <c r="AV267" s="14" t="s">
        <v>152</v>
      </c>
      <c r="AW267" s="14" t="s">
        <v>32</v>
      </c>
      <c r="AX267" s="14" t="s">
        <v>84</v>
      </c>
      <c r="AY267" s="194" t="s">
        <v>145</v>
      </c>
    </row>
    <row r="268" s="2" customFormat="1" ht="33" customHeight="1">
      <c r="A268" s="37"/>
      <c r="B268" s="170"/>
      <c r="C268" s="171" t="s">
        <v>356</v>
      </c>
      <c r="D268" s="171" t="s">
        <v>147</v>
      </c>
      <c r="E268" s="172" t="s">
        <v>357</v>
      </c>
      <c r="F268" s="173" t="s">
        <v>358</v>
      </c>
      <c r="G268" s="174" t="s">
        <v>192</v>
      </c>
      <c r="H268" s="175">
        <v>1174.212</v>
      </c>
      <c r="I268" s="176"/>
      <c r="J268" s="177">
        <f>ROUND(I268*H268,2)</f>
        <v>0</v>
      </c>
      <c r="K268" s="173" t="s">
        <v>151</v>
      </c>
      <c r="L268" s="38"/>
      <c r="M268" s="178" t="s">
        <v>1</v>
      </c>
      <c r="N268" s="179" t="s">
        <v>42</v>
      </c>
      <c r="O268" s="76"/>
      <c r="P268" s="180">
        <f>O268*H268</f>
        <v>0</v>
      </c>
      <c r="Q268" s="180">
        <v>0</v>
      </c>
      <c r="R268" s="180">
        <f>Q268*H268</f>
        <v>0</v>
      </c>
      <c r="S268" s="180">
        <v>0</v>
      </c>
      <c r="T268" s="18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2" t="s">
        <v>152</v>
      </c>
      <c r="AT268" s="182" t="s">
        <v>147</v>
      </c>
      <c r="AU268" s="182" t="s">
        <v>89</v>
      </c>
      <c r="AY268" s="18" t="s">
        <v>145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8" t="s">
        <v>89</v>
      </c>
      <c r="BK268" s="183">
        <f>ROUND(I268*H268,2)</f>
        <v>0</v>
      </c>
      <c r="BL268" s="18" t="s">
        <v>152</v>
      </c>
      <c r="BM268" s="182" t="s">
        <v>254</v>
      </c>
    </row>
    <row r="269" s="13" customFormat="1">
      <c r="A269" s="13"/>
      <c r="B269" s="184"/>
      <c r="C269" s="13"/>
      <c r="D269" s="185" t="s">
        <v>154</v>
      </c>
      <c r="E269" s="186" t="s">
        <v>1</v>
      </c>
      <c r="F269" s="187" t="s">
        <v>277</v>
      </c>
      <c r="G269" s="13"/>
      <c r="H269" s="188">
        <v>1174.212</v>
      </c>
      <c r="I269" s="189"/>
      <c r="J269" s="13"/>
      <c r="K269" s="13"/>
      <c r="L269" s="184"/>
      <c r="M269" s="190"/>
      <c r="N269" s="191"/>
      <c r="O269" s="191"/>
      <c r="P269" s="191"/>
      <c r="Q269" s="191"/>
      <c r="R269" s="191"/>
      <c r="S269" s="191"/>
      <c r="T269" s="19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6" t="s">
        <v>154</v>
      </c>
      <c r="AU269" s="186" t="s">
        <v>89</v>
      </c>
      <c r="AV269" s="13" t="s">
        <v>89</v>
      </c>
      <c r="AW269" s="13" t="s">
        <v>32</v>
      </c>
      <c r="AX269" s="13" t="s">
        <v>76</v>
      </c>
      <c r="AY269" s="186" t="s">
        <v>145</v>
      </c>
    </row>
    <row r="270" s="14" customFormat="1">
      <c r="A270" s="14"/>
      <c r="B270" s="193"/>
      <c r="C270" s="14"/>
      <c r="D270" s="185" t="s">
        <v>154</v>
      </c>
      <c r="E270" s="194" t="s">
        <v>1</v>
      </c>
      <c r="F270" s="195" t="s">
        <v>159</v>
      </c>
      <c r="G270" s="14"/>
      <c r="H270" s="196">
        <v>1174.212</v>
      </c>
      <c r="I270" s="197"/>
      <c r="J270" s="14"/>
      <c r="K270" s="14"/>
      <c r="L270" s="193"/>
      <c r="M270" s="198"/>
      <c r="N270" s="199"/>
      <c r="O270" s="199"/>
      <c r="P270" s="199"/>
      <c r="Q270" s="199"/>
      <c r="R270" s="199"/>
      <c r="S270" s="199"/>
      <c r="T270" s="200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4" t="s">
        <v>154</v>
      </c>
      <c r="AU270" s="194" t="s">
        <v>89</v>
      </c>
      <c r="AV270" s="14" t="s">
        <v>152</v>
      </c>
      <c r="AW270" s="14" t="s">
        <v>32</v>
      </c>
      <c r="AX270" s="14" t="s">
        <v>84</v>
      </c>
      <c r="AY270" s="194" t="s">
        <v>145</v>
      </c>
    </row>
    <row r="271" s="2" customFormat="1" ht="21.75" customHeight="1">
      <c r="A271" s="37"/>
      <c r="B271" s="170"/>
      <c r="C271" s="171" t="s">
        <v>359</v>
      </c>
      <c r="D271" s="171" t="s">
        <v>147</v>
      </c>
      <c r="E271" s="172" t="s">
        <v>360</v>
      </c>
      <c r="F271" s="173" t="s">
        <v>361</v>
      </c>
      <c r="G271" s="174" t="s">
        <v>192</v>
      </c>
      <c r="H271" s="175">
        <v>1174.212</v>
      </c>
      <c r="I271" s="176"/>
      <c r="J271" s="177">
        <f>ROUND(I271*H271,2)</f>
        <v>0</v>
      </c>
      <c r="K271" s="173" t="s">
        <v>151</v>
      </c>
      <c r="L271" s="38"/>
      <c r="M271" s="178" t="s">
        <v>1</v>
      </c>
      <c r="N271" s="179" t="s">
        <v>42</v>
      </c>
      <c r="O271" s="76"/>
      <c r="P271" s="180">
        <f>O271*H271</f>
        <v>0</v>
      </c>
      <c r="Q271" s="180">
        <v>0</v>
      </c>
      <c r="R271" s="180">
        <f>Q271*H271</f>
        <v>0</v>
      </c>
      <c r="S271" s="180">
        <v>0</v>
      </c>
      <c r="T271" s="18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2" t="s">
        <v>152</v>
      </c>
      <c r="AT271" s="182" t="s">
        <v>147</v>
      </c>
      <c r="AU271" s="182" t="s">
        <v>89</v>
      </c>
      <c r="AY271" s="18" t="s">
        <v>145</v>
      </c>
      <c r="BE271" s="183">
        <f>IF(N271="základní",J271,0)</f>
        <v>0</v>
      </c>
      <c r="BF271" s="183">
        <f>IF(N271="snížená",J271,0)</f>
        <v>0</v>
      </c>
      <c r="BG271" s="183">
        <f>IF(N271="zákl. přenesená",J271,0)</f>
        <v>0</v>
      </c>
      <c r="BH271" s="183">
        <f>IF(N271="sníž. přenesená",J271,0)</f>
        <v>0</v>
      </c>
      <c r="BI271" s="183">
        <f>IF(N271="nulová",J271,0)</f>
        <v>0</v>
      </c>
      <c r="BJ271" s="18" t="s">
        <v>89</v>
      </c>
      <c r="BK271" s="183">
        <f>ROUND(I271*H271,2)</f>
        <v>0</v>
      </c>
      <c r="BL271" s="18" t="s">
        <v>152</v>
      </c>
      <c r="BM271" s="182" t="s">
        <v>362</v>
      </c>
    </row>
    <row r="272" s="2" customFormat="1" ht="21.75" customHeight="1">
      <c r="A272" s="37"/>
      <c r="B272" s="170"/>
      <c r="C272" s="171" t="s">
        <v>363</v>
      </c>
      <c r="D272" s="171" t="s">
        <v>147</v>
      </c>
      <c r="E272" s="172" t="s">
        <v>364</v>
      </c>
      <c r="F272" s="173" t="s">
        <v>365</v>
      </c>
      <c r="G272" s="174" t="s">
        <v>192</v>
      </c>
      <c r="H272" s="175">
        <v>211358.16</v>
      </c>
      <c r="I272" s="176"/>
      <c r="J272" s="177">
        <f>ROUND(I272*H272,2)</f>
        <v>0</v>
      </c>
      <c r="K272" s="173" t="s">
        <v>151</v>
      </c>
      <c r="L272" s="38"/>
      <c r="M272" s="178" t="s">
        <v>1</v>
      </c>
      <c r="N272" s="179" t="s">
        <v>42</v>
      </c>
      <c r="O272" s="76"/>
      <c r="P272" s="180">
        <f>O272*H272</f>
        <v>0</v>
      </c>
      <c r="Q272" s="180">
        <v>0</v>
      </c>
      <c r="R272" s="180">
        <f>Q272*H272</f>
        <v>0</v>
      </c>
      <c r="S272" s="180">
        <v>0</v>
      </c>
      <c r="T272" s="18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2" t="s">
        <v>152</v>
      </c>
      <c r="AT272" s="182" t="s">
        <v>147</v>
      </c>
      <c r="AU272" s="182" t="s">
        <v>89</v>
      </c>
      <c r="AY272" s="18" t="s">
        <v>145</v>
      </c>
      <c r="BE272" s="183">
        <f>IF(N272="základní",J272,0)</f>
        <v>0</v>
      </c>
      <c r="BF272" s="183">
        <f>IF(N272="snížená",J272,0)</f>
        <v>0</v>
      </c>
      <c r="BG272" s="183">
        <f>IF(N272="zákl. přenesená",J272,0)</f>
        <v>0</v>
      </c>
      <c r="BH272" s="183">
        <f>IF(N272="sníž. přenesená",J272,0)</f>
        <v>0</v>
      </c>
      <c r="BI272" s="183">
        <f>IF(N272="nulová",J272,0)</f>
        <v>0</v>
      </c>
      <c r="BJ272" s="18" t="s">
        <v>89</v>
      </c>
      <c r="BK272" s="183">
        <f>ROUND(I272*H272,2)</f>
        <v>0</v>
      </c>
      <c r="BL272" s="18" t="s">
        <v>152</v>
      </c>
      <c r="BM272" s="182" t="s">
        <v>366</v>
      </c>
    </row>
    <row r="273" s="13" customFormat="1">
      <c r="A273" s="13"/>
      <c r="B273" s="184"/>
      <c r="C273" s="13"/>
      <c r="D273" s="185" t="s">
        <v>154</v>
      </c>
      <c r="E273" s="186" t="s">
        <v>1</v>
      </c>
      <c r="F273" s="187" t="s">
        <v>367</v>
      </c>
      <c r="G273" s="13"/>
      <c r="H273" s="188">
        <v>211358.16</v>
      </c>
      <c r="I273" s="189"/>
      <c r="J273" s="13"/>
      <c r="K273" s="13"/>
      <c r="L273" s="184"/>
      <c r="M273" s="190"/>
      <c r="N273" s="191"/>
      <c r="O273" s="191"/>
      <c r="P273" s="191"/>
      <c r="Q273" s="191"/>
      <c r="R273" s="191"/>
      <c r="S273" s="191"/>
      <c r="T273" s="19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6" t="s">
        <v>154</v>
      </c>
      <c r="AU273" s="186" t="s">
        <v>89</v>
      </c>
      <c r="AV273" s="13" t="s">
        <v>89</v>
      </c>
      <c r="AW273" s="13" t="s">
        <v>32</v>
      </c>
      <c r="AX273" s="13" t="s">
        <v>76</v>
      </c>
      <c r="AY273" s="186" t="s">
        <v>145</v>
      </c>
    </row>
    <row r="274" s="14" customFormat="1">
      <c r="A274" s="14"/>
      <c r="B274" s="193"/>
      <c r="C274" s="14"/>
      <c r="D274" s="185" t="s">
        <v>154</v>
      </c>
      <c r="E274" s="194" t="s">
        <v>1</v>
      </c>
      <c r="F274" s="195" t="s">
        <v>159</v>
      </c>
      <c r="G274" s="14"/>
      <c r="H274" s="196">
        <v>211358.16</v>
      </c>
      <c r="I274" s="197"/>
      <c r="J274" s="14"/>
      <c r="K274" s="14"/>
      <c r="L274" s="193"/>
      <c r="M274" s="198"/>
      <c r="N274" s="199"/>
      <c r="O274" s="199"/>
      <c r="P274" s="199"/>
      <c r="Q274" s="199"/>
      <c r="R274" s="199"/>
      <c r="S274" s="199"/>
      <c r="T274" s="20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4" t="s">
        <v>154</v>
      </c>
      <c r="AU274" s="194" t="s">
        <v>89</v>
      </c>
      <c r="AV274" s="14" t="s">
        <v>152</v>
      </c>
      <c r="AW274" s="14" t="s">
        <v>32</v>
      </c>
      <c r="AX274" s="14" t="s">
        <v>84</v>
      </c>
      <c r="AY274" s="194" t="s">
        <v>145</v>
      </c>
    </row>
    <row r="275" s="2" customFormat="1" ht="21.75" customHeight="1">
      <c r="A275" s="37"/>
      <c r="B275" s="170"/>
      <c r="C275" s="171" t="s">
        <v>368</v>
      </c>
      <c r="D275" s="171" t="s">
        <v>147</v>
      </c>
      <c r="E275" s="172" t="s">
        <v>369</v>
      </c>
      <c r="F275" s="173" t="s">
        <v>370</v>
      </c>
      <c r="G275" s="174" t="s">
        <v>192</v>
      </c>
      <c r="H275" s="175">
        <v>1174.212</v>
      </c>
      <c r="I275" s="176"/>
      <c r="J275" s="177">
        <f>ROUND(I275*H275,2)</f>
        <v>0</v>
      </c>
      <c r="K275" s="173" t="s">
        <v>151</v>
      </c>
      <c r="L275" s="38"/>
      <c r="M275" s="178" t="s">
        <v>1</v>
      </c>
      <c r="N275" s="179" t="s">
        <v>42</v>
      </c>
      <c r="O275" s="76"/>
      <c r="P275" s="180">
        <f>O275*H275</f>
        <v>0</v>
      </c>
      <c r="Q275" s="180">
        <v>0</v>
      </c>
      <c r="R275" s="180">
        <f>Q275*H275</f>
        <v>0</v>
      </c>
      <c r="S275" s="180">
        <v>0</v>
      </c>
      <c r="T275" s="18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2" t="s">
        <v>152</v>
      </c>
      <c r="AT275" s="182" t="s">
        <v>147</v>
      </c>
      <c r="AU275" s="182" t="s">
        <v>89</v>
      </c>
      <c r="AY275" s="18" t="s">
        <v>145</v>
      </c>
      <c r="BE275" s="183">
        <f>IF(N275="základní",J275,0)</f>
        <v>0</v>
      </c>
      <c r="BF275" s="183">
        <f>IF(N275="snížená",J275,0)</f>
        <v>0</v>
      </c>
      <c r="BG275" s="183">
        <f>IF(N275="zákl. přenesená",J275,0)</f>
        <v>0</v>
      </c>
      <c r="BH275" s="183">
        <f>IF(N275="sníž. přenesená",J275,0)</f>
        <v>0</v>
      </c>
      <c r="BI275" s="183">
        <f>IF(N275="nulová",J275,0)</f>
        <v>0</v>
      </c>
      <c r="BJ275" s="18" t="s">
        <v>89</v>
      </c>
      <c r="BK275" s="183">
        <f>ROUND(I275*H275,2)</f>
        <v>0</v>
      </c>
      <c r="BL275" s="18" t="s">
        <v>152</v>
      </c>
      <c r="BM275" s="182" t="s">
        <v>371</v>
      </c>
    </row>
    <row r="276" s="2" customFormat="1" ht="16.5" customHeight="1">
      <c r="A276" s="37"/>
      <c r="B276" s="170"/>
      <c r="C276" s="171" t="s">
        <v>372</v>
      </c>
      <c r="D276" s="171" t="s">
        <v>147</v>
      </c>
      <c r="E276" s="172" t="s">
        <v>373</v>
      </c>
      <c r="F276" s="173" t="s">
        <v>374</v>
      </c>
      <c r="G276" s="174" t="s">
        <v>192</v>
      </c>
      <c r="H276" s="175">
        <v>170.667</v>
      </c>
      <c r="I276" s="176"/>
      <c r="J276" s="177">
        <f>ROUND(I276*H276,2)</f>
        <v>0</v>
      </c>
      <c r="K276" s="173" t="s">
        <v>1</v>
      </c>
      <c r="L276" s="38"/>
      <c r="M276" s="178" t="s">
        <v>1</v>
      </c>
      <c r="N276" s="179" t="s">
        <v>42</v>
      </c>
      <c r="O276" s="76"/>
      <c r="P276" s="180">
        <f>O276*H276</f>
        <v>0</v>
      </c>
      <c r="Q276" s="180">
        <v>0</v>
      </c>
      <c r="R276" s="180">
        <f>Q276*H276</f>
        <v>0</v>
      </c>
      <c r="S276" s="180">
        <v>0.037999999999999999</v>
      </c>
      <c r="T276" s="181">
        <f>S276*H276</f>
        <v>6.4853459999999998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82" t="s">
        <v>152</v>
      </c>
      <c r="AT276" s="182" t="s">
        <v>147</v>
      </c>
      <c r="AU276" s="182" t="s">
        <v>89</v>
      </c>
      <c r="AY276" s="18" t="s">
        <v>145</v>
      </c>
      <c r="BE276" s="183">
        <f>IF(N276="základní",J276,0)</f>
        <v>0</v>
      </c>
      <c r="BF276" s="183">
        <f>IF(N276="snížená",J276,0)</f>
        <v>0</v>
      </c>
      <c r="BG276" s="183">
        <f>IF(N276="zákl. přenesená",J276,0)</f>
        <v>0</v>
      </c>
      <c r="BH276" s="183">
        <f>IF(N276="sníž. přenesená",J276,0)</f>
        <v>0</v>
      </c>
      <c r="BI276" s="183">
        <f>IF(N276="nulová",J276,0)</f>
        <v>0</v>
      </c>
      <c r="BJ276" s="18" t="s">
        <v>89</v>
      </c>
      <c r="BK276" s="183">
        <f>ROUND(I276*H276,2)</f>
        <v>0</v>
      </c>
      <c r="BL276" s="18" t="s">
        <v>152</v>
      </c>
      <c r="BM276" s="182" t="s">
        <v>375</v>
      </c>
    </row>
    <row r="277" s="13" customFormat="1">
      <c r="A277" s="13"/>
      <c r="B277" s="184"/>
      <c r="C277" s="13"/>
      <c r="D277" s="185" t="s">
        <v>154</v>
      </c>
      <c r="E277" s="186" t="s">
        <v>1</v>
      </c>
      <c r="F277" s="187" t="s">
        <v>376</v>
      </c>
      <c r="G277" s="13"/>
      <c r="H277" s="188">
        <v>170.667</v>
      </c>
      <c r="I277" s="189"/>
      <c r="J277" s="13"/>
      <c r="K277" s="13"/>
      <c r="L277" s="184"/>
      <c r="M277" s="190"/>
      <c r="N277" s="191"/>
      <c r="O277" s="191"/>
      <c r="P277" s="191"/>
      <c r="Q277" s="191"/>
      <c r="R277" s="191"/>
      <c r="S277" s="191"/>
      <c r="T277" s="19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6" t="s">
        <v>154</v>
      </c>
      <c r="AU277" s="186" t="s">
        <v>89</v>
      </c>
      <c r="AV277" s="13" t="s">
        <v>89</v>
      </c>
      <c r="AW277" s="13" t="s">
        <v>32</v>
      </c>
      <c r="AX277" s="13" t="s">
        <v>76</v>
      </c>
      <c r="AY277" s="186" t="s">
        <v>145</v>
      </c>
    </row>
    <row r="278" s="14" customFormat="1">
      <c r="A278" s="14"/>
      <c r="B278" s="193"/>
      <c r="C278" s="14"/>
      <c r="D278" s="185" t="s">
        <v>154</v>
      </c>
      <c r="E278" s="194" t="s">
        <v>1</v>
      </c>
      <c r="F278" s="195" t="s">
        <v>159</v>
      </c>
      <c r="G278" s="14"/>
      <c r="H278" s="196">
        <v>170.667</v>
      </c>
      <c r="I278" s="197"/>
      <c r="J278" s="14"/>
      <c r="K278" s="14"/>
      <c r="L278" s="193"/>
      <c r="M278" s="198"/>
      <c r="N278" s="199"/>
      <c r="O278" s="199"/>
      <c r="P278" s="199"/>
      <c r="Q278" s="199"/>
      <c r="R278" s="199"/>
      <c r="S278" s="199"/>
      <c r="T278" s="200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94" t="s">
        <v>154</v>
      </c>
      <c r="AU278" s="194" t="s">
        <v>89</v>
      </c>
      <c r="AV278" s="14" t="s">
        <v>152</v>
      </c>
      <c r="AW278" s="14" t="s">
        <v>32</v>
      </c>
      <c r="AX278" s="14" t="s">
        <v>84</v>
      </c>
      <c r="AY278" s="194" t="s">
        <v>145</v>
      </c>
    </row>
    <row r="279" s="2" customFormat="1" ht="24.15" customHeight="1">
      <c r="A279" s="37"/>
      <c r="B279" s="170"/>
      <c r="C279" s="171" t="s">
        <v>377</v>
      </c>
      <c r="D279" s="171" t="s">
        <v>147</v>
      </c>
      <c r="E279" s="172" t="s">
        <v>378</v>
      </c>
      <c r="F279" s="173" t="s">
        <v>379</v>
      </c>
      <c r="G279" s="174" t="s">
        <v>192</v>
      </c>
      <c r="H279" s="175">
        <v>117.42100000000001</v>
      </c>
      <c r="I279" s="176"/>
      <c r="J279" s="177">
        <f>ROUND(I279*H279,2)</f>
        <v>0</v>
      </c>
      <c r="K279" s="173" t="s">
        <v>1</v>
      </c>
      <c r="L279" s="38"/>
      <c r="M279" s="178" t="s">
        <v>1</v>
      </c>
      <c r="N279" s="179" t="s">
        <v>42</v>
      </c>
      <c r="O279" s="76"/>
      <c r="P279" s="180">
        <f>O279*H279</f>
        <v>0</v>
      </c>
      <c r="Q279" s="180">
        <v>0</v>
      </c>
      <c r="R279" s="180">
        <f>Q279*H279</f>
        <v>0</v>
      </c>
      <c r="S279" s="180">
        <v>0.375</v>
      </c>
      <c r="T279" s="181">
        <f>S279*H279</f>
        <v>44.032875000000004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2" t="s">
        <v>152</v>
      </c>
      <c r="AT279" s="182" t="s">
        <v>147</v>
      </c>
      <c r="AU279" s="182" t="s">
        <v>89</v>
      </c>
      <c r="AY279" s="18" t="s">
        <v>145</v>
      </c>
      <c r="BE279" s="183">
        <f>IF(N279="základní",J279,0)</f>
        <v>0</v>
      </c>
      <c r="BF279" s="183">
        <f>IF(N279="snížená",J279,0)</f>
        <v>0</v>
      </c>
      <c r="BG279" s="183">
        <f>IF(N279="zákl. přenesená",J279,0)</f>
        <v>0</v>
      </c>
      <c r="BH279" s="183">
        <f>IF(N279="sníž. přenesená",J279,0)</f>
        <v>0</v>
      </c>
      <c r="BI279" s="183">
        <f>IF(N279="nulová",J279,0)</f>
        <v>0</v>
      </c>
      <c r="BJ279" s="18" t="s">
        <v>89</v>
      </c>
      <c r="BK279" s="183">
        <f>ROUND(I279*H279,2)</f>
        <v>0</v>
      </c>
      <c r="BL279" s="18" t="s">
        <v>152</v>
      </c>
      <c r="BM279" s="182" t="s">
        <v>86</v>
      </c>
    </row>
    <row r="280" s="15" customFormat="1">
      <c r="A280" s="15"/>
      <c r="B280" s="211"/>
      <c r="C280" s="15"/>
      <c r="D280" s="185" t="s">
        <v>154</v>
      </c>
      <c r="E280" s="212" t="s">
        <v>1</v>
      </c>
      <c r="F280" s="213" t="s">
        <v>380</v>
      </c>
      <c r="G280" s="15"/>
      <c r="H280" s="212" t="s">
        <v>1</v>
      </c>
      <c r="I280" s="214"/>
      <c r="J280" s="15"/>
      <c r="K280" s="15"/>
      <c r="L280" s="211"/>
      <c r="M280" s="215"/>
      <c r="N280" s="216"/>
      <c r="O280" s="216"/>
      <c r="P280" s="216"/>
      <c r="Q280" s="216"/>
      <c r="R280" s="216"/>
      <c r="S280" s="216"/>
      <c r="T280" s="21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12" t="s">
        <v>154</v>
      </c>
      <c r="AU280" s="212" t="s">
        <v>89</v>
      </c>
      <c r="AV280" s="15" t="s">
        <v>84</v>
      </c>
      <c r="AW280" s="15" t="s">
        <v>32</v>
      </c>
      <c r="AX280" s="15" t="s">
        <v>76</v>
      </c>
      <c r="AY280" s="212" t="s">
        <v>145</v>
      </c>
    </row>
    <row r="281" s="13" customFormat="1">
      <c r="A281" s="13"/>
      <c r="B281" s="184"/>
      <c r="C281" s="13"/>
      <c r="D281" s="185" t="s">
        <v>154</v>
      </c>
      <c r="E281" s="186" t="s">
        <v>1</v>
      </c>
      <c r="F281" s="187" t="s">
        <v>381</v>
      </c>
      <c r="G281" s="13"/>
      <c r="H281" s="188">
        <v>117.42100000000001</v>
      </c>
      <c r="I281" s="189"/>
      <c r="J281" s="13"/>
      <c r="K281" s="13"/>
      <c r="L281" s="184"/>
      <c r="M281" s="190"/>
      <c r="N281" s="191"/>
      <c r="O281" s="191"/>
      <c r="P281" s="191"/>
      <c r="Q281" s="191"/>
      <c r="R281" s="191"/>
      <c r="S281" s="191"/>
      <c r="T281" s="19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6" t="s">
        <v>154</v>
      </c>
      <c r="AU281" s="186" t="s">
        <v>89</v>
      </c>
      <c r="AV281" s="13" t="s">
        <v>89</v>
      </c>
      <c r="AW281" s="13" t="s">
        <v>32</v>
      </c>
      <c r="AX281" s="13" t="s">
        <v>76</v>
      </c>
      <c r="AY281" s="186" t="s">
        <v>145</v>
      </c>
    </row>
    <row r="282" s="14" customFormat="1">
      <c r="A282" s="14"/>
      <c r="B282" s="193"/>
      <c r="C282" s="14"/>
      <c r="D282" s="185" t="s">
        <v>154</v>
      </c>
      <c r="E282" s="194" t="s">
        <v>1</v>
      </c>
      <c r="F282" s="195" t="s">
        <v>159</v>
      </c>
      <c r="G282" s="14"/>
      <c r="H282" s="196">
        <v>117.42100000000001</v>
      </c>
      <c r="I282" s="197"/>
      <c r="J282" s="14"/>
      <c r="K282" s="14"/>
      <c r="L282" s="193"/>
      <c r="M282" s="198"/>
      <c r="N282" s="199"/>
      <c r="O282" s="199"/>
      <c r="P282" s="199"/>
      <c r="Q282" s="199"/>
      <c r="R282" s="199"/>
      <c r="S282" s="199"/>
      <c r="T282" s="200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4" t="s">
        <v>154</v>
      </c>
      <c r="AU282" s="194" t="s">
        <v>89</v>
      </c>
      <c r="AV282" s="14" t="s">
        <v>152</v>
      </c>
      <c r="AW282" s="14" t="s">
        <v>32</v>
      </c>
      <c r="AX282" s="14" t="s">
        <v>84</v>
      </c>
      <c r="AY282" s="194" t="s">
        <v>145</v>
      </c>
    </row>
    <row r="283" s="2" customFormat="1" ht="16.5" customHeight="1">
      <c r="A283" s="37"/>
      <c r="B283" s="170"/>
      <c r="C283" s="171" t="s">
        <v>382</v>
      </c>
      <c r="D283" s="171" t="s">
        <v>147</v>
      </c>
      <c r="E283" s="172" t="s">
        <v>383</v>
      </c>
      <c r="F283" s="173" t="s">
        <v>384</v>
      </c>
      <c r="G283" s="174" t="s">
        <v>192</v>
      </c>
      <c r="H283" s="175">
        <v>1174.212</v>
      </c>
      <c r="I283" s="176"/>
      <c r="J283" s="177">
        <f>ROUND(I283*H283,2)</f>
        <v>0</v>
      </c>
      <c r="K283" s="173" t="s">
        <v>1</v>
      </c>
      <c r="L283" s="38"/>
      <c r="M283" s="178" t="s">
        <v>1</v>
      </c>
      <c r="N283" s="179" t="s">
        <v>42</v>
      </c>
      <c r="O283" s="76"/>
      <c r="P283" s="180">
        <f>O283*H283</f>
        <v>0</v>
      </c>
      <c r="Q283" s="180">
        <v>0</v>
      </c>
      <c r="R283" s="180">
        <f>Q283*H283</f>
        <v>0</v>
      </c>
      <c r="S283" s="180">
        <v>0.014</v>
      </c>
      <c r="T283" s="181">
        <f>S283*H283</f>
        <v>16.438967999999999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2" t="s">
        <v>152</v>
      </c>
      <c r="AT283" s="182" t="s">
        <v>147</v>
      </c>
      <c r="AU283" s="182" t="s">
        <v>89</v>
      </c>
      <c r="AY283" s="18" t="s">
        <v>145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8" t="s">
        <v>89</v>
      </c>
      <c r="BK283" s="183">
        <f>ROUND(I283*H283,2)</f>
        <v>0</v>
      </c>
      <c r="BL283" s="18" t="s">
        <v>152</v>
      </c>
      <c r="BM283" s="182" t="s">
        <v>274</v>
      </c>
    </row>
    <row r="284" s="13" customFormat="1">
      <c r="A284" s="13"/>
      <c r="B284" s="184"/>
      <c r="C284" s="13"/>
      <c r="D284" s="185" t="s">
        <v>154</v>
      </c>
      <c r="E284" s="186" t="s">
        <v>1</v>
      </c>
      <c r="F284" s="187" t="s">
        <v>277</v>
      </c>
      <c r="G284" s="13"/>
      <c r="H284" s="188">
        <v>1174.212</v>
      </c>
      <c r="I284" s="189"/>
      <c r="J284" s="13"/>
      <c r="K284" s="13"/>
      <c r="L284" s="184"/>
      <c r="M284" s="190"/>
      <c r="N284" s="191"/>
      <c r="O284" s="191"/>
      <c r="P284" s="191"/>
      <c r="Q284" s="191"/>
      <c r="R284" s="191"/>
      <c r="S284" s="191"/>
      <c r="T284" s="19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6" t="s">
        <v>154</v>
      </c>
      <c r="AU284" s="186" t="s">
        <v>89</v>
      </c>
      <c r="AV284" s="13" t="s">
        <v>89</v>
      </c>
      <c r="AW284" s="13" t="s">
        <v>32</v>
      </c>
      <c r="AX284" s="13" t="s">
        <v>76</v>
      </c>
      <c r="AY284" s="186" t="s">
        <v>145</v>
      </c>
    </row>
    <row r="285" s="14" customFormat="1">
      <c r="A285" s="14"/>
      <c r="B285" s="193"/>
      <c r="C285" s="14"/>
      <c r="D285" s="185" t="s">
        <v>154</v>
      </c>
      <c r="E285" s="194" t="s">
        <v>1</v>
      </c>
      <c r="F285" s="195" t="s">
        <v>159</v>
      </c>
      <c r="G285" s="14"/>
      <c r="H285" s="196">
        <v>1174.212</v>
      </c>
      <c r="I285" s="197"/>
      <c r="J285" s="14"/>
      <c r="K285" s="14"/>
      <c r="L285" s="193"/>
      <c r="M285" s="198"/>
      <c r="N285" s="199"/>
      <c r="O285" s="199"/>
      <c r="P285" s="199"/>
      <c r="Q285" s="199"/>
      <c r="R285" s="199"/>
      <c r="S285" s="199"/>
      <c r="T285" s="20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4" t="s">
        <v>154</v>
      </c>
      <c r="AU285" s="194" t="s">
        <v>89</v>
      </c>
      <c r="AV285" s="14" t="s">
        <v>152</v>
      </c>
      <c r="AW285" s="14" t="s">
        <v>32</v>
      </c>
      <c r="AX285" s="14" t="s">
        <v>84</v>
      </c>
      <c r="AY285" s="194" t="s">
        <v>145</v>
      </c>
    </row>
    <row r="286" s="2" customFormat="1" ht="24.15" customHeight="1">
      <c r="A286" s="37"/>
      <c r="B286" s="170"/>
      <c r="C286" s="171" t="s">
        <v>385</v>
      </c>
      <c r="D286" s="171" t="s">
        <v>147</v>
      </c>
      <c r="E286" s="172" t="s">
        <v>386</v>
      </c>
      <c r="F286" s="173" t="s">
        <v>387</v>
      </c>
      <c r="G286" s="174" t="s">
        <v>192</v>
      </c>
      <c r="H286" s="175">
        <v>1174.212</v>
      </c>
      <c r="I286" s="176"/>
      <c r="J286" s="177">
        <f>ROUND(I286*H286,2)</f>
        <v>0</v>
      </c>
      <c r="K286" s="173" t="s">
        <v>1</v>
      </c>
      <c r="L286" s="38"/>
      <c r="M286" s="178" t="s">
        <v>1</v>
      </c>
      <c r="N286" s="179" t="s">
        <v>42</v>
      </c>
      <c r="O286" s="76"/>
      <c r="P286" s="180">
        <f>O286*H286</f>
        <v>0</v>
      </c>
      <c r="Q286" s="180">
        <v>0</v>
      </c>
      <c r="R286" s="180">
        <f>Q286*H286</f>
        <v>0</v>
      </c>
      <c r="S286" s="180">
        <v>0.050000000000000003</v>
      </c>
      <c r="T286" s="181">
        <f>S286*H286</f>
        <v>58.710599999999999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2" t="s">
        <v>152</v>
      </c>
      <c r="AT286" s="182" t="s">
        <v>147</v>
      </c>
      <c r="AU286" s="182" t="s">
        <v>89</v>
      </c>
      <c r="AY286" s="18" t="s">
        <v>145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8" t="s">
        <v>89</v>
      </c>
      <c r="BK286" s="183">
        <f>ROUND(I286*H286,2)</f>
        <v>0</v>
      </c>
      <c r="BL286" s="18" t="s">
        <v>152</v>
      </c>
      <c r="BM286" s="182" t="s">
        <v>283</v>
      </c>
    </row>
    <row r="287" s="15" customFormat="1">
      <c r="A287" s="15"/>
      <c r="B287" s="211"/>
      <c r="C287" s="15"/>
      <c r="D287" s="185" t="s">
        <v>154</v>
      </c>
      <c r="E287" s="212" t="s">
        <v>1</v>
      </c>
      <c r="F287" s="213" t="s">
        <v>388</v>
      </c>
      <c r="G287" s="15"/>
      <c r="H287" s="212" t="s">
        <v>1</v>
      </c>
      <c r="I287" s="214"/>
      <c r="J287" s="15"/>
      <c r="K287" s="15"/>
      <c r="L287" s="211"/>
      <c r="M287" s="215"/>
      <c r="N287" s="216"/>
      <c r="O287" s="216"/>
      <c r="P287" s="216"/>
      <c r="Q287" s="216"/>
      <c r="R287" s="216"/>
      <c r="S287" s="216"/>
      <c r="T287" s="21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12" t="s">
        <v>154</v>
      </c>
      <c r="AU287" s="212" t="s">
        <v>89</v>
      </c>
      <c r="AV287" s="15" t="s">
        <v>84</v>
      </c>
      <c r="AW287" s="15" t="s">
        <v>32</v>
      </c>
      <c r="AX287" s="15" t="s">
        <v>76</v>
      </c>
      <c r="AY287" s="212" t="s">
        <v>145</v>
      </c>
    </row>
    <row r="288" s="13" customFormat="1">
      <c r="A288" s="13"/>
      <c r="B288" s="184"/>
      <c r="C288" s="13"/>
      <c r="D288" s="185" t="s">
        <v>154</v>
      </c>
      <c r="E288" s="186" t="s">
        <v>1</v>
      </c>
      <c r="F288" s="187" t="s">
        <v>389</v>
      </c>
      <c r="G288" s="13"/>
      <c r="H288" s="188">
        <v>96.269999999999996</v>
      </c>
      <c r="I288" s="189"/>
      <c r="J288" s="13"/>
      <c r="K288" s="13"/>
      <c r="L288" s="184"/>
      <c r="M288" s="190"/>
      <c r="N288" s="191"/>
      <c r="O288" s="191"/>
      <c r="P288" s="191"/>
      <c r="Q288" s="191"/>
      <c r="R288" s="191"/>
      <c r="S288" s="191"/>
      <c r="T288" s="192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6" t="s">
        <v>154</v>
      </c>
      <c r="AU288" s="186" t="s">
        <v>89</v>
      </c>
      <c r="AV288" s="13" t="s">
        <v>89</v>
      </c>
      <c r="AW288" s="13" t="s">
        <v>32</v>
      </c>
      <c r="AX288" s="13" t="s">
        <v>76</v>
      </c>
      <c r="AY288" s="186" t="s">
        <v>145</v>
      </c>
    </row>
    <row r="289" s="15" customFormat="1">
      <c r="A289" s="15"/>
      <c r="B289" s="211"/>
      <c r="C289" s="15"/>
      <c r="D289" s="185" t="s">
        <v>154</v>
      </c>
      <c r="E289" s="212" t="s">
        <v>1</v>
      </c>
      <c r="F289" s="213" t="s">
        <v>390</v>
      </c>
      <c r="G289" s="15"/>
      <c r="H289" s="212" t="s">
        <v>1</v>
      </c>
      <c r="I289" s="214"/>
      <c r="J289" s="15"/>
      <c r="K289" s="15"/>
      <c r="L289" s="211"/>
      <c r="M289" s="215"/>
      <c r="N289" s="216"/>
      <c r="O289" s="216"/>
      <c r="P289" s="216"/>
      <c r="Q289" s="216"/>
      <c r="R289" s="216"/>
      <c r="S289" s="216"/>
      <c r="T289" s="21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12" t="s">
        <v>154</v>
      </c>
      <c r="AU289" s="212" t="s">
        <v>89</v>
      </c>
      <c r="AV289" s="15" t="s">
        <v>84</v>
      </c>
      <c r="AW289" s="15" t="s">
        <v>32</v>
      </c>
      <c r="AX289" s="15" t="s">
        <v>76</v>
      </c>
      <c r="AY289" s="212" t="s">
        <v>145</v>
      </c>
    </row>
    <row r="290" s="13" customFormat="1">
      <c r="A290" s="13"/>
      <c r="B290" s="184"/>
      <c r="C290" s="13"/>
      <c r="D290" s="185" t="s">
        <v>154</v>
      </c>
      <c r="E290" s="186" t="s">
        <v>1</v>
      </c>
      <c r="F290" s="187" t="s">
        <v>391</v>
      </c>
      <c r="G290" s="13"/>
      <c r="H290" s="188">
        <v>163.69999999999999</v>
      </c>
      <c r="I290" s="189"/>
      <c r="J290" s="13"/>
      <c r="K290" s="13"/>
      <c r="L290" s="184"/>
      <c r="M290" s="190"/>
      <c r="N290" s="191"/>
      <c r="O290" s="191"/>
      <c r="P290" s="191"/>
      <c r="Q290" s="191"/>
      <c r="R290" s="191"/>
      <c r="S290" s="191"/>
      <c r="T290" s="192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186" t="s">
        <v>154</v>
      </c>
      <c r="AU290" s="186" t="s">
        <v>89</v>
      </c>
      <c r="AV290" s="13" t="s">
        <v>89</v>
      </c>
      <c r="AW290" s="13" t="s">
        <v>32</v>
      </c>
      <c r="AX290" s="13" t="s">
        <v>76</v>
      </c>
      <c r="AY290" s="186" t="s">
        <v>145</v>
      </c>
    </row>
    <row r="291" s="15" customFormat="1">
      <c r="A291" s="15"/>
      <c r="B291" s="211"/>
      <c r="C291" s="15"/>
      <c r="D291" s="185" t="s">
        <v>154</v>
      </c>
      <c r="E291" s="212" t="s">
        <v>1</v>
      </c>
      <c r="F291" s="213" t="s">
        <v>392</v>
      </c>
      <c r="G291" s="15"/>
      <c r="H291" s="212" t="s">
        <v>1</v>
      </c>
      <c r="I291" s="214"/>
      <c r="J291" s="15"/>
      <c r="K291" s="15"/>
      <c r="L291" s="211"/>
      <c r="M291" s="215"/>
      <c r="N291" s="216"/>
      <c r="O291" s="216"/>
      <c r="P291" s="216"/>
      <c r="Q291" s="216"/>
      <c r="R291" s="216"/>
      <c r="S291" s="216"/>
      <c r="T291" s="21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12" t="s">
        <v>154</v>
      </c>
      <c r="AU291" s="212" t="s">
        <v>89</v>
      </c>
      <c r="AV291" s="15" t="s">
        <v>84</v>
      </c>
      <c r="AW291" s="15" t="s">
        <v>32</v>
      </c>
      <c r="AX291" s="15" t="s">
        <v>76</v>
      </c>
      <c r="AY291" s="212" t="s">
        <v>145</v>
      </c>
    </row>
    <row r="292" s="13" customFormat="1">
      <c r="A292" s="13"/>
      <c r="B292" s="184"/>
      <c r="C292" s="13"/>
      <c r="D292" s="185" t="s">
        <v>154</v>
      </c>
      <c r="E292" s="186" t="s">
        <v>1</v>
      </c>
      <c r="F292" s="187" t="s">
        <v>393</v>
      </c>
      <c r="G292" s="13"/>
      <c r="H292" s="188">
        <v>52.954999999999998</v>
      </c>
      <c r="I292" s="189"/>
      <c r="J292" s="13"/>
      <c r="K292" s="13"/>
      <c r="L292" s="184"/>
      <c r="M292" s="190"/>
      <c r="N292" s="191"/>
      <c r="O292" s="191"/>
      <c r="P292" s="191"/>
      <c r="Q292" s="191"/>
      <c r="R292" s="191"/>
      <c r="S292" s="191"/>
      <c r="T292" s="192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186" t="s">
        <v>154</v>
      </c>
      <c r="AU292" s="186" t="s">
        <v>89</v>
      </c>
      <c r="AV292" s="13" t="s">
        <v>89</v>
      </c>
      <c r="AW292" s="13" t="s">
        <v>32</v>
      </c>
      <c r="AX292" s="13" t="s">
        <v>76</v>
      </c>
      <c r="AY292" s="186" t="s">
        <v>145</v>
      </c>
    </row>
    <row r="293" s="15" customFormat="1">
      <c r="A293" s="15"/>
      <c r="B293" s="211"/>
      <c r="C293" s="15"/>
      <c r="D293" s="185" t="s">
        <v>154</v>
      </c>
      <c r="E293" s="212" t="s">
        <v>1</v>
      </c>
      <c r="F293" s="213" t="s">
        <v>394</v>
      </c>
      <c r="G293" s="15"/>
      <c r="H293" s="212" t="s">
        <v>1</v>
      </c>
      <c r="I293" s="214"/>
      <c r="J293" s="15"/>
      <c r="K293" s="15"/>
      <c r="L293" s="211"/>
      <c r="M293" s="215"/>
      <c r="N293" s="216"/>
      <c r="O293" s="216"/>
      <c r="P293" s="216"/>
      <c r="Q293" s="216"/>
      <c r="R293" s="216"/>
      <c r="S293" s="216"/>
      <c r="T293" s="217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12" t="s">
        <v>154</v>
      </c>
      <c r="AU293" s="212" t="s">
        <v>89</v>
      </c>
      <c r="AV293" s="15" t="s">
        <v>84</v>
      </c>
      <c r="AW293" s="15" t="s">
        <v>32</v>
      </c>
      <c r="AX293" s="15" t="s">
        <v>76</v>
      </c>
      <c r="AY293" s="212" t="s">
        <v>145</v>
      </c>
    </row>
    <row r="294" s="13" customFormat="1">
      <c r="A294" s="13"/>
      <c r="B294" s="184"/>
      <c r="C294" s="13"/>
      <c r="D294" s="185" t="s">
        <v>154</v>
      </c>
      <c r="E294" s="186" t="s">
        <v>1</v>
      </c>
      <c r="F294" s="187" t="s">
        <v>395</v>
      </c>
      <c r="G294" s="13"/>
      <c r="H294" s="188">
        <v>38.57</v>
      </c>
      <c r="I294" s="189"/>
      <c r="J294" s="13"/>
      <c r="K294" s="13"/>
      <c r="L294" s="184"/>
      <c r="M294" s="190"/>
      <c r="N294" s="191"/>
      <c r="O294" s="191"/>
      <c r="P294" s="191"/>
      <c r="Q294" s="191"/>
      <c r="R294" s="191"/>
      <c r="S294" s="191"/>
      <c r="T294" s="19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6" t="s">
        <v>154</v>
      </c>
      <c r="AU294" s="186" t="s">
        <v>89</v>
      </c>
      <c r="AV294" s="13" t="s">
        <v>89</v>
      </c>
      <c r="AW294" s="13" t="s">
        <v>32</v>
      </c>
      <c r="AX294" s="13" t="s">
        <v>76</v>
      </c>
      <c r="AY294" s="186" t="s">
        <v>145</v>
      </c>
    </row>
    <row r="295" s="15" customFormat="1">
      <c r="A295" s="15"/>
      <c r="B295" s="211"/>
      <c r="C295" s="15"/>
      <c r="D295" s="185" t="s">
        <v>154</v>
      </c>
      <c r="E295" s="212" t="s">
        <v>1</v>
      </c>
      <c r="F295" s="213" t="s">
        <v>396</v>
      </c>
      <c r="G295" s="15"/>
      <c r="H295" s="212" t="s">
        <v>1</v>
      </c>
      <c r="I295" s="214"/>
      <c r="J295" s="15"/>
      <c r="K295" s="15"/>
      <c r="L295" s="211"/>
      <c r="M295" s="215"/>
      <c r="N295" s="216"/>
      <c r="O295" s="216"/>
      <c r="P295" s="216"/>
      <c r="Q295" s="216"/>
      <c r="R295" s="216"/>
      <c r="S295" s="216"/>
      <c r="T295" s="217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12" t="s">
        <v>154</v>
      </c>
      <c r="AU295" s="212" t="s">
        <v>89</v>
      </c>
      <c r="AV295" s="15" t="s">
        <v>84</v>
      </c>
      <c r="AW295" s="15" t="s">
        <v>32</v>
      </c>
      <c r="AX295" s="15" t="s">
        <v>76</v>
      </c>
      <c r="AY295" s="212" t="s">
        <v>145</v>
      </c>
    </row>
    <row r="296" s="13" customFormat="1">
      <c r="A296" s="13"/>
      <c r="B296" s="184"/>
      <c r="C296" s="13"/>
      <c r="D296" s="185" t="s">
        <v>154</v>
      </c>
      <c r="E296" s="186" t="s">
        <v>1</v>
      </c>
      <c r="F296" s="187" t="s">
        <v>397</v>
      </c>
      <c r="G296" s="13"/>
      <c r="H296" s="188">
        <v>96.120000000000005</v>
      </c>
      <c r="I296" s="189"/>
      <c r="J296" s="13"/>
      <c r="K296" s="13"/>
      <c r="L296" s="184"/>
      <c r="M296" s="190"/>
      <c r="N296" s="191"/>
      <c r="O296" s="191"/>
      <c r="P296" s="191"/>
      <c r="Q296" s="191"/>
      <c r="R296" s="191"/>
      <c r="S296" s="191"/>
      <c r="T296" s="19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6" t="s">
        <v>154</v>
      </c>
      <c r="AU296" s="186" t="s">
        <v>89</v>
      </c>
      <c r="AV296" s="13" t="s">
        <v>89</v>
      </c>
      <c r="AW296" s="13" t="s">
        <v>32</v>
      </c>
      <c r="AX296" s="13" t="s">
        <v>76</v>
      </c>
      <c r="AY296" s="186" t="s">
        <v>145</v>
      </c>
    </row>
    <row r="297" s="15" customFormat="1">
      <c r="A297" s="15"/>
      <c r="B297" s="211"/>
      <c r="C297" s="15"/>
      <c r="D297" s="185" t="s">
        <v>154</v>
      </c>
      <c r="E297" s="212" t="s">
        <v>1</v>
      </c>
      <c r="F297" s="213" t="s">
        <v>398</v>
      </c>
      <c r="G297" s="15"/>
      <c r="H297" s="212" t="s">
        <v>1</v>
      </c>
      <c r="I297" s="214"/>
      <c r="J297" s="15"/>
      <c r="K297" s="15"/>
      <c r="L297" s="211"/>
      <c r="M297" s="215"/>
      <c r="N297" s="216"/>
      <c r="O297" s="216"/>
      <c r="P297" s="216"/>
      <c r="Q297" s="216"/>
      <c r="R297" s="216"/>
      <c r="S297" s="216"/>
      <c r="T297" s="217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12" t="s">
        <v>154</v>
      </c>
      <c r="AU297" s="212" t="s">
        <v>89</v>
      </c>
      <c r="AV297" s="15" t="s">
        <v>84</v>
      </c>
      <c r="AW297" s="15" t="s">
        <v>32</v>
      </c>
      <c r="AX297" s="15" t="s">
        <v>76</v>
      </c>
      <c r="AY297" s="212" t="s">
        <v>145</v>
      </c>
    </row>
    <row r="298" s="13" customFormat="1">
      <c r="A298" s="13"/>
      <c r="B298" s="184"/>
      <c r="C298" s="13"/>
      <c r="D298" s="185" t="s">
        <v>154</v>
      </c>
      <c r="E298" s="186" t="s">
        <v>1</v>
      </c>
      <c r="F298" s="187" t="s">
        <v>399</v>
      </c>
      <c r="G298" s="13"/>
      <c r="H298" s="188">
        <v>32.399999999999999</v>
      </c>
      <c r="I298" s="189"/>
      <c r="J298" s="13"/>
      <c r="K298" s="13"/>
      <c r="L298" s="184"/>
      <c r="M298" s="190"/>
      <c r="N298" s="191"/>
      <c r="O298" s="191"/>
      <c r="P298" s="191"/>
      <c r="Q298" s="191"/>
      <c r="R298" s="191"/>
      <c r="S298" s="191"/>
      <c r="T298" s="19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186" t="s">
        <v>154</v>
      </c>
      <c r="AU298" s="186" t="s">
        <v>89</v>
      </c>
      <c r="AV298" s="13" t="s">
        <v>89</v>
      </c>
      <c r="AW298" s="13" t="s">
        <v>32</v>
      </c>
      <c r="AX298" s="13" t="s">
        <v>76</v>
      </c>
      <c r="AY298" s="186" t="s">
        <v>145</v>
      </c>
    </row>
    <row r="299" s="15" customFormat="1">
      <c r="A299" s="15"/>
      <c r="B299" s="211"/>
      <c r="C299" s="15"/>
      <c r="D299" s="185" t="s">
        <v>154</v>
      </c>
      <c r="E299" s="212" t="s">
        <v>1</v>
      </c>
      <c r="F299" s="213" t="s">
        <v>400</v>
      </c>
      <c r="G299" s="15"/>
      <c r="H299" s="212" t="s">
        <v>1</v>
      </c>
      <c r="I299" s="214"/>
      <c r="J299" s="15"/>
      <c r="K299" s="15"/>
      <c r="L299" s="211"/>
      <c r="M299" s="215"/>
      <c r="N299" s="216"/>
      <c r="O299" s="216"/>
      <c r="P299" s="216"/>
      <c r="Q299" s="216"/>
      <c r="R299" s="216"/>
      <c r="S299" s="216"/>
      <c r="T299" s="21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12" t="s">
        <v>154</v>
      </c>
      <c r="AU299" s="212" t="s">
        <v>89</v>
      </c>
      <c r="AV299" s="15" t="s">
        <v>84</v>
      </c>
      <c r="AW299" s="15" t="s">
        <v>32</v>
      </c>
      <c r="AX299" s="15" t="s">
        <v>76</v>
      </c>
      <c r="AY299" s="212" t="s">
        <v>145</v>
      </c>
    </row>
    <row r="300" s="13" customFormat="1">
      <c r="A300" s="13"/>
      <c r="B300" s="184"/>
      <c r="C300" s="13"/>
      <c r="D300" s="185" t="s">
        <v>154</v>
      </c>
      <c r="E300" s="186" t="s">
        <v>1</v>
      </c>
      <c r="F300" s="187" t="s">
        <v>401</v>
      </c>
      <c r="G300" s="13"/>
      <c r="H300" s="188">
        <v>176</v>
      </c>
      <c r="I300" s="189"/>
      <c r="J300" s="13"/>
      <c r="K300" s="13"/>
      <c r="L300" s="184"/>
      <c r="M300" s="190"/>
      <c r="N300" s="191"/>
      <c r="O300" s="191"/>
      <c r="P300" s="191"/>
      <c r="Q300" s="191"/>
      <c r="R300" s="191"/>
      <c r="S300" s="191"/>
      <c r="T300" s="19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186" t="s">
        <v>154</v>
      </c>
      <c r="AU300" s="186" t="s">
        <v>89</v>
      </c>
      <c r="AV300" s="13" t="s">
        <v>89</v>
      </c>
      <c r="AW300" s="13" t="s">
        <v>32</v>
      </c>
      <c r="AX300" s="13" t="s">
        <v>76</v>
      </c>
      <c r="AY300" s="186" t="s">
        <v>145</v>
      </c>
    </row>
    <row r="301" s="15" customFormat="1">
      <c r="A301" s="15"/>
      <c r="B301" s="211"/>
      <c r="C301" s="15"/>
      <c r="D301" s="185" t="s">
        <v>154</v>
      </c>
      <c r="E301" s="212" t="s">
        <v>1</v>
      </c>
      <c r="F301" s="213" t="s">
        <v>402</v>
      </c>
      <c r="G301" s="15"/>
      <c r="H301" s="212" t="s">
        <v>1</v>
      </c>
      <c r="I301" s="214"/>
      <c r="J301" s="15"/>
      <c r="K301" s="15"/>
      <c r="L301" s="211"/>
      <c r="M301" s="215"/>
      <c r="N301" s="216"/>
      <c r="O301" s="216"/>
      <c r="P301" s="216"/>
      <c r="Q301" s="216"/>
      <c r="R301" s="216"/>
      <c r="S301" s="216"/>
      <c r="T301" s="217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12" t="s">
        <v>154</v>
      </c>
      <c r="AU301" s="212" t="s">
        <v>89</v>
      </c>
      <c r="AV301" s="15" t="s">
        <v>84</v>
      </c>
      <c r="AW301" s="15" t="s">
        <v>32</v>
      </c>
      <c r="AX301" s="15" t="s">
        <v>76</v>
      </c>
      <c r="AY301" s="212" t="s">
        <v>145</v>
      </c>
    </row>
    <row r="302" s="13" customFormat="1">
      <c r="A302" s="13"/>
      <c r="B302" s="184"/>
      <c r="C302" s="13"/>
      <c r="D302" s="185" t="s">
        <v>154</v>
      </c>
      <c r="E302" s="186" t="s">
        <v>1</v>
      </c>
      <c r="F302" s="187" t="s">
        <v>403</v>
      </c>
      <c r="G302" s="13"/>
      <c r="H302" s="188">
        <v>22.800000000000001</v>
      </c>
      <c r="I302" s="189"/>
      <c r="J302" s="13"/>
      <c r="K302" s="13"/>
      <c r="L302" s="184"/>
      <c r="M302" s="190"/>
      <c r="N302" s="191"/>
      <c r="O302" s="191"/>
      <c r="P302" s="191"/>
      <c r="Q302" s="191"/>
      <c r="R302" s="191"/>
      <c r="S302" s="191"/>
      <c r="T302" s="19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6" t="s">
        <v>154</v>
      </c>
      <c r="AU302" s="186" t="s">
        <v>89</v>
      </c>
      <c r="AV302" s="13" t="s">
        <v>89</v>
      </c>
      <c r="AW302" s="13" t="s">
        <v>32</v>
      </c>
      <c r="AX302" s="13" t="s">
        <v>76</v>
      </c>
      <c r="AY302" s="186" t="s">
        <v>145</v>
      </c>
    </row>
    <row r="303" s="15" customFormat="1">
      <c r="A303" s="15"/>
      <c r="B303" s="211"/>
      <c r="C303" s="15"/>
      <c r="D303" s="185" t="s">
        <v>154</v>
      </c>
      <c r="E303" s="212" t="s">
        <v>1</v>
      </c>
      <c r="F303" s="213" t="s">
        <v>404</v>
      </c>
      <c r="G303" s="15"/>
      <c r="H303" s="212" t="s">
        <v>1</v>
      </c>
      <c r="I303" s="214"/>
      <c r="J303" s="15"/>
      <c r="K303" s="15"/>
      <c r="L303" s="211"/>
      <c r="M303" s="215"/>
      <c r="N303" s="216"/>
      <c r="O303" s="216"/>
      <c r="P303" s="216"/>
      <c r="Q303" s="216"/>
      <c r="R303" s="216"/>
      <c r="S303" s="216"/>
      <c r="T303" s="217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12" t="s">
        <v>154</v>
      </c>
      <c r="AU303" s="212" t="s">
        <v>89</v>
      </c>
      <c r="AV303" s="15" t="s">
        <v>84</v>
      </c>
      <c r="AW303" s="15" t="s">
        <v>32</v>
      </c>
      <c r="AX303" s="15" t="s">
        <v>76</v>
      </c>
      <c r="AY303" s="212" t="s">
        <v>145</v>
      </c>
    </row>
    <row r="304" s="13" customFormat="1">
      <c r="A304" s="13"/>
      <c r="B304" s="184"/>
      <c r="C304" s="13"/>
      <c r="D304" s="185" t="s">
        <v>154</v>
      </c>
      <c r="E304" s="186" t="s">
        <v>1</v>
      </c>
      <c r="F304" s="187" t="s">
        <v>405</v>
      </c>
      <c r="G304" s="13"/>
      <c r="H304" s="188">
        <v>7.2000000000000002</v>
      </c>
      <c r="I304" s="189"/>
      <c r="J304" s="13"/>
      <c r="K304" s="13"/>
      <c r="L304" s="184"/>
      <c r="M304" s="190"/>
      <c r="N304" s="191"/>
      <c r="O304" s="191"/>
      <c r="P304" s="191"/>
      <c r="Q304" s="191"/>
      <c r="R304" s="191"/>
      <c r="S304" s="191"/>
      <c r="T304" s="19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6" t="s">
        <v>154</v>
      </c>
      <c r="AU304" s="186" t="s">
        <v>89</v>
      </c>
      <c r="AV304" s="13" t="s">
        <v>89</v>
      </c>
      <c r="AW304" s="13" t="s">
        <v>32</v>
      </c>
      <c r="AX304" s="13" t="s">
        <v>76</v>
      </c>
      <c r="AY304" s="186" t="s">
        <v>145</v>
      </c>
    </row>
    <row r="305" s="15" customFormat="1">
      <c r="A305" s="15"/>
      <c r="B305" s="211"/>
      <c r="C305" s="15"/>
      <c r="D305" s="185" t="s">
        <v>154</v>
      </c>
      <c r="E305" s="212" t="s">
        <v>1</v>
      </c>
      <c r="F305" s="213" t="s">
        <v>406</v>
      </c>
      <c r="G305" s="15"/>
      <c r="H305" s="212" t="s">
        <v>1</v>
      </c>
      <c r="I305" s="214"/>
      <c r="J305" s="15"/>
      <c r="K305" s="15"/>
      <c r="L305" s="211"/>
      <c r="M305" s="215"/>
      <c r="N305" s="216"/>
      <c r="O305" s="216"/>
      <c r="P305" s="216"/>
      <c r="Q305" s="216"/>
      <c r="R305" s="216"/>
      <c r="S305" s="216"/>
      <c r="T305" s="217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12" t="s">
        <v>154</v>
      </c>
      <c r="AU305" s="212" t="s">
        <v>89</v>
      </c>
      <c r="AV305" s="15" t="s">
        <v>84</v>
      </c>
      <c r="AW305" s="15" t="s">
        <v>32</v>
      </c>
      <c r="AX305" s="15" t="s">
        <v>76</v>
      </c>
      <c r="AY305" s="212" t="s">
        <v>145</v>
      </c>
    </row>
    <row r="306" s="13" customFormat="1">
      <c r="A306" s="13"/>
      <c r="B306" s="184"/>
      <c r="C306" s="13"/>
      <c r="D306" s="185" t="s">
        <v>154</v>
      </c>
      <c r="E306" s="186" t="s">
        <v>1</v>
      </c>
      <c r="F306" s="187" t="s">
        <v>300</v>
      </c>
      <c r="G306" s="13"/>
      <c r="H306" s="188">
        <v>28</v>
      </c>
      <c r="I306" s="189"/>
      <c r="J306" s="13"/>
      <c r="K306" s="13"/>
      <c r="L306" s="184"/>
      <c r="M306" s="190"/>
      <c r="N306" s="191"/>
      <c r="O306" s="191"/>
      <c r="P306" s="191"/>
      <c r="Q306" s="191"/>
      <c r="R306" s="191"/>
      <c r="S306" s="191"/>
      <c r="T306" s="192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186" t="s">
        <v>154</v>
      </c>
      <c r="AU306" s="186" t="s">
        <v>89</v>
      </c>
      <c r="AV306" s="13" t="s">
        <v>89</v>
      </c>
      <c r="AW306" s="13" t="s">
        <v>32</v>
      </c>
      <c r="AX306" s="13" t="s">
        <v>76</v>
      </c>
      <c r="AY306" s="186" t="s">
        <v>145</v>
      </c>
    </row>
    <row r="307" s="15" customFormat="1">
      <c r="A307" s="15"/>
      <c r="B307" s="211"/>
      <c r="C307" s="15"/>
      <c r="D307" s="185" t="s">
        <v>154</v>
      </c>
      <c r="E307" s="212" t="s">
        <v>1</v>
      </c>
      <c r="F307" s="213" t="s">
        <v>407</v>
      </c>
      <c r="G307" s="15"/>
      <c r="H307" s="212" t="s">
        <v>1</v>
      </c>
      <c r="I307" s="214"/>
      <c r="J307" s="15"/>
      <c r="K307" s="15"/>
      <c r="L307" s="211"/>
      <c r="M307" s="215"/>
      <c r="N307" s="216"/>
      <c r="O307" s="216"/>
      <c r="P307" s="216"/>
      <c r="Q307" s="216"/>
      <c r="R307" s="216"/>
      <c r="S307" s="216"/>
      <c r="T307" s="217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12" t="s">
        <v>154</v>
      </c>
      <c r="AU307" s="212" t="s">
        <v>89</v>
      </c>
      <c r="AV307" s="15" t="s">
        <v>84</v>
      </c>
      <c r="AW307" s="15" t="s">
        <v>32</v>
      </c>
      <c r="AX307" s="15" t="s">
        <v>76</v>
      </c>
      <c r="AY307" s="212" t="s">
        <v>145</v>
      </c>
    </row>
    <row r="308" s="13" customFormat="1">
      <c r="A308" s="13"/>
      <c r="B308" s="184"/>
      <c r="C308" s="13"/>
      <c r="D308" s="185" t="s">
        <v>154</v>
      </c>
      <c r="E308" s="186" t="s">
        <v>1</v>
      </c>
      <c r="F308" s="187" t="s">
        <v>408</v>
      </c>
      <c r="G308" s="13"/>
      <c r="H308" s="188">
        <v>237.5</v>
      </c>
      <c r="I308" s="189"/>
      <c r="J308" s="13"/>
      <c r="K308" s="13"/>
      <c r="L308" s="184"/>
      <c r="M308" s="190"/>
      <c r="N308" s="191"/>
      <c r="O308" s="191"/>
      <c r="P308" s="191"/>
      <c r="Q308" s="191"/>
      <c r="R308" s="191"/>
      <c r="S308" s="191"/>
      <c r="T308" s="192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186" t="s">
        <v>154</v>
      </c>
      <c r="AU308" s="186" t="s">
        <v>89</v>
      </c>
      <c r="AV308" s="13" t="s">
        <v>89</v>
      </c>
      <c r="AW308" s="13" t="s">
        <v>32</v>
      </c>
      <c r="AX308" s="13" t="s">
        <v>76</v>
      </c>
      <c r="AY308" s="186" t="s">
        <v>145</v>
      </c>
    </row>
    <row r="309" s="15" customFormat="1">
      <c r="A309" s="15"/>
      <c r="B309" s="211"/>
      <c r="C309" s="15"/>
      <c r="D309" s="185" t="s">
        <v>154</v>
      </c>
      <c r="E309" s="212" t="s">
        <v>1</v>
      </c>
      <c r="F309" s="213" t="s">
        <v>409</v>
      </c>
      <c r="G309" s="15"/>
      <c r="H309" s="212" t="s">
        <v>1</v>
      </c>
      <c r="I309" s="214"/>
      <c r="J309" s="15"/>
      <c r="K309" s="15"/>
      <c r="L309" s="211"/>
      <c r="M309" s="215"/>
      <c r="N309" s="216"/>
      <c r="O309" s="216"/>
      <c r="P309" s="216"/>
      <c r="Q309" s="216"/>
      <c r="R309" s="216"/>
      <c r="S309" s="216"/>
      <c r="T309" s="217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12" t="s">
        <v>154</v>
      </c>
      <c r="AU309" s="212" t="s">
        <v>89</v>
      </c>
      <c r="AV309" s="15" t="s">
        <v>84</v>
      </c>
      <c r="AW309" s="15" t="s">
        <v>32</v>
      </c>
      <c r="AX309" s="15" t="s">
        <v>76</v>
      </c>
      <c r="AY309" s="212" t="s">
        <v>145</v>
      </c>
    </row>
    <row r="310" s="13" customFormat="1">
      <c r="A310" s="13"/>
      <c r="B310" s="184"/>
      <c r="C310" s="13"/>
      <c r="D310" s="185" t="s">
        <v>154</v>
      </c>
      <c r="E310" s="186" t="s">
        <v>1</v>
      </c>
      <c r="F310" s="187" t="s">
        <v>410</v>
      </c>
      <c r="G310" s="13"/>
      <c r="H310" s="188">
        <v>73</v>
      </c>
      <c r="I310" s="189"/>
      <c r="J310" s="13"/>
      <c r="K310" s="13"/>
      <c r="L310" s="184"/>
      <c r="M310" s="190"/>
      <c r="N310" s="191"/>
      <c r="O310" s="191"/>
      <c r="P310" s="191"/>
      <c r="Q310" s="191"/>
      <c r="R310" s="191"/>
      <c r="S310" s="191"/>
      <c r="T310" s="192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186" t="s">
        <v>154</v>
      </c>
      <c r="AU310" s="186" t="s">
        <v>89</v>
      </c>
      <c r="AV310" s="13" t="s">
        <v>89</v>
      </c>
      <c r="AW310" s="13" t="s">
        <v>32</v>
      </c>
      <c r="AX310" s="13" t="s">
        <v>76</v>
      </c>
      <c r="AY310" s="186" t="s">
        <v>145</v>
      </c>
    </row>
    <row r="311" s="15" customFormat="1">
      <c r="A311" s="15"/>
      <c r="B311" s="211"/>
      <c r="C311" s="15"/>
      <c r="D311" s="185" t="s">
        <v>154</v>
      </c>
      <c r="E311" s="212" t="s">
        <v>1</v>
      </c>
      <c r="F311" s="213" t="s">
        <v>411</v>
      </c>
      <c r="G311" s="15"/>
      <c r="H311" s="212" t="s">
        <v>1</v>
      </c>
      <c r="I311" s="214"/>
      <c r="J311" s="15"/>
      <c r="K311" s="15"/>
      <c r="L311" s="211"/>
      <c r="M311" s="215"/>
      <c r="N311" s="216"/>
      <c r="O311" s="216"/>
      <c r="P311" s="216"/>
      <c r="Q311" s="216"/>
      <c r="R311" s="216"/>
      <c r="S311" s="216"/>
      <c r="T311" s="21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12" t="s">
        <v>154</v>
      </c>
      <c r="AU311" s="212" t="s">
        <v>89</v>
      </c>
      <c r="AV311" s="15" t="s">
        <v>84</v>
      </c>
      <c r="AW311" s="15" t="s">
        <v>32</v>
      </c>
      <c r="AX311" s="15" t="s">
        <v>76</v>
      </c>
      <c r="AY311" s="212" t="s">
        <v>145</v>
      </c>
    </row>
    <row r="312" s="13" customFormat="1">
      <c r="A312" s="13"/>
      <c r="B312" s="184"/>
      <c r="C312" s="13"/>
      <c r="D312" s="185" t="s">
        <v>154</v>
      </c>
      <c r="E312" s="186" t="s">
        <v>1</v>
      </c>
      <c r="F312" s="187" t="s">
        <v>412</v>
      </c>
      <c r="G312" s="13"/>
      <c r="H312" s="188">
        <v>103.649</v>
      </c>
      <c r="I312" s="189"/>
      <c r="J312" s="13"/>
      <c r="K312" s="13"/>
      <c r="L312" s="184"/>
      <c r="M312" s="190"/>
      <c r="N312" s="191"/>
      <c r="O312" s="191"/>
      <c r="P312" s="191"/>
      <c r="Q312" s="191"/>
      <c r="R312" s="191"/>
      <c r="S312" s="191"/>
      <c r="T312" s="192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186" t="s">
        <v>154</v>
      </c>
      <c r="AU312" s="186" t="s">
        <v>89</v>
      </c>
      <c r="AV312" s="13" t="s">
        <v>89</v>
      </c>
      <c r="AW312" s="13" t="s">
        <v>32</v>
      </c>
      <c r="AX312" s="13" t="s">
        <v>76</v>
      </c>
      <c r="AY312" s="186" t="s">
        <v>145</v>
      </c>
    </row>
    <row r="313" s="15" customFormat="1">
      <c r="A313" s="15"/>
      <c r="B313" s="211"/>
      <c r="C313" s="15"/>
      <c r="D313" s="185" t="s">
        <v>154</v>
      </c>
      <c r="E313" s="212" t="s">
        <v>1</v>
      </c>
      <c r="F313" s="213" t="s">
        <v>413</v>
      </c>
      <c r="G313" s="15"/>
      <c r="H313" s="212" t="s">
        <v>1</v>
      </c>
      <c r="I313" s="214"/>
      <c r="J313" s="15"/>
      <c r="K313" s="15"/>
      <c r="L313" s="211"/>
      <c r="M313" s="215"/>
      <c r="N313" s="216"/>
      <c r="O313" s="216"/>
      <c r="P313" s="216"/>
      <c r="Q313" s="216"/>
      <c r="R313" s="216"/>
      <c r="S313" s="216"/>
      <c r="T313" s="217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12" t="s">
        <v>154</v>
      </c>
      <c r="AU313" s="212" t="s">
        <v>89</v>
      </c>
      <c r="AV313" s="15" t="s">
        <v>84</v>
      </c>
      <c r="AW313" s="15" t="s">
        <v>32</v>
      </c>
      <c r="AX313" s="15" t="s">
        <v>76</v>
      </c>
      <c r="AY313" s="212" t="s">
        <v>145</v>
      </c>
    </row>
    <row r="314" s="13" customFormat="1">
      <c r="A314" s="13"/>
      <c r="B314" s="184"/>
      <c r="C314" s="13"/>
      <c r="D314" s="185" t="s">
        <v>154</v>
      </c>
      <c r="E314" s="186" t="s">
        <v>1</v>
      </c>
      <c r="F314" s="187" t="s">
        <v>414</v>
      </c>
      <c r="G314" s="13"/>
      <c r="H314" s="188">
        <v>14.44</v>
      </c>
      <c r="I314" s="189"/>
      <c r="J314" s="13"/>
      <c r="K314" s="13"/>
      <c r="L314" s="184"/>
      <c r="M314" s="190"/>
      <c r="N314" s="191"/>
      <c r="O314" s="191"/>
      <c r="P314" s="191"/>
      <c r="Q314" s="191"/>
      <c r="R314" s="191"/>
      <c r="S314" s="191"/>
      <c r="T314" s="19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6" t="s">
        <v>154</v>
      </c>
      <c r="AU314" s="186" t="s">
        <v>89</v>
      </c>
      <c r="AV314" s="13" t="s">
        <v>89</v>
      </c>
      <c r="AW314" s="13" t="s">
        <v>32</v>
      </c>
      <c r="AX314" s="13" t="s">
        <v>76</v>
      </c>
      <c r="AY314" s="186" t="s">
        <v>145</v>
      </c>
    </row>
    <row r="315" s="15" customFormat="1">
      <c r="A315" s="15"/>
      <c r="B315" s="211"/>
      <c r="C315" s="15"/>
      <c r="D315" s="185" t="s">
        <v>154</v>
      </c>
      <c r="E315" s="212" t="s">
        <v>1</v>
      </c>
      <c r="F315" s="213" t="s">
        <v>415</v>
      </c>
      <c r="G315" s="15"/>
      <c r="H315" s="212" t="s">
        <v>1</v>
      </c>
      <c r="I315" s="214"/>
      <c r="J315" s="15"/>
      <c r="K315" s="15"/>
      <c r="L315" s="211"/>
      <c r="M315" s="215"/>
      <c r="N315" s="216"/>
      <c r="O315" s="216"/>
      <c r="P315" s="216"/>
      <c r="Q315" s="216"/>
      <c r="R315" s="216"/>
      <c r="S315" s="216"/>
      <c r="T315" s="217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12" t="s">
        <v>154</v>
      </c>
      <c r="AU315" s="212" t="s">
        <v>89</v>
      </c>
      <c r="AV315" s="15" t="s">
        <v>84</v>
      </c>
      <c r="AW315" s="15" t="s">
        <v>32</v>
      </c>
      <c r="AX315" s="15" t="s">
        <v>76</v>
      </c>
      <c r="AY315" s="212" t="s">
        <v>145</v>
      </c>
    </row>
    <row r="316" s="13" customFormat="1">
      <c r="A316" s="13"/>
      <c r="B316" s="184"/>
      <c r="C316" s="13"/>
      <c r="D316" s="185" t="s">
        <v>154</v>
      </c>
      <c r="E316" s="186" t="s">
        <v>1</v>
      </c>
      <c r="F316" s="187" t="s">
        <v>416</v>
      </c>
      <c r="G316" s="13"/>
      <c r="H316" s="188">
        <v>31.608000000000001</v>
      </c>
      <c r="I316" s="189"/>
      <c r="J316" s="13"/>
      <c r="K316" s="13"/>
      <c r="L316" s="184"/>
      <c r="M316" s="190"/>
      <c r="N316" s="191"/>
      <c r="O316" s="191"/>
      <c r="P316" s="191"/>
      <c r="Q316" s="191"/>
      <c r="R316" s="191"/>
      <c r="S316" s="191"/>
      <c r="T316" s="19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86" t="s">
        <v>154</v>
      </c>
      <c r="AU316" s="186" t="s">
        <v>89</v>
      </c>
      <c r="AV316" s="13" t="s">
        <v>89</v>
      </c>
      <c r="AW316" s="13" t="s">
        <v>32</v>
      </c>
      <c r="AX316" s="13" t="s">
        <v>76</v>
      </c>
      <c r="AY316" s="186" t="s">
        <v>145</v>
      </c>
    </row>
    <row r="317" s="14" customFormat="1">
      <c r="A317" s="14"/>
      <c r="B317" s="193"/>
      <c r="C317" s="14"/>
      <c r="D317" s="185" t="s">
        <v>154</v>
      </c>
      <c r="E317" s="194" t="s">
        <v>1</v>
      </c>
      <c r="F317" s="195" t="s">
        <v>159</v>
      </c>
      <c r="G317" s="14"/>
      <c r="H317" s="196">
        <v>1174.212</v>
      </c>
      <c r="I317" s="197"/>
      <c r="J317" s="14"/>
      <c r="K317" s="14"/>
      <c r="L317" s="193"/>
      <c r="M317" s="198"/>
      <c r="N317" s="199"/>
      <c r="O317" s="199"/>
      <c r="P317" s="199"/>
      <c r="Q317" s="199"/>
      <c r="R317" s="199"/>
      <c r="S317" s="199"/>
      <c r="T317" s="200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194" t="s">
        <v>154</v>
      </c>
      <c r="AU317" s="194" t="s">
        <v>89</v>
      </c>
      <c r="AV317" s="14" t="s">
        <v>152</v>
      </c>
      <c r="AW317" s="14" t="s">
        <v>32</v>
      </c>
      <c r="AX317" s="14" t="s">
        <v>84</v>
      </c>
      <c r="AY317" s="194" t="s">
        <v>145</v>
      </c>
    </row>
    <row r="318" s="12" customFormat="1" ht="22.8" customHeight="1">
      <c r="A318" s="12"/>
      <c r="B318" s="157"/>
      <c r="C318" s="12"/>
      <c r="D318" s="158" t="s">
        <v>75</v>
      </c>
      <c r="E318" s="168" t="s">
        <v>417</v>
      </c>
      <c r="F318" s="168" t="s">
        <v>418</v>
      </c>
      <c r="G318" s="12"/>
      <c r="H318" s="12"/>
      <c r="I318" s="160"/>
      <c r="J318" s="169">
        <f>BK318</f>
        <v>0</v>
      </c>
      <c r="K318" s="12"/>
      <c r="L318" s="157"/>
      <c r="M318" s="162"/>
      <c r="N318" s="163"/>
      <c r="O318" s="163"/>
      <c r="P318" s="164">
        <f>SUM(P319:P323)</f>
        <v>0</v>
      </c>
      <c r="Q318" s="163"/>
      <c r="R318" s="164">
        <f>SUM(R319:R323)</f>
        <v>0</v>
      </c>
      <c r="S318" s="163"/>
      <c r="T318" s="165">
        <f>SUM(T319:T323)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58" t="s">
        <v>84</v>
      </c>
      <c r="AT318" s="166" t="s">
        <v>75</v>
      </c>
      <c r="AU318" s="166" t="s">
        <v>84</v>
      </c>
      <c r="AY318" s="158" t="s">
        <v>145</v>
      </c>
      <c r="BK318" s="167">
        <f>SUM(BK319:BK323)</f>
        <v>0</v>
      </c>
    </row>
    <row r="319" s="2" customFormat="1" ht="33" customHeight="1">
      <c r="A319" s="37"/>
      <c r="B319" s="170"/>
      <c r="C319" s="171" t="s">
        <v>419</v>
      </c>
      <c r="D319" s="171" t="s">
        <v>147</v>
      </c>
      <c r="E319" s="172" t="s">
        <v>420</v>
      </c>
      <c r="F319" s="173" t="s">
        <v>421</v>
      </c>
      <c r="G319" s="174" t="s">
        <v>174</v>
      </c>
      <c r="H319" s="175">
        <v>125.669</v>
      </c>
      <c r="I319" s="176"/>
      <c r="J319" s="177">
        <f>ROUND(I319*H319,2)</f>
        <v>0</v>
      </c>
      <c r="K319" s="173" t="s">
        <v>151</v>
      </c>
      <c r="L319" s="38"/>
      <c r="M319" s="178" t="s">
        <v>1</v>
      </c>
      <c r="N319" s="179" t="s">
        <v>42</v>
      </c>
      <c r="O319" s="76"/>
      <c r="P319" s="180">
        <f>O319*H319</f>
        <v>0</v>
      </c>
      <c r="Q319" s="180">
        <v>0</v>
      </c>
      <c r="R319" s="180">
        <f>Q319*H319</f>
        <v>0</v>
      </c>
      <c r="S319" s="180">
        <v>0</v>
      </c>
      <c r="T319" s="18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82" t="s">
        <v>152</v>
      </c>
      <c r="AT319" s="182" t="s">
        <v>147</v>
      </c>
      <c r="AU319" s="182" t="s">
        <v>89</v>
      </c>
      <c r="AY319" s="18" t="s">
        <v>145</v>
      </c>
      <c r="BE319" s="183">
        <f>IF(N319="základní",J319,0)</f>
        <v>0</v>
      </c>
      <c r="BF319" s="183">
        <f>IF(N319="snížená",J319,0)</f>
        <v>0</v>
      </c>
      <c r="BG319" s="183">
        <f>IF(N319="zákl. přenesená",J319,0)</f>
        <v>0</v>
      </c>
      <c r="BH319" s="183">
        <f>IF(N319="sníž. přenesená",J319,0)</f>
        <v>0</v>
      </c>
      <c r="BI319" s="183">
        <f>IF(N319="nulová",J319,0)</f>
        <v>0</v>
      </c>
      <c r="BJ319" s="18" t="s">
        <v>89</v>
      </c>
      <c r="BK319" s="183">
        <f>ROUND(I319*H319,2)</f>
        <v>0</v>
      </c>
      <c r="BL319" s="18" t="s">
        <v>152</v>
      </c>
      <c r="BM319" s="182" t="s">
        <v>290</v>
      </c>
    </row>
    <row r="320" s="2" customFormat="1" ht="24.15" customHeight="1">
      <c r="A320" s="37"/>
      <c r="B320" s="170"/>
      <c r="C320" s="171" t="s">
        <v>96</v>
      </c>
      <c r="D320" s="171" t="s">
        <v>147</v>
      </c>
      <c r="E320" s="172" t="s">
        <v>422</v>
      </c>
      <c r="F320" s="173" t="s">
        <v>423</v>
      </c>
      <c r="G320" s="174" t="s">
        <v>174</v>
      </c>
      <c r="H320" s="175">
        <v>125.669</v>
      </c>
      <c r="I320" s="176"/>
      <c r="J320" s="177">
        <f>ROUND(I320*H320,2)</f>
        <v>0</v>
      </c>
      <c r="K320" s="173" t="s">
        <v>151</v>
      </c>
      <c r="L320" s="38"/>
      <c r="M320" s="178" t="s">
        <v>1</v>
      </c>
      <c r="N320" s="179" t="s">
        <v>42</v>
      </c>
      <c r="O320" s="76"/>
      <c r="P320" s="180">
        <f>O320*H320</f>
        <v>0</v>
      </c>
      <c r="Q320" s="180">
        <v>0</v>
      </c>
      <c r="R320" s="180">
        <f>Q320*H320</f>
        <v>0</v>
      </c>
      <c r="S320" s="180">
        <v>0</v>
      </c>
      <c r="T320" s="18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182" t="s">
        <v>152</v>
      </c>
      <c r="AT320" s="182" t="s">
        <v>147</v>
      </c>
      <c r="AU320" s="182" t="s">
        <v>89</v>
      </c>
      <c r="AY320" s="18" t="s">
        <v>145</v>
      </c>
      <c r="BE320" s="183">
        <f>IF(N320="základní",J320,0)</f>
        <v>0</v>
      </c>
      <c r="BF320" s="183">
        <f>IF(N320="snížená",J320,0)</f>
        <v>0</v>
      </c>
      <c r="BG320" s="183">
        <f>IF(N320="zákl. přenesená",J320,0)</f>
        <v>0</v>
      </c>
      <c r="BH320" s="183">
        <f>IF(N320="sníž. přenesená",J320,0)</f>
        <v>0</v>
      </c>
      <c r="BI320" s="183">
        <f>IF(N320="nulová",J320,0)</f>
        <v>0</v>
      </c>
      <c r="BJ320" s="18" t="s">
        <v>89</v>
      </c>
      <c r="BK320" s="183">
        <f>ROUND(I320*H320,2)</f>
        <v>0</v>
      </c>
      <c r="BL320" s="18" t="s">
        <v>152</v>
      </c>
      <c r="BM320" s="182" t="s">
        <v>300</v>
      </c>
    </row>
    <row r="321" s="2" customFormat="1" ht="24.15" customHeight="1">
      <c r="A321" s="37"/>
      <c r="B321" s="170"/>
      <c r="C321" s="171" t="s">
        <v>424</v>
      </c>
      <c r="D321" s="171" t="s">
        <v>147</v>
      </c>
      <c r="E321" s="172" t="s">
        <v>425</v>
      </c>
      <c r="F321" s="173" t="s">
        <v>426</v>
      </c>
      <c r="G321" s="174" t="s">
        <v>174</v>
      </c>
      <c r="H321" s="175">
        <v>125.669</v>
      </c>
      <c r="I321" s="176"/>
      <c r="J321" s="177">
        <f>ROUND(I321*H321,2)</f>
        <v>0</v>
      </c>
      <c r="K321" s="173" t="s">
        <v>151</v>
      </c>
      <c r="L321" s="38"/>
      <c r="M321" s="178" t="s">
        <v>1</v>
      </c>
      <c r="N321" s="179" t="s">
        <v>42</v>
      </c>
      <c r="O321" s="76"/>
      <c r="P321" s="180">
        <f>O321*H321</f>
        <v>0</v>
      </c>
      <c r="Q321" s="180">
        <v>0</v>
      </c>
      <c r="R321" s="180">
        <f>Q321*H321</f>
        <v>0</v>
      </c>
      <c r="S321" s="180">
        <v>0</v>
      </c>
      <c r="T321" s="18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2" t="s">
        <v>152</v>
      </c>
      <c r="AT321" s="182" t="s">
        <v>147</v>
      </c>
      <c r="AU321" s="182" t="s">
        <v>89</v>
      </c>
      <c r="AY321" s="18" t="s">
        <v>145</v>
      </c>
      <c r="BE321" s="183">
        <f>IF(N321="základní",J321,0)</f>
        <v>0</v>
      </c>
      <c r="BF321" s="183">
        <f>IF(N321="snížená",J321,0)</f>
        <v>0</v>
      </c>
      <c r="BG321" s="183">
        <f>IF(N321="zákl. přenesená",J321,0)</f>
        <v>0</v>
      </c>
      <c r="BH321" s="183">
        <f>IF(N321="sníž. přenesená",J321,0)</f>
        <v>0</v>
      </c>
      <c r="BI321" s="183">
        <f>IF(N321="nulová",J321,0)</f>
        <v>0</v>
      </c>
      <c r="BJ321" s="18" t="s">
        <v>89</v>
      </c>
      <c r="BK321" s="183">
        <f>ROUND(I321*H321,2)</f>
        <v>0</v>
      </c>
      <c r="BL321" s="18" t="s">
        <v>152</v>
      </c>
      <c r="BM321" s="182" t="s">
        <v>90</v>
      </c>
    </row>
    <row r="322" s="2" customFormat="1" ht="33" customHeight="1">
      <c r="A322" s="37"/>
      <c r="B322" s="170"/>
      <c r="C322" s="171" t="s">
        <v>427</v>
      </c>
      <c r="D322" s="171" t="s">
        <v>147</v>
      </c>
      <c r="E322" s="172" t="s">
        <v>428</v>
      </c>
      <c r="F322" s="173" t="s">
        <v>429</v>
      </c>
      <c r="G322" s="174" t="s">
        <v>174</v>
      </c>
      <c r="H322" s="175">
        <v>125.669</v>
      </c>
      <c r="I322" s="176"/>
      <c r="J322" s="177">
        <f>ROUND(I322*H322,2)</f>
        <v>0</v>
      </c>
      <c r="K322" s="173" t="s">
        <v>151</v>
      </c>
      <c r="L322" s="38"/>
      <c r="M322" s="178" t="s">
        <v>1</v>
      </c>
      <c r="N322" s="179" t="s">
        <v>42</v>
      </c>
      <c r="O322" s="76"/>
      <c r="P322" s="180">
        <f>O322*H322</f>
        <v>0</v>
      </c>
      <c r="Q322" s="180">
        <v>0</v>
      </c>
      <c r="R322" s="180">
        <f>Q322*H322</f>
        <v>0</v>
      </c>
      <c r="S322" s="180">
        <v>0</v>
      </c>
      <c r="T322" s="18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82" t="s">
        <v>152</v>
      </c>
      <c r="AT322" s="182" t="s">
        <v>147</v>
      </c>
      <c r="AU322" s="182" t="s">
        <v>89</v>
      </c>
      <c r="AY322" s="18" t="s">
        <v>145</v>
      </c>
      <c r="BE322" s="183">
        <f>IF(N322="základní",J322,0)</f>
        <v>0</v>
      </c>
      <c r="BF322" s="183">
        <f>IF(N322="snížená",J322,0)</f>
        <v>0</v>
      </c>
      <c r="BG322" s="183">
        <f>IF(N322="zákl. přenesená",J322,0)</f>
        <v>0</v>
      </c>
      <c r="BH322" s="183">
        <f>IF(N322="sníž. přenesená",J322,0)</f>
        <v>0</v>
      </c>
      <c r="BI322" s="183">
        <f>IF(N322="nulová",J322,0)</f>
        <v>0</v>
      </c>
      <c r="BJ322" s="18" t="s">
        <v>89</v>
      </c>
      <c r="BK322" s="183">
        <f>ROUND(I322*H322,2)</f>
        <v>0</v>
      </c>
      <c r="BL322" s="18" t="s">
        <v>152</v>
      </c>
      <c r="BM322" s="182" t="s">
        <v>320</v>
      </c>
    </row>
    <row r="323" s="2" customFormat="1" ht="24.15" customHeight="1">
      <c r="A323" s="37"/>
      <c r="B323" s="170"/>
      <c r="C323" s="171" t="s">
        <v>430</v>
      </c>
      <c r="D323" s="171" t="s">
        <v>147</v>
      </c>
      <c r="E323" s="172" t="s">
        <v>431</v>
      </c>
      <c r="F323" s="173" t="s">
        <v>432</v>
      </c>
      <c r="G323" s="174" t="s">
        <v>174</v>
      </c>
      <c r="H323" s="175">
        <v>125.669</v>
      </c>
      <c r="I323" s="176"/>
      <c r="J323" s="177">
        <f>ROUND(I323*H323,2)</f>
        <v>0</v>
      </c>
      <c r="K323" s="173" t="s">
        <v>1</v>
      </c>
      <c r="L323" s="38"/>
      <c r="M323" s="178" t="s">
        <v>1</v>
      </c>
      <c r="N323" s="179" t="s">
        <v>42</v>
      </c>
      <c r="O323" s="76"/>
      <c r="P323" s="180">
        <f>O323*H323</f>
        <v>0</v>
      </c>
      <c r="Q323" s="180">
        <v>0</v>
      </c>
      <c r="R323" s="180">
        <f>Q323*H323</f>
        <v>0</v>
      </c>
      <c r="S323" s="180">
        <v>0</v>
      </c>
      <c r="T323" s="18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2" t="s">
        <v>152</v>
      </c>
      <c r="AT323" s="182" t="s">
        <v>147</v>
      </c>
      <c r="AU323" s="182" t="s">
        <v>89</v>
      </c>
      <c r="AY323" s="18" t="s">
        <v>145</v>
      </c>
      <c r="BE323" s="183">
        <f>IF(N323="základní",J323,0)</f>
        <v>0</v>
      </c>
      <c r="BF323" s="183">
        <f>IF(N323="snížená",J323,0)</f>
        <v>0</v>
      </c>
      <c r="BG323" s="183">
        <f>IF(N323="zákl. přenesená",J323,0)</f>
        <v>0</v>
      </c>
      <c r="BH323" s="183">
        <f>IF(N323="sníž. přenesená",J323,0)</f>
        <v>0</v>
      </c>
      <c r="BI323" s="183">
        <f>IF(N323="nulová",J323,0)</f>
        <v>0</v>
      </c>
      <c r="BJ323" s="18" t="s">
        <v>89</v>
      </c>
      <c r="BK323" s="183">
        <f>ROUND(I323*H323,2)</f>
        <v>0</v>
      </c>
      <c r="BL323" s="18" t="s">
        <v>152</v>
      </c>
      <c r="BM323" s="182" t="s">
        <v>328</v>
      </c>
    </row>
    <row r="324" s="12" customFormat="1" ht="22.8" customHeight="1">
      <c r="A324" s="12"/>
      <c r="B324" s="157"/>
      <c r="C324" s="12"/>
      <c r="D324" s="158" t="s">
        <v>75</v>
      </c>
      <c r="E324" s="168" t="s">
        <v>433</v>
      </c>
      <c r="F324" s="168" t="s">
        <v>434</v>
      </c>
      <c r="G324" s="12"/>
      <c r="H324" s="12"/>
      <c r="I324" s="160"/>
      <c r="J324" s="169">
        <f>BK324</f>
        <v>0</v>
      </c>
      <c r="K324" s="12"/>
      <c r="L324" s="157"/>
      <c r="M324" s="162"/>
      <c r="N324" s="163"/>
      <c r="O324" s="163"/>
      <c r="P324" s="164">
        <f>P325</f>
        <v>0</v>
      </c>
      <c r="Q324" s="163"/>
      <c r="R324" s="164">
        <f>R325</f>
        <v>0</v>
      </c>
      <c r="S324" s="163"/>
      <c r="T324" s="165">
        <f>T325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158" t="s">
        <v>84</v>
      </c>
      <c r="AT324" s="166" t="s">
        <v>75</v>
      </c>
      <c r="AU324" s="166" t="s">
        <v>84</v>
      </c>
      <c r="AY324" s="158" t="s">
        <v>145</v>
      </c>
      <c r="BK324" s="167">
        <f>BK325</f>
        <v>0</v>
      </c>
    </row>
    <row r="325" s="2" customFormat="1" ht="16.5" customHeight="1">
      <c r="A325" s="37"/>
      <c r="B325" s="170"/>
      <c r="C325" s="171" t="s">
        <v>435</v>
      </c>
      <c r="D325" s="171" t="s">
        <v>147</v>
      </c>
      <c r="E325" s="172" t="s">
        <v>436</v>
      </c>
      <c r="F325" s="173" t="s">
        <v>437</v>
      </c>
      <c r="G325" s="174" t="s">
        <v>174</v>
      </c>
      <c r="H325" s="175">
        <v>427.63900000000001</v>
      </c>
      <c r="I325" s="176"/>
      <c r="J325" s="177">
        <f>ROUND(I325*H325,2)</f>
        <v>0</v>
      </c>
      <c r="K325" s="173" t="s">
        <v>151</v>
      </c>
      <c r="L325" s="38"/>
      <c r="M325" s="178" t="s">
        <v>1</v>
      </c>
      <c r="N325" s="179" t="s">
        <v>42</v>
      </c>
      <c r="O325" s="76"/>
      <c r="P325" s="180">
        <f>O325*H325</f>
        <v>0</v>
      </c>
      <c r="Q325" s="180">
        <v>0</v>
      </c>
      <c r="R325" s="180">
        <f>Q325*H325</f>
        <v>0</v>
      </c>
      <c r="S325" s="180">
        <v>0</v>
      </c>
      <c r="T325" s="18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2" t="s">
        <v>152</v>
      </c>
      <c r="AT325" s="182" t="s">
        <v>147</v>
      </c>
      <c r="AU325" s="182" t="s">
        <v>89</v>
      </c>
      <c r="AY325" s="18" t="s">
        <v>145</v>
      </c>
      <c r="BE325" s="183">
        <f>IF(N325="základní",J325,0)</f>
        <v>0</v>
      </c>
      <c r="BF325" s="183">
        <f>IF(N325="snížená",J325,0)</f>
        <v>0</v>
      </c>
      <c r="BG325" s="183">
        <f>IF(N325="zákl. přenesená",J325,0)</f>
        <v>0</v>
      </c>
      <c r="BH325" s="183">
        <f>IF(N325="sníž. přenesená",J325,0)</f>
        <v>0</v>
      </c>
      <c r="BI325" s="183">
        <f>IF(N325="nulová",J325,0)</f>
        <v>0</v>
      </c>
      <c r="BJ325" s="18" t="s">
        <v>89</v>
      </c>
      <c r="BK325" s="183">
        <f>ROUND(I325*H325,2)</f>
        <v>0</v>
      </c>
      <c r="BL325" s="18" t="s">
        <v>152</v>
      </c>
      <c r="BM325" s="182" t="s">
        <v>338</v>
      </c>
    </row>
    <row r="326" s="12" customFormat="1" ht="25.92" customHeight="1">
      <c r="A326" s="12"/>
      <c r="B326" s="157"/>
      <c r="C326" s="12"/>
      <c r="D326" s="158" t="s">
        <v>75</v>
      </c>
      <c r="E326" s="159" t="s">
        <v>438</v>
      </c>
      <c r="F326" s="159" t="s">
        <v>439</v>
      </c>
      <c r="G326" s="12"/>
      <c r="H326" s="12"/>
      <c r="I326" s="160"/>
      <c r="J326" s="161">
        <f>BK326</f>
        <v>0</v>
      </c>
      <c r="K326" s="12"/>
      <c r="L326" s="157"/>
      <c r="M326" s="162"/>
      <c r="N326" s="163"/>
      <c r="O326" s="163"/>
      <c r="P326" s="164">
        <f>P327+P334+P337</f>
        <v>0</v>
      </c>
      <c r="Q326" s="163"/>
      <c r="R326" s="164">
        <f>R327+R334+R337</f>
        <v>2.5072209599999997</v>
      </c>
      <c r="S326" s="163"/>
      <c r="T326" s="165">
        <f>T327+T334+T337</f>
        <v>0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158" t="s">
        <v>89</v>
      </c>
      <c r="AT326" s="166" t="s">
        <v>75</v>
      </c>
      <c r="AU326" s="166" t="s">
        <v>76</v>
      </c>
      <c r="AY326" s="158" t="s">
        <v>145</v>
      </c>
      <c r="BK326" s="167">
        <f>BK327+BK334+BK337</f>
        <v>0</v>
      </c>
    </row>
    <row r="327" s="12" customFormat="1" ht="22.8" customHeight="1">
      <c r="A327" s="12"/>
      <c r="B327" s="157"/>
      <c r="C327" s="12"/>
      <c r="D327" s="158" t="s">
        <v>75</v>
      </c>
      <c r="E327" s="168" t="s">
        <v>440</v>
      </c>
      <c r="F327" s="168" t="s">
        <v>441</v>
      </c>
      <c r="G327" s="12"/>
      <c r="H327" s="12"/>
      <c r="I327" s="160"/>
      <c r="J327" s="169">
        <f>BK327</f>
        <v>0</v>
      </c>
      <c r="K327" s="12"/>
      <c r="L327" s="157"/>
      <c r="M327" s="162"/>
      <c r="N327" s="163"/>
      <c r="O327" s="163"/>
      <c r="P327" s="164">
        <f>SUM(P328:P333)</f>
        <v>0</v>
      </c>
      <c r="Q327" s="163"/>
      <c r="R327" s="164">
        <f>SUM(R328:R333)</f>
        <v>1.239072</v>
      </c>
      <c r="S327" s="163"/>
      <c r="T327" s="165">
        <f>SUM(T328:T333)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158" t="s">
        <v>89</v>
      </c>
      <c r="AT327" s="166" t="s">
        <v>75</v>
      </c>
      <c r="AU327" s="166" t="s">
        <v>84</v>
      </c>
      <c r="AY327" s="158" t="s">
        <v>145</v>
      </c>
      <c r="BK327" s="167">
        <f>SUM(BK328:BK333)</f>
        <v>0</v>
      </c>
    </row>
    <row r="328" s="2" customFormat="1" ht="24.15" customHeight="1">
      <c r="A328" s="37"/>
      <c r="B328" s="170"/>
      <c r="C328" s="171" t="s">
        <v>442</v>
      </c>
      <c r="D328" s="171" t="s">
        <v>147</v>
      </c>
      <c r="E328" s="172" t="s">
        <v>443</v>
      </c>
      <c r="F328" s="173" t="s">
        <v>444</v>
      </c>
      <c r="G328" s="174" t="s">
        <v>192</v>
      </c>
      <c r="H328" s="175">
        <v>309.76799999999997</v>
      </c>
      <c r="I328" s="176"/>
      <c r="J328" s="177">
        <f>ROUND(I328*H328,2)</f>
        <v>0</v>
      </c>
      <c r="K328" s="173" t="s">
        <v>1</v>
      </c>
      <c r="L328" s="38"/>
      <c r="M328" s="178" t="s">
        <v>1</v>
      </c>
      <c r="N328" s="179" t="s">
        <v>42</v>
      </c>
      <c r="O328" s="76"/>
      <c r="P328" s="180">
        <f>O328*H328</f>
        <v>0</v>
      </c>
      <c r="Q328" s="180">
        <v>0.0040000000000000001</v>
      </c>
      <c r="R328" s="180">
        <f>Q328*H328</f>
        <v>1.239072</v>
      </c>
      <c r="S328" s="180">
        <v>0</v>
      </c>
      <c r="T328" s="18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82" t="s">
        <v>243</v>
      </c>
      <c r="AT328" s="182" t="s">
        <v>147</v>
      </c>
      <c r="AU328" s="182" t="s">
        <v>89</v>
      </c>
      <c r="AY328" s="18" t="s">
        <v>145</v>
      </c>
      <c r="BE328" s="183">
        <f>IF(N328="základní",J328,0)</f>
        <v>0</v>
      </c>
      <c r="BF328" s="183">
        <f>IF(N328="snížená",J328,0)</f>
        <v>0</v>
      </c>
      <c r="BG328" s="183">
        <f>IF(N328="zákl. přenesená",J328,0)</f>
        <v>0</v>
      </c>
      <c r="BH328" s="183">
        <f>IF(N328="sníž. přenesená",J328,0)</f>
        <v>0</v>
      </c>
      <c r="BI328" s="183">
        <f>IF(N328="nulová",J328,0)</f>
        <v>0</v>
      </c>
      <c r="BJ328" s="18" t="s">
        <v>89</v>
      </c>
      <c r="BK328" s="183">
        <f>ROUND(I328*H328,2)</f>
        <v>0</v>
      </c>
      <c r="BL328" s="18" t="s">
        <v>243</v>
      </c>
      <c r="BM328" s="182" t="s">
        <v>445</v>
      </c>
    </row>
    <row r="329" s="13" customFormat="1">
      <c r="A329" s="13"/>
      <c r="B329" s="184"/>
      <c r="C329" s="13"/>
      <c r="D329" s="185" t="s">
        <v>154</v>
      </c>
      <c r="E329" s="186" t="s">
        <v>1</v>
      </c>
      <c r="F329" s="187" t="s">
        <v>446</v>
      </c>
      <c r="G329" s="13"/>
      <c r="H329" s="188">
        <v>198.43199999999999</v>
      </c>
      <c r="I329" s="189"/>
      <c r="J329" s="13"/>
      <c r="K329" s="13"/>
      <c r="L329" s="184"/>
      <c r="M329" s="190"/>
      <c r="N329" s="191"/>
      <c r="O329" s="191"/>
      <c r="P329" s="191"/>
      <c r="Q329" s="191"/>
      <c r="R329" s="191"/>
      <c r="S329" s="191"/>
      <c r="T329" s="19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86" t="s">
        <v>154</v>
      </c>
      <c r="AU329" s="186" t="s">
        <v>89</v>
      </c>
      <c r="AV329" s="13" t="s">
        <v>89</v>
      </c>
      <c r="AW329" s="13" t="s">
        <v>32</v>
      </c>
      <c r="AX329" s="13" t="s">
        <v>76</v>
      </c>
      <c r="AY329" s="186" t="s">
        <v>145</v>
      </c>
    </row>
    <row r="330" s="13" customFormat="1">
      <c r="A330" s="13"/>
      <c r="B330" s="184"/>
      <c r="C330" s="13"/>
      <c r="D330" s="185" t="s">
        <v>154</v>
      </c>
      <c r="E330" s="186" t="s">
        <v>1</v>
      </c>
      <c r="F330" s="187" t="s">
        <v>447</v>
      </c>
      <c r="G330" s="13"/>
      <c r="H330" s="188">
        <v>27.48</v>
      </c>
      <c r="I330" s="189"/>
      <c r="J330" s="13"/>
      <c r="K330" s="13"/>
      <c r="L330" s="184"/>
      <c r="M330" s="190"/>
      <c r="N330" s="191"/>
      <c r="O330" s="191"/>
      <c r="P330" s="191"/>
      <c r="Q330" s="191"/>
      <c r="R330" s="191"/>
      <c r="S330" s="191"/>
      <c r="T330" s="192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186" t="s">
        <v>154</v>
      </c>
      <c r="AU330" s="186" t="s">
        <v>89</v>
      </c>
      <c r="AV330" s="13" t="s">
        <v>89</v>
      </c>
      <c r="AW330" s="13" t="s">
        <v>32</v>
      </c>
      <c r="AX330" s="13" t="s">
        <v>76</v>
      </c>
      <c r="AY330" s="186" t="s">
        <v>145</v>
      </c>
    </row>
    <row r="331" s="13" customFormat="1">
      <c r="A331" s="13"/>
      <c r="B331" s="184"/>
      <c r="C331" s="13"/>
      <c r="D331" s="185" t="s">
        <v>154</v>
      </c>
      <c r="E331" s="186" t="s">
        <v>1</v>
      </c>
      <c r="F331" s="187" t="s">
        <v>260</v>
      </c>
      <c r="G331" s="13"/>
      <c r="H331" s="188">
        <v>83.855999999999995</v>
      </c>
      <c r="I331" s="189"/>
      <c r="J331" s="13"/>
      <c r="K331" s="13"/>
      <c r="L331" s="184"/>
      <c r="M331" s="190"/>
      <c r="N331" s="191"/>
      <c r="O331" s="191"/>
      <c r="P331" s="191"/>
      <c r="Q331" s="191"/>
      <c r="R331" s="191"/>
      <c r="S331" s="191"/>
      <c r="T331" s="192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6" t="s">
        <v>154</v>
      </c>
      <c r="AU331" s="186" t="s">
        <v>89</v>
      </c>
      <c r="AV331" s="13" t="s">
        <v>89</v>
      </c>
      <c r="AW331" s="13" t="s">
        <v>32</v>
      </c>
      <c r="AX331" s="13" t="s">
        <v>76</v>
      </c>
      <c r="AY331" s="186" t="s">
        <v>145</v>
      </c>
    </row>
    <row r="332" s="14" customFormat="1">
      <c r="A332" s="14"/>
      <c r="B332" s="193"/>
      <c r="C332" s="14"/>
      <c r="D332" s="185" t="s">
        <v>154</v>
      </c>
      <c r="E332" s="194" t="s">
        <v>1</v>
      </c>
      <c r="F332" s="195" t="s">
        <v>159</v>
      </c>
      <c r="G332" s="14"/>
      <c r="H332" s="196">
        <v>309.76799999999997</v>
      </c>
      <c r="I332" s="197"/>
      <c r="J332" s="14"/>
      <c r="K332" s="14"/>
      <c r="L332" s="193"/>
      <c r="M332" s="198"/>
      <c r="N332" s="199"/>
      <c r="O332" s="199"/>
      <c r="P332" s="199"/>
      <c r="Q332" s="199"/>
      <c r="R332" s="199"/>
      <c r="S332" s="199"/>
      <c r="T332" s="200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194" t="s">
        <v>154</v>
      </c>
      <c r="AU332" s="194" t="s">
        <v>89</v>
      </c>
      <c r="AV332" s="14" t="s">
        <v>152</v>
      </c>
      <c r="AW332" s="14" t="s">
        <v>32</v>
      </c>
      <c r="AX332" s="14" t="s">
        <v>84</v>
      </c>
      <c r="AY332" s="194" t="s">
        <v>145</v>
      </c>
    </row>
    <row r="333" s="2" customFormat="1" ht="24.15" customHeight="1">
      <c r="A333" s="37"/>
      <c r="B333" s="170"/>
      <c r="C333" s="171" t="s">
        <v>448</v>
      </c>
      <c r="D333" s="171" t="s">
        <v>147</v>
      </c>
      <c r="E333" s="172" t="s">
        <v>449</v>
      </c>
      <c r="F333" s="173" t="s">
        <v>450</v>
      </c>
      <c r="G333" s="174" t="s">
        <v>451</v>
      </c>
      <c r="H333" s="218"/>
      <c r="I333" s="176"/>
      <c r="J333" s="177">
        <f>ROUND(I333*H333,2)</f>
        <v>0</v>
      </c>
      <c r="K333" s="173" t="s">
        <v>151</v>
      </c>
      <c r="L333" s="38"/>
      <c r="M333" s="178" t="s">
        <v>1</v>
      </c>
      <c r="N333" s="179" t="s">
        <v>42</v>
      </c>
      <c r="O333" s="76"/>
      <c r="P333" s="180">
        <f>O333*H333</f>
        <v>0</v>
      </c>
      <c r="Q333" s="180">
        <v>0</v>
      </c>
      <c r="R333" s="180">
        <f>Q333*H333</f>
        <v>0</v>
      </c>
      <c r="S333" s="180">
        <v>0</v>
      </c>
      <c r="T333" s="18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82" t="s">
        <v>243</v>
      </c>
      <c r="AT333" s="182" t="s">
        <v>147</v>
      </c>
      <c r="AU333" s="182" t="s">
        <v>89</v>
      </c>
      <c r="AY333" s="18" t="s">
        <v>145</v>
      </c>
      <c r="BE333" s="183">
        <f>IF(N333="základní",J333,0)</f>
        <v>0</v>
      </c>
      <c r="BF333" s="183">
        <f>IF(N333="snížená",J333,0)</f>
        <v>0</v>
      </c>
      <c r="BG333" s="183">
        <f>IF(N333="zákl. přenesená",J333,0)</f>
        <v>0</v>
      </c>
      <c r="BH333" s="183">
        <f>IF(N333="sníž. přenesená",J333,0)</f>
        <v>0</v>
      </c>
      <c r="BI333" s="183">
        <f>IF(N333="nulová",J333,0)</f>
        <v>0</v>
      </c>
      <c r="BJ333" s="18" t="s">
        <v>89</v>
      </c>
      <c r="BK333" s="183">
        <f>ROUND(I333*H333,2)</f>
        <v>0</v>
      </c>
      <c r="BL333" s="18" t="s">
        <v>243</v>
      </c>
      <c r="BM333" s="182" t="s">
        <v>452</v>
      </c>
    </row>
    <row r="334" s="12" customFormat="1" ht="22.8" customHeight="1">
      <c r="A334" s="12"/>
      <c r="B334" s="157"/>
      <c r="C334" s="12"/>
      <c r="D334" s="158" t="s">
        <v>75</v>
      </c>
      <c r="E334" s="168" t="s">
        <v>453</v>
      </c>
      <c r="F334" s="168" t="s">
        <v>454</v>
      </c>
      <c r="G334" s="12"/>
      <c r="H334" s="12"/>
      <c r="I334" s="160"/>
      <c r="J334" s="169">
        <f>BK334</f>
        <v>0</v>
      </c>
      <c r="K334" s="12"/>
      <c r="L334" s="157"/>
      <c r="M334" s="162"/>
      <c r="N334" s="163"/>
      <c r="O334" s="163"/>
      <c r="P334" s="164">
        <f>SUM(P335:P336)</f>
        <v>0</v>
      </c>
      <c r="Q334" s="163"/>
      <c r="R334" s="164">
        <f>SUM(R335:R336)</f>
        <v>0</v>
      </c>
      <c r="S334" s="163"/>
      <c r="T334" s="165">
        <f>SUM(T335:T336)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158" t="s">
        <v>89</v>
      </c>
      <c r="AT334" s="166" t="s">
        <v>75</v>
      </c>
      <c r="AU334" s="166" t="s">
        <v>84</v>
      </c>
      <c r="AY334" s="158" t="s">
        <v>145</v>
      </c>
      <c r="BK334" s="167">
        <f>SUM(BK335:BK336)</f>
        <v>0</v>
      </c>
    </row>
    <row r="335" s="2" customFormat="1" ht="16.5" customHeight="1">
      <c r="A335" s="37"/>
      <c r="B335" s="170"/>
      <c r="C335" s="171" t="s">
        <v>455</v>
      </c>
      <c r="D335" s="171" t="s">
        <v>147</v>
      </c>
      <c r="E335" s="172" t="s">
        <v>456</v>
      </c>
      <c r="F335" s="173" t="s">
        <v>457</v>
      </c>
      <c r="G335" s="174" t="s">
        <v>236</v>
      </c>
      <c r="H335" s="175">
        <v>1</v>
      </c>
      <c r="I335" s="176"/>
      <c r="J335" s="177">
        <f>ROUND(I335*H335,2)</f>
        <v>0</v>
      </c>
      <c r="K335" s="173" t="s">
        <v>1</v>
      </c>
      <c r="L335" s="38"/>
      <c r="M335" s="178" t="s">
        <v>1</v>
      </c>
      <c r="N335" s="179" t="s">
        <v>42</v>
      </c>
      <c r="O335" s="76"/>
      <c r="P335" s="180">
        <f>O335*H335</f>
        <v>0</v>
      </c>
      <c r="Q335" s="180">
        <v>0</v>
      </c>
      <c r="R335" s="180">
        <f>Q335*H335</f>
        <v>0</v>
      </c>
      <c r="S335" s="180">
        <v>0</v>
      </c>
      <c r="T335" s="181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2" t="s">
        <v>243</v>
      </c>
      <c r="AT335" s="182" t="s">
        <v>147</v>
      </c>
      <c r="AU335" s="182" t="s">
        <v>89</v>
      </c>
      <c r="AY335" s="18" t="s">
        <v>145</v>
      </c>
      <c r="BE335" s="183">
        <f>IF(N335="základní",J335,0)</f>
        <v>0</v>
      </c>
      <c r="BF335" s="183">
        <f>IF(N335="snížená",J335,0)</f>
        <v>0</v>
      </c>
      <c r="BG335" s="183">
        <f>IF(N335="zákl. přenesená",J335,0)</f>
        <v>0</v>
      </c>
      <c r="BH335" s="183">
        <f>IF(N335="sníž. přenesená",J335,0)</f>
        <v>0</v>
      </c>
      <c r="BI335" s="183">
        <f>IF(N335="nulová",J335,0)</f>
        <v>0</v>
      </c>
      <c r="BJ335" s="18" t="s">
        <v>89</v>
      </c>
      <c r="BK335" s="183">
        <f>ROUND(I335*H335,2)</f>
        <v>0</v>
      </c>
      <c r="BL335" s="18" t="s">
        <v>243</v>
      </c>
      <c r="BM335" s="182" t="s">
        <v>458</v>
      </c>
    </row>
    <row r="336" s="2" customFormat="1" ht="24.15" customHeight="1">
      <c r="A336" s="37"/>
      <c r="B336" s="170"/>
      <c r="C336" s="171" t="s">
        <v>459</v>
      </c>
      <c r="D336" s="171" t="s">
        <v>147</v>
      </c>
      <c r="E336" s="172" t="s">
        <v>460</v>
      </c>
      <c r="F336" s="173" t="s">
        <v>461</v>
      </c>
      <c r="G336" s="174" t="s">
        <v>451</v>
      </c>
      <c r="H336" s="218"/>
      <c r="I336" s="176"/>
      <c r="J336" s="177">
        <f>ROUND(I336*H336,2)</f>
        <v>0</v>
      </c>
      <c r="K336" s="173" t="s">
        <v>151</v>
      </c>
      <c r="L336" s="38"/>
      <c r="M336" s="178" t="s">
        <v>1</v>
      </c>
      <c r="N336" s="179" t="s">
        <v>42</v>
      </c>
      <c r="O336" s="76"/>
      <c r="P336" s="180">
        <f>O336*H336</f>
        <v>0</v>
      </c>
      <c r="Q336" s="180">
        <v>0</v>
      </c>
      <c r="R336" s="180">
        <f>Q336*H336</f>
        <v>0</v>
      </c>
      <c r="S336" s="180">
        <v>0</v>
      </c>
      <c r="T336" s="18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82" t="s">
        <v>243</v>
      </c>
      <c r="AT336" s="182" t="s">
        <v>147</v>
      </c>
      <c r="AU336" s="182" t="s">
        <v>89</v>
      </c>
      <c r="AY336" s="18" t="s">
        <v>145</v>
      </c>
      <c r="BE336" s="183">
        <f>IF(N336="základní",J336,0)</f>
        <v>0</v>
      </c>
      <c r="BF336" s="183">
        <f>IF(N336="snížená",J336,0)</f>
        <v>0</v>
      </c>
      <c r="BG336" s="183">
        <f>IF(N336="zákl. přenesená",J336,0)</f>
        <v>0</v>
      </c>
      <c r="BH336" s="183">
        <f>IF(N336="sníž. přenesená",J336,0)</f>
        <v>0</v>
      </c>
      <c r="BI336" s="183">
        <f>IF(N336="nulová",J336,0)</f>
        <v>0</v>
      </c>
      <c r="BJ336" s="18" t="s">
        <v>89</v>
      </c>
      <c r="BK336" s="183">
        <f>ROUND(I336*H336,2)</f>
        <v>0</v>
      </c>
      <c r="BL336" s="18" t="s">
        <v>243</v>
      </c>
      <c r="BM336" s="182" t="s">
        <v>462</v>
      </c>
    </row>
    <row r="337" s="12" customFormat="1" ht="22.8" customHeight="1">
      <c r="A337" s="12"/>
      <c r="B337" s="157"/>
      <c r="C337" s="12"/>
      <c r="D337" s="158" t="s">
        <v>75</v>
      </c>
      <c r="E337" s="168" t="s">
        <v>463</v>
      </c>
      <c r="F337" s="168" t="s">
        <v>464</v>
      </c>
      <c r="G337" s="12"/>
      <c r="H337" s="12"/>
      <c r="I337" s="160"/>
      <c r="J337" s="169">
        <f>BK337</f>
        <v>0</v>
      </c>
      <c r="K337" s="12"/>
      <c r="L337" s="157"/>
      <c r="M337" s="162"/>
      <c r="N337" s="163"/>
      <c r="O337" s="163"/>
      <c r="P337" s="164">
        <f>SUM(P338:P346)</f>
        <v>0</v>
      </c>
      <c r="Q337" s="163"/>
      <c r="R337" s="164">
        <f>SUM(R338:R346)</f>
        <v>1.26814896</v>
      </c>
      <c r="S337" s="163"/>
      <c r="T337" s="165">
        <f>SUM(T338:T346)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158" t="s">
        <v>89</v>
      </c>
      <c r="AT337" s="166" t="s">
        <v>75</v>
      </c>
      <c r="AU337" s="166" t="s">
        <v>84</v>
      </c>
      <c r="AY337" s="158" t="s">
        <v>145</v>
      </c>
      <c r="BK337" s="167">
        <f>SUM(BK338:BK346)</f>
        <v>0</v>
      </c>
    </row>
    <row r="338" s="2" customFormat="1" ht="21.75" customHeight="1">
      <c r="A338" s="37"/>
      <c r="B338" s="170"/>
      <c r="C338" s="171" t="s">
        <v>465</v>
      </c>
      <c r="D338" s="171" t="s">
        <v>147</v>
      </c>
      <c r="E338" s="172" t="s">
        <v>466</v>
      </c>
      <c r="F338" s="173" t="s">
        <v>467</v>
      </c>
      <c r="G338" s="174" t="s">
        <v>192</v>
      </c>
      <c r="H338" s="175">
        <v>1174.212</v>
      </c>
      <c r="I338" s="176"/>
      <c r="J338" s="177">
        <f>ROUND(I338*H338,2)</f>
        <v>0</v>
      </c>
      <c r="K338" s="173" t="s">
        <v>1</v>
      </c>
      <c r="L338" s="38"/>
      <c r="M338" s="178" t="s">
        <v>1</v>
      </c>
      <c r="N338" s="179" t="s">
        <v>42</v>
      </c>
      <c r="O338" s="76"/>
      <c r="P338" s="180">
        <f>O338*H338</f>
        <v>0</v>
      </c>
      <c r="Q338" s="180">
        <v>0.00025000000000000001</v>
      </c>
      <c r="R338" s="180">
        <f>Q338*H338</f>
        <v>0.29355300000000001</v>
      </c>
      <c r="S338" s="180">
        <v>0</v>
      </c>
      <c r="T338" s="18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82" t="s">
        <v>243</v>
      </c>
      <c r="AT338" s="182" t="s">
        <v>147</v>
      </c>
      <c r="AU338" s="182" t="s">
        <v>89</v>
      </c>
      <c r="AY338" s="18" t="s">
        <v>145</v>
      </c>
      <c r="BE338" s="183">
        <f>IF(N338="základní",J338,0)</f>
        <v>0</v>
      </c>
      <c r="BF338" s="183">
        <f>IF(N338="snížená",J338,0)</f>
        <v>0</v>
      </c>
      <c r="BG338" s="183">
        <f>IF(N338="zákl. přenesená",J338,0)</f>
        <v>0</v>
      </c>
      <c r="BH338" s="183">
        <f>IF(N338="sníž. přenesená",J338,0)</f>
        <v>0</v>
      </c>
      <c r="BI338" s="183">
        <f>IF(N338="nulová",J338,0)</f>
        <v>0</v>
      </c>
      <c r="BJ338" s="18" t="s">
        <v>89</v>
      </c>
      <c r="BK338" s="183">
        <f>ROUND(I338*H338,2)</f>
        <v>0</v>
      </c>
      <c r="BL338" s="18" t="s">
        <v>243</v>
      </c>
      <c r="BM338" s="182" t="s">
        <v>346</v>
      </c>
    </row>
    <row r="339" s="13" customFormat="1">
      <c r="A339" s="13"/>
      <c r="B339" s="184"/>
      <c r="C339" s="13"/>
      <c r="D339" s="185" t="s">
        <v>154</v>
      </c>
      <c r="E339" s="186" t="s">
        <v>1</v>
      </c>
      <c r="F339" s="187" t="s">
        <v>277</v>
      </c>
      <c r="G339" s="13"/>
      <c r="H339" s="188">
        <v>1174.212</v>
      </c>
      <c r="I339" s="189"/>
      <c r="J339" s="13"/>
      <c r="K339" s="13"/>
      <c r="L339" s="184"/>
      <c r="M339" s="190"/>
      <c r="N339" s="191"/>
      <c r="O339" s="191"/>
      <c r="P339" s="191"/>
      <c r="Q339" s="191"/>
      <c r="R339" s="191"/>
      <c r="S339" s="191"/>
      <c r="T339" s="192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186" t="s">
        <v>154</v>
      </c>
      <c r="AU339" s="186" t="s">
        <v>89</v>
      </c>
      <c r="AV339" s="13" t="s">
        <v>89</v>
      </c>
      <c r="AW339" s="13" t="s">
        <v>32</v>
      </c>
      <c r="AX339" s="13" t="s">
        <v>76</v>
      </c>
      <c r="AY339" s="186" t="s">
        <v>145</v>
      </c>
    </row>
    <row r="340" s="14" customFormat="1">
      <c r="A340" s="14"/>
      <c r="B340" s="193"/>
      <c r="C340" s="14"/>
      <c r="D340" s="185" t="s">
        <v>154</v>
      </c>
      <c r="E340" s="194" t="s">
        <v>1</v>
      </c>
      <c r="F340" s="195" t="s">
        <v>159</v>
      </c>
      <c r="G340" s="14"/>
      <c r="H340" s="196">
        <v>1174.212</v>
      </c>
      <c r="I340" s="197"/>
      <c r="J340" s="14"/>
      <c r="K340" s="14"/>
      <c r="L340" s="193"/>
      <c r="M340" s="198"/>
      <c r="N340" s="199"/>
      <c r="O340" s="199"/>
      <c r="P340" s="199"/>
      <c r="Q340" s="199"/>
      <c r="R340" s="199"/>
      <c r="S340" s="199"/>
      <c r="T340" s="200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194" t="s">
        <v>154</v>
      </c>
      <c r="AU340" s="194" t="s">
        <v>89</v>
      </c>
      <c r="AV340" s="14" t="s">
        <v>152</v>
      </c>
      <c r="AW340" s="14" t="s">
        <v>32</v>
      </c>
      <c r="AX340" s="14" t="s">
        <v>84</v>
      </c>
      <c r="AY340" s="194" t="s">
        <v>145</v>
      </c>
    </row>
    <row r="341" s="2" customFormat="1" ht="24.15" customHeight="1">
      <c r="A341" s="37"/>
      <c r="B341" s="170"/>
      <c r="C341" s="171" t="s">
        <v>99</v>
      </c>
      <c r="D341" s="171" t="s">
        <v>147</v>
      </c>
      <c r="E341" s="172" t="s">
        <v>468</v>
      </c>
      <c r="F341" s="173" t="s">
        <v>469</v>
      </c>
      <c r="G341" s="174" t="s">
        <v>192</v>
      </c>
      <c r="H341" s="175">
        <v>1174.212</v>
      </c>
      <c r="I341" s="176"/>
      <c r="J341" s="177">
        <f>ROUND(I341*H341,2)</f>
        <v>0</v>
      </c>
      <c r="K341" s="173" t="s">
        <v>1</v>
      </c>
      <c r="L341" s="38"/>
      <c r="M341" s="178" t="s">
        <v>1</v>
      </c>
      <c r="N341" s="179" t="s">
        <v>42</v>
      </c>
      <c r="O341" s="76"/>
      <c r="P341" s="180">
        <f>O341*H341</f>
        <v>0</v>
      </c>
      <c r="Q341" s="180">
        <v>0.00011</v>
      </c>
      <c r="R341" s="180">
        <f>Q341*H341</f>
        <v>0.12916332</v>
      </c>
      <c r="S341" s="180">
        <v>0</v>
      </c>
      <c r="T341" s="18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82" t="s">
        <v>243</v>
      </c>
      <c r="AT341" s="182" t="s">
        <v>147</v>
      </c>
      <c r="AU341" s="182" t="s">
        <v>89</v>
      </c>
      <c r="AY341" s="18" t="s">
        <v>145</v>
      </c>
      <c r="BE341" s="183">
        <f>IF(N341="základní",J341,0)</f>
        <v>0</v>
      </c>
      <c r="BF341" s="183">
        <f>IF(N341="snížená",J341,0)</f>
        <v>0</v>
      </c>
      <c r="BG341" s="183">
        <f>IF(N341="zákl. přenesená",J341,0)</f>
        <v>0</v>
      </c>
      <c r="BH341" s="183">
        <f>IF(N341="sníž. přenesená",J341,0)</f>
        <v>0</v>
      </c>
      <c r="BI341" s="183">
        <f>IF(N341="nulová",J341,0)</f>
        <v>0</v>
      </c>
      <c r="BJ341" s="18" t="s">
        <v>89</v>
      </c>
      <c r="BK341" s="183">
        <f>ROUND(I341*H341,2)</f>
        <v>0</v>
      </c>
      <c r="BL341" s="18" t="s">
        <v>243</v>
      </c>
      <c r="BM341" s="182" t="s">
        <v>93</v>
      </c>
    </row>
    <row r="342" s="13" customFormat="1">
      <c r="A342" s="13"/>
      <c r="B342" s="184"/>
      <c r="C342" s="13"/>
      <c r="D342" s="185" t="s">
        <v>154</v>
      </c>
      <c r="E342" s="186" t="s">
        <v>1</v>
      </c>
      <c r="F342" s="187" t="s">
        <v>277</v>
      </c>
      <c r="G342" s="13"/>
      <c r="H342" s="188">
        <v>1174.212</v>
      </c>
      <c r="I342" s="189"/>
      <c r="J342" s="13"/>
      <c r="K342" s="13"/>
      <c r="L342" s="184"/>
      <c r="M342" s="190"/>
      <c r="N342" s="191"/>
      <c r="O342" s="191"/>
      <c r="P342" s="191"/>
      <c r="Q342" s="191"/>
      <c r="R342" s="191"/>
      <c r="S342" s="191"/>
      <c r="T342" s="192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6" t="s">
        <v>154</v>
      </c>
      <c r="AU342" s="186" t="s">
        <v>89</v>
      </c>
      <c r="AV342" s="13" t="s">
        <v>89</v>
      </c>
      <c r="AW342" s="13" t="s">
        <v>32</v>
      </c>
      <c r="AX342" s="13" t="s">
        <v>76</v>
      </c>
      <c r="AY342" s="186" t="s">
        <v>145</v>
      </c>
    </row>
    <row r="343" s="14" customFormat="1">
      <c r="A343" s="14"/>
      <c r="B343" s="193"/>
      <c r="C343" s="14"/>
      <c r="D343" s="185" t="s">
        <v>154</v>
      </c>
      <c r="E343" s="194" t="s">
        <v>1</v>
      </c>
      <c r="F343" s="195" t="s">
        <v>159</v>
      </c>
      <c r="G343" s="14"/>
      <c r="H343" s="196">
        <v>1174.212</v>
      </c>
      <c r="I343" s="197"/>
      <c r="J343" s="14"/>
      <c r="K343" s="14"/>
      <c r="L343" s="193"/>
      <c r="M343" s="198"/>
      <c r="N343" s="199"/>
      <c r="O343" s="199"/>
      <c r="P343" s="199"/>
      <c r="Q343" s="199"/>
      <c r="R343" s="199"/>
      <c r="S343" s="199"/>
      <c r="T343" s="200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194" t="s">
        <v>154</v>
      </c>
      <c r="AU343" s="194" t="s">
        <v>89</v>
      </c>
      <c r="AV343" s="14" t="s">
        <v>152</v>
      </c>
      <c r="AW343" s="14" t="s">
        <v>32</v>
      </c>
      <c r="AX343" s="14" t="s">
        <v>84</v>
      </c>
      <c r="AY343" s="194" t="s">
        <v>145</v>
      </c>
    </row>
    <row r="344" s="2" customFormat="1" ht="24.15" customHeight="1">
      <c r="A344" s="37"/>
      <c r="B344" s="170"/>
      <c r="C344" s="171" t="s">
        <v>470</v>
      </c>
      <c r="D344" s="171" t="s">
        <v>147</v>
      </c>
      <c r="E344" s="172" t="s">
        <v>471</v>
      </c>
      <c r="F344" s="173" t="s">
        <v>472</v>
      </c>
      <c r="G344" s="174" t="s">
        <v>192</v>
      </c>
      <c r="H344" s="175">
        <v>1174.212</v>
      </c>
      <c r="I344" s="176"/>
      <c r="J344" s="177">
        <f>ROUND(I344*H344,2)</f>
        <v>0</v>
      </c>
      <c r="K344" s="173" t="s">
        <v>151</v>
      </c>
      <c r="L344" s="38"/>
      <c r="M344" s="178" t="s">
        <v>1</v>
      </c>
      <c r="N344" s="179" t="s">
        <v>42</v>
      </c>
      <c r="O344" s="76"/>
      <c r="P344" s="180">
        <f>O344*H344</f>
        <v>0</v>
      </c>
      <c r="Q344" s="180">
        <v>0.00072000000000000005</v>
      </c>
      <c r="R344" s="180">
        <f>Q344*H344</f>
        <v>0.84543264000000007</v>
      </c>
      <c r="S344" s="180">
        <v>0</v>
      </c>
      <c r="T344" s="181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82" t="s">
        <v>243</v>
      </c>
      <c r="AT344" s="182" t="s">
        <v>147</v>
      </c>
      <c r="AU344" s="182" t="s">
        <v>89</v>
      </c>
      <c r="AY344" s="18" t="s">
        <v>145</v>
      </c>
      <c r="BE344" s="183">
        <f>IF(N344="základní",J344,0)</f>
        <v>0</v>
      </c>
      <c r="BF344" s="183">
        <f>IF(N344="snížená",J344,0)</f>
        <v>0</v>
      </c>
      <c r="BG344" s="183">
        <f>IF(N344="zákl. přenesená",J344,0)</f>
        <v>0</v>
      </c>
      <c r="BH344" s="183">
        <f>IF(N344="sníž. přenesená",J344,0)</f>
        <v>0</v>
      </c>
      <c r="BI344" s="183">
        <f>IF(N344="nulová",J344,0)</f>
        <v>0</v>
      </c>
      <c r="BJ344" s="18" t="s">
        <v>89</v>
      </c>
      <c r="BK344" s="183">
        <f>ROUND(I344*H344,2)</f>
        <v>0</v>
      </c>
      <c r="BL344" s="18" t="s">
        <v>243</v>
      </c>
      <c r="BM344" s="182" t="s">
        <v>359</v>
      </c>
    </row>
    <row r="345" s="13" customFormat="1">
      <c r="A345" s="13"/>
      <c r="B345" s="184"/>
      <c r="C345" s="13"/>
      <c r="D345" s="185" t="s">
        <v>154</v>
      </c>
      <c r="E345" s="186" t="s">
        <v>1</v>
      </c>
      <c r="F345" s="187" t="s">
        <v>277</v>
      </c>
      <c r="G345" s="13"/>
      <c r="H345" s="188">
        <v>1174.212</v>
      </c>
      <c r="I345" s="189"/>
      <c r="J345" s="13"/>
      <c r="K345" s="13"/>
      <c r="L345" s="184"/>
      <c r="M345" s="190"/>
      <c r="N345" s="191"/>
      <c r="O345" s="191"/>
      <c r="P345" s="191"/>
      <c r="Q345" s="191"/>
      <c r="R345" s="191"/>
      <c r="S345" s="191"/>
      <c r="T345" s="192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186" t="s">
        <v>154</v>
      </c>
      <c r="AU345" s="186" t="s">
        <v>89</v>
      </c>
      <c r="AV345" s="13" t="s">
        <v>89</v>
      </c>
      <c r="AW345" s="13" t="s">
        <v>32</v>
      </c>
      <c r="AX345" s="13" t="s">
        <v>76</v>
      </c>
      <c r="AY345" s="186" t="s">
        <v>145</v>
      </c>
    </row>
    <row r="346" s="14" customFormat="1">
      <c r="A346" s="14"/>
      <c r="B346" s="193"/>
      <c r="C346" s="14"/>
      <c r="D346" s="185" t="s">
        <v>154</v>
      </c>
      <c r="E346" s="194" t="s">
        <v>1</v>
      </c>
      <c r="F346" s="195" t="s">
        <v>159</v>
      </c>
      <c r="G346" s="14"/>
      <c r="H346" s="196">
        <v>1174.212</v>
      </c>
      <c r="I346" s="197"/>
      <c r="J346" s="14"/>
      <c r="K346" s="14"/>
      <c r="L346" s="193"/>
      <c r="M346" s="198"/>
      <c r="N346" s="199"/>
      <c r="O346" s="199"/>
      <c r="P346" s="199"/>
      <c r="Q346" s="199"/>
      <c r="R346" s="199"/>
      <c r="S346" s="199"/>
      <c r="T346" s="200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194" t="s">
        <v>154</v>
      </c>
      <c r="AU346" s="194" t="s">
        <v>89</v>
      </c>
      <c r="AV346" s="14" t="s">
        <v>152</v>
      </c>
      <c r="AW346" s="14" t="s">
        <v>32</v>
      </c>
      <c r="AX346" s="14" t="s">
        <v>84</v>
      </c>
      <c r="AY346" s="194" t="s">
        <v>145</v>
      </c>
    </row>
    <row r="347" s="12" customFormat="1" ht="25.92" customHeight="1">
      <c r="A347" s="12"/>
      <c r="B347" s="157"/>
      <c r="C347" s="12"/>
      <c r="D347" s="158" t="s">
        <v>75</v>
      </c>
      <c r="E347" s="159" t="s">
        <v>473</v>
      </c>
      <c r="F347" s="159" t="s">
        <v>474</v>
      </c>
      <c r="G347" s="12"/>
      <c r="H347" s="12"/>
      <c r="I347" s="160"/>
      <c r="J347" s="161">
        <f>BK347</f>
        <v>0</v>
      </c>
      <c r="K347" s="12"/>
      <c r="L347" s="157"/>
      <c r="M347" s="162"/>
      <c r="N347" s="163"/>
      <c r="O347" s="163"/>
      <c r="P347" s="164">
        <f>P348+P351+P356</f>
        <v>0</v>
      </c>
      <c r="Q347" s="163"/>
      <c r="R347" s="164">
        <f>R348+R351+R356</f>
        <v>0</v>
      </c>
      <c r="S347" s="163"/>
      <c r="T347" s="165">
        <f>T348+T351+T356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158" t="s">
        <v>171</v>
      </c>
      <c r="AT347" s="166" t="s">
        <v>75</v>
      </c>
      <c r="AU347" s="166" t="s">
        <v>76</v>
      </c>
      <c r="AY347" s="158" t="s">
        <v>145</v>
      </c>
      <c r="BK347" s="167">
        <f>BK348+BK351+BK356</f>
        <v>0</v>
      </c>
    </row>
    <row r="348" s="12" customFormat="1" ht="22.8" customHeight="1">
      <c r="A348" s="12"/>
      <c r="B348" s="157"/>
      <c r="C348" s="12"/>
      <c r="D348" s="158" t="s">
        <v>75</v>
      </c>
      <c r="E348" s="168" t="s">
        <v>475</v>
      </c>
      <c r="F348" s="168" t="s">
        <v>476</v>
      </c>
      <c r="G348" s="12"/>
      <c r="H348" s="12"/>
      <c r="I348" s="160"/>
      <c r="J348" s="169">
        <f>BK348</f>
        <v>0</v>
      </c>
      <c r="K348" s="12"/>
      <c r="L348" s="157"/>
      <c r="M348" s="162"/>
      <c r="N348" s="163"/>
      <c r="O348" s="163"/>
      <c r="P348" s="164">
        <f>SUM(P349:P350)</f>
        <v>0</v>
      </c>
      <c r="Q348" s="163"/>
      <c r="R348" s="164">
        <f>SUM(R349:R350)</f>
        <v>0</v>
      </c>
      <c r="S348" s="163"/>
      <c r="T348" s="165">
        <f>SUM(T349:T350)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158" t="s">
        <v>171</v>
      </c>
      <c r="AT348" s="166" t="s">
        <v>75</v>
      </c>
      <c r="AU348" s="166" t="s">
        <v>84</v>
      </c>
      <c r="AY348" s="158" t="s">
        <v>145</v>
      </c>
      <c r="BK348" s="167">
        <f>SUM(BK349:BK350)</f>
        <v>0</v>
      </c>
    </row>
    <row r="349" s="2" customFormat="1" ht="16.5" customHeight="1">
      <c r="A349" s="37"/>
      <c r="B349" s="170"/>
      <c r="C349" s="171" t="s">
        <v>477</v>
      </c>
      <c r="D349" s="171" t="s">
        <v>147</v>
      </c>
      <c r="E349" s="172" t="s">
        <v>478</v>
      </c>
      <c r="F349" s="173" t="s">
        <v>476</v>
      </c>
      <c r="G349" s="174" t="s">
        <v>479</v>
      </c>
      <c r="H349" s="175">
        <v>1</v>
      </c>
      <c r="I349" s="176"/>
      <c r="J349" s="177">
        <f>ROUND(I349*H349,2)</f>
        <v>0</v>
      </c>
      <c r="K349" s="173" t="s">
        <v>151</v>
      </c>
      <c r="L349" s="38"/>
      <c r="M349" s="178" t="s">
        <v>1</v>
      </c>
      <c r="N349" s="179" t="s">
        <v>42</v>
      </c>
      <c r="O349" s="76"/>
      <c r="P349" s="180">
        <f>O349*H349</f>
        <v>0</v>
      </c>
      <c r="Q349" s="180">
        <v>0</v>
      </c>
      <c r="R349" s="180">
        <f>Q349*H349</f>
        <v>0</v>
      </c>
      <c r="S349" s="180">
        <v>0</v>
      </c>
      <c r="T349" s="18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82" t="s">
        <v>152</v>
      </c>
      <c r="AT349" s="182" t="s">
        <v>147</v>
      </c>
      <c r="AU349" s="182" t="s">
        <v>89</v>
      </c>
      <c r="AY349" s="18" t="s">
        <v>145</v>
      </c>
      <c r="BE349" s="183">
        <f>IF(N349="základní",J349,0)</f>
        <v>0</v>
      </c>
      <c r="BF349" s="183">
        <f>IF(N349="snížená",J349,0)</f>
        <v>0</v>
      </c>
      <c r="BG349" s="183">
        <f>IF(N349="zákl. přenesená",J349,0)</f>
        <v>0</v>
      </c>
      <c r="BH349" s="183">
        <f>IF(N349="sníž. přenesená",J349,0)</f>
        <v>0</v>
      </c>
      <c r="BI349" s="183">
        <f>IF(N349="nulová",J349,0)</f>
        <v>0</v>
      </c>
      <c r="BJ349" s="18" t="s">
        <v>89</v>
      </c>
      <c r="BK349" s="183">
        <f>ROUND(I349*H349,2)</f>
        <v>0</v>
      </c>
      <c r="BL349" s="18" t="s">
        <v>152</v>
      </c>
      <c r="BM349" s="182" t="s">
        <v>368</v>
      </c>
    </row>
    <row r="350" s="2" customFormat="1" ht="16.5" customHeight="1">
      <c r="A350" s="37"/>
      <c r="B350" s="170"/>
      <c r="C350" s="171" t="s">
        <v>480</v>
      </c>
      <c r="D350" s="171" t="s">
        <v>147</v>
      </c>
      <c r="E350" s="172" t="s">
        <v>481</v>
      </c>
      <c r="F350" s="173" t="s">
        <v>482</v>
      </c>
      <c r="G350" s="174" t="s">
        <v>479</v>
      </c>
      <c r="H350" s="175">
        <v>1</v>
      </c>
      <c r="I350" s="176"/>
      <c r="J350" s="177">
        <f>ROUND(I350*H350,2)</f>
        <v>0</v>
      </c>
      <c r="K350" s="173" t="s">
        <v>151</v>
      </c>
      <c r="L350" s="38"/>
      <c r="M350" s="178" t="s">
        <v>1</v>
      </c>
      <c r="N350" s="179" t="s">
        <v>42</v>
      </c>
      <c r="O350" s="76"/>
      <c r="P350" s="180">
        <f>O350*H350</f>
        <v>0</v>
      </c>
      <c r="Q350" s="180">
        <v>0</v>
      </c>
      <c r="R350" s="180">
        <f>Q350*H350</f>
        <v>0</v>
      </c>
      <c r="S350" s="180">
        <v>0</v>
      </c>
      <c r="T350" s="18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82" t="s">
        <v>152</v>
      </c>
      <c r="AT350" s="182" t="s">
        <v>147</v>
      </c>
      <c r="AU350" s="182" t="s">
        <v>89</v>
      </c>
      <c r="AY350" s="18" t="s">
        <v>145</v>
      </c>
      <c r="BE350" s="183">
        <f>IF(N350="základní",J350,0)</f>
        <v>0</v>
      </c>
      <c r="BF350" s="183">
        <f>IF(N350="snížená",J350,0)</f>
        <v>0</v>
      </c>
      <c r="BG350" s="183">
        <f>IF(N350="zákl. přenesená",J350,0)</f>
        <v>0</v>
      </c>
      <c r="BH350" s="183">
        <f>IF(N350="sníž. přenesená",J350,0)</f>
        <v>0</v>
      </c>
      <c r="BI350" s="183">
        <f>IF(N350="nulová",J350,0)</f>
        <v>0</v>
      </c>
      <c r="BJ350" s="18" t="s">
        <v>89</v>
      </c>
      <c r="BK350" s="183">
        <f>ROUND(I350*H350,2)</f>
        <v>0</v>
      </c>
      <c r="BL350" s="18" t="s">
        <v>152</v>
      </c>
      <c r="BM350" s="182" t="s">
        <v>377</v>
      </c>
    </row>
    <row r="351" s="12" customFormat="1" ht="22.8" customHeight="1">
      <c r="A351" s="12"/>
      <c r="B351" s="157"/>
      <c r="C351" s="12"/>
      <c r="D351" s="158" t="s">
        <v>75</v>
      </c>
      <c r="E351" s="168" t="s">
        <v>483</v>
      </c>
      <c r="F351" s="168" t="s">
        <v>484</v>
      </c>
      <c r="G351" s="12"/>
      <c r="H351" s="12"/>
      <c r="I351" s="160"/>
      <c r="J351" s="169">
        <f>BK351</f>
        <v>0</v>
      </c>
      <c r="K351" s="12"/>
      <c r="L351" s="157"/>
      <c r="M351" s="162"/>
      <c r="N351" s="163"/>
      <c r="O351" s="163"/>
      <c r="P351" s="164">
        <f>SUM(P352:P355)</f>
        <v>0</v>
      </c>
      <c r="Q351" s="163"/>
      <c r="R351" s="164">
        <f>SUM(R352:R355)</f>
        <v>0</v>
      </c>
      <c r="S351" s="163"/>
      <c r="T351" s="165">
        <f>SUM(T352:T355)</f>
        <v>0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158" t="s">
        <v>171</v>
      </c>
      <c r="AT351" s="166" t="s">
        <v>75</v>
      </c>
      <c r="AU351" s="166" t="s">
        <v>84</v>
      </c>
      <c r="AY351" s="158" t="s">
        <v>145</v>
      </c>
      <c r="BK351" s="167">
        <f>SUM(BK352:BK355)</f>
        <v>0</v>
      </c>
    </row>
    <row r="352" s="2" customFormat="1" ht="16.5" customHeight="1">
      <c r="A352" s="37"/>
      <c r="B352" s="170"/>
      <c r="C352" s="171" t="s">
        <v>485</v>
      </c>
      <c r="D352" s="171" t="s">
        <v>147</v>
      </c>
      <c r="E352" s="172" t="s">
        <v>486</v>
      </c>
      <c r="F352" s="173" t="s">
        <v>484</v>
      </c>
      <c r="G352" s="174" t="s">
        <v>479</v>
      </c>
      <c r="H352" s="175">
        <v>1</v>
      </c>
      <c r="I352" s="176"/>
      <c r="J352" s="177">
        <f>ROUND(I352*H352,2)</f>
        <v>0</v>
      </c>
      <c r="K352" s="173" t="s">
        <v>151</v>
      </c>
      <c r="L352" s="38"/>
      <c r="M352" s="178" t="s">
        <v>1</v>
      </c>
      <c r="N352" s="179" t="s">
        <v>42</v>
      </c>
      <c r="O352" s="76"/>
      <c r="P352" s="180">
        <f>O352*H352</f>
        <v>0</v>
      </c>
      <c r="Q352" s="180">
        <v>0</v>
      </c>
      <c r="R352" s="180">
        <f>Q352*H352</f>
        <v>0</v>
      </c>
      <c r="S352" s="180">
        <v>0</v>
      </c>
      <c r="T352" s="18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82" t="s">
        <v>152</v>
      </c>
      <c r="AT352" s="182" t="s">
        <v>147</v>
      </c>
      <c r="AU352" s="182" t="s">
        <v>89</v>
      </c>
      <c r="AY352" s="18" t="s">
        <v>145</v>
      </c>
      <c r="BE352" s="183">
        <f>IF(N352="základní",J352,0)</f>
        <v>0</v>
      </c>
      <c r="BF352" s="183">
        <f>IF(N352="snížená",J352,0)</f>
        <v>0</v>
      </c>
      <c r="BG352" s="183">
        <f>IF(N352="zákl. přenesená",J352,0)</f>
        <v>0</v>
      </c>
      <c r="BH352" s="183">
        <f>IF(N352="sníž. přenesená",J352,0)</f>
        <v>0</v>
      </c>
      <c r="BI352" s="183">
        <f>IF(N352="nulová",J352,0)</f>
        <v>0</v>
      </c>
      <c r="BJ352" s="18" t="s">
        <v>89</v>
      </c>
      <c r="BK352" s="183">
        <f>ROUND(I352*H352,2)</f>
        <v>0</v>
      </c>
      <c r="BL352" s="18" t="s">
        <v>152</v>
      </c>
      <c r="BM352" s="182" t="s">
        <v>385</v>
      </c>
    </row>
    <row r="353" s="2" customFormat="1" ht="16.5" customHeight="1">
      <c r="A353" s="37"/>
      <c r="B353" s="170"/>
      <c r="C353" s="171" t="s">
        <v>487</v>
      </c>
      <c r="D353" s="171" t="s">
        <v>147</v>
      </c>
      <c r="E353" s="172" t="s">
        <v>488</v>
      </c>
      <c r="F353" s="173" t="s">
        <v>489</v>
      </c>
      <c r="G353" s="174" t="s">
        <v>479</v>
      </c>
      <c r="H353" s="175">
        <v>1</v>
      </c>
      <c r="I353" s="176"/>
      <c r="J353" s="177">
        <f>ROUND(I353*H353,2)</f>
        <v>0</v>
      </c>
      <c r="K353" s="173" t="s">
        <v>151</v>
      </c>
      <c r="L353" s="38"/>
      <c r="M353" s="178" t="s">
        <v>1</v>
      </c>
      <c r="N353" s="179" t="s">
        <v>42</v>
      </c>
      <c r="O353" s="76"/>
      <c r="P353" s="180">
        <f>O353*H353</f>
        <v>0</v>
      </c>
      <c r="Q353" s="180">
        <v>0</v>
      </c>
      <c r="R353" s="180">
        <f>Q353*H353</f>
        <v>0</v>
      </c>
      <c r="S353" s="180">
        <v>0</v>
      </c>
      <c r="T353" s="18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2" t="s">
        <v>152</v>
      </c>
      <c r="AT353" s="182" t="s">
        <v>147</v>
      </c>
      <c r="AU353" s="182" t="s">
        <v>89</v>
      </c>
      <c r="AY353" s="18" t="s">
        <v>145</v>
      </c>
      <c r="BE353" s="183">
        <f>IF(N353="základní",J353,0)</f>
        <v>0</v>
      </c>
      <c r="BF353" s="183">
        <f>IF(N353="snížená",J353,0)</f>
        <v>0</v>
      </c>
      <c r="BG353" s="183">
        <f>IF(N353="zákl. přenesená",J353,0)</f>
        <v>0</v>
      </c>
      <c r="BH353" s="183">
        <f>IF(N353="sníž. přenesená",J353,0)</f>
        <v>0</v>
      </c>
      <c r="BI353" s="183">
        <f>IF(N353="nulová",J353,0)</f>
        <v>0</v>
      </c>
      <c r="BJ353" s="18" t="s">
        <v>89</v>
      </c>
      <c r="BK353" s="183">
        <f>ROUND(I353*H353,2)</f>
        <v>0</v>
      </c>
      <c r="BL353" s="18" t="s">
        <v>152</v>
      </c>
      <c r="BM353" s="182" t="s">
        <v>96</v>
      </c>
    </row>
    <row r="354" s="2" customFormat="1" ht="16.5" customHeight="1">
      <c r="A354" s="37"/>
      <c r="B354" s="170"/>
      <c r="C354" s="171" t="s">
        <v>490</v>
      </c>
      <c r="D354" s="171" t="s">
        <v>147</v>
      </c>
      <c r="E354" s="172" t="s">
        <v>491</v>
      </c>
      <c r="F354" s="173" t="s">
        <v>492</v>
      </c>
      <c r="G354" s="174" t="s">
        <v>493</v>
      </c>
      <c r="H354" s="175">
        <v>1</v>
      </c>
      <c r="I354" s="176"/>
      <c r="J354" s="177">
        <f>ROUND(I354*H354,2)</f>
        <v>0</v>
      </c>
      <c r="K354" s="173" t="s">
        <v>1</v>
      </c>
      <c r="L354" s="38"/>
      <c r="M354" s="178" t="s">
        <v>1</v>
      </c>
      <c r="N354" s="179" t="s">
        <v>42</v>
      </c>
      <c r="O354" s="76"/>
      <c r="P354" s="180">
        <f>O354*H354</f>
        <v>0</v>
      </c>
      <c r="Q354" s="180">
        <v>0</v>
      </c>
      <c r="R354" s="180">
        <f>Q354*H354</f>
        <v>0</v>
      </c>
      <c r="S354" s="180">
        <v>0</v>
      </c>
      <c r="T354" s="18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82" t="s">
        <v>152</v>
      </c>
      <c r="AT354" s="182" t="s">
        <v>147</v>
      </c>
      <c r="AU354" s="182" t="s">
        <v>89</v>
      </c>
      <c r="AY354" s="18" t="s">
        <v>145</v>
      </c>
      <c r="BE354" s="183">
        <f>IF(N354="základní",J354,0)</f>
        <v>0</v>
      </c>
      <c r="BF354" s="183">
        <f>IF(N354="snížená",J354,0)</f>
        <v>0</v>
      </c>
      <c r="BG354" s="183">
        <f>IF(N354="zákl. přenesená",J354,0)</f>
        <v>0</v>
      </c>
      <c r="BH354" s="183">
        <f>IF(N354="sníž. přenesená",J354,0)</f>
        <v>0</v>
      </c>
      <c r="BI354" s="183">
        <f>IF(N354="nulová",J354,0)</f>
        <v>0</v>
      </c>
      <c r="BJ354" s="18" t="s">
        <v>89</v>
      </c>
      <c r="BK354" s="183">
        <f>ROUND(I354*H354,2)</f>
        <v>0</v>
      </c>
      <c r="BL354" s="18" t="s">
        <v>152</v>
      </c>
      <c r="BM354" s="182" t="s">
        <v>494</v>
      </c>
    </row>
    <row r="355" s="2" customFormat="1" ht="16.5" customHeight="1">
      <c r="A355" s="37"/>
      <c r="B355" s="170"/>
      <c r="C355" s="171" t="s">
        <v>495</v>
      </c>
      <c r="D355" s="171" t="s">
        <v>147</v>
      </c>
      <c r="E355" s="172" t="s">
        <v>496</v>
      </c>
      <c r="F355" s="173" t="s">
        <v>497</v>
      </c>
      <c r="G355" s="174" t="s">
        <v>493</v>
      </c>
      <c r="H355" s="175">
        <v>1</v>
      </c>
      <c r="I355" s="176"/>
      <c r="J355" s="177">
        <f>ROUND(I355*H355,2)</f>
        <v>0</v>
      </c>
      <c r="K355" s="173" t="s">
        <v>1</v>
      </c>
      <c r="L355" s="38"/>
      <c r="M355" s="178" t="s">
        <v>1</v>
      </c>
      <c r="N355" s="179" t="s">
        <v>42</v>
      </c>
      <c r="O355" s="76"/>
      <c r="P355" s="180">
        <f>O355*H355</f>
        <v>0</v>
      </c>
      <c r="Q355" s="180">
        <v>0</v>
      </c>
      <c r="R355" s="180">
        <f>Q355*H355</f>
        <v>0</v>
      </c>
      <c r="S355" s="180">
        <v>0</v>
      </c>
      <c r="T355" s="181">
        <f>S355*H355</f>
        <v>0</v>
      </c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R355" s="182" t="s">
        <v>152</v>
      </c>
      <c r="AT355" s="182" t="s">
        <v>147</v>
      </c>
      <c r="AU355" s="182" t="s">
        <v>89</v>
      </c>
      <c r="AY355" s="18" t="s">
        <v>145</v>
      </c>
      <c r="BE355" s="183">
        <f>IF(N355="základní",J355,0)</f>
        <v>0</v>
      </c>
      <c r="BF355" s="183">
        <f>IF(N355="snížená",J355,0)</f>
        <v>0</v>
      </c>
      <c r="BG355" s="183">
        <f>IF(N355="zákl. přenesená",J355,0)</f>
        <v>0</v>
      </c>
      <c r="BH355" s="183">
        <f>IF(N355="sníž. přenesená",J355,0)</f>
        <v>0</v>
      </c>
      <c r="BI355" s="183">
        <f>IF(N355="nulová",J355,0)</f>
        <v>0</v>
      </c>
      <c r="BJ355" s="18" t="s">
        <v>89</v>
      </c>
      <c r="BK355" s="183">
        <f>ROUND(I355*H355,2)</f>
        <v>0</v>
      </c>
      <c r="BL355" s="18" t="s">
        <v>152</v>
      </c>
      <c r="BM355" s="182" t="s">
        <v>498</v>
      </c>
    </row>
    <row r="356" s="12" customFormat="1" ht="22.8" customHeight="1">
      <c r="A356" s="12"/>
      <c r="B356" s="157"/>
      <c r="C356" s="12"/>
      <c r="D356" s="158" t="s">
        <v>75</v>
      </c>
      <c r="E356" s="168" t="s">
        <v>499</v>
      </c>
      <c r="F356" s="168" t="s">
        <v>500</v>
      </c>
      <c r="G356" s="12"/>
      <c r="H356" s="12"/>
      <c r="I356" s="160"/>
      <c r="J356" s="169">
        <f>BK356</f>
        <v>0</v>
      </c>
      <c r="K356" s="12"/>
      <c r="L356" s="157"/>
      <c r="M356" s="162"/>
      <c r="N356" s="163"/>
      <c r="O356" s="163"/>
      <c r="P356" s="164">
        <f>SUM(P357:P358)</f>
        <v>0</v>
      </c>
      <c r="Q356" s="163"/>
      <c r="R356" s="164">
        <f>SUM(R357:R358)</f>
        <v>0</v>
      </c>
      <c r="S356" s="163"/>
      <c r="T356" s="165">
        <f>SUM(T357:T358)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158" t="s">
        <v>171</v>
      </c>
      <c r="AT356" s="166" t="s">
        <v>75</v>
      </c>
      <c r="AU356" s="166" t="s">
        <v>84</v>
      </c>
      <c r="AY356" s="158" t="s">
        <v>145</v>
      </c>
      <c r="BK356" s="167">
        <f>SUM(BK357:BK358)</f>
        <v>0</v>
      </c>
    </row>
    <row r="357" s="2" customFormat="1" ht="16.5" customHeight="1">
      <c r="A357" s="37"/>
      <c r="B357" s="170"/>
      <c r="C357" s="171" t="s">
        <v>501</v>
      </c>
      <c r="D357" s="171" t="s">
        <v>147</v>
      </c>
      <c r="E357" s="172" t="s">
        <v>502</v>
      </c>
      <c r="F357" s="173" t="s">
        <v>503</v>
      </c>
      <c r="G357" s="174" t="s">
        <v>479</v>
      </c>
      <c r="H357" s="175">
        <v>1</v>
      </c>
      <c r="I357" s="176"/>
      <c r="J357" s="177">
        <f>ROUND(I357*H357,2)</f>
        <v>0</v>
      </c>
      <c r="K357" s="173" t="s">
        <v>151</v>
      </c>
      <c r="L357" s="38"/>
      <c r="M357" s="178" t="s">
        <v>1</v>
      </c>
      <c r="N357" s="179" t="s">
        <v>42</v>
      </c>
      <c r="O357" s="76"/>
      <c r="P357" s="180">
        <f>O357*H357</f>
        <v>0</v>
      </c>
      <c r="Q357" s="180">
        <v>0</v>
      </c>
      <c r="R357" s="180">
        <f>Q357*H357</f>
        <v>0</v>
      </c>
      <c r="S357" s="180">
        <v>0</v>
      </c>
      <c r="T357" s="18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82" t="s">
        <v>152</v>
      </c>
      <c r="AT357" s="182" t="s">
        <v>147</v>
      </c>
      <c r="AU357" s="182" t="s">
        <v>89</v>
      </c>
      <c r="AY357" s="18" t="s">
        <v>145</v>
      </c>
      <c r="BE357" s="183">
        <f>IF(N357="základní",J357,0)</f>
        <v>0</v>
      </c>
      <c r="BF357" s="183">
        <f>IF(N357="snížená",J357,0)</f>
        <v>0</v>
      </c>
      <c r="BG357" s="183">
        <f>IF(N357="zákl. přenesená",J357,0)</f>
        <v>0</v>
      </c>
      <c r="BH357" s="183">
        <f>IF(N357="sníž. přenesená",J357,0)</f>
        <v>0</v>
      </c>
      <c r="BI357" s="183">
        <f>IF(N357="nulová",J357,0)</f>
        <v>0</v>
      </c>
      <c r="BJ357" s="18" t="s">
        <v>89</v>
      </c>
      <c r="BK357" s="183">
        <f>ROUND(I357*H357,2)</f>
        <v>0</v>
      </c>
      <c r="BL357" s="18" t="s">
        <v>152</v>
      </c>
      <c r="BM357" s="182" t="s">
        <v>427</v>
      </c>
    </row>
    <row r="358" s="2" customFormat="1" ht="16.5" customHeight="1">
      <c r="A358" s="37"/>
      <c r="B358" s="170"/>
      <c r="C358" s="171" t="s">
        <v>504</v>
      </c>
      <c r="D358" s="171" t="s">
        <v>147</v>
      </c>
      <c r="E358" s="172" t="s">
        <v>505</v>
      </c>
      <c r="F358" s="173" t="s">
        <v>506</v>
      </c>
      <c r="G358" s="174" t="s">
        <v>507</v>
      </c>
      <c r="H358" s="175">
        <v>1</v>
      </c>
      <c r="I358" s="176"/>
      <c r="J358" s="177">
        <f>ROUND(I358*H358,2)</f>
        <v>0</v>
      </c>
      <c r="K358" s="173" t="s">
        <v>1</v>
      </c>
      <c r="L358" s="38"/>
      <c r="M358" s="219" t="s">
        <v>1</v>
      </c>
      <c r="N358" s="220" t="s">
        <v>42</v>
      </c>
      <c r="O358" s="221"/>
      <c r="P358" s="222">
        <f>O358*H358</f>
        <v>0</v>
      </c>
      <c r="Q358" s="222">
        <v>0</v>
      </c>
      <c r="R358" s="222">
        <f>Q358*H358</f>
        <v>0</v>
      </c>
      <c r="S358" s="222">
        <v>0</v>
      </c>
      <c r="T358" s="223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82" t="s">
        <v>152</v>
      </c>
      <c r="AT358" s="182" t="s">
        <v>147</v>
      </c>
      <c r="AU358" s="182" t="s">
        <v>89</v>
      </c>
      <c r="AY358" s="18" t="s">
        <v>145</v>
      </c>
      <c r="BE358" s="183">
        <f>IF(N358="základní",J358,0)</f>
        <v>0</v>
      </c>
      <c r="BF358" s="183">
        <f>IF(N358="snížená",J358,0)</f>
        <v>0</v>
      </c>
      <c r="BG358" s="183">
        <f>IF(N358="zákl. přenesená",J358,0)</f>
        <v>0</v>
      </c>
      <c r="BH358" s="183">
        <f>IF(N358="sníž. přenesená",J358,0)</f>
        <v>0</v>
      </c>
      <c r="BI358" s="183">
        <f>IF(N358="nulová",J358,0)</f>
        <v>0</v>
      </c>
      <c r="BJ358" s="18" t="s">
        <v>89</v>
      </c>
      <c r="BK358" s="183">
        <f>ROUND(I358*H358,2)</f>
        <v>0</v>
      </c>
      <c r="BL358" s="18" t="s">
        <v>152</v>
      </c>
      <c r="BM358" s="182" t="s">
        <v>508</v>
      </c>
    </row>
    <row r="359" s="2" customFormat="1" ht="6.96" customHeight="1">
      <c r="A359" s="37"/>
      <c r="B359" s="59"/>
      <c r="C359" s="60"/>
      <c r="D359" s="60"/>
      <c r="E359" s="60"/>
      <c r="F359" s="60"/>
      <c r="G359" s="60"/>
      <c r="H359" s="60"/>
      <c r="I359" s="60"/>
      <c r="J359" s="60"/>
      <c r="K359" s="60"/>
      <c r="L359" s="38"/>
      <c r="M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</row>
  </sheetData>
  <autoFilter ref="C132:K358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105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Opravy fasád objektů DOZP a TS v areálu DPL Smečno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106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509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510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ROUND(J132,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ROUND((SUM(BE132:BE328)),  2)</f>
        <v>0</v>
      </c>
      <c r="G33" s="37"/>
      <c r="H33" s="37"/>
      <c r="I33" s="127">
        <v>0.20999999999999999</v>
      </c>
      <c r="J33" s="126">
        <f>ROUND(((SUM(BE132:BE328))*I33),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ROUND((SUM(BF132:BF328)),  2)</f>
        <v>0</v>
      </c>
      <c r="G34" s="37"/>
      <c r="H34" s="37"/>
      <c r="I34" s="127">
        <v>0.12</v>
      </c>
      <c r="J34" s="126">
        <f>ROUND(((SUM(BF132:BF328))*I34),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ROUND((SUM(BG132:BG328)),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ROUND((SUM(BH132:BH328)),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ROUND((SUM(BI132:BI328)),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Opravy fasád objektů DOZP a TS v areálu DPL Smečno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20 - Schodiště a podesta na západní straně - restaurování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Smečno</v>
      </c>
      <c r="G89" s="37"/>
      <c r="H89" s="37"/>
      <c r="I89" s="31" t="s">
        <v>22</v>
      </c>
      <c r="J89" s="68" t="str">
        <f>IF(J12="","",J12)</f>
        <v>28. 1. 2024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Domov pod Lipami Smečno</v>
      </c>
      <c r="G91" s="37"/>
      <c r="H91" s="37"/>
      <c r="I91" s="31" t="s">
        <v>30</v>
      </c>
      <c r="J91" s="35" t="str">
        <f>E21</f>
        <v>Projekt stav - ing.Volný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109</v>
      </c>
      <c r="D94" s="128"/>
      <c r="E94" s="128"/>
      <c r="F94" s="128"/>
      <c r="G94" s="128"/>
      <c r="H94" s="128"/>
      <c r="I94" s="128"/>
      <c r="J94" s="137" t="s">
        <v>110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111</v>
      </c>
      <c r="D96" s="37"/>
      <c r="E96" s="37"/>
      <c r="F96" s="37"/>
      <c r="G96" s="37"/>
      <c r="H96" s="37"/>
      <c r="I96" s="37"/>
      <c r="J96" s="95">
        <f>J132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112</v>
      </c>
    </row>
    <row r="97" s="9" customFormat="1" ht="24.96" customHeight="1">
      <c r="A97" s="9"/>
      <c r="B97" s="139"/>
      <c r="C97" s="9"/>
      <c r="D97" s="140" t="s">
        <v>511</v>
      </c>
      <c r="E97" s="141"/>
      <c r="F97" s="141"/>
      <c r="G97" s="141"/>
      <c r="H97" s="141"/>
      <c r="I97" s="141"/>
      <c r="J97" s="142">
        <f>J133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114</v>
      </c>
      <c r="E98" s="145"/>
      <c r="F98" s="145"/>
      <c r="G98" s="145"/>
      <c r="H98" s="145"/>
      <c r="I98" s="145"/>
      <c r="J98" s="146">
        <f>J134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115</v>
      </c>
      <c r="E99" s="145"/>
      <c r="F99" s="145"/>
      <c r="G99" s="145"/>
      <c r="H99" s="145"/>
      <c r="I99" s="145"/>
      <c r="J99" s="146">
        <f>J156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512</v>
      </c>
      <c r="E100" s="145"/>
      <c r="F100" s="145"/>
      <c r="G100" s="145"/>
      <c r="H100" s="145"/>
      <c r="I100" s="145"/>
      <c r="J100" s="146">
        <f>J169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117</v>
      </c>
      <c r="E101" s="145"/>
      <c r="F101" s="145"/>
      <c r="G101" s="145"/>
      <c r="H101" s="145"/>
      <c r="I101" s="145"/>
      <c r="J101" s="146">
        <f>J178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119</v>
      </c>
      <c r="E102" s="145"/>
      <c r="F102" s="145"/>
      <c r="G102" s="145"/>
      <c r="H102" s="145"/>
      <c r="I102" s="145"/>
      <c r="J102" s="146">
        <f>J188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513</v>
      </c>
      <c r="E103" s="145"/>
      <c r="F103" s="145"/>
      <c r="G103" s="145"/>
      <c r="H103" s="145"/>
      <c r="I103" s="145"/>
      <c r="J103" s="146">
        <f>J209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514</v>
      </c>
      <c r="E104" s="145"/>
      <c r="F104" s="145"/>
      <c r="G104" s="145"/>
      <c r="H104" s="145"/>
      <c r="I104" s="145"/>
      <c r="J104" s="146">
        <f>J215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515</v>
      </c>
      <c r="E105" s="145"/>
      <c r="F105" s="145"/>
      <c r="G105" s="145"/>
      <c r="H105" s="145"/>
      <c r="I105" s="145"/>
      <c r="J105" s="146">
        <f>J217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516</v>
      </c>
      <c r="E106" s="145"/>
      <c r="F106" s="145"/>
      <c r="G106" s="145"/>
      <c r="H106" s="145"/>
      <c r="I106" s="145"/>
      <c r="J106" s="146">
        <f>J219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9"/>
      <c r="C107" s="9"/>
      <c r="D107" s="140" t="s">
        <v>517</v>
      </c>
      <c r="E107" s="141"/>
      <c r="F107" s="141"/>
      <c r="G107" s="141"/>
      <c r="H107" s="141"/>
      <c r="I107" s="141"/>
      <c r="J107" s="142">
        <f>J276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3"/>
      <c r="C108" s="10"/>
      <c r="D108" s="144" t="s">
        <v>123</v>
      </c>
      <c r="E108" s="145"/>
      <c r="F108" s="145"/>
      <c r="G108" s="145"/>
      <c r="H108" s="145"/>
      <c r="I108" s="145"/>
      <c r="J108" s="146">
        <f>J277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518</v>
      </c>
      <c r="E109" s="145"/>
      <c r="F109" s="145"/>
      <c r="G109" s="145"/>
      <c r="H109" s="145"/>
      <c r="I109" s="145"/>
      <c r="J109" s="146">
        <f>J285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519</v>
      </c>
      <c r="E110" s="145"/>
      <c r="F110" s="145"/>
      <c r="G110" s="145"/>
      <c r="H110" s="145"/>
      <c r="I110" s="145"/>
      <c r="J110" s="146">
        <f>J292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3"/>
      <c r="C111" s="10"/>
      <c r="D111" s="144" t="s">
        <v>520</v>
      </c>
      <c r="E111" s="145"/>
      <c r="F111" s="145"/>
      <c r="G111" s="145"/>
      <c r="H111" s="145"/>
      <c r="I111" s="145"/>
      <c r="J111" s="146">
        <f>J300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43"/>
      <c r="C112" s="10"/>
      <c r="D112" s="144" t="s">
        <v>521</v>
      </c>
      <c r="E112" s="145"/>
      <c r="F112" s="145"/>
      <c r="G112" s="145"/>
      <c r="H112" s="145"/>
      <c r="I112" s="145"/>
      <c r="J112" s="146">
        <f>J318</f>
        <v>0</v>
      </c>
      <c r="K112" s="10"/>
      <c r="L112" s="14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7"/>
      <c r="B113" s="38"/>
      <c r="C113" s="37"/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59"/>
      <c r="C114" s="60"/>
      <c r="D114" s="60"/>
      <c r="E114" s="60"/>
      <c r="F114" s="60"/>
      <c r="G114" s="60"/>
      <c r="H114" s="60"/>
      <c r="I114" s="60"/>
      <c r="J114" s="60"/>
      <c r="K114" s="60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8" s="2" customFormat="1" ht="6.96" customHeight="1">
      <c r="A118" s="37"/>
      <c r="B118" s="61"/>
      <c r="C118" s="62"/>
      <c r="D118" s="62"/>
      <c r="E118" s="62"/>
      <c r="F118" s="62"/>
      <c r="G118" s="62"/>
      <c r="H118" s="62"/>
      <c r="I118" s="62"/>
      <c r="J118" s="62"/>
      <c r="K118" s="62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4.96" customHeight="1">
      <c r="A119" s="37"/>
      <c r="B119" s="38"/>
      <c r="C119" s="22" t="s">
        <v>130</v>
      </c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7"/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16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7"/>
      <c r="D122" s="37"/>
      <c r="E122" s="120" t="str">
        <f>E7</f>
        <v>Opravy fasád objektů DOZP a TS v areálu DPL Smečno</v>
      </c>
      <c r="F122" s="31"/>
      <c r="G122" s="31"/>
      <c r="H122" s="31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106</v>
      </c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7"/>
      <c r="D124" s="37"/>
      <c r="E124" s="66" t="str">
        <f>E9</f>
        <v>20 - Schodiště a podesta na západní straně - restaurování</v>
      </c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7"/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2" customHeight="1">
      <c r="A126" s="37"/>
      <c r="B126" s="38"/>
      <c r="C126" s="31" t="s">
        <v>20</v>
      </c>
      <c r="D126" s="37"/>
      <c r="E126" s="37"/>
      <c r="F126" s="26" t="str">
        <f>F12</f>
        <v>Smečno</v>
      </c>
      <c r="G126" s="37"/>
      <c r="H126" s="37"/>
      <c r="I126" s="31" t="s">
        <v>22</v>
      </c>
      <c r="J126" s="68" t="str">
        <f>IF(J12="","",J12)</f>
        <v>28. 1. 2024</v>
      </c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25.65" customHeight="1">
      <c r="A128" s="37"/>
      <c r="B128" s="38"/>
      <c r="C128" s="31" t="s">
        <v>24</v>
      </c>
      <c r="D128" s="37"/>
      <c r="E128" s="37"/>
      <c r="F128" s="26" t="str">
        <f>E15</f>
        <v>Domov pod Lipami Smečno</v>
      </c>
      <c r="G128" s="37"/>
      <c r="H128" s="37"/>
      <c r="I128" s="31" t="s">
        <v>30</v>
      </c>
      <c r="J128" s="35" t="str">
        <f>E21</f>
        <v>Projekt stav - ing.Volný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28</v>
      </c>
      <c r="D129" s="37"/>
      <c r="E129" s="37"/>
      <c r="F129" s="26" t="str">
        <f>IF(E18="","",E18)</f>
        <v>Vyplň údaj</v>
      </c>
      <c r="G129" s="37"/>
      <c r="H129" s="37"/>
      <c r="I129" s="31" t="s">
        <v>33</v>
      </c>
      <c r="J129" s="35" t="str">
        <f>E24</f>
        <v xml:space="preserve"> </v>
      </c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0.32" customHeight="1">
      <c r="A130" s="37"/>
      <c r="B130" s="38"/>
      <c r="C130" s="37"/>
      <c r="D130" s="37"/>
      <c r="E130" s="37"/>
      <c r="F130" s="37"/>
      <c r="G130" s="37"/>
      <c r="H130" s="37"/>
      <c r="I130" s="37"/>
      <c r="J130" s="37"/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11" customFormat="1" ht="29.28" customHeight="1">
      <c r="A131" s="147"/>
      <c r="B131" s="148"/>
      <c r="C131" s="149" t="s">
        <v>131</v>
      </c>
      <c r="D131" s="150" t="s">
        <v>61</v>
      </c>
      <c r="E131" s="150" t="s">
        <v>57</v>
      </c>
      <c r="F131" s="150" t="s">
        <v>58</v>
      </c>
      <c r="G131" s="150" t="s">
        <v>132</v>
      </c>
      <c r="H131" s="150" t="s">
        <v>133</v>
      </c>
      <c r="I131" s="150" t="s">
        <v>134</v>
      </c>
      <c r="J131" s="150" t="s">
        <v>110</v>
      </c>
      <c r="K131" s="151" t="s">
        <v>135</v>
      </c>
      <c r="L131" s="152"/>
      <c r="M131" s="85" t="s">
        <v>1</v>
      </c>
      <c r="N131" s="86" t="s">
        <v>40</v>
      </c>
      <c r="O131" s="86" t="s">
        <v>136</v>
      </c>
      <c r="P131" s="86" t="s">
        <v>137</v>
      </c>
      <c r="Q131" s="86" t="s">
        <v>138</v>
      </c>
      <c r="R131" s="86" t="s">
        <v>139</v>
      </c>
      <c r="S131" s="86" t="s">
        <v>140</v>
      </c>
      <c r="T131" s="87" t="s">
        <v>141</v>
      </c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</row>
    <row r="132" s="2" customFormat="1" ht="22.8" customHeight="1">
      <c r="A132" s="37"/>
      <c r="B132" s="38"/>
      <c r="C132" s="92" t="s">
        <v>142</v>
      </c>
      <c r="D132" s="37"/>
      <c r="E132" s="37"/>
      <c r="F132" s="37"/>
      <c r="G132" s="37"/>
      <c r="H132" s="37"/>
      <c r="I132" s="37"/>
      <c r="J132" s="153">
        <f>BK132</f>
        <v>0</v>
      </c>
      <c r="K132" s="37"/>
      <c r="L132" s="38"/>
      <c r="M132" s="88"/>
      <c r="N132" s="72"/>
      <c r="O132" s="89"/>
      <c r="P132" s="154">
        <f>P133+P276</f>
        <v>0</v>
      </c>
      <c r="Q132" s="89"/>
      <c r="R132" s="154">
        <f>R133+R276</f>
        <v>154.09950856</v>
      </c>
      <c r="S132" s="89"/>
      <c r="T132" s="155">
        <f>T133+T276</f>
        <v>37.976888000000002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8" t="s">
        <v>75</v>
      </c>
      <c r="AU132" s="18" t="s">
        <v>112</v>
      </c>
      <c r="BK132" s="156">
        <f>BK133+BK276</f>
        <v>0</v>
      </c>
    </row>
    <row r="133" s="12" customFormat="1" ht="25.92" customHeight="1">
      <c r="A133" s="12"/>
      <c r="B133" s="157"/>
      <c r="C133" s="12"/>
      <c r="D133" s="158" t="s">
        <v>75</v>
      </c>
      <c r="E133" s="159" t="s">
        <v>143</v>
      </c>
      <c r="F133" s="159" t="s">
        <v>522</v>
      </c>
      <c r="G133" s="12"/>
      <c r="H133" s="12"/>
      <c r="I133" s="160"/>
      <c r="J133" s="161">
        <f>BK133</f>
        <v>0</v>
      </c>
      <c r="K133" s="12"/>
      <c r="L133" s="157"/>
      <c r="M133" s="162"/>
      <c r="N133" s="163"/>
      <c r="O133" s="163"/>
      <c r="P133" s="164">
        <f>P134+P156+P169+P178+P188+P209+P215+P217+P219</f>
        <v>0</v>
      </c>
      <c r="Q133" s="163"/>
      <c r="R133" s="164">
        <f>R134+R156+R169+R178+R188+R209+R215+R217+R219</f>
        <v>69.974973919999996</v>
      </c>
      <c r="S133" s="163"/>
      <c r="T133" s="165">
        <f>T134+T156+T169+T178+T188+T209+T215+T217+T219</f>
        <v>37.760888000000001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8" t="s">
        <v>84</v>
      </c>
      <c r="AT133" s="166" t="s">
        <v>75</v>
      </c>
      <c r="AU133" s="166" t="s">
        <v>76</v>
      </c>
      <c r="AY133" s="158" t="s">
        <v>145</v>
      </c>
      <c r="BK133" s="167">
        <f>BK134+BK156+BK169+BK178+BK188+BK209+BK215+BK217+BK219</f>
        <v>0</v>
      </c>
    </row>
    <row r="134" s="12" customFormat="1" ht="22.8" customHeight="1">
      <c r="A134" s="12"/>
      <c r="B134" s="157"/>
      <c r="C134" s="12"/>
      <c r="D134" s="158" t="s">
        <v>75</v>
      </c>
      <c r="E134" s="168" t="s">
        <v>84</v>
      </c>
      <c r="F134" s="168" t="s">
        <v>146</v>
      </c>
      <c r="G134" s="12"/>
      <c r="H134" s="12"/>
      <c r="I134" s="160"/>
      <c r="J134" s="169">
        <f>BK134</f>
        <v>0</v>
      </c>
      <c r="K134" s="12"/>
      <c r="L134" s="157"/>
      <c r="M134" s="162"/>
      <c r="N134" s="163"/>
      <c r="O134" s="163"/>
      <c r="P134" s="164">
        <f>SUM(P135:P155)</f>
        <v>0</v>
      </c>
      <c r="Q134" s="163"/>
      <c r="R134" s="164">
        <f>SUM(R135:R155)</f>
        <v>0</v>
      </c>
      <c r="S134" s="163"/>
      <c r="T134" s="165">
        <f>SUM(T135:T155)</f>
        <v>15.397919999999999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58" t="s">
        <v>84</v>
      </c>
      <c r="AT134" s="166" t="s">
        <v>75</v>
      </c>
      <c r="AU134" s="166" t="s">
        <v>84</v>
      </c>
      <c r="AY134" s="158" t="s">
        <v>145</v>
      </c>
      <c r="BK134" s="167">
        <f>SUM(BK135:BK155)</f>
        <v>0</v>
      </c>
    </row>
    <row r="135" s="2" customFormat="1" ht="16.5" customHeight="1">
      <c r="A135" s="37"/>
      <c r="B135" s="170"/>
      <c r="C135" s="171" t="s">
        <v>84</v>
      </c>
      <c r="D135" s="171" t="s">
        <v>147</v>
      </c>
      <c r="E135" s="172" t="s">
        <v>523</v>
      </c>
      <c r="F135" s="173" t="s">
        <v>524</v>
      </c>
      <c r="G135" s="174" t="s">
        <v>192</v>
      </c>
      <c r="H135" s="175">
        <v>32.079000000000001</v>
      </c>
      <c r="I135" s="176"/>
      <c r="J135" s="177">
        <f>ROUND(I135*H135,2)</f>
        <v>0</v>
      </c>
      <c r="K135" s="173" t="s">
        <v>151</v>
      </c>
      <c r="L135" s="38"/>
      <c r="M135" s="178" t="s">
        <v>1</v>
      </c>
      <c r="N135" s="179" t="s">
        <v>41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0.47999999999999998</v>
      </c>
      <c r="T135" s="181">
        <f>S135*H135</f>
        <v>15.397919999999999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152</v>
      </c>
      <c r="AT135" s="182" t="s">
        <v>147</v>
      </c>
      <c r="AU135" s="182" t="s">
        <v>89</v>
      </c>
      <c r="AY135" s="18" t="s">
        <v>145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84</v>
      </c>
      <c r="BK135" s="183">
        <f>ROUND(I135*H135,2)</f>
        <v>0</v>
      </c>
      <c r="BL135" s="18" t="s">
        <v>152</v>
      </c>
      <c r="BM135" s="182" t="s">
        <v>525</v>
      </c>
    </row>
    <row r="136" s="13" customFormat="1">
      <c r="A136" s="13"/>
      <c r="B136" s="184"/>
      <c r="C136" s="13"/>
      <c r="D136" s="185" t="s">
        <v>154</v>
      </c>
      <c r="E136" s="186" t="s">
        <v>1</v>
      </c>
      <c r="F136" s="187" t="s">
        <v>526</v>
      </c>
      <c r="G136" s="13"/>
      <c r="H136" s="188">
        <v>32.079000000000001</v>
      </c>
      <c r="I136" s="189"/>
      <c r="J136" s="13"/>
      <c r="K136" s="13"/>
      <c r="L136" s="184"/>
      <c r="M136" s="190"/>
      <c r="N136" s="191"/>
      <c r="O136" s="191"/>
      <c r="P136" s="191"/>
      <c r="Q136" s="191"/>
      <c r="R136" s="191"/>
      <c r="S136" s="191"/>
      <c r="T136" s="19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6" t="s">
        <v>154</v>
      </c>
      <c r="AU136" s="186" t="s">
        <v>89</v>
      </c>
      <c r="AV136" s="13" t="s">
        <v>89</v>
      </c>
      <c r="AW136" s="13" t="s">
        <v>32</v>
      </c>
      <c r="AX136" s="13" t="s">
        <v>76</v>
      </c>
      <c r="AY136" s="186" t="s">
        <v>145</v>
      </c>
    </row>
    <row r="137" s="14" customFormat="1">
      <c r="A137" s="14"/>
      <c r="B137" s="193"/>
      <c r="C137" s="14"/>
      <c r="D137" s="185" t="s">
        <v>154</v>
      </c>
      <c r="E137" s="194" t="s">
        <v>1</v>
      </c>
      <c r="F137" s="195" t="s">
        <v>159</v>
      </c>
      <c r="G137" s="14"/>
      <c r="H137" s="196">
        <v>32.079000000000001</v>
      </c>
      <c r="I137" s="197"/>
      <c r="J137" s="14"/>
      <c r="K137" s="14"/>
      <c r="L137" s="193"/>
      <c r="M137" s="198"/>
      <c r="N137" s="199"/>
      <c r="O137" s="199"/>
      <c r="P137" s="199"/>
      <c r="Q137" s="199"/>
      <c r="R137" s="199"/>
      <c r="S137" s="199"/>
      <c r="T137" s="20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4" t="s">
        <v>154</v>
      </c>
      <c r="AU137" s="194" t="s">
        <v>89</v>
      </c>
      <c r="AV137" s="14" t="s">
        <v>152</v>
      </c>
      <c r="AW137" s="14" t="s">
        <v>32</v>
      </c>
      <c r="AX137" s="14" t="s">
        <v>84</v>
      </c>
      <c r="AY137" s="194" t="s">
        <v>145</v>
      </c>
    </row>
    <row r="138" s="2" customFormat="1" ht="33" customHeight="1">
      <c r="A138" s="37"/>
      <c r="B138" s="170"/>
      <c r="C138" s="171" t="s">
        <v>89</v>
      </c>
      <c r="D138" s="171" t="s">
        <v>147</v>
      </c>
      <c r="E138" s="172" t="s">
        <v>148</v>
      </c>
      <c r="F138" s="173" t="s">
        <v>149</v>
      </c>
      <c r="G138" s="174" t="s">
        <v>150</v>
      </c>
      <c r="H138" s="175">
        <v>15.84</v>
      </c>
      <c r="I138" s="176"/>
      <c r="J138" s="177">
        <f>ROUND(I138*H138,2)</f>
        <v>0</v>
      </c>
      <c r="K138" s="173" t="s">
        <v>151</v>
      </c>
      <c r="L138" s="38"/>
      <c r="M138" s="178" t="s">
        <v>1</v>
      </c>
      <c r="N138" s="179" t="s">
        <v>41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152</v>
      </c>
      <c r="AT138" s="182" t="s">
        <v>147</v>
      </c>
      <c r="AU138" s="182" t="s">
        <v>89</v>
      </c>
      <c r="AY138" s="18" t="s">
        <v>145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84</v>
      </c>
      <c r="BK138" s="183">
        <f>ROUND(I138*H138,2)</f>
        <v>0</v>
      </c>
      <c r="BL138" s="18" t="s">
        <v>152</v>
      </c>
      <c r="BM138" s="182" t="s">
        <v>527</v>
      </c>
    </row>
    <row r="139" s="13" customFormat="1">
      <c r="A139" s="13"/>
      <c r="B139" s="184"/>
      <c r="C139" s="13"/>
      <c r="D139" s="185" t="s">
        <v>154</v>
      </c>
      <c r="E139" s="186" t="s">
        <v>1</v>
      </c>
      <c r="F139" s="187" t="s">
        <v>528</v>
      </c>
      <c r="G139" s="13"/>
      <c r="H139" s="188">
        <v>15.84</v>
      </c>
      <c r="I139" s="189"/>
      <c r="J139" s="13"/>
      <c r="K139" s="13"/>
      <c r="L139" s="184"/>
      <c r="M139" s="190"/>
      <c r="N139" s="191"/>
      <c r="O139" s="191"/>
      <c r="P139" s="191"/>
      <c r="Q139" s="191"/>
      <c r="R139" s="191"/>
      <c r="S139" s="191"/>
      <c r="T139" s="19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6" t="s">
        <v>154</v>
      </c>
      <c r="AU139" s="186" t="s">
        <v>89</v>
      </c>
      <c r="AV139" s="13" t="s">
        <v>89</v>
      </c>
      <c r="AW139" s="13" t="s">
        <v>32</v>
      </c>
      <c r="AX139" s="13" t="s">
        <v>76</v>
      </c>
      <c r="AY139" s="186" t="s">
        <v>145</v>
      </c>
    </row>
    <row r="140" s="14" customFormat="1">
      <c r="A140" s="14"/>
      <c r="B140" s="193"/>
      <c r="C140" s="14"/>
      <c r="D140" s="185" t="s">
        <v>154</v>
      </c>
      <c r="E140" s="194" t="s">
        <v>1</v>
      </c>
      <c r="F140" s="195" t="s">
        <v>159</v>
      </c>
      <c r="G140" s="14"/>
      <c r="H140" s="196">
        <v>15.84</v>
      </c>
      <c r="I140" s="197"/>
      <c r="J140" s="14"/>
      <c r="K140" s="14"/>
      <c r="L140" s="193"/>
      <c r="M140" s="198"/>
      <c r="N140" s="199"/>
      <c r="O140" s="199"/>
      <c r="P140" s="199"/>
      <c r="Q140" s="199"/>
      <c r="R140" s="199"/>
      <c r="S140" s="199"/>
      <c r="T140" s="20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4" t="s">
        <v>154</v>
      </c>
      <c r="AU140" s="194" t="s">
        <v>89</v>
      </c>
      <c r="AV140" s="14" t="s">
        <v>152</v>
      </c>
      <c r="AW140" s="14" t="s">
        <v>32</v>
      </c>
      <c r="AX140" s="14" t="s">
        <v>84</v>
      </c>
      <c r="AY140" s="194" t="s">
        <v>145</v>
      </c>
    </row>
    <row r="141" s="2" customFormat="1" ht="33" customHeight="1">
      <c r="A141" s="37"/>
      <c r="B141" s="170"/>
      <c r="C141" s="171" t="s">
        <v>163</v>
      </c>
      <c r="D141" s="171" t="s">
        <v>147</v>
      </c>
      <c r="E141" s="172" t="s">
        <v>160</v>
      </c>
      <c r="F141" s="173" t="s">
        <v>161</v>
      </c>
      <c r="G141" s="174" t="s">
        <v>150</v>
      </c>
      <c r="H141" s="175">
        <v>7.9199999999999999</v>
      </c>
      <c r="I141" s="176"/>
      <c r="J141" s="177">
        <f>ROUND(I141*H141,2)</f>
        <v>0</v>
      </c>
      <c r="K141" s="173" t="s">
        <v>151</v>
      </c>
      <c r="L141" s="38"/>
      <c r="M141" s="178" t="s">
        <v>1</v>
      </c>
      <c r="N141" s="179" t="s">
        <v>41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152</v>
      </c>
      <c r="AT141" s="182" t="s">
        <v>147</v>
      </c>
      <c r="AU141" s="182" t="s">
        <v>89</v>
      </c>
      <c r="AY141" s="18" t="s">
        <v>145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84</v>
      </c>
      <c r="BK141" s="183">
        <f>ROUND(I141*H141,2)</f>
        <v>0</v>
      </c>
      <c r="BL141" s="18" t="s">
        <v>152</v>
      </c>
      <c r="BM141" s="182" t="s">
        <v>529</v>
      </c>
    </row>
    <row r="142" s="13" customFormat="1">
      <c r="A142" s="13"/>
      <c r="B142" s="184"/>
      <c r="C142" s="13"/>
      <c r="D142" s="185" t="s">
        <v>154</v>
      </c>
      <c r="E142" s="186" t="s">
        <v>1</v>
      </c>
      <c r="F142" s="187" t="s">
        <v>530</v>
      </c>
      <c r="G142" s="13"/>
      <c r="H142" s="188">
        <v>7.9199999999999999</v>
      </c>
      <c r="I142" s="189"/>
      <c r="J142" s="13"/>
      <c r="K142" s="13"/>
      <c r="L142" s="184"/>
      <c r="M142" s="190"/>
      <c r="N142" s="191"/>
      <c r="O142" s="191"/>
      <c r="P142" s="191"/>
      <c r="Q142" s="191"/>
      <c r="R142" s="191"/>
      <c r="S142" s="191"/>
      <c r="T142" s="19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6" t="s">
        <v>154</v>
      </c>
      <c r="AU142" s="186" t="s">
        <v>89</v>
      </c>
      <c r="AV142" s="13" t="s">
        <v>89</v>
      </c>
      <c r="AW142" s="13" t="s">
        <v>32</v>
      </c>
      <c r="AX142" s="13" t="s">
        <v>76</v>
      </c>
      <c r="AY142" s="186" t="s">
        <v>145</v>
      </c>
    </row>
    <row r="143" s="14" customFormat="1">
      <c r="A143" s="14"/>
      <c r="B143" s="193"/>
      <c r="C143" s="14"/>
      <c r="D143" s="185" t="s">
        <v>154</v>
      </c>
      <c r="E143" s="194" t="s">
        <v>1</v>
      </c>
      <c r="F143" s="195" t="s">
        <v>159</v>
      </c>
      <c r="G143" s="14"/>
      <c r="H143" s="196">
        <v>7.9199999999999999</v>
      </c>
      <c r="I143" s="197"/>
      <c r="J143" s="14"/>
      <c r="K143" s="14"/>
      <c r="L143" s="193"/>
      <c r="M143" s="198"/>
      <c r="N143" s="199"/>
      <c r="O143" s="199"/>
      <c r="P143" s="199"/>
      <c r="Q143" s="199"/>
      <c r="R143" s="199"/>
      <c r="S143" s="199"/>
      <c r="T143" s="20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4" t="s">
        <v>154</v>
      </c>
      <c r="AU143" s="194" t="s">
        <v>89</v>
      </c>
      <c r="AV143" s="14" t="s">
        <v>152</v>
      </c>
      <c r="AW143" s="14" t="s">
        <v>32</v>
      </c>
      <c r="AX143" s="14" t="s">
        <v>84</v>
      </c>
      <c r="AY143" s="194" t="s">
        <v>145</v>
      </c>
    </row>
    <row r="144" s="2" customFormat="1" ht="37.8" customHeight="1">
      <c r="A144" s="37"/>
      <c r="B144" s="170"/>
      <c r="C144" s="171" t="s">
        <v>152</v>
      </c>
      <c r="D144" s="171" t="s">
        <v>147</v>
      </c>
      <c r="E144" s="172" t="s">
        <v>164</v>
      </c>
      <c r="F144" s="173" t="s">
        <v>165</v>
      </c>
      <c r="G144" s="174" t="s">
        <v>150</v>
      </c>
      <c r="H144" s="175">
        <v>7.9199999999999999</v>
      </c>
      <c r="I144" s="176"/>
      <c r="J144" s="177">
        <f>ROUND(I144*H144,2)</f>
        <v>0</v>
      </c>
      <c r="K144" s="173" t="s">
        <v>151</v>
      </c>
      <c r="L144" s="38"/>
      <c r="M144" s="178" t="s">
        <v>1</v>
      </c>
      <c r="N144" s="179" t="s">
        <v>41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152</v>
      </c>
      <c r="AT144" s="182" t="s">
        <v>147</v>
      </c>
      <c r="AU144" s="182" t="s">
        <v>89</v>
      </c>
      <c r="AY144" s="18" t="s">
        <v>145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84</v>
      </c>
      <c r="BK144" s="183">
        <f>ROUND(I144*H144,2)</f>
        <v>0</v>
      </c>
      <c r="BL144" s="18" t="s">
        <v>152</v>
      </c>
      <c r="BM144" s="182" t="s">
        <v>531</v>
      </c>
    </row>
    <row r="145" s="2" customFormat="1" ht="24.15" customHeight="1">
      <c r="A145" s="37"/>
      <c r="B145" s="170"/>
      <c r="C145" s="171" t="s">
        <v>171</v>
      </c>
      <c r="D145" s="171" t="s">
        <v>147</v>
      </c>
      <c r="E145" s="172" t="s">
        <v>168</v>
      </c>
      <c r="F145" s="173" t="s">
        <v>169</v>
      </c>
      <c r="G145" s="174" t="s">
        <v>150</v>
      </c>
      <c r="H145" s="175">
        <v>7.9199999999999999</v>
      </c>
      <c r="I145" s="176"/>
      <c r="J145" s="177">
        <f>ROUND(I145*H145,2)</f>
        <v>0</v>
      </c>
      <c r="K145" s="173" t="s">
        <v>151</v>
      </c>
      <c r="L145" s="38"/>
      <c r="M145" s="178" t="s">
        <v>1</v>
      </c>
      <c r="N145" s="179" t="s">
        <v>41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152</v>
      </c>
      <c r="AT145" s="182" t="s">
        <v>147</v>
      </c>
      <c r="AU145" s="182" t="s">
        <v>89</v>
      </c>
      <c r="AY145" s="18" t="s">
        <v>145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84</v>
      </c>
      <c r="BK145" s="183">
        <f>ROUND(I145*H145,2)</f>
        <v>0</v>
      </c>
      <c r="BL145" s="18" t="s">
        <v>152</v>
      </c>
      <c r="BM145" s="182" t="s">
        <v>532</v>
      </c>
    </row>
    <row r="146" s="2" customFormat="1" ht="33" customHeight="1">
      <c r="A146" s="37"/>
      <c r="B146" s="170"/>
      <c r="C146" s="171" t="s">
        <v>177</v>
      </c>
      <c r="D146" s="171" t="s">
        <v>147</v>
      </c>
      <c r="E146" s="172" t="s">
        <v>172</v>
      </c>
      <c r="F146" s="173" t="s">
        <v>173</v>
      </c>
      <c r="G146" s="174" t="s">
        <v>174</v>
      </c>
      <c r="H146" s="175">
        <v>15.84</v>
      </c>
      <c r="I146" s="176"/>
      <c r="J146" s="177">
        <f>ROUND(I146*H146,2)</f>
        <v>0</v>
      </c>
      <c r="K146" s="173" t="s">
        <v>151</v>
      </c>
      <c r="L146" s="38"/>
      <c r="M146" s="178" t="s">
        <v>1</v>
      </c>
      <c r="N146" s="179" t="s">
        <v>41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152</v>
      </c>
      <c r="AT146" s="182" t="s">
        <v>147</v>
      </c>
      <c r="AU146" s="182" t="s">
        <v>89</v>
      </c>
      <c r="AY146" s="18" t="s">
        <v>145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84</v>
      </c>
      <c r="BK146" s="183">
        <f>ROUND(I146*H146,2)</f>
        <v>0</v>
      </c>
      <c r="BL146" s="18" t="s">
        <v>152</v>
      </c>
      <c r="BM146" s="182" t="s">
        <v>533</v>
      </c>
    </row>
    <row r="147" s="13" customFormat="1">
      <c r="A147" s="13"/>
      <c r="B147" s="184"/>
      <c r="C147" s="13"/>
      <c r="D147" s="185" t="s">
        <v>154</v>
      </c>
      <c r="E147" s="186" t="s">
        <v>1</v>
      </c>
      <c r="F147" s="187" t="s">
        <v>534</v>
      </c>
      <c r="G147" s="13"/>
      <c r="H147" s="188">
        <v>15.84</v>
      </c>
      <c r="I147" s="189"/>
      <c r="J147" s="13"/>
      <c r="K147" s="13"/>
      <c r="L147" s="184"/>
      <c r="M147" s="190"/>
      <c r="N147" s="191"/>
      <c r="O147" s="191"/>
      <c r="P147" s="191"/>
      <c r="Q147" s="191"/>
      <c r="R147" s="191"/>
      <c r="S147" s="191"/>
      <c r="T147" s="19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154</v>
      </c>
      <c r="AU147" s="186" t="s">
        <v>89</v>
      </c>
      <c r="AV147" s="13" t="s">
        <v>89</v>
      </c>
      <c r="AW147" s="13" t="s">
        <v>32</v>
      </c>
      <c r="AX147" s="13" t="s">
        <v>76</v>
      </c>
      <c r="AY147" s="186" t="s">
        <v>145</v>
      </c>
    </row>
    <row r="148" s="14" customFormat="1">
      <c r="A148" s="14"/>
      <c r="B148" s="193"/>
      <c r="C148" s="14"/>
      <c r="D148" s="185" t="s">
        <v>154</v>
      </c>
      <c r="E148" s="194" t="s">
        <v>1</v>
      </c>
      <c r="F148" s="195" t="s">
        <v>159</v>
      </c>
      <c r="G148" s="14"/>
      <c r="H148" s="196">
        <v>15.84</v>
      </c>
      <c r="I148" s="197"/>
      <c r="J148" s="14"/>
      <c r="K148" s="14"/>
      <c r="L148" s="193"/>
      <c r="M148" s="198"/>
      <c r="N148" s="199"/>
      <c r="O148" s="199"/>
      <c r="P148" s="199"/>
      <c r="Q148" s="199"/>
      <c r="R148" s="199"/>
      <c r="S148" s="199"/>
      <c r="T148" s="20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4" t="s">
        <v>154</v>
      </c>
      <c r="AU148" s="194" t="s">
        <v>89</v>
      </c>
      <c r="AV148" s="14" t="s">
        <v>152</v>
      </c>
      <c r="AW148" s="14" t="s">
        <v>32</v>
      </c>
      <c r="AX148" s="14" t="s">
        <v>84</v>
      </c>
      <c r="AY148" s="194" t="s">
        <v>145</v>
      </c>
    </row>
    <row r="149" s="2" customFormat="1" ht="16.5" customHeight="1">
      <c r="A149" s="37"/>
      <c r="B149" s="170"/>
      <c r="C149" s="171" t="s">
        <v>181</v>
      </c>
      <c r="D149" s="171" t="s">
        <v>147</v>
      </c>
      <c r="E149" s="172" t="s">
        <v>178</v>
      </c>
      <c r="F149" s="173" t="s">
        <v>179</v>
      </c>
      <c r="G149" s="174" t="s">
        <v>150</v>
      </c>
      <c r="H149" s="175">
        <v>7.9199999999999999</v>
      </c>
      <c r="I149" s="176"/>
      <c r="J149" s="177">
        <f>ROUND(I149*H149,2)</f>
        <v>0</v>
      </c>
      <c r="K149" s="173" t="s">
        <v>151</v>
      </c>
      <c r="L149" s="38"/>
      <c r="M149" s="178" t="s">
        <v>1</v>
      </c>
      <c r="N149" s="179" t="s">
        <v>41</v>
      </c>
      <c r="O149" s="76"/>
      <c r="P149" s="180">
        <f>O149*H149</f>
        <v>0</v>
      </c>
      <c r="Q149" s="180">
        <v>0</v>
      </c>
      <c r="R149" s="180">
        <f>Q149*H149</f>
        <v>0</v>
      </c>
      <c r="S149" s="180">
        <v>0</v>
      </c>
      <c r="T149" s="18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2" t="s">
        <v>152</v>
      </c>
      <c r="AT149" s="182" t="s">
        <v>147</v>
      </c>
      <c r="AU149" s="182" t="s">
        <v>89</v>
      </c>
      <c r="AY149" s="18" t="s">
        <v>145</v>
      </c>
      <c r="BE149" s="183">
        <f>IF(N149="základní",J149,0)</f>
        <v>0</v>
      </c>
      <c r="BF149" s="183">
        <f>IF(N149="snížená",J149,0)</f>
        <v>0</v>
      </c>
      <c r="BG149" s="183">
        <f>IF(N149="zákl. přenesená",J149,0)</f>
        <v>0</v>
      </c>
      <c r="BH149" s="183">
        <f>IF(N149="sníž. přenesená",J149,0)</f>
        <v>0</v>
      </c>
      <c r="BI149" s="183">
        <f>IF(N149="nulová",J149,0)</f>
        <v>0</v>
      </c>
      <c r="BJ149" s="18" t="s">
        <v>84</v>
      </c>
      <c r="BK149" s="183">
        <f>ROUND(I149*H149,2)</f>
        <v>0</v>
      </c>
      <c r="BL149" s="18" t="s">
        <v>152</v>
      </c>
      <c r="BM149" s="182" t="s">
        <v>535</v>
      </c>
    </row>
    <row r="150" s="2" customFormat="1" ht="24.15" customHeight="1">
      <c r="A150" s="37"/>
      <c r="B150" s="170"/>
      <c r="C150" s="171" t="s">
        <v>189</v>
      </c>
      <c r="D150" s="171" t="s">
        <v>147</v>
      </c>
      <c r="E150" s="172" t="s">
        <v>182</v>
      </c>
      <c r="F150" s="173" t="s">
        <v>183</v>
      </c>
      <c r="G150" s="174" t="s">
        <v>150</v>
      </c>
      <c r="H150" s="175">
        <v>7.9199999999999999</v>
      </c>
      <c r="I150" s="176"/>
      <c r="J150" s="177">
        <f>ROUND(I150*H150,2)</f>
        <v>0</v>
      </c>
      <c r="K150" s="173" t="s">
        <v>151</v>
      </c>
      <c r="L150" s="38"/>
      <c r="M150" s="178" t="s">
        <v>1</v>
      </c>
      <c r="N150" s="179" t="s">
        <v>41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152</v>
      </c>
      <c r="AT150" s="182" t="s">
        <v>147</v>
      </c>
      <c r="AU150" s="182" t="s">
        <v>89</v>
      </c>
      <c r="AY150" s="18" t="s">
        <v>145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84</v>
      </c>
      <c r="BK150" s="183">
        <f>ROUND(I150*H150,2)</f>
        <v>0</v>
      </c>
      <c r="BL150" s="18" t="s">
        <v>152</v>
      </c>
      <c r="BM150" s="182" t="s">
        <v>536</v>
      </c>
    </row>
    <row r="151" s="13" customFormat="1">
      <c r="A151" s="13"/>
      <c r="B151" s="184"/>
      <c r="C151" s="13"/>
      <c r="D151" s="185" t="s">
        <v>154</v>
      </c>
      <c r="E151" s="186" t="s">
        <v>1</v>
      </c>
      <c r="F151" s="187" t="s">
        <v>537</v>
      </c>
      <c r="G151" s="13"/>
      <c r="H151" s="188">
        <v>7.9199999999999999</v>
      </c>
      <c r="I151" s="189"/>
      <c r="J151" s="13"/>
      <c r="K151" s="13"/>
      <c r="L151" s="184"/>
      <c r="M151" s="190"/>
      <c r="N151" s="191"/>
      <c r="O151" s="191"/>
      <c r="P151" s="191"/>
      <c r="Q151" s="191"/>
      <c r="R151" s="191"/>
      <c r="S151" s="191"/>
      <c r="T151" s="19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6" t="s">
        <v>154</v>
      </c>
      <c r="AU151" s="186" t="s">
        <v>89</v>
      </c>
      <c r="AV151" s="13" t="s">
        <v>89</v>
      </c>
      <c r="AW151" s="13" t="s">
        <v>32</v>
      </c>
      <c r="AX151" s="13" t="s">
        <v>76</v>
      </c>
      <c r="AY151" s="186" t="s">
        <v>145</v>
      </c>
    </row>
    <row r="152" s="14" customFormat="1">
      <c r="A152" s="14"/>
      <c r="B152" s="193"/>
      <c r="C152" s="14"/>
      <c r="D152" s="185" t="s">
        <v>154</v>
      </c>
      <c r="E152" s="194" t="s">
        <v>1</v>
      </c>
      <c r="F152" s="195" t="s">
        <v>159</v>
      </c>
      <c r="G152" s="14"/>
      <c r="H152" s="196">
        <v>7.9199999999999999</v>
      </c>
      <c r="I152" s="197"/>
      <c r="J152" s="14"/>
      <c r="K152" s="14"/>
      <c r="L152" s="193"/>
      <c r="M152" s="198"/>
      <c r="N152" s="199"/>
      <c r="O152" s="199"/>
      <c r="P152" s="199"/>
      <c r="Q152" s="199"/>
      <c r="R152" s="199"/>
      <c r="S152" s="199"/>
      <c r="T152" s="20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4" t="s">
        <v>154</v>
      </c>
      <c r="AU152" s="194" t="s">
        <v>89</v>
      </c>
      <c r="AV152" s="14" t="s">
        <v>152</v>
      </c>
      <c r="AW152" s="14" t="s">
        <v>32</v>
      </c>
      <c r="AX152" s="14" t="s">
        <v>84</v>
      </c>
      <c r="AY152" s="194" t="s">
        <v>145</v>
      </c>
    </row>
    <row r="153" s="2" customFormat="1" ht="24.15" customHeight="1">
      <c r="A153" s="37"/>
      <c r="B153" s="170"/>
      <c r="C153" s="171" t="s">
        <v>198</v>
      </c>
      <c r="D153" s="171" t="s">
        <v>147</v>
      </c>
      <c r="E153" s="172" t="s">
        <v>190</v>
      </c>
      <c r="F153" s="173" t="s">
        <v>191</v>
      </c>
      <c r="G153" s="174" t="s">
        <v>192</v>
      </c>
      <c r="H153" s="175">
        <v>15.84</v>
      </c>
      <c r="I153" s="176"/>
      <c r="J153" s="177">
        <f>ROUND(I153*H153,2)</f>
        <v>0</v>
      </c>
      <c r="K153" s="173" t="s">
        <v>151</v>
      </c>
      <c r="L153" s="38"/>
      <c r="M153" s="178" t="s">
        <v>1</v>
      </c>
      <c r="N153" s="179" t="s">
        <v>41</v>
      </c>
      <c r="O153" s="76"/>
      <c r="P153" s="180">
        <f>O153*H153</f>
        <v>0</v>
      </c>
      <c r="Q153" s="180">
        <v>0</v>
      </c>
      <c r="R153" s="180">
        <f>Q153*H153</f>
        <v>0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152</v>
      </c>
      <c r="AT153" s="182" t="s">
        <v>147</v>
      </c>
      <c r="AU153" s="182" t="s">
        <v>89</v>
      </c>
      <c r="AY153" s="18" t="s">
        <v>145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84</v>
      </c>
      <c r="BK153" s="183">
        <f>ROUND(I153*H153,2)</f>
        <v>0</v>
      </c>
      <c r="BL153" s="18" t="s">
        <v>152</v>
      </c>
      <c r="BM153" s="182" t="s">
        <v>538</v>
      </c>
    </row>
    <row r="154" s="13" customFormat="1">
      <c r="A154" s="13"/>
      <c r="B154" s="184"/>
      <c r="C154" s="13"/>
      <c r="D154" s="185" t="s">
        <v>154</v>
      </c>
      <c r="E154" s="186" t="s">
        <v>1</v>
      </c>
      <c r="F154" s="187" t="s">
        <v>539</v>
      </c>
      <c r="G154" s="13"/>
      <c r="H154" s="188">
        <v>15.84</v>
      </c>
      <c r="I154" s="189"/>
      <c r="J154" s="13"/>
      <c r="K154" s="13"/>
      <c r="L154" s="184"/>
      <c r="M154" s="190"/>
      <c r="N154" s="191"/>
      <c r="O154" s="191"/>
      <c r="P154" s="191"/>
      <c r="Q154" s="191"/>
      <c r="R154" s="191"/>
      <c r="S154" s="191"/>
      <c r="T154" s="19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6" t="s">
        <v>154</v>
      </c>
      <c r="AU154" s="186" t="s">
        <v>89</v>
      </c>
      <c r="AV154" s="13" t="s">
        <v>89</v>
      </c>
      <c r="AW154" s="13" t="s">
        <v>32</v>
      </c>
      <c r="AX154" s="13" t="s">
        <v>76</v>
      </c>
      <c r="AY154" s="186" t="s">
        <v>145</v>
      </c>
    </row>
    <row r="155" s="14" customFormat="1">
      <c r="A155" s="14"/>
      <c r="B155" s="193"/>
      <c r="C155" s="14"/>
      <c r="D155" s="185" t="s">
        <v>154</v>
      </c>
      <c r="E155" s="194" t="s">
        <v>1</v>
      </c>
      <c r="F155" s="195" t="s">
        <v>159</v>
      </c>
      <c r="G155" s="14"/>
      <c r="H155" s="196">
        <v>15.84</v>
      </c>
      <c r="I155" s="197"/>
      <c r="J155" s="14"/>
      <c r="K155" s="14"/>
      <c r="L155" s="193"/>
      <c r="M155" s="198"/>
      <c r="N155" s="199"/>
      <c r="O155" s="199"/>
      <c r="P155" s="199"/>
      <c r="Q155" s="199"/>
      <c r="R155" s="199"/>
      <c r="S155" s="199"/>
      <c r="T155" s="20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4" t="s">
        <v>154</v>
      </c>
      <c r="AU155" s="194" t="s">
        <v>89</v>
      </c>
      <c r="AV155" s="14" t="s">
        <v>152</v>
      </c>
      <c r="AW155" s="14" t="s">
        <v>32</v>
      </c>
      <c r="AX155" s="14" t="s">
        <v>84</v>
      </c>
      <c r="AY155" s="194" t="s">
        <v>145</v>
      </c>
    </row>
    <row r="156" s="12" customFormat="1" ht="22.8" customHeight="1">
      <c r="A156" s="12"/>
      <c r="B156" s="157"/>
      <c r="C156" s="12"/>
      <c r="D156" s="158" t="s">
        <v>75</v>
      </c>
      <c r="E156" s="168" t="s">
        <v>89</v>
      </c>
      <c r="F156" s="168" t="s">
        <v>197</v>
      </c>
      <c r="G156" s="12"/>
      <c r="H156" s="12"/>
      <c r="I156" s="160"/>
      <c r="J156" s="169">
        <f>BK156</f>
        <v>0</v>
      </c>
      <c r="K156" s="12"/>
      <c r="L156" s="157"/>
      <c r="M156" s="162"/>
      <c r="N156" s="163"/>
      <c r="O156" s="163"/>
      <c r="P156" s="164">
        <f>SUM(P157:P168)</f>
        <v>0</v>
      </c>
      <c r="Q156" s="163"/>
      <c r="R156" s="164">
        <f>SUM(R157:R168)</f>
        <v>13.955603199999999</v>
      </c>
      <c r="S156" s="163"/>
      <c r="T156" s="165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58" t="s">
        <v>84</v>
      </c>
      <c r="AT156" s="166" t="s">
        <v>75</v>
      </c>
      <c r="AU156" s="166" t="s">
        <v>84</v>
      </c>
      <c r="AY156" s="158" t="s">
        <v>145</v>
      </c>
      <c r="BK156" s="167">
        <f>SUM(BK157:BK168)</f>
        <v>0</v>
      </c>
    </row>
    <row r="157" s="2" customFormat="1" ht="33" customHeight="1">
      <c r="A157" s="37"/>
      <c r="B157" s="170"/>
      <c r="C157" s="171" t="s">
        <v>81</v>
      </c>
      <c r="D157" s="171" t="s">
        <v>147</v>
      </c>
      <c r="E157" s="172" t="s">
        <v>199</v>
      </c>
      <c r="F157" s="173" t="s">
        <v>200</v>
      </c>
      <c r="G157" s="174" t="s">
        <v>150</v>
      </c>
      <c r="H157" s="175">
        <v>6.3360000000000003</v>
      </c>
      <c r="I157" s="176"/>
      <c r="J157" s="177">
        <f>ROUND(I157*H157,2)</f>
        <v>0</v>
      </c>
      <c r="K157" s="173" t="s">
        <v>151</v>
      </c>
      <c r="L157" s="38"/>
      <c r="M157" s="178" t="s">
        <v>1</v>
      </c>
      <c r="N157" s="179" t="s">
        <v>41</v>
      </c>
      <c r="O157" s="76"/>
      <c r="P157" s="180">
        <f>O157*H157</f>
        <v>0</v>
      </c>
      <c r="Q157" s="180">
        <v>1.6299999999999999</v>
      </c>
      <c r="R157" s="180">
        <f>Q157*H157</f>
        <v>10.327679999999999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152</v>
      </c>
      <c r="AT157" s="182" t="s">
        <v>147</v>
      </c>
      <c r="AU157" s="182" t="s">
        <v>89</v>
      </c>
      <c r="AY157" s="18" t="s">
        <v>145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84</v>
      </c>
      <c r="BK157" s="183">
        <f>ROUND(I157*H157,2)</f>
        <v>0</v>
      </c>
      <c r="BL157" s="18" t="s">
        <v>152</v>
      </c>
      <c r="BM157" s="182" t="s">
        <v>540</v>
      </c>
    </row>
    <row r="158" s="13" customFormat="1">
      <c r="A158" s="13"/>
      <c r="B158" s="184"/>
      <c r="C158" s="13"/>
      <c r="D158" s="185" t="s">
        <v>154</v>
      </c>
      <c r="E158" s="186" t="s">
        <v>1</v>
      </c>
      <c r="F158" s="187" t="s">
        <v>541</v>
      </c>
      <c r="G158" s="13"/>
      <c r="H158" s="188">
        <v>6.3360000000000003</v>
      </c>
      <c r="I158" s="189"/>
      <c r="J158" s="13"/>
      <c r="K158" s="13"/>
      <c r="L158" s="184"/>
      <c r="M158" s="190"/>
      <c r="N158" s="191"/>
      <c r="O158" s="191"/>
      <c r="P158" s="191"/>
      <c r="Q158" s="191"/>
      <c r="R158" s="191"/>
      <c r="S158" s="191"/>
      <c r="T158" s="19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6" t="s">
        <v>154</v>
      </c>
      <c r="AU158" s="186" t="s">
        <v>89</v>
      </c>
      <c r="AV158" s="13" t="s">
        <v>89</v>
      </c>
      <c r="AW158" s="13" t="s">
        <v>32</v>
      </c>
      <c r="AX158" s="13" t="s">
        <v>76</v>
      </c>
      <c r="AY158" s="186" t="s">
        <v>145</v>
      </c>
    </row>
    <row r="159" s="14" customFormat="1">
      <c r="A159" s="14"/>
      <c r="B159" s="193"/>
      <c r="C159" s="14"/>
      <c r="D159" s="185" t="s">
        <v>154</v>
      </c>
      <c r="E159" s="194" t="s">
        <v>1</v>
      </c>
      <c r="F159" s="195" t="s">
        <v>159</v>
      </c>
      <c r="G159" s="14"/>
      <c r="H159" s="196">
        <v>6.3360000000000003</v>
      </c>
      <c r="I159" s="197"/>
      <c r="J159" s="14"/>
      <c r="K159" s="14"/>
      <c r="L159" s="193"/>
      <c r="M159" s="198"/>
      <c r="N159" s="199"/>
      <c r="O159" s="199"/>
      <c r="P159" s="199"/>
      <c r="Q159" s="199"/>
      <c r="R159" s="199"/>
      <c r="S159" s="199"/>
      <c r="T159" s="20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4" t="s">
        <v>154</v>
      </c>
      <c r="AU159" s="194" t="s">
        <v>89</v>
      </c>
      <c r="AV159" s="14" t="s">
        <v>152</v>
      </c>
      <c r="AW159" s="14" t="s">
        <v>32</v>
      </c>
      <c r="AX159" s="14" t="s">
        <v>84</v>
      </c>
      <c r="AY159" s="194" t="s">
        <v>145</v>
      </c>
    </row>
    <row r="160" s="2" customFormat="1" ht="24.15" customHeight="1">
      <c r="A160" s="37"/>
      <c r="B160" s="170"/>
      <c r="C160" s="171" t="s">
        <v>213</v>
      </c>
      <c r="D160" s="171" t="s">
        <v>147</v>
      </c>
      <c r="E160" s="172" t="s">
        <v>206</v>
      </c>
      <c r="F160" s="173" t="s">
        <v>207</v>
      </c>
      <c r="G160" s="174" t="s">
        <v>192</v>
      </c>
      <c r="H160" s="175">
        <v>49.280000000000001</v>
      </c>
      <c r="I160" s="176"/>
      <c r="J160" s="177">
        <f>ROUND(I160*H160,2)</f>
        <v>0</v>
      </c>
      <c r="K160" s="173" t="s">
        <v>151</v>
      </c>
      <c r="L160" s="38"/>
      <c r="M160" s="178" t="s">
        <v>1</v>
      </c>
      <c r="N160" s="179" t="s">
        <v>41</v>
      </c>
      <c r="O160" s="76"/>
      <c r="P160" s="180">
        <f>O160*H160</f>
        <v>0</v>
      </c>
      <c r="Q160" s="180">
        <v>0.00017000000000000001</v>
      </c>
      <c r="R160" s="180">
        <f>Q160*H160</f>
        <v>0.0083776000000000007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152</v>
      </c>
      <c r="AT160" s="182" t="s">
        <v>147</v>
      </c>
      <c r="AU160" s="182" t="s">
        <v>89</v>
      </c>
      <c r="AY160" s="18" t="s">
        <v>145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84</v>
      </c>
      <c r="BK160" s="183">
        <f>ROUND(I160*H160,2)</f>
        <v>0</v>
      </c>
      <c r="BL160" s="18" t="s">
        <v>152</v>
      </c>
      <c r="BM160" s="182" t="s">
        <v>542</v>
      </c>
    </row>
    <row r="161" s="13" customFormat="1">
      <c r="A161" s="13"/>
      <c r="B161" s="184"/>
      <c r="C161" s="13"/>
      <c r="D161" s="185" t="s">
        <v>154</v>
      </c>
      <c r="E161" s="186" t="s">
        <v>1</v>
      </c>
      <c r="F161" s="187" t="s">
        <v>543</v>
      </c>
      <c r="G161" s="13"/>
      <c r="H161" s="188">
        <v>49.280000000000001</v>
      </c>
      <c r="I161" s="189"/>
      <c r="J161" s="13"/>
      <c r="K161" s="13"/>
      <c r="L161" s="184"/>
      <c r="M161" s="190"/>
      <c r="N161" s="191"/>
      <c r="O161" s="191"/>
      <c r="P161" s="191"/>
      <c r="Q161" s="191"/>
      <c r="R161" s="191"/>
      <c r="S161" s="191"/>
      <c r="T161" s="19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6" t="s">
        <v>154</v>
      </c>
      <c r="AU161" s="186" t="s">
        <v>89</v>
      </c>
      <c r="AV161" s="13" t="s">
        <v>89</v>
      </c>
      <c r="AW161" s="13" t="s">
        <v>32</v>
      </c>
      <c r="AX161" s="13" t="s">
        <v>76</v>
      </c>
      <c r="AY161" s="186" t="s">
        <v>145</v>
      </c>
    </row>
    <row r="162" s="14" customFormat="1">
      <c r="A162" s="14"/>
      <c r="B162" s="193"/>
      <c r="C162" s="14"/>
      <c r="D162" s="185" t="s">
        <v>154</v>
      </c>
      <c r="E162" s="194" t="s">
        <v>1</v>
      </c>
      <c r="F162" s="195" t="s">
        <v>159</v>
      </c>
      <c r="G162" s="14"/>
      <c r="H162" s="196">
        <v>49.280000000000001</v>
      </c>
      <c r="I162" s="197"/>
      <c r="J162" s="14"/>
      <c r="K162" s="14"/>
      <c r="L162" s="193"/>
      <c r="M162" s="198"/>
      <c r="N162" s="199"/>
      <c r="O162" s="199"/>
      <c r="P162" s="199"/>
      <c r="Q162" s="199"/>
      <c r="R162" s="199"/>
      <c r="S162" s="199"/>
      <c r="T162" s="20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4" t="s">
        <v>154</v>
      </c>
      <c r="AU162" s="194" t="s">
        <v>89</v>
      </c>
      <c r="AV162" s="14" t="s">
        <v>152</v>
      </c>
      <c r="AW162" s="14" t="s">
        <v>32</v>
      </c>
      <c r="AX162" s="14" t="s">
        <v>84</v>
      </c>
      <c r="AY162" s="194" t="s">
        <v>145</v>
      </c>
    </row>
    <row r="163" s="2" customFormat="1" ht="24.15" customHeight="1">
      <c r="A163" s="37"/>
      <c r="B163" s="170"/>
      <c r="C163" s="201" t="s">
        <v>8</v>
      </c>
      <c r="D163" s="201" t="s">
        <v>214</v>
      </c>
      <c r="E163" s="202" t="s">
        <v>215</v>
      </c>
      <c r="F163" s="203" t="s">
        <v>216</v>
      </c>
      <c r="G163" s="204" t="s">
        <v>192</v>
      </c>
      <c r="H163" s="205">
        <v>56.671999999999997</v>
      </c>
      <c r="I163" s="206"/>
      <c r="J163" s="207">
        <f>ROUND(I163*H163,2)</f>
        <v>0</v>
      </c>
      <c r="K163" s="203" t="s">
        <v>151</v>
      </c>
      <c r="L163" s="208"/>
      <c r="M163" s="209" t="s">
        <v>1</v>
      </c>
      <c r="N163" s="210" t="s">
        <v>41</v>
      </c>
      <c r="O163" s="76"/>
      <c r="P163" s="180">
        <f>O163*H163</f>
        <v>0</v>
      </c>
      <c r="Q163" s="180">
        <v>0.00029999999999999997</v>
      </c>
      <c r="R163" s="180">
        <f>Q163*H163</f>
        <v>0.017001599999999999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189</v>
      </c>
      <c r="AT163" s="182" t="s">
        <v>214</v>
      </c>
      <c r="AU163" s="182" t="s">
        <v>89</v>
      </c>
      <c r="AY163" s="18" t="s">
        <v>145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84</v>
      </c>
      <c r="BK163" s="183">
        <f>ROUND(I163*H163,2)</f>
        <v>0</v>
      </c>
      <c r="BL163" s="18" t="s">
        <v>152</v>
      </c>
      <c r="BM163" s="182" t="s">
        <v>544</v>
      </c>
    </row>
    <row r="164" s="13" customFormat="1">
      <c r="A164" s="13"/>
      <c r="B164" s="184"/>
      <c r="C164" s="13"/>
      <c r="D164" s="185" t="s">
        <v>154</v>
      </c>
      <c r="E164" s="186" t="s">
        <v>1</v>
      </c>
      <c r="F164" s="187" t="s">
        <v>545</v>
      </c>
      <c r="G164" s="13"/>
      <c r="H164" s="188">
        <v>56.671999999999997</v>
      </c>
      <c r="I164" s="189"/>
      <c r="J164" s="13"/>
      <c r="K164" s="13"/>
      <c r="L164" s="184"/>
      <c r="M164" s="190"/>
      <c r="N164" s="191"/>
      <c r="O164" s="191"/>
      <c r="P164" s="191"/>
      <c r="Q164" s="191"/>
      <c r="R164" s="191"/>
      <c r="S164" s="191"/>
      <c r="T164" s="19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154</v>
      </c>
      <c r="AU164" s="186" t="s">
        <v>89</v>
      </c>
      <c r="AV164" s="13" t="s">
        <v>89</v>
      </c>
      <c r="AW164" s="13" t="s">
        <v>32</v>
      </c>
      <c r="AX164" s="13" t="s">
        <v>76</v>
      </c>
      <c r="AY164" s="186" t="s">
        <v>145</v>
      </c>
    </row>
    <row r="165" s="14" customFormat="1">
      <c r="A165" s="14"/>
      <c r="B165" s="193"/>
      <c r="C165" s="14"/>
      <c r="D165" s="185" t="s">
        <v>154</v>
      </c>
      <c r="E165" s="194" t="s">
        <v>1</v>
      </c>
      <c r="F165" s="195" t="s">
        <v>159</v>
      </c>
      <c r="G165" s="14"/>
      <c r="H165" s="196">
        <v>56.671999999999997</v>
      </c>
      <c r="I165" s="197"/>
      <c r="J165" s="14"/>
      <c r="K165" s="14"/>
      <c r="L165" s="193"/>
      <c r="M165" s="198"/>
      <c r="N165" s="199"/>
      <c r="O165" s="199"/>
      <c r="P165" s="199"/>
      <c r="Q165" s="199"/>
      <c r="R165" s="199"/>
      <c r="S165" s="199"/>
      <c r="T165" s="20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4" t="s">
        <v>154</v>
      </c>
      <c r="AU165" s="194" t="s">
        <v>89</v>
      </c>
      <c r="AV165" s="14" t="s">
        <v>152</v>
      </c>
      <c r="AW165" s="14" t="s">
        <v>32</v>
      </c>
      <c r="AX165" s="14" t="s">
        <v>84</v>
      </c>
      <c r="AY165" s="194" t="s">
        <v>145</v>
      </c>
    </row>
    <row r="166" s="2" customFormat="1" ht="33" customHeight="1">
      <c r="A166" s="37"/>
      <c r="B166" s="170"/>
      <c r="C166" s="171" t="s">
        <v>228</v>
      </c>
      <c r="D166" s="171" t="s">
        <v>147</v>
      </c>
      <c r="E166" s="172" t="s">
        <v>219</v>
      </c>
      <c r="F166" s="173" t="s">
        <v>220</v>
      </c>
      <c r="G166" s="174" t="s">
        <v>221</v>
      </c>
      <c r="H166" s="175">
        <v>17.600000000000001</v>
      </c>
      <c r="I166" s="176"/>
      <c r="J166" s="177">
        <f>ROUND(I166*H166,2)</f>
        <v>0</v>
      </c>
      <c r="K166" s="173" t="s">
        <v>151</v>
      </c>
      <c r="L166" s="38"/>
      <c r="M166" s="178" t="s">
        <v>1</v>
      </c>
      <c r="N166" s="179" t="s">
        <v>41</v>
      </c>
      <c r="O166" s="76"/>
      <c r="P166" s="180">
        <f>O166*H166</f>
        <v>0</v>
      </c>
      <c r="Q166" s="180">
        <v>0.20469000000000001</v>
      </c>
      <c r="R166" s="180">
        <f>Q166*H166</f>
        <v>3.6025440000000004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152</v>
      </c>
      <c r="AT166" s="182" t="s">
        <v>147</v>
      </c>
      <c r="AU166" s="182" t="s">
        <v>89</v>
      </c>
      <c r="AY166" s="18" t="s">
        <v>145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84</v>
      </c>
      <c r="BK166" s="183">
        <f>ROUND(I166*H166,2)</f>
        <v>0</v>
      </c>
      <c r="BL166" s="18" t="s">
        <v>152</v>
      </c>
      <c r="BM166" s="182" t="s">
        <v>546</v>
      </c>
    </row>
    <row r="167" s="13" customFormat="1">
      <c r="A167" s="13"/>
      <c r="B167" s="184"/>
      <c r="C167" s="13"/>
      <c r="D167" s="185" t="s">
        <v>154</v>
      </c>
      <c r="E167" s="186" t="s">
        <v>1</v>
      </c>
      <c r="F167" s="187" t="s">
        <v>547</v>
      </c>
      <c r="G167" s="13"/>
      <c r="H167" s="188">
        <v>17.600000000000001</v>
      </c>
      <c r="I167" s="189"/>
      <c r="J167" s="13"/>
      <c r="K167" s="13"/>
      <c r="L167" s="184"/>
      <c r="M167" s="190"/>
      <c r="N167" s="191"/>
      <c r="O167" s="191"/>
      <c r="P167" s="191"/>
      <c r="Q167" s="191"/>
      <c r="R167" s="191"/>
      <c r="S167" s="191"/>
      <c r="T167" s="19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6" t="s">
        <v>154</v>
      </c>
      <c r="AU167" s="186" t="s">
        <v>89</v>
      </c>
      <c r="AV167" s="13" t="s">
        <v>89</v>
      </c>
      <c r="AW167" s="13" t="s">
        <v>32</v>
      </c>
      <c r="AX167" s="13" t="s">
        <v>76</v>
      </c>
      <c r="AY167" s="186" t="s">
        <v>145</v>
      </c>
    </row>
    <row r="168" s="14" customFormat="1">
      <c r="A168" s="14"/>
      <c r="B168" s="193"/>
      <c r="C168" s="14"/>
      <c r="D168" s="185" t="s">
        <v>154</v>
      </c>
      <c r="E168" s="194" t="s">
        <v>1</v>
      </c>
      <c r="F168" s="195" t="s">
        <v>159</v>
      </c>
      <c r="G168" s="14"/>
      <c r="H168" s="196">
        <v>17.600000000000001</v>
      </c>
      <c r="I168" s="197"/>
      <c r="J168" s="14"/>
      <c r="K168" s="14"/>
      <c r="L168" s="193"/>
      <c r="M168" s="198"/>
      <c r="N168" s="199"/>
      <c r="O168" s="199"/>
      <c r="P168" s="199"/>
      <c r="Q168" s="199"/>
      <c r="R168" s="199"/>
      <c r="S168" s="199"/>
      <c r="T168" s="20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4" t="s">
        <v>154</v>
      </c>
      <c r="AU168" s="194" t="s">
        <v>89</v>
      </c>
      <c r="AV168" s="14" t="s">
        <v>152</v>
      </c>
      <c r="AW168" s="14" t="s">
        <v>32</v>
      </c>
      <c r="AX168" s="14" t="s">
        <v>84</v>
      </c>
      <c r="AY168" s="194" t="s">
        <v>145</v>
      </c>
    </row>
    <row r="169" s="12" customFormat="1" ht="22.8" customHeight="1">
      <c r="A169" s="12"/>
      <c r="B169" s="157"/>
      <c r="C169" s="12"/>
      <c r="D169" s="158" t="s">
        <v>75</v>
      </c>
      <c r="E169" s="168" t="s">
        <v>163</v>
      </c>
      <c r="F169" s="168" t="s">
        <v>548</v>
      </c>
      <c r="G169" s="12"/>
      <c r="H169" s="12"/>
      <c r="I169" s="160"/>
      <c r="J169" s="169">
        <f>BK169</f>
        <v>0</v>
      </c>
      <c r="K169" s="12"/>
      <c r="L169" s="157"/>
      <c r="M169" s="162"/>
      <c r="N169" s="163"/>
      <c r="O169" s="163"/>
      <c r="P169" s="164">
        <f>SUM(P170:P177)</f>
        <v>0</v>
      </c>
      <c r="Q169" s="163"/>
      <c r="R169" s="164">
        <f>SUM(R170:R177)</f>
        <v>42.4315</v>
      </c>
      <c r="S169" s="163"/>
      <c r="T169" s="165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8" t="s">
        <v>84</v>
      </c>
      <c r="AT169" s="166" t="s">
        <v>75</v>
      </c>
      <c r="AU169" s="166" t="s">
        <v>84</v>
      </c>
      <c r="AY169" s="158" t="s">
        <v>145</v>
      </c>
      <c r="BK169" s="167">
        <f>SUM(BK170:BK177)</f>
        <v>0</v>
      </c>
    </row>
    <row r="170" s="2" customFormat="1" ht="44.25" customHeight="1">
      <c r="A170" s="37"/>
      <c r="B170" s="170"/>
      <c r="C170" s="171" t="s">
        <v>233</v>
      </c>
      <c r="D170" s="171" t="s">
        <v>147</v>
      </c>
      <c r="E170" s="172" t="s">
        <v>229</v>
      </c>
      <c r="F170" s="173" t="s">
        <v>549</v>
      </c>
      <c r="G170" s="174" t="s">
        <v>150</v>
      </c>
      <c r="H170" s="175">
        <v>22.600000000000001</v>
      </c>
      <c r="I170" s="176"/>
      <c r="J170" s="177">
        <f>ROUND(I170*H170,2)</f>
        <v>0</v>
      </c>
      <c r="K170" s="173" t="s">
        <v>1</v>
      </c>
      <c r="L170" s="38"/>
      <c r="M170" s="178" t="s">
        <v>1</v>
      </c>
      <c r="N170" s="179" t="s">
        <v>41</v>
      </c>
      <c r="O170" s="76"/>
      <c r="P170" s="180">
        <f>O170*H170</f>
        <v>0</v>
      </c>
      <c r="Q170" s="180">
        <v>1.8775</v>
      </c>
      <c r="R170" s="180">
        <f>Q170*H170</f>
        <v>42.4315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152</v>
      </c>
      <c r="AT170" s="182" t="s">
        <v>147</v>
      </c>
      <c r="AU170" s="182" t="s">
        <v>89</v>
      </c>
      <c r="AY170" s="18" t="s">
        <v>145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84</v>
      </c>
      <c r="BK170" s="183">
        <f>ROUND(I170*H170,2)</f>
        <v>0</v>
      </c>
      <c r="BL170" s="18" t="s">
        <v>152</v>
      </c>
      <c r="BM170" s="182" t="s">
        <v>550</v>
      </c>
    </row>
    <row r="171" s="15" customFormat="1">
      <c r="A171" s="15"/>
      <c r="B171" s="211"/>
      <c r="C171" s="15"/>
      <c r="D171" s="185" t="s">
        <v>154</v>
      </c>
      <c r="E171" s="212" t="s">
        <v>1</v>
      </c>
      <c r="F171" s="213" t="s">
        <v>551</v>
      </c>
      <c r="G171" s="15"/>
      <c r="H171" s="212" t="s">
        <v>1</v>
      </c>
      <c r="I171" s="214"/>
      <c r="J171" s="15"/>
      <c r="K171" s="15"/>
      <c r="L171" s="211"/>
      <c r="M171" s="215"/>
      <c r="N171" s="216"/>
      <c r="O171" s="216"/>
      <c r="P171" s="216"/>
      <c r="Q171" s="216"/>
      <c r="R171" s="216"/>
      <c r="S171" s="216"/>
      <c r="T171" s="217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12" t="s">
        <v>154</v>
      </c>
      <c r="AU171" s="212" t="s">
        <v>89</v>
      </c>
      <c r="AV171" s="15" t="s">
        <v>84</v>
      </c>
      <c r="AW171" s="15" t="s">
        <v>32</v>
      </c>
      <c r="AX171" s="15" t="s">
        <v>76</v>
      </c>
      <c r="AY171" s="212" t="s">
        <v>145</v>
      </c>
    </row>
    <row r="172" s="13" customFormat="1">
      <c r="A172" s="13"/>
      <c r="B172" s="184"/>
      <c r="C172" s="13"/>
      <c r="D172" s="185" t="s">
        <v>154</v>
      </c>
      <c r="E172" s="186" t="s">
        <v>1</v>
      </c>
      <c r="F172" s="187" t="s">
        <v>552</v>
      </c>
      <c r="G172" s="13"/>
      <c r="H172" s="188">
        <v>11.5</v>
      </c>
      <c r="I172" s="189"/>
      <c r="J172" s="13"/>
      <c r="K172" s="13"/>
      <c r="L172" s="184"/>
      <c r="M172" s="190"/>
      <c r="N172" s="191"/>
      <c r="O172" s="191"/>
      <c r="P172" s="191"/>
      <c r="Q172" s="191"/>
      <c r="R172" s="191"/>
      <c r="S172" s="191"/>
      <c r="T172" s="19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6" t="s">
        <v>154</v>
      </c>
      <c r="AU172" s="186" t="s">
        <v>89</v>
      </c>
      <c r="AV172" s="13" t="s">
        <v>89</v>
      </c>
      <c r="AW172" s="13" t="s">
        <v>32</v>
      </c>
      <c r="AX172" s="13" t="s">
        <v>76</v>
      </c>
      <c r="AY172" s="186" t="s">
        <v>145</v>
      </c>
    </row>
    <row r="173" s="15" customFormat="1">
      <c r="A173" s="15"/>
      <c r="B173" s="211"/>
      <c r="C173" s="15"/>
      <c r="D173" s="185" t="s">
        <v>154</v>
      </c>
      <c r="E173" s="212" t="s">
        <v>1</v>
      </c>
      <c r="F173" s="213" t="s">
        <v>553</v>
      </c>
      <c r="G173" s="15"/>
      <c r="H173" s="212" t="s">
        <v>1</v>
      </c>
      <c r="I173" s="214"/>
      <c r="J173" s="15"/>
      <c r="K173" s="15"/>
      <c r="L173" s="211"/>
      <c r="M173" s="215"/>
      <c r="N173" s="216"/>
      <c r="O173" s="216"/>
      <c r="P173" s="216"/>
      <c r="Q173" s="216"/>
      <c r="R173" s="216"/>
      <c r="S173" s="216"/>
      <c r="T173" s="21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12" t="s">
        <v>154</v>
      </c>
      <c r="AU173" s="212" t="s">
        <v>89</v>
      </c>
      <c r="AV173" s="15" t="s">
        <v>84</v>
      </c>
      <c r="AW173" s="15" t="s">
        <v>32</v>
      </c>
      <c r="AX173" s="15" t="s">
        <v>76</v>
      </c>
      <c r="AY173" s="212" t="s">
        <v>145</v>
      </c>
    </row>
    <row r="174" s="13" customFormat="1">
      <c r="A174" s="13"/>
      <c r="B174" s="184"/>
      <c r="C174" s="13"/>
      <c r="D174" s="185" t="s">
        <v>154</v>
      </c>
      <c r="E174" s="186" t="s">
        <v>1</v>
      </c>
      <c r="F174" s="187" t="s">
        <v>554</v>
      </c>
      <c r="G174" s="13"/>
      <c r="H174" s="188">
        <v>2.7000000000000002</v>
      </c>
      <c r="I174" s="189"/>
      <c r="J174" s="13"/>
      <c r="K174" s="13"/>
      <c r="L174" s="184"/>
      <c r="M174" s="190"/>
      <c r="N174" s="191"/>
      <c r="O174" s="191"/>
      <c r="P174" s="191"/>
      <c r="Q174" s="191"/>
      <c r="R174" s="191"/>
      <c r="S174" s="191"/>
      <c r="T174" s="19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6" t="s">
        <v>154</v>
      </c>
      <c r="AU174" s="186" t="s">
        <v>89</v>
      </c>
      <c r="AV174" s="13" t="s">
        <v>89</v>
      </c>
      <c r="AW174" s="13" t="s">
        <v>32</v>
      </c>
      <c r="AX174" s="13" t="s">
        <v>76</v>
      </c>
      <c r="AY174" s="186" t="s">
        <v>145</v>
      </c>
    </row>
    <row r="175" s="15" customFormat="1">
      <c r="A175" s="15"/>
      <c r="B175" s="211"/>
      <c r="C175" s="15"/>
      <c r="D175" s="185" t="s">
        <v>154</v>
      </c>
      <c r="E175" s="212" t="s">
        <v>1</v>
      </c>
      <c r="F175" s="213" t="s">
        <v>555</v>
      </c>
      <c r="G175" s="15"/>
      <c r="H175" s="212" t="s">
        <v>1</v>
      </c>
      <c r="I175" s="214"/>
      <c r="J175" s="15"/>
      <c r="K175" s="15"/>
      <c r="L175" s="211"/>
      <c r="M175" s="215"/>
      <c r="N175" s="216"/>
      <c r="O175" s="216"/>
      <c r="P175" s="216"/>
      <c r="Q175" s="216"/>
      <c r="R175" s="216"/>
      <c r="S175" s="216"/>
      <c r="T175" s="217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12" t="s">
        <v>154</v>
      </c>
      <c r="AU175" s="212" t="s">
        <v>89</v>
      </c>
      <c r="AV175" s="15" t="s">
        <v>84</v>
      </c>
      <c r="AW175" s="15" t="s">
        <v>32</v>
      </c>
      <c r="AX175" s="15" t="s">
        <v>76</v>
      </c>
      <c r="AY175" s="212" t="s">
        <v>145</v>
      </c>
    </row>
    <row r="176" s="13" customFormat="1">
      <c r="A176" s="13"/>
      <c r="B176" s="184"/>
      <c r="C176" s="13"/>
      <c r="D176" s="185" t="s">
        <v>154</v>
      </c>
      <c r="E176" s="186" t="s">
        <v>1</v>
      </c>
      <c r="F176" s="187" t="s">
        <v>556</v>
      </c>
      <c r="G176" s="13"/>
      <c r="H176" s="188">
        <v>8.4000000000000004</v>
      </c>
      <c r="I176" s="189"/>
      <c r="J176" s="13"/>
      <c r="K176" s="13"/>
      <c r="L176" s="184"/>
      <c r="M176" s="190"/>
      <c r="N176" s="191"/>
      <c r="O176" s="191"/>
      <c r="P176" s="191"/>
      <c r="Q176" s="191"/>
      <c r="R176" s="191"/>
      <c r="S176" s="191"/>
      <c r="T176" s="19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6" t="s">
        <v>154</v>
      </c>
      <c r="AU176" s="186" t="s">
        <v>89</v>
      </c>
      <c r="AV176" s="13" t="s">
        <v>89</v>
      </c>
      <c r="AW176" s="13" t="s">
        <v>32</v>
      </c>
      <c r="AX176" s="13" t="s">
        <v>76</v>
      </c>
      <c r="AY176" s="186" t="s">
        <v>145</v>
      </c>
    </row>
    <row r="177" s="14" customFormat="1">
      <c r="A177" s="14"/>
      <c r="B177" s="193"/>
      <c r="C177" s="14"/>
      <c r="D177" s="185" t="s">
        <v>154</v>
      </c>
      <c r="E177" s="194" t="s">
        <v>1</v>
      </c>
      <c r="F177" s="195" t="s">
        <v>159</v>
      </c>
      <c r="G177" s="14"/>
      <c r="H177" s="196">
        <v>22.600000000000001</v>
      </c>
      <c r="I177" s="197"/>
      <c r="J177" s="14"/>
      <c r="K177" s="14"/>
      <c r="L177" s="193"/>
      <c r="M177" s="198"/>
      <c r="N177" s="199"/>
      <c r="O177" s="199"/>
      <c r="P177" s="199"/>
      <c r="Q177" s="199"/>
      <c r="R177" s="199"/>
      <c r="S177" s="199"/>
      <c r="T177" s="20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4" t="s">
        <v>154</v>
      </c>
      <c r="AU177" s="194" t="s">
        <v>89</v>
      </c>
      <c r="AV177" s="14" t="s">
        <v>152</v>
      </c>
      <c r="AW177" s="14" t="s">
        <v>32</v>
      </c>
      <c r="AX177" s="14" t="s">
        <v>84</v>
      </c>
      <c r="AY177" s="194" t="s">
        <v>145</v>
      </c>
    </row>
    <row r="178" s="12" customFormat="1" ht="22.8" customHeight="1">
      <c r="A178" s="12"/>
      <c r="B178" s="157"/>
      <c r="C178" s="12"/>
      <c r="D178" s="158" t="s">
        <v>75</v>
      </c>
      <c r="E178" s="168" t="s">
        <v>177</v>
      </c>
      <c r="F178" s="168" t="s">
        <v>248</v>
      </c>
      <c r="G178" s="12"/>
      <c r="H178" s="12"/>
      <c r="I178" s="160"/>
      <c r="J178" s="169">
        <f>BK178</f>
        <v>0</v>
      </c>
      <c r="K178" s="12"/>
      <c r="L178" s="157"/>
      <c r="M178" s="162"/>
      <c r="N178" s="163"/>
      <c r="O178" s="163"/>
      <c r="P178" s="164">
        <f>SUM(P179:P187)</f>
        <v>0</v>
      </c>
      <c r="Q178" s="163"/>
      <c r="R178" s="164">
        <f>SUM(R179:R187)</f>
        <v>2.9900340000000005</v>
      </c>
      <c r="S178" s="163"/>
      <c r="T178" s="165">
        <f>SUM(T179:T187)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58" t="s">
        <v>84</v>
      </c>
      <c r="AT178" s="166" t="s">
        <v>75</v>
      </c>
      <c r="AU178" s="166" t="s">
        <v>84</v>
      </c>
      <c r="AY178" s="158" t="s">
        <v>145</v>
      </c>
      <c r="BK178" s="167">
        <f>SUM(BK179:BK187)</f>
        <v>0</v>
      </c>
    </row>
    <row r="179" s="2" customFormat="1" ht="24.15" customHeight="1">
      <c r="A179" s="37"/>
      <c r="B179" s="170"/>
      <c r="C179" s="171" t="s">
        <v>238</v>
      </c>
      <c r="D179" s="171" t="s">
        <v>147</v>
      </c>
      <c r="E179" s="172" t="s">
        <v>250</v>
      </c>
      <c r="F179" s="173" t="s">
        <v>251</v>
      </c>
      <c r="G179" s="174" t="s">
        <v>192</v>
      </c>
      <c r="H179" s="175">
        <v>38.442</v>
      </c>
      <c r="I179" s="176"/>
      <c r="J179" s="177">
        <f>ROUND(I179*H179,2)</f>
        <v>0</v>
      </c>
      <c r="K179" s="173" t="s">
        <v>151</v>
      </c>
      <c r="L179" s="38"/>
      <c r="M179" s="178" t="s">
        <v>1</v>
      </c>
      <c r="N179" s="179" t="s">
        <v>41</v>
      </c>
      <c r="O179" s="76"/>
      <c r="P179" s="180">
        <f>O179*H179</f>
        <v>0</v>
      </c>
      <c r="Q179" s="180">
        <v>0.021000000000000001</v>
      </c>
      <c r="R179" s="180">
        <f>Q179*H179</f>
        <v>0.80728200000000006</v>
      </c>
      <c r="S179" s="180">
        <v>0</v>
      </c>
      <c r="T179" s="18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152</v>
      </c>
      <c r="AT179" s="182" t="s">
        <v>147</v>
      </c>
      <c r="AU179" s="182" t="s">
        <v>89</v>
      </c>
      <c r="AY179" s="18" t="s">
        <v>145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84</v>
      </c>
      <c r="BK179" s="183">
        <f>ROUND(I179*H179,2)</f>
        <v>0</v>
      </c>
      <c r="BL179" s="18" t="s">
        <v>152</v>
      </c>
      <c r="BM179" s="182" t="s">
        <v>557</v>
      </c>
    </row>
    <row r="180" s="13" customFormat="1">
      <c r="A180" s="13"/>
      <c r="B180" s="184"/>
      <c r="C180" s="13"/>
      <c r="D180" s="185" t="s">
        <v>154</v>
      </c>
      <c r="E180" s="186" t="s">
        <v>1</v>
      </c>
      <c r="F180" s="187" t="s">
        <v>558</v>
      </c>
      <c r="G180" s="13"/>
      <c r="H180" s="188">
        <v>38.442</v>
      </c>
      <c r="I180" s="189"/>
      <c r="J180" s="13"/>
      <c r="K180" s="13"/>
      <c r="L180" s="184"/>
      <c r="M180" s="190"/>
      <c r="N180" s="191"/>
      <c r="O180" s="191"/>
      <c r="P180" s="191"/>
      <c r="Q180" s="191"/>
      <c r="R180" s="191"/>
      <c r="S180" s="191"/>
      <c r="T180" s="19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6" t="s">
        <v>154</v>
      </c>
      <c r="AU180" s="186" t="s">
        <v>89</v>
      </c>
      <c r="AV180" s="13" t="s">
        <v>89</v>
      </c>
      <c r="AW180" s="13" t="s">
        <v>32</v>
      </c>
      <c r="AX180" s="13" t="s">
        <v>76</v>
      </c>
      <c r="AY180" s="186" t="s">
        <v>145</v>
      </c>
    </row>
    <row r="181" s="14" customFormat="1">
      <c r="A181" s="14"/>
      <c r="B181" s="193"/>
      <c r="C181" s="14"/>
      <c r="D181" s="185" t="s">
        <v>154</v>
      </c>
      <c r="E181" s="194" t="s">
        <v>1</v>
      </c>
      <c r="F181" s="195" t="s">
        <v>159</v>
      </c>
      <c r="G181" s="14"/>
      <c r="H181" s="196">
        <v>38.442</v>
      </c>
      <c r="I181" s="197"/>
      <c r="J181" s="14"/>
      <c r="K181" s="14"/>
      <c r="L181" s="193"/>
      <c r="M181" s="198"/>
      <c r="N181" s="199"/>
      <c r="O181" s="199"/>
      <c r="P181" s="199"/>
      <c r="Q181" s="199"/>
      <c r="R181" s="199"/>
      <c r="S181" s="199"/>
      <c r="T181" s="200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4" t="s">
        <v>154</v>
      </c>
      <c r="AU181" s="194" t="s">
        <v>89</v>
      </c>
      <c r="AV181" s="14" t="s">
        <v>152</v>
      </c>
      <c r="AW181" s="14" t="s">
        <v>32</v>
      </c>
      <c r="AX181" s="14" t="s">
        <v>84</v>
      </c>
      <c r="AY181" s="194" t="s">
        <v>145</v>
      </c>
    </row>
    <row r="182" s="2" customFormat="1" ht="24.15" customHeight="1">
      <c r="A182" s="37"/>
      <c r="B182" s="170"/>
      <c r="C182" s="171" t="s">
        <v>243</v>
      </c>
      <c r="D182" s="171" t="s">
        <v>147</v>
      </c>
      <c r="E182" s="172" t="s">
        <v>255</v>
      </c>
      <c r="F182" s="173" t="s">
        <v>256</v>
      </c>
      <c r="G182" s="174" t="s">
        <v>192</v>
      </c>
      <c r="H182" s="175">
        <v>21.120000000000001</v>
      </c>
      <c r="I182" s="176"/>
      <c r="J182" s="177">
        <f>ROUND(I182*H182,2)</f>
        <v>0</v>
      </c>
      <c r="K182" s="173" t="s">
        <v>1</v>
      </c>
      <c r="L182" s="38"/>
      <c r="M182" s="178" t="s">
        <v>1</v>
      </c>
      <c r="N182" s="179" t="s">
        <v>41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152</v>
      </c>
      <c r="AT182" s="182" t="s">
        <v>147</v>
      </c>
      <c r="AU182" s="182" t="s">
        <v>89</v>
      </c>
      <c r="AY182" s="18" t="s">
        <v>145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84</v>
      </c>
      <c r="BK182" s="183">
        <f>ROUND(I182*H182,2)</f>
        <v>0</v>
      </c>
      <c r="BL182" s="18" t="s">
        <v>152</v>
      </c>
      <c r="BM182" s="182" t="s">
        <v>559</v>
      </c>
    </row>
    <row r="183" s="13" customFormat="1">
      <c r="A183" s="13"/>
      <c r="B183" s="184"/>
      <c r="C183" s="13"/>
      <c r="D183" s="185" t="s">
        <v>154</v>
      </c>
      <c r="E183" s="186" t="s">
        <v>1</v>
      </c>
      <c r="F183" s="187" t="s">
        <v>560</v>
      </c>
      <c r="G183" s="13"/>
      <c r="H183" s="188">
        <v>21.120000000000001</v>
      </c>
      <c r="I183" s="189"/>
      <c r="J183" s="13"/>
      <c r="K183" s="13"/>
      <c r="L183" s="184"/>
      <c r="M183" s="190"/>
      <c r="N183" s="191"/>
      <c r="O183" s="191"/>
      <c r="P183" s="191"/>
      <c r="Q183" s="191"/>
      <c r="R183" s="191"/>
      <c r="S183" s="191"/>
      <c r="T183" s="19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6" t="s">
        <v>154</v>
      </c>
      <c r="AU183" s="186" t="s">
        <v>89</v>
      </c>
      <c r="AV183" s="13" t="s">
        <v>89</v>
      </c>
      <c r="AW183" s="13" t="s">
        <v>32</v>
      </c>
      <c r="AX183" s="13" t="s">
        <v>76</v>
      </c>
      <c r="AY183" s="186" t="s">
        <v>145</v>
      </c>
    </row>
    <row r="184" s="14" customFormat="1">
      <c r="A184" s="14"/>
      <c r="B184" s="193"/>
      <c r="C184" s="14"/>
      <c r="D184" s="185" t="s">
        <v>154</v>
      </c>
      <c r="E184" s="194" t="s">
        <v>1</v>
      </c>
      <c r="F184" s="195" t="s">
        <v>159</v>
      </c>
      <c r="G184" s="14"/>
      <c r="H184" s="196">
        <v>21.120000000000001</v>
      </c>
      <c r="I184" s="197"/>
      <c r="J184" s="14"/>
      <c r="K184" s="14"/>
      <c r="L184" s="193"/>
      <c r="M184" s="198"/>
      <c r="N184" s="199"/>
      <c r="O184" s="199"/>
      <c r="P184" s="199"/>
      <c r="Q184" s="199"/>
      <c r="R184" s="199"/>
      <c r="S184" s="199"/>
      <c r="T184" s="200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194" t="s">
        <v>154</v>
      </c>
      <c r="AU184" s="194" t="s">
        <v>89</v>
      </c>
      <c r="AV184" s="14" t="s">
        <v>152</v>
      </c>
      <c r="AW184" s="14" t="s">
        <v>32</v>
      </c>
      <c r="AX184" s="14" t="s">
        <v>84</v>
      </c>
      <c r="AY184" s="194" t="s">
        <v>145</v>
      </c>
    </row>
    <row r="185" s="2" customFormat="1" ht="21.75" customHeight="1">
      <c r="A185" s="37"/>
      <c r="B185" s="170"/>
      <c r="C185" s="171" t="s">
        <v>249</v>
      </c>
      <c r="D185" s="171" t="s">
        <v>147</v>
      </c>
      <c r="E185" s="172" t="s">
        <v>307</v>
      </c>
      <c r="F185" s="173" t="s">
        <v>308</v>
      </c>
      <c r="G185" s="174" t="s">
        <v>192</v>
      </c>
      <c r="H185" s="175">
        <v>7.9199999999999999</v>
      </c>
      <c r="I185" s="176"/>
      <c r="J185" s="177">
        <f>ROUND(I185*H185,2)</f>
        <v>0</v>
      </c>
      <c r="K185" s="173" t="s">
        <v>151</v>
      </c>
      <c r="L185" s="38"/>
      <c r="M185" s="178" t="s">
        <v>1</v>
      </c>
      <c r="N185" s="179" t="s">
        <v>41</v>
      </c>
      <c r="O185" s="76"/>
      <c r="P185" s="180">
        <f>O185*H185</f>
        <v>0</v>
      </c>
      <c r="Q185" s="180">
        <v>0.27560000000000001</v>
      </c>
      <c r="R185" s="180">
        <f>Q185*H185</f>
        <v>2.1827520000000002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152</v>
      </c>
      <c r="AT185" s="182" t="s">
        <v>147</v>
      </c>
      <c r="AU185" s="182" t="s">
        <v>89</v>
      </c>
      <c r="AY185" s="18" t="s">
        <v>145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84</v>
      </c>
      <c r="BK185" s="183">
        <f>ROUND(I185*H185,2)</f>
        <v>0</v>
      </c>
      <c r="BL185" s="18" t="s">
        <v>152</v>
      </c>
      <c r="BM185" s="182" t="s">
        <v>561</v>
      </c>
    </row>
    <row r="186" s="13" customFormat="1">
      <c r="A186" s="13"/>
      <c r="B186" s="184"/>
      <c r="C186" s="13"/>
      <c r="D186" s="185" t="s">
        <v>154</v>
      </c>
      <c r="E186" s="186" t="s">
        <v>1</v>
      </c>
      <c r="F186" s="187" t="s">
        <v>562</v>
      </c>
      <c r="G186" s="13"/>
      <c r="H186" s="188">
        <v>7.9199999999999999</v>
      </c>
      <c r="I186" s="189"/>
      <c r="J186" s="13"/>
      <c r="K186" s="13"/>
      <c r="L186" s="184"/>
      <c r="M186" s="190"/>
      <c r="N186" s="191"/>
      <c r="O186" s="191"/>
      <c r="P186" s="191"/>
      <c r="Q186" s="191"/>
      <c r="R186" s="191"/>
      <c r="S186" s="191"/>
      <c r="T186" s="19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6" t="s">
        <v>154</v>
      </c>
      <c r="AU186" s="186" t="s">
        <v>89</v>
      </c>
      <c r="AV186" s="13" t="s">
        <v>89</v>
      </c>
      <c r="AW186" s="13" t="s">
        <v>32</v>
      </c>
      <c r="AX186" s="13" t="s">
        <v>76</v>
      </c>
      <c r="AY186" s="186" t="s">
        <v>145</v>
      </c>
    </row>
    <row r="187" s="14" customFormat="1">
      <c r="A187" s="14"/>
      <c r="B187" s="193"/>
      <c r="C187" s="14"/>
      <c r="D187" s="185" t="s">
        <v>154</v>
      </c>
      <c r="E187" s="194" t="s">
        <v>1</v>
      </c>
      <c r="F187" s="195" t="s">
        <v>159</v>
      </c>
      <c r="G187" s="14"/>
      <c r="H187" s="196">
        <v>7.9199999999999999</v>
      </c>
      <c r="I187" s="197"/>
      <c r="J187" s="14"/>
      <c r="K187" s="14"/>
      <c r="L187" s="193"/>
      <c r="M187" s="198"/>
      <c r="N187" s="199"/>
      <c r="O187" s="199"/>
      <c r="P187" s="199"/>
      <c r="Q187" s="199"/>
      <c r="R187" s="199"/>
      <c r="S187" s="199"/>
      <c r="T187" s="20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4" t="s">
        <v>154</v>
      </c>
      <c r="AU187" s="194" t="s">
        <v>89</v>
      </c>
      <c r="AV187" s="14" t="s">
        <v>152</v>
      </c>
      <c r="AW187" s="14" t="s">
        <v>32</v>
      </c>
      <c r="AX187" s="14" t="s">
        <v>84</v>
      </c>
      <c r="AY187" s="194" t="s">
        <v>145</v>
      </c>
    </row>
    <row r="188" s="12" customFormat="1" ht="22.8" customHeight="1">
      <c r="A188" s="12"/>
      <c r="B188" s="157"/>
      <c r="C188" s="12"/>
      <c r="D188" s="158" t="s">
        <v>75</v>
      </c>
      <c r="E188" s="168" t="s">
        <v>198</v>
      </c>
      <c r="F188" s="168" t="s">
        <v>332</v>
      </c>
      <c r="G188" s="12"/>
      <c r="H188" s="12"/>
      <c r="I188" s="160"/>
      <c r="J188" s="169">
        <f>BK188</f>
        <v>0</v>
      </c>
      <c r="K188" s="12"/>
      <c r="L188" s="157"/>
      <c r="M188" s="162"/>
      <c r="N188" s="163"/>
      <c r="O188" s="163"/>
      <c r="P188" s="164">
        <f>SUM(P189:P208)</f>
        <v>0</v>
      </c>
      <c r="Q188" s="163"/>
      <c r="R188" s="164">
        <f>SUM(R189:R208)</f>
        <v>0</v>
      </c>
      <c r="S188" s="163"/>
      <c r="T188" s="165">
        <f>SUM(T189:T208)</f>
        <v>8.8250000000000011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58" t="s">
        <v>84</v>
      </c>
      <c r="AT188" s="166" t="s">
        <v>75</v>
      </c>
      <c r="AU188" s="166" t="s">
        <v>84</v>
      </c>
      <c r="AY188" s="158" t="s">
        <v>145</v>
      </c>
      <c r="BK188" s="167">
        <f>SUM(BK189:BK208)</f>
        <v>0</v>
      </c>
    </row>
    <row r="189" s="2" customFormat="1" ht="33" customHeight="1">
      <c r="A189" s="37"/>
      <c r="B189" s="170"/>
      <c r="C189" s="171" t="s">
        <v>254</v>
      </c>
      <c r="D189" s="171" t="s">
        <v>147</v>
      </c>
      <c r="E189" s="172" t="s">
        <v>351</v>
      </c>
      <c r="F189" s="173" t="s">
        <v>352</v>
      </c>
      <c r="G189" s="174" t="s">
        <v>192</v>
      </c>
      <c r="H189" s="175">
        <v>214</v>
      </c>
      <c r="I189" s="176"/>
      <c r="J189" s="177">
        <f>ROUND(I189*H189,2)</f>
        <v>0</v>
      </c>
      <c r="K189" s="173" t="s">
        <v>151</v>
      </c>
      <c r="L189" s="38"/>
      <c r="M189" s="178" t="s">
        <v>1</v>
      </c>
      <c r="N189" s="179" t="s">
        <v>41</v>
      </c>
      <c r="O189" s="76"/>
      <c r="P189" s="180">
        <f>O189*H189</f>
        <v>0</v>
      </c>
      <c r="Q189" s="180">
        <v>0</v>
      </c>
      <c r="R189" s="180">
        <f>Q189*H189</f>
        <v>0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563</v>
      </c>
      <c r="AT189" s="182" t="s">
        <v>147</v>
      </c>
      <c r="AU189" s="182" t="s">
        <v>89</v>
      </c>
      <c r="AY189" s="18" t="s">
        <v>145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84</v>
      </c>
      <c r="BK189" s="183">
        <f>ROUND(I189*H189,2)</f>
        <v>0</v>
      </c>
      <c r="BL189" s="18" t="s">
        <v>563</v>
      </c>
      <c r="BM189" s="182" t="s">
        <v>564</v>
      </c>
    </row>
    <row r="190" s="2" customFormat="1" ht="33" customHeight="1">
      <c r="A190" s="37"/>
      <c r="B190" s="170"/>
      <c r="C190" s="171" t="s">
        <v>261</v>
      </c>
      <c r="D190" s="171" t="s">
        <v>147</v>
      </c>
      <c r="E190" s="172" t="s">
        <v>353</v>
      </c>
      <c r="F190" s="173" t="s">
        <v>354</v>
      </c>
      <c r="G190" s="174" t="s">
        <v>192</v>
      </c>
      <c r="H190" s="175">
        <v>44940</v>
      </c>
      <c r="I190" s="176"/>
      <c r="J190" s="177">
        <f>ROUND(I190*H190,2)</f>
        <v>0</v>
      </c>
      <c r="K190" s="173" t="s">
        <v>151</v>
      </c>
      <c r="L190" s="38"/>
      <c r="M190" s="178" t="s">
        <v>1</v>
      </c>
      <c r="N190" s="179" t="s">
        <v>41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</v>
      </c>
      <c r="T190" s="18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152</v>
      </c>
      <c r="AT190" s="182" t="s">
        <v>147</v>
      </c>
      <c r="AU190" s="182" t="s">
        <v>89</v>
      </c>
      <c r="AY190" s="18" t="s">
        <v>145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84</v>
      </c>
      <c r="BK190" s="183">
        <f>ROUND(I190*H190,2)</f>
        <v>0</v>
      </c>
      <c r="BL190" s="18" t="s">
        <v>152</v>
      </c>
      <c r="BM190" s="182" t="s">
        <v>565</v>
      </c>
    </row>
    <row r="191" s="13" customFormat="1">
      <c r="A191" s="13"/>
      <c r="B191" s="184"/>
      <c r="C191" s="13"/>
      <c r="D191" s="185" t="s">
        <v>154</v>
      </c>
      <c r="E191" s="186" t="s">
        <v>1</v>
      </c>
      <c r="F191" s="187" t="s">
        <v>566</v>
      </c>
      <c r="G191" s="13"/>
      <c r="H191" s="188">
        <v>44940</v>
      </c>
      <c r="I191" s="189"/>
      <c r="J191" s="13"/>
      <c r="K191" s="13"/>
      <c r="L191" s="184"/>
      <c r="M191" s="190"/>
      <c r="N191" s="191"/>
      <c r="O191" s="191"/>
      <c r="P191" s="191"/>
      <c r="Q191" s="191"/>
      <c r="R191" s="191"/>
      <c r="S191" s="191"/>
      <c r="T191" s="19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6" t="s">
        <v>154</v>
      </c>
      <c r="AU191" s="186" t="s">
        <v>89</v>
      </c>
      <c r="AV191" s="13" t="s">
        <v>89</v>
      </c>
      <c r="AW191" s="13" t="s">
        <v>32</v>
      </c>
      <c r="AX191" s="13" t="s">
        <v>84</v>
      </c>
      <c r="AY191" s="186" t="s">
        <v>145</v>
      </c>
    </row>
    <row r="192" s="2" customFormat="1" ht="33" customHeight="1">
      <c r="A192" s="37"/>
      <c r="B192" s="170"/>
      <c r="C192" s="171" t="s">
        <v>86</v>
      </c>
      <c r="D192" s="171" t="s">
        <v>147</v>
      </c>
      <c r="E192" s="172" t="s">
        <v>357</v>
      </c>
      <c r="F192" s="173" t="s">
        <v>358</v>
      </c>
      <c r="G192" s="174" t="s">
        <v>192</v>
      </c>
      <c r="H192" s="175">
        <v>214</v>
      </c>
      <c r="I192" s="176"/>
      <c r="J192" s="177">
        <f>ROUND(I192*H192,2)</f>
        <v>0</v>
      </c>
      <c r="K192" s="173" t="s">
        <v>151</v>
      </c>
      <c r="L192" s="38"/>
      <c r="M192" s="178" t="s">
        <v>1</v>
      </c>
      <c r="N192" s="179" t="s">
        <v>41</v>
      </c>
      <c r="O192" s="76"/>
      <c r="P192" s="180">
        <f>O192*H192</f>
        <v>0</v>
      </c>
      <c r="Q192" s="180">
        <v>0</v>
      </c>
      <c r="R192" s="180">
        <f>Q192*H192</f>
        <v>0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152</v>
      </c>
      <c r="AT192" s="182" t="s">
        <v>147</v>
      </c>
      <c r="AU192" s="182" t="s">
        <v>89</v>
      </c>
      <c r="AY192" s="18" t="s">
        <v>145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84</v>
      </c>
      <c r="BK192" s="183">
        <f>ROUND(I192*H192,2)</f>
        <v>0</v>
      </c>
      <c r="BL192" s="18" t="s">
        <v>152</v>
      </c>
      <c r="BM192" s="182" t="s">
        <v>567</v>
      </c>
    </row>
    <row r="193" s="2" customFormat="1" ht="21.75" customHeight="1">
      <c r="A193" s="37"/>
      <c r="B193" s="170"/>
      <c r="C193" s="171" t="s">
        <v>7</v>
      </c>
      <c r="D193" s="171" t="s">
        <v>147</v>
      </c>
      <c r="E193" s="172" t="s">
        <v>360</v>
      </c>
      <c r="F193" s="173" t="s">
        <v>361</v>
      </c>
      <c r="G193" s="174" t="s">
        <v>192</v>
      </c>
      <c r="H193" s="175">
        <v>214</v>
      </c>
      <c r="I193" s="176"/>
      <c r="J193" s="177">
        <f>ROUND(I193*H193,2)</f>
        <v>0</v>
      </c>
      <c r="K193" s="173" t="s">
        <v>151</v>
      </c>
      <c r="L193" s="38"/>
      <c r="M193" s="178" t="s">
        <v>1</v>
      </c>
      <c r="N193" s="179" t="s">
        <v>41</v>
      </c>
      <c r="O193" s="76"/>
      <c r="P193" s="180">
        <f>O193*H193</f>
        <v>0</v>
      </c>
      <c r="Q193" s="180">
        <v>0</v>
      </c>
      <c r="R193" s="180">
        <f>Q193*H193</f>
        <v>0</v>
      </c>
      <c r="S193" s="180">
        <v>0</v>
      </c>
      <c r="T193" s="18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2" t="s">
        <v>152</v>
      </c>
      <c r="AT193" s="182" t="s">
        <v>147</v>
      </c>
      <c r="AU193" s="182" t="s">
        <v>89</v>
      </c>
      <c r="AY193" s="18" t="s">
        <v>145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8" t="s">
        <v>84</v>
      </c>
      <c r="BK193" s="183">
        <f>ROUND(I193*H193,2)</f>
        <v>0</v>
      </c>
      <c r="BL193" s="18" t="s">
        <v>152</v>
      </c>
      <c r="BM193" s="182" t="s">
        <v>568</v>
      </c>
    </row>
    <row r="194" s="2" customFormat="1" ht="21.75" customHeight="1">
      <c r="A194" s="37"/>
      <c r="B194" s="170"/>
      <c r="C194" s="171" t="s">
        <v>274</v>
      </c>
      <c r="D194" s="171" t="s">
        <v>147</v>
      </c>
      <c r="E194" s="172" t="s">
        <v>364</v>
      </c>
      <c r="F194" s="173" t="s">
        <v>365</v>
      </c>
      <c r="G194" s="174" t="s">
        <v>192</v>
      </c>
      <c r="H194" s="175">
        <v>44940</v>
      </c>
      <c r="I194" s="176"/>
      <c r="J194" s="177">
        <f>ROUND(I194*H194,2)</f>
        <v>0</v>
      </c>
      <c r="K194" s="173" t="s">
        <v>151</v>
      </c>
      <c r="L194" s="38"/>
      <c r="M194" s="178" t="s">
        <v>1</v>
      </c>
      <c r="N194" s="179" t="s">
        <v>41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152</v>
      </c>
      <c r="AT194" s="182" t="s">
        <v>147</v>
      </c>
      <c r="AU194" s="182" t="s">
        <v>89</v>
      </c>
      <c r="AY194" s="18" t="s">
        <v>145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84</v>
      </c>
      <c r="BK194" s="183">
        <f>ROUND(I194*H194,2)</f>
        <v>0</v>
      </c>
      <c r="BL194" s="18" t="s">
        <v>152</v>
      </c>
      <c r="BM194" s="182" t="s">
        <v>569</v>
      </c>
    </row>
    <row r="195" s="13" customFormat="1">
      <c r="A195" s="13"/>
      <c r="B195" s="184"/>
      <c r="C195" s="13"/>
      <c r="D195" s="185" t="s">
        <v>154</v>
      </c>
      <c r="E195" s="186" t="s">
        <v>1</v>
      </c>
      <c r="F195" s="187" t="s">
        <v>570</v>
      </c>
      <c r="G195" s="13"/>
      <c r="H195" s="188">
        <v>44940</v>
      </c>
      <c r="I195" s="189"/>
      <c r="J195" s="13"/>
      <c r="K195" s="13"/>
      <c r="L195" s="184"/>
      <c r="M195" s="190"/>
      <c r="N195" s="191"/>
      <c r="O195" s="191"/>
      <c r="P195" s="191"/>
      <c r="Q195" s="191"/>
      <c r="R195" s="191"/>
      <c r="S195" s="191"/>
      <c r="T195" s="19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6" t="s">
        <v>154</v>
      </c>
      <c r="AU195" s="186" t="s">
        <v>89</v>
      </c>
      <c r="AV195" s="13" t="s">
        <v>89</v>
      </c>
      <c r="AW195" s="13" t="s">
        <v>32</v>
      </c>
      <c r="AX195" s="13" t="s">
        <v>76</v>
      </c>
      <c r="AY195" s="186" t="s">
        <v>145</v>
      </c>
    </row>
    <row r="196" s="14" customFormat="1">
      <c r="A196" s="14"/>
      <c r="B196" s="193"/>
      <c r="C196" s="14"/>
      <c r="D196" s="185" t="s">
        <v>154</v>
      </c>
      <c r="E196" s="194" t="s">
        <v>1</v>
      </c>
      <c r="F196" s="195" t="s">
        <v>159</v>
      </c>
      <c r="G196" s="14"/>
      <c r="H196" s="196">
        <v>44940</v>
      </c>
      <c r="I196" s="197"/>
      <c r="J196" s="14"/>
      <c r="K196" s="14"/>
      <c r="L196" s="193"/>
      <c r="M196" s="198"/>
      <c r="N196" s="199"/>
      <c r="O196" s="199"/>
      <c r="P196" s="199"/>
      <c r="Q196" s="199"/>
      <c r="R196" s="199"/>
      <c r="S196" s="199"/>
      <c r="T196" s="200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4" t="s">
        <v>154</v>
      </c>
      <c r="AU196" s="194" t="s">
        <v>89</v>
      </c>
      <c r="AV196" s="14" t="s">
        <v>152</v>
      </c>
      <c r="AW196" s="14" t="s">
        <v>32</v>
      </c>
      <c r="AX196" s="14" t="s">
        <v>84</v>
      </c>
      <c r="AY196" s="194" t="s">
        <v>145</v>
      </c>
    </row>
    <row r="197" s="2" customFormat="1" ht="21.75" customHeight="1">
      <c r="A197" s="37"/>
      <c r="B197" s="170"/>
      <c r="C197" s="171" t="s">
        <v>278</v>
      </c>
      <c r="D197" s="171" t="s">
        <v>147</v>
      </c>
      <c r="E197" s="172" t="s">
        <v>369</v>
      </c>
      <c r="F197" s="173" t="s">
        <v>370</v>
      </c>
      <c r="G197" s="174" t="s">
        <v>192</v>
      </c>
      <c r="H197" s="175">
        <v>214</v>
      </c>
      <c r="I197" s="176"/>
      <c r="J197" s="177">
        <f>ROUND(I197*H197,2)</f>
        <v>0</v>
      </c>
      <c r="K197" s="173" t="s">
        <v>151</v>
      </c>
      <c r="L197" s="38"/>
      <c r="M197" s="178" t="s">
        <v>1</v>
      </c>
      <c r="N197" s="179" t="s">
        <v>41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152</v>
      </c>
      <c r="AT197" s="182" t="s">
        <v>147</v>
      </c>
      <c r="AU197" s="182" t="s">
        <v>89</v>
      </c>
      <c r="AY197" s="18" t="s">
        <v>145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84</v>
      </c>
      <c r="BK197" s="183">
        <f>ROUND(I197*H197,2)</f>
        <v>0</v>
      </c>
      <c r="BL197" s="18" t="s">
        <v>152</v>
      </c>
      <c r="BM197" s="182" t="s">
        <v>571</v>
      </c>
    </row>
    <row r="198" s="2" customFormat="1" ht="24.15" customHeight="1">
      <c r="A198" s="37"/>
      <c r="B198" s="170"/>
      <c r="C198" s="171" t="s">
        <v>283</v>
      </c>
      <c r="D198" s="171" t="s">
        <v>147</v>
      </c>
      <c r="E198" s="172" t="s">
        <v>572</v>
      </c>
      <c r="F198" s="173" t="s">
        <v>573</v>
      </c>
      <c r="G198" s="174" t="s">
        <v>479</v>
      </c>
      <c r="H198" s="175">
        <v>1</v>
      </c>
      <c r="I198" s="176"/>
      <c r="J198" s="177">
        <f>ROUND(I198*H198,2)</f>
        <v>0</v>
      </c>
      <c r="K198" s="173" t="s">
        <v>1</v>
      </c>
      <c r="L198" s="38"/>
      <c r="M198" s="178" t="s">
        <v>1</v>
      </c>
      <c r="N198" s="179" t="s">
        <v>41</v>
      </c>
      <c r="O198" s="76"/>
      <c r="P198" s="180">
        <f>O198*H198</f>
        <v>0</v>
      </c>
      <c r="Q198" s="180">
        <v>0</v>
      </c>
      <c r="R198" s="180">
        <f>Q198*H198</f>
        <v>0</v>
      </c>
      <c r="S198" s="180">
        <v>0.34999999999999998</v>
      </c>
      <c r="T198" s="181">
        <f>S198*H198</f>
        <v>0.34999999999999998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152</v>
      </c>
      <c r="AT198" s="182" t="s">
        <v>147</v>
      </c>
      <c r="AU198" s="182" t="s">
        <v>89</v>
      </c>
      <c r="AY198" s="18" t="s">
        <v>145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84</v>
      </c>
      <c r="BK198" s="183">
        <f>ROUND(I198*H198,2)</f>
        <v>0</v>
      </c>
      <c r="BL198" s="18" t="s">
        <v>152</v>
      </c>
      <c r="BM198" s="182" t="s">
        <v>574</v>
      </c>
    </row>
    <row r="199" s="15" customFormat="1">
      <c r="A199" s="15"/>
      <c r="B199" s="211"/>
      <c r="C199" s="15"/>
      <c r="D199" s="185" t="s">
        <v>154</v>
      </c>
      <c r="E199" s="212" t="s">
        <v>1</v>
      </c>
      <c r="F199" s="213" t="s">
        <v>575</v>
      </c>
      <c r="G199" s="15"/>
      <c r="H199" s="212" t="s">
        <v>1</v>
      </c>
      <c r="I199" s="214"/>
      <c r="J199" s="15"/>
      <c r="K199" s="15"/>
      <c r="L199" s="211"/>
      <c r="M199" s="215"/>
      <c r="N199" s="216"/>
      <c r="O199" s="216"/>
      <c r="P199" s="216"/>
      <c r="Q199" s="216"/>
      <c r="R199" s="216"/>
      <c r="S199" s="216"/>
      <c r="T199" s="21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12" t="s">
        <v>154</v>
      </c>
      <c r="AU199" s="212" t="s">
        <v>89</v>
      </c>
      <c r="AV199" s="15" t="s">
        <v>84</v>
      </c>
      <c r="AW199" s="15" t="s">
        <v>32</v>
      </c>
      <c r="AX199" s="15" t="s">
        <v>76</v>
      </c>
      <c r="AY199" s="212" t="s">
        <v>145</v>
      </c>
    </row>
    <row r="200" s="13" customFormat="1">
      <c r="A200" s="13"/>
      <c r="B200" s="184"/>
      <c r="C200" s="13"/>
      <c r="D200" s="185" t="s">
        <v>154</v>
      </c>
      <c r="E200" s="186" t="s">
        <v>1</v>
      </c>
      <c r="F200" s="187" t="s">
        <v>84</v>
      </c>
      <c r="G200" s="13"/>
      <c r="H200" s="188">
        <v>1</v>
      </c>
      <c r="I200" s="189"/>
      <c r="J200" s="13"/>
      <c r="K200" s="13"/>
      <c r="L200" s="184"/>
      <c r="M200" s="190"/>
      <c r="N200" s="191"/>
      <c r="O200" s="191"/>
      <c r="P200" s="191"/>
      <c r="Q200" s="191"/>
      <c r="R200" s="191"/>
      <c r="S200" s="191"/>
      <c r="T200" s="19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6" t="s">
        <v>154</v>
      </c>
      <c r="AU200" s="186" t="s">
        <v>89</v>
      </c>
      <c r="AV200" s="13" t="s">
        <v>89</v>
      </c>
      <c r="AW200" s="13" t="s">
        <v>32</v>
      </c>
      <c r="AX200" s="13" t="s">
        <v>84</v>
      </c>
      <c r="AY200" s="186" t="s">
        <v>145</v>
      </c>
    </row>
    <row r="201" s="2" customFormat="1" ht="37.8" customHeight="1">
      <c r="A201" s="37"/>
      <c r="B201" s="170"/>
      <c r="C201" s="171" t="s">
        <v>286</v>
      </c>
      <c r="D201" s="171" t="s">
        <v>147</v>
      </c>
      <c r="E201" s="172" t="s">
        <v>378</v>
      </c>
      <c r="F201" s="173" t="s">
        <v>576</v>
      </c>
      <c r="G201" s="174" t="s">
        <v>150</v>
      </c>
      <c r="H201" s="175">
        <v>22.600000000000001</v>
      </c>
      <c r="I201" s="176"/>
      <c r="J201" s="177">
        <f>ROUND(I201*H201,2)</f>
        <v>0</v>
      </c>
      <c r="K201" s="173" t="s">
        <v>1</v>
      </c>
      <c r="L201" s="38"/>
      <c r="M201" s="178" t="s">
        <v>1</v>
      </c>
      <c r="N201" s="179" t="s">
        <v>41</v>
      </c>
      <c r="O201" s="76"/>
      <c r="P201" s="180">
        <f>O201*H201</f>
        <v>0</v>
      </c>
      <c r="Q201" s="180">
        <v>0</v>
      </c>
      <c r="R201" s="180">
        <f>Q201*H201</f>
        <v>0</v>
      </c>
      <c r="S201" s="180">
        <v>0.375</v>
      </c>
      <c r="T201" s="181">
        <f>S201*H201</f>
        <v>8.4750000000000014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82" t="s">
        <v>152</v>
      </c>
      <c r="AT201" s="182" t="s">
        <v>147</v>
      </c>
      <c r="AU201" s="182" t="s">
        <v>89</v>
      </c>
      <c r="AY201" s="18" t="s">
        <v>145</v>
      </c>
      <c r="BE201" s="183">
        <f>IF(N201="základní",J201,0)</f>
        <v>0</v>
      </c>
      <c r="BF201" s="183">
        <f>IF(N201="snížená",J201,0)</f>
        <v>0</v>
      </c>
      <c r="BG201" s="183">
        <f>IF(N201="zákl. přenesená",J201,0)</f>
        <v>0</v>
      </c>
      <c r="BH201" s="183">
        <f>IF(N201="sníž. přenesená",J201,0)</f>
        <v>0</v>
      </c>
      <c r="BI201" s="183">
        <f>IF(N201="nulová",J201,0)</f>
        <v>0</v>
      </c>
      <c r="BJ201" s="18" t="s">
        <v>84</v>
      </c>
      <c r="BK201" s="183">
        <f>ROUND(I201*H201,2)</f>
        <v>0</v>
      </c>
      <c r="BL201" s="18" t="s">
        <v>152</v>
      </c>
      <c r="BM201" s="182" t="s">
        <v>577</v>
      </c>
    </row>
    <row r="202" s="15" customFormat="1">
      <c r="A202" s="15"/>
      <c r="B202" s="211"/>
      <c r="C202" s="15"/>
      <c r="D202" s="185" t="s">
        <v>154</v>
      </c>
      <c r="E202" s="212" t="s">
        <v>1</v>
      </c>
      <c r="F202" s="213" t="s">
        <v>551</v>
      </c>
      <c r="G202" s="15"/>
      <c r="H202" s="212" t="s">
        <v>1</v>
      </c>
      <c r="I202" s="214"/>
      <c r="J202" s="15"/>
      <c r="K202" s="15"/>
      <c r="L202" s="211"/>
      <c r="M202" s="215"/>
      <c r="N202" s="216"/>
      <c r="O202" s="216"/>
      <c r="P202" s="216"/>
      <c r="Q202" s="216"/>
      <c r="R202" s="216"/>
      <c r="S202" s="216"/>
      <c r="T202" s="21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12" t="s">
        <v>154</v>
      </c>
      <c r="AU202" s="212" t="s">
        <v>89</v>
      </c>
      <c r="AV202" s="15" t="s">
        <v>84</v>
      </c>
      <c r="AW202" s="15" t="s">
        <v>32</v>
      </c>
      <c r="AX202" s="15" t="s">
        <v>76</v>
      </c>
      <c r="AY202" s="212" t="s">
        <v>145</v>
      </c>
    </row>
    <row r="203" s="13" customFormat="1">
      <c r="A203" s="13"/>
      <c r="B203" s="184"/>
      <c r="C203" s="13"/>
      <c r="D203" s="185" t="s">
        <v>154</v>
      </c>
      <c r="E203" s="186" t="s">
        <v>1</v>
      </c>
      <c r="F203" s="187" t="s">
        <v>552</v>
      </c>
      <c r="G203" s="13"/>
      <c r="H203" s="188">
        <v>11.5</v>
      </c>
      <c r="I203" s="189"/>
      <c r="J203" s="13"/>
      <c r="K203" s="13"/>
      <c r="L203" s="184"/>
      <c r="M203" s="190"/>
      <c r="N203" s="191"/>
      <c r="O203" s="191"/>
      <c r="P203" s="191"/>
      <c r="Q203" s="191"/>
      <c r="R203" s="191"/>
      <c r="S203" s="191"/>
      <c r="T203" s="19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6" t="s">
        <v>154</v>
      </c>
      <c r="AU203" s="186" t="s">
        <v>89</v>
      </c>
      <c r="AV203" s="13" t="s">
        <v>89</v>
      </c>
      <c r="AW203" s="13" t="s">
        <v>32</v>
      </c>
      <c r="AX203" s="13" t="s">
        <v>76</v>
      </c>
      <c r="AY203" s="186" t="s">
        <v>145</v>
      </c>
    </row>
    <row r="204" s="15" customFormat="1">
      <c r="A204" s="15"/>
      <c r="B204" s="211"/>
      <c r="C204" s="15"/>
      <c r="D204" s="185" t="s">
        <v>154</v>
      </c>
      <c r="E204" s="212" t="s">
        <v>1</v>
      </c>
      <c r="F204" s="213" t="s">
        <v>553</v>
      </c>
      <c r="G204" s="15"/>
      <c r="H204" s="212" t="s">
        <v>1</v>
      </c>
      <c r="I204" s="214"/>
      <c r="J204" s="15"/>
      <c r="K204" s="15"/>
      <c r="L204" s="211"/>
      <c r="M204" s="215"/>
      <c r="N204" s="216"/>
      <c r="O204" s="216"/>
      <c r="P204" s="216"/>
      <c r="Q204" s="216"/>
      <c r="R204" s="216"/>
      <c r="S204" s="216"/>
      <c r="T204" s="21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12" t="s">
        <v>154</v>
      </c>
      <c r="AU204" s="212" t="s">
        <v>89</v>
      </c>
      <c r="AV204" s="15" t="s">
        <v>84</v>
      </c>
      <c r="AW204" s="15" t="s">
        <v>32</v>
      </c>
      <c r="AX204" s="15" t="s">
        <v>76</v>
      </c>
      <c r="AY204" s="212" t="s">
        <v>145</v>
      </c>
    </row>
    <row r="205" s="13" customFormat="1">
      <c r="A205" s="13"/>
      <c r="B205" s="184"/>
      <c r="C205" s="13"/>
      <c r="D205" s="185" t="s">
        <v>154</v>
      </c>
      <c r="E205" s="186" t="s">
        <v>1</v>
      </c>
      <c r="F205" s="187" t="s">
        <v>554</v>
      </c>
      <c r="G205" s="13"/>
      <c r="H205" s="188">
        <v>2.7000000000000002</v>
      </c>
      <c r="I205" s="189"/>
      <c r="J205" s="13"/>
      <c r="K205" s="13"/>
      <c r="L205" s="184"/>
      <c r="M205" s="190"/>
      <c r="N205" s="191"/>
      <c r="O205" s="191"/>
      <c r="P205" s="191"/>
      <c r="Q205" s="191"/>
      <c r="R205" s="191"/>
      <c r="S205" s="191"/>
      <c r="T205" s="19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6" t="s">
        <v>154</v>
      </c>
      <c r="AU205" s="186" t="s">
        <v>89</v>
      </c>
      <c r="AV205" s="13" t="s">
        <v>89</v>
      </c>
      <c r="AW205" s="13" t="s">
        <v>32</v>
      </c>
      <c r="AX205" s="13" t="s">
        <v>76</v>
      </c>
      <c r="AY205" s="186" t="s">
        <v>145</v>
      </c>
    </row>
    <row r="206" s="15" customFormat="1">
      <c r="A206" s="15"/>
      <c r="B206" s="211"/>
      <c r="C206" s="15"/>
      <c r="D206" s="185" t="s">
        <v>154</v>
      </c>
      <c r="E206" s="212" t="s">
        <v>1</v>
      </c>
      <c r="F206" s="213" t="s">
        <v>555</v>
      </c>
      <c r="G206" s="15"/>
      <c r="H206" s="212" t="s">
        <v>1</v>
      </c>
      <c r="I206" s="214"/>
      <c r="J206" s="15"/>
      <c r="K206" s="15"/>
      <c r="L206" s="211"/>
      <c r="M206" s="215"/>
      <c r="N206" s="216"/>
      <c r="O206" s="216"/>
      <c r="P206" s="216"/>
      <c r="Q206" s="216"/>
      <c r="R206" s="216"/>
      <c r="S206" s="216"/>
      <c r="T206" s="21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12" t="s">
        <v>154</v>
      </c>
      <c r="AU206" s="212" t="s">
        <v>89</v>
      </c>
      <c r="AV206" s="15" t="s">
        <v>84</v>
      </c>
      <c r="AW206" s="15" t="s">
        <v>32</v>
      </c>
      <c r="AX206" s="15" t="s">
        <v>76</v>
      </c>
      <c r="AY206" s="212" t="s">
        <v>145</v>
      </c>
    </row>
    <row r="207" s="13" customFormat="1">
      <c r="A207" s="13"/>
      <c r="B207" s="184"/>
      <c r="C207" s="13"/>
      <c r="D207" s="185" t="s">
        <v>154</v>
      </c>
      <c r="E207" s="186" t="s">
        <v>1</v>
      </c>
      <c r="F207" s="187" t="s">
        <v>556</v>
      </c>
      <c r="G207" s="13"/>
      <c r="H207" s="188">
        <v>8.4000000000000004</v>
      </c>
      <c r="I207" s="189"/>
      <c r="J207" s="13"/>
      <c r="K207" s="13"/>
      <c r="L207" s="184"/>
      <c r="M207" s="190"/>
      <c r="N207" s="191"/>
      <c r="O207" s="191"/>
      <c r="P207" s="191"/>
      <c r="Q207" s="191"/>
      <c r="R207" s="191"/>
      <c r="S207" s="191"/>
      <c r="T207" s="19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6" t="s">
        <v>154</v>
      </c>
      <c r="AU207" s="186" t="s">
        <v>89</v>
      </c>
      <c r="AV207" s="13" t="s">
        <v>89</v>
      </c>
      <c r="AW207" s="13" t="s">
        <v>32</v>
      </c>
      <c r="AX207" s="13" t="s">
        <v>76</v>
      </c>
      <c r="AY207" s="186" t="s">
        <v>145</v>
      </c>
    </row>
    <row r="208" s="14" customFormat="1">
      <c r="A208" s="14"/>
      <c r="B208" s="193"/>
      <c r="C208" s="14"/>
      <c r="D208" s="185" t="s">
        <v>154</v>
      </c>
      <c r="E208" s="194" t="s">
        <v>1</v>
      </c>
      <c r="F208" s="195" t="s">
        <v>159</v>
      </c>
      <c r="G208" s="14"/>
      <c r="H208" s="196">
        <v>22.600000000000001</v>
      </c>
      <c r="I208" s="197"/>
      <c r="J208" s="14"/>
      <c r="K208" s="14"/>
      <c r="L208" s="193"/>
      <c r="M208" s="198"/>
      <c r="N208" s="199"/>
      <c r="O208" s="199"/>
      <c r="P208" s="199"/>
      <c r="Q208" s="199"/>
      <c r="R208" s="199"/>
      <c r="S208" s="199"/>
      <c r="T208" s="200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4" t="s">
        <v>154</v>
      </c>
      <c r="AU208" s="194" t="s">
        <v>89</v>
      </c>
      <c r="AV208" s="14" t="s">
        <v>152</v>
      </c>
      <c r="AW208" s="14" t="s">
        <v>32</v>
      </c>
      <c r="AX208" s="14" t="s">
        <v>84</v>
      </c>
      <c r="AY208" s="194" t="s">
        <v>145</v>
      </c>
    </row>
    <row r="209" s="12" customFormat="1" ht="22.8" customHeight="1">
      <c r="A209" s="12"/>
      <c r="B209" s="157"/>
      <c r="C209" s="12"/>
      <c r="D209" s="158" t="s">
        <v>75</v>
      </c>
      <c r="E209" s="168" t="s">
        <v>417</v>
      </c>
      <c r="F209" s="168" t="s">
        <v>578</v>
      </c>
      <c r="G209" s="12"/>
      <c r="H209" s="12"/>
      <c r="I209" s="160"/>
      <c r="J209" s="169">
        <f>BK209</f>
        <v>0</v>
      </c>
      <c r="K209" s="12"/>
      <c r="L209" s="157"/>
      <c r="M209" s="162"/>
      <c r="N209" s="163"/>
      <c r="O209" s="163"/>
      <c r="P209" s="164">
        <f>SUM(P210:P214)</f>
        <v>0</v>
      </c>
      <c r="Q209" s="163"/>
      <c r="R209" s="164">
        <f>SUM(R210:R214)</f>
        <v>0</v>
      </c>
      <c r="S209" s="163"/>
      <c r="T209" s="165">
        <f>SUM(T210:T214)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158" t="s">
        <v>84</v>
      </c>
      <c r="AT209" s="166" t="s">
        <v>75</v>
      </c>
      <c r="AU209" s="166" t="s">
        <v>84</v>
      </c>
      <c r="AY209" s="158" t="s">
        <v>145</v>
      </c>
      <c r="BK209" s="167">
        <f>SUM(BK210:BK214)</f>
        <v>0</v>
      </c>
    </row>
    <row r="210" s="2" customFormat="1" ht="33" customHeight="1">
      <c r="A210" s="37"/>
      <c r="B210" s="170"/>
      <c r="C210" s="171" t="s">
        <v>290</v>
      </c>
      <c r="D210" s="171" t="s">
        <v>147</v>
      </c>
      <c r="E210" s="172" t="s">
        <v>420</v>
      </c>
      <c r="F210" s="173" t="s">
        <v>421</v>
      </c>
      <c r="G210" s="174" t="s">
        <v>174</v>
      </c>
      <c r="H210" s="175">
        <v>59.304000000000002</v>
      </c>
      <c r="I210" s="176"/>
      <c r="J210" s="177">
        <f>ROUND(I210*H210,2)</f>
        <v>0</v>
      </c>
      <c r="K210" s="173" t="s">
        <v>151</v>
      </c>
      <c r="L210" s="38"/>
      <c r="M210" s="178" t="s">
        <v>1</v>
      </c>
      <c r="N210" s="179" t="s">
        <v>41</v>
      </c>
      <c r="O210" s="76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152</v>
      </c>
      <c r="AT210" s="182" t="s">
        <v>147</v>
      </c>
      <c r="AU210" s="182" t="s">
        <v>89</v>
      </c>
      <c r="AY210" s="18" t="s">
        <v>145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84</v>
      </c>
      <c r="BK210" s="183">
        <f>ROUND(I210*H210,2)</f>
        <v>0</v>
      </c>
      <c r="BL210" s="18" t="s">
        <v>152</v>
      </c>
      <c r="BM210" s="182" t="s">
        <v>579</v>
      </c>
    </row>
    <row r="211" s="2" customFormat="1" ht="24.15" customHeight="1">
      <c r="A211" s="37"/>
      <c r="B211" s="170"/>
      <c r="C211" s="171" t="s">
        <v>293</v>
      </c>
      <c r="D211" s="171" t="s">
        <v>147</v>
      </c>
      <c r="E211" s="172" t="s">
        <v>422</v>
      </c>
      <c r="F211" s="173" t="s">
        <v>423</v>
      </c>
      <c r="G211" s="174" t="s">
        <v>174</v>
      </c>
      <c r="H211" s="175">
        <v>59.304000000000002</v>
      </c>
      <c r="I211" s="176"/>
      <c r="J211" s="177">
        <f>ROUND(I211*H211,2)</f>
        <v>0</v>
      </c>
      <c r="K211" s="173" t="s">
        <v>151</v>
      </c>
      <c r="L211" s="38"/>
      <c r="M211" s="178" t="s">
        <v>1</v>
      </c>
      <c r="N211" s="179" t="s">
        <v>41</v>
      </c>
      <c r="O211" s="76"/>
      <c r="P211" s="180">
        <f>O211*H211</f>
        <v>0</v>
      </c>
      <c r="Q211" s="180">
        <v>0</v>
      </c>
      <c r="R211" s="180">
        <f>Q211*H211</f>
        <v>0</v>
      </c>
      <c r="S211" s="180">
        <v>0</v>
      </c>
      <c r="T211" s="18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152</v>
      </c>
      <c r="AT211" s="182" t="s">
        <v>147</v>
      </c>
      <c r="AU211" s="182" t="s">
        <v>89</v>
      </c>
      <c r="AY211" s="18" t="s">
        <v>145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84</v>
      </c>
      <c r="BK211" s="183">
        <f>ROUND(I211*H211,2)</f>
        <v>0</v>
      </c>
      <c r="BL211" s="18" t="s">
        <v>152</v>
      </c>
      <c r="BM211" s="182" t="s">
        <v>580</v>
      </c>
    </row>
    <row r="212" s="2" customFormat="1" ht="24.15" customHeight="1">
      <c r="A212" s="37"/>
      <c r="B212" s="170"/>
      <c r="C212" s="171" t="s">
        <v>300</v>
      </c>
      <c r="D212" s="171" t="s">
        <v>147</v>
      </c>
      <c r="E212" s="172" t="s">
        <v>425</v>
      </c>
      <c r="F212" s="173" t="s">
        <v>426</v>
      </c>
      <c r="G212" s="174" t="s">
        <v>174</v>
      </c>
      <c r="H212" s="175">
        <v>59.304000000000002</v>
      </c>
      <c r="I212" s="176"/>
      <c r="J212" s="177">
        <f>ROUND(I212*H212,2)</f>
        <v>0</v>
      </c>
      <c r="K212" s="173" t="s">
        <v>151</v>
      </c>
      <c r="L212" s="38"/>
      <c r="M212" s="178" t="s">
        <v>1</v>
      </c>
      <c r="N212" s="179" t="s">
        <v>41</v>
      </c>
      <c r="O212" s="76"/>
      <c r="P212" s="180">
        <f>O212*H212</f>
        <v>0</v>
      </c>
      <c r="Q212" s="180">
        <v>0</v>
      </c>
      <c r="R212" s="180">
        <f>Q212*H212</f>
        <v>0</v>
      </c>
      <c r="S212" s="180">
        <v>0</v>
      </c>
      <c r="T212" s="18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2" t="s">
        <v>152</v>
      </c>
      <c r="AT212" s="182" t="s">
        <v>147</v>
      </c>
      <c r="AU212" s="182" t="s">
        <v>89</v>
      </c>
      <c r="AY212" s="18" t="s">
        <v>145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8" t="s">
        <v>84</v>
      </c>
      <c r="BK212" s="183">
        <f>ROUND(I212*H212,2)</f>
        <v>0</v>
      </c>
      <c r="BL212" s="18" t="s">
        <v>152</v>
      </c>
      <c r="BM212" s="182" t="s">
        <v>581</v>
      </c>
    </row>
    <row r="213" s="2" customFormat="1" ht="33" customHeight="1">
      <c r="A213" s="37"/>
      <c r="B213" s="170"/>
      <c r="C213" s="171" t="s">
        <v>306</v>
      </c>
      <c r="D213" s="171" t="s">
        <v>147</v>
      </c>
      <c r="E213" s="172" t="s">
        <v>428</v>
      </c>
      <c r="F213" s="173" t="s">
        <v>429</v>
      </c>
      <c r="G213" s="174" t="s">
        <v>174</v>
      </c>
      <c r="H213" s="175">
        <v>59.304000000000002</v>
      </c>
      <c r="I213" s="176"/>
      <c r="J213" s="177">
        <f>ROUND(I213*H213,2)</f>
        <v>0</v>
      </c>
      <c r="K213" s="173" t="s">
        <v>151</v>
      </c>
      <c r="L213" s="38"/>
      <c r="M213" s="178" t="s">
        <v>1</v>
      </c>
      <c r="N213" s="179" t="s">
        <v>41</v>
      </c>
      <c r="O213" s="76"/>
      <c r="P213" s="180">
        <f>O213*H213</f>
        <v>0</v>
      </c>
      <c r="Q213" s="180">
        <v>0</v>
      </c>
      <c r="R213" s="180">
        <f>Q213*H213</f>
        <v>0</v>
      </c>
      <c r="S213" s="180">
        <v>0</v>
      </c>
      <c r="T213" s="18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2" t="s">
        <v>152</v>
      </c>
      <c r="AT213" s="182" t="s">
        <v>147</v>
      </c>
      <c r="AU213" s="182" t="s">
        <v>89</v>
      </c>
      <c r="AY213" s="18" t="s">
        <v>145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8" t="s">
        <v>84</v>
      </c>
      <c r="BK213" s="183">
        <f>ROUND(I213*H213,2)</f>
        <v>0</v>
      </c>
      <c r="BL213" s="18" t="s">
        <v>152</v>
      </c>
      <c r="BM213" s="182" t="s">
        <v>582</v>
      </c>
    </row>
    <row r="214" s="2" customFormat="1" ht="24.15" customHeight="1">
      <c r="A214" s="37"/>
      <c r="B214" s="170"/>
      <c r="C214" s="171" t="s">
        <v>90</v>
      </c>
      <c r="D214" s="171" t="s">
        <v>147</v>
      </c>
      <c r="E214" s="172" t="s">
        <v>431</v>
      </c>
      <c r="F214" s="173" t="s">
        <v>432</v>
      </c>
      <c r="G214" s="174" t="s">
        <v>174</v>
      </c>
      <c r="H214" s="175">
        <v>59.304000000000002</v>
      </c>
      <c r="I214" s="176"/>
      <c r="J214" s="177">
        <f>ROUND(I214*H214,2)</f>
        <v>0</v>
      </c>
      <c r="K214" s="173" t="s">
        <v>1</v>
      </c>
      <c r="L214" s="38"/>
      <c r="M214" s="178" t="s">
        <v>1</v>
      </c>
      <c r="N214" s="179" t="s">
        <v>41</v>
      </c>
      <c r="O214" s="76"/>
      <c r="P214" s="180">
        <f>O214*H214</f>
        <v>0</v>
      </c>
      <c r="Q214" s="180">
        <v>0</v>
      </c>
      <c r="R214" s="180">
        <f>Q214*H214</f>
        <v>0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152</v>
      </c>
      <c r="AT214" s="182" t="s">
        <v>147</v>
      </c>
      <c r="AU214" s="182" t="s">
        <v>89</v>
      </c>
      <c r="AY214" s="18" t="s">
        <v>145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84</v>
      </c>
      <c r="BK214" s="183">
        <f>ROUND(I214*H214,2)</f>
        <v>0</v>
      </c>
      <c r="BL214" s="18" t="s">
        <v>152</v>
      </c>
      <c r="BM214" s="182" t="s">
        <v>583</v>
      </c>
    </row>
    <row r="215" s="12" customFormat="1" ht="22.8" customHeight="1">
      <c r="A215" s="12"/>
      <c r="B215" s="157"/>
      <c r="C215" s="12"/>
      <c r="D215" s="158" t="s">
        <v>75</v>
      </c>
      <c r="E215" s="168" t="s">
        <v>433</v>
      </c>
      <c r="F215" s="168" t="s">
        <v>584</v>
      </c>
      <c r="G215" s="12"/>
      <c r="H215" s="12"/>
      <c r="I215" s="160"/>
      <c r="J215" s="169">
        <f>BK215</f>
        <v>0</v>
      </c>
      <c r="K215" s="12"/>
      <c r="L215" s="157"/>
      <c r="M215" s="162"/>
      <c r="N215" s="163"/>
      <c r="O215" s="163"/>
      <c r="P215" s="164">
        <f>P216</f>
        <v>0</v>
      </c>
      <c r="Q215" s="163"/>
      <c r="R215" s="164">
        <f>R216</f>
        <v>0</v>
      </c>
      <c r="S215" s="163"/>
      <c r="T215" s="165">
        <f>T216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158" t="s">
        <v>84</v>
      </c>
      <c r="AT215" s="166" t="s">
        <v>75</v>
      </c>
      <c r="AU215" s="166" t="s">
        <v>84</v>
      </c>
      <c r="AY215" s="158" t="s">
        <v>145</v>
      </c>
      <c r="BK215" s="167">
        <f>BK216</f>
        <v>0</v>
      </c>
    </row>
    <row r="216" s="2" customFormat="1" ht="16.5" customHeight="1">
      <c r="A216" s="37"/>
      <c r="B216" s="170"/>
      <c r="C216" s="171" t="s">
        <v>316</v>
      </c>
      <c r="D216" s="171" t="s">
        <v>147</v>
      </c>
      <c r="E216" s="172" t="s">
        <v>436</v>
      </c>
      <c r="F216" s="173" t="s">
        <v>437</v>
      </c>
      <c r="G216" s="174" t="s">
        <v>174</v>
      </c>
      <c r="H216" s="175">
        <v>115.239</v>
      </c>
      <c r="I216" s="176"/>
      <c r="J216" s="177">
        <f>ROUND(I216*H216,2)</f>
        <v>0</v>
      </c>
      <c r="K216" s="173" t="s">
        <v>151</v>
      </c>
      <c r="L216" s="38"/>
      <c r="M216" s="178" t="s">
        <v>1</v>
      </c>
      <c r="N216" s="179" t="s">
        <v>41</v>
      </c>
      <c r="O216" s="76"/>
      <c r="P216" s="180">
        <f>O216*H216</f>
        <v>0</v>
      </c>
      <c r="Q216" s="180">
        <v>0</v>
      </c>
      <c r="R216" s="180">
        <f>Q216*H216</f>
        <v>0</v>
      </c>
      <c r="S216" s="180">
        <v>0</v>
      </c>
      <c r="T216" s="18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82" t="s">
        <v>152</v>
      </c>
      <c r="AT216" s="182" t="s">
        <v>147</v>
      </c>
      <c r="AU216" s="182" t="s">
        <v>89</v>
      </c>
      <c r="AY216" s="18" t="s">
        <v>145</v>
      </c>
      <c r="BE216" s="183">
        <f>IF(N216="základní",J216,0)</f>
        <v>0</v>
      </c>
      <c r="BF216" s="183">
        <f>IF(N216="snížená",J216,0)</f>
        <v>0</v>
      </c>
      <c r="BG216" s="183">
        <f>IF(N216="zákl. přenesená",J216,0)</f>
        <v>0</v>
      </c>
      <c r="BH216" s="183">
        <f>IF(N216="sníž. přenesená",J216,0)</f>
        <v>0</v>
      </c>
      <c r="BI216" s="183">
        <f>IF(N216="nulová",J216,0)</f>
        <v>0</v>
      </c>
      <c r="BJ216" s="18" t="s">
        <v>84</v>
      </c>
      <c r="BK216" s="183">
        <f>ROUND(I216*H216,2)</f>
        <v>0</v>
      </c>
      <c r="BL216" s="18" t="s">
        <v>152</v>
      </c>
      <c r="BM216" s="182" t="s">
        <v>585</v>
      </c>
    </row>
    <row r="217" s="12" customFormat="1" ht="22.8" customHeight="1">
      <c r="A217" s="12"/>
      <c r="B217" s="157"/>
      <c r="C217" s="12"/>
      <c r="D217" s="158" t="s">
        <v>75</v>
      </c>
      <c r="E217" s="168" t="s">
        <v>75</v>
      </c>
      <c r="F217" s="168" t="s">
        <v>586</v>
      </c>
      <c r="G217" s="12"/>
      <c r="H217" s="12"/>
      <c r="I217" s="160"/>
      <c r="J217" s="169">
        <f>BK217</f>
        <v>0</v>
      </c>
      <c r="K217" s="12"/>
      <c r="L217" s="157"/>
      <c r="M217" s="162"/>
      <c r="N217" s="163"/>
      <c r="O217" s="163"/>
      <c r="P217" s="164">
        <f>P218</f>
        <v>0</v>
      </c>
      <c r="Q217" s="163"/>
      <c r="R217" s="164">
        <f>R218</f>
        <v>0</v>
      </c>
      <c r="S217" s="163"/>
      <c r="T217" s="165">
        <f>T218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58" t="s">
        <v>84</v>
      </c>
      <c r="AT217" s="166" t="s">
        <v>75</v>
      </c>
      <c r="AU217" s="166" t="s">
        <v>84</v>
      </c>
      <c r="AY217" s="158" t="s">
        <v>145</v>
      </c>
      <c r="BK217" s="167">
        <f>BK218</f>
        <v>0</v>
      </c>
    </row>
    <row r="218" s="2" customFormat="1" ht="16.5" customHeight="1">
      <c r="A218" s="37"/>
      <c r="B218" s="170"/>
      <c r="C218" s="171" t="s">
        <v>320</v>
      </c>
      <c r="D218" s="171" t="s">
        <v>147</v>
      </c>
      <c r="E218" s="172" t="s">
        <v>587</v>
      </c>
      <c r="F218" s="173" t="s">
        <v>588</v>
      </c>
      <c r="G218" s="174" t="s">
        <v>479</v>
      </c>
      <c r="H218" s="175">
        <v>1</v>
      </c>
      <c r="I218" s="176"/>
      <c r="J218" s="177">
        <f>ROUND(I218*H218,2)</f>
        <v>0</v>
      </c>
      <c r="K218" s="173" t="s">
        <v>1</v>
      </c>
      <c r="L218" s="38"/>
      <c r="M218" s="178" t="s">
        <v>1</v>
      </c>
      <c r="N218" s="179" t="s">
        <v>41</v>
      </c>
      <c r="O218" s="76"/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2" t="s">
        <v>152</v>
      </c>
      <c r="AT218" s="182" t="s">
        <v>147</v>
      </c>
      <c r="AU218" s="182" t="s">
        <v>89</v>
      </c>
      <c r="AY218" s="18" t="s">
        <v>145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8" t="s">
        <v>84</v>
      </c>
      <c r="BK218" s="183">
        <f>ROUND(I218*H218,2)</f>
        <v>0</v>
      </c>
      <c r="BL218" s="18" t="s">
        <v>152</v>
      </c>
      <c r="BM218" s="182" t="s">
        <v>589</v>
      </c>
    </row>
    <row r="219" s="12" customFormat="1" ht="22.8" customHeight="1">
      <c r="A219" s="12"/>
      <c r="B219" s="157"/>
      <c r="C219" s="12"/>
      <c r="D219" s="158" t="s">
        <v>75</v>
      </c>
      <c r="E219" s="168" t="s">
        <v>590</v>
      </c>
      <c r="F219" s="168" t="s">
        <v>591</v>
      </c>
      <c r="G219" s="12"/>
      <c r="H219" s="12"/>
      <c r="I219" s="160"/>
      <c r="J219" s="169">
        <f>BK219</f>
        <v>0</v>
      </c>
      <c r="K219" s="12"/>
      <c r="L219" s="157"/>
      <c r="M219" s="162"/>
      <c r="N219" s="163"/>
      <c r="O219" s="163"/>
      <c r="P219" s="164">
        <f>SUM(P220:P275)</f>
        <v>0</v>
      </c>
      <c r="Q219" s="163"/>
      <c r="R219" s="164">
        <f>SUM(R220:R275)</f>
        <v>10.59783672</v>
      </c>
      <c r="S219" s="163"/>
      <c r="T219" s="165">
        <f>SUM(T220:T275)</f>
        <v>13.537967999999999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158" t="s">
        <v>84</v>
      </c>
      <c r="AT219" s="166" t="s">
        <v>75</v>
      </c>
      <c r="AU219" s="166" t="s">
        <v>84</v>
      </c>
      <c r="AY219" s="158" t="s">
        <v>145</v>
      </c>
      <c r="BK219" s="167">
        <f>SUM(BK220:BK275)</f>
        <v>0</v>
      </c>
    </row>
    <row r="220" s="2" customFormat="1" ht="37.8" customHeight="1">
      <c r="A220" s="37"/>
      <c r="B220" s="170"/>
      <c r="C220" s="171" t="s">
        <v>324</v>
      </c>
      <c r="D220" s="171" t="s">
        <v>147</v>
      </c>
      <c r="E220" s="172" t="s">
        <v>592</v>
      </c>
      <c r="F220" s="173" t="s">
        <v>593</v>
      </c>
      <c r="G220" s="174" t="s">
        <v>192</v>
      </c>
      <c r="H220" s="175">
        <v>281.88400000000001</v>
      </c>
      <c r="I220" s="176"/>
      <c r="J220" s="177">
        <f>ROUND(I220*H220,2)</f>
        <v>0</v>
      </c>
      <c r="K220" s="173" t="s">
        <v>1</v>
      </c>
      <c r="L220" s="38"/>
      <c r="M220" s="178" t="s">
        <v>1</v>
      </c>
      <c r="N220" s="179" t="s">
        <v>41</v>
      </c>
      <c r="O220" s="76"/>
      <c r="P220" s="180">
        <f>O220*H220</f>
        <v>0</v>
      </c>
      <c r="Q220" s="180">
        <v>0.00080000000000000004</v>
      </c>
      <c r="R220" s="180">
        <f>Q220*H220</f>
        <v>0.22550720000000002</v>
      </c>
      <c r="S220" s="180">
        <v>0.002</v>
      </c>
      <c r="T220" s="181">
        <f>S220*H220</f>
        <v>0.56376800000000005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82" t="s">
        <v>152</v>
      </c>
      <c r="AT220" s="182" t="s">
        <v>147</v>
      </c>
      <c r="AU220" s="182" t="s">
        <v>89</v>
      </c>
      <c r="AY220" s="18" t="s">
        <v>145</v>
      </c>
      <c r="BE220" s="183">
        <f>IF(N220="základní",J220,0)</f>
        <v>0</v>
      </c>
      <c r="BF220" s="183">
        <f>IF(N220="snížená",J220,0)</f>
        <v>0</v>
      </c>
      <c r="BG220" s="183">
        <f>IF(N220="zákl. přenesená",J220,0)</f>
        <v>0</v>
      </c>
      <c r="BH220" s="183">
        <f>IF(N220="sníž. přenesená",J220,0)</f>
        <v>0</v>
      </c>
      <c r="BI220" s="183">
        <f>IF(N220="nulová",J220,0)</f>
        <v>0</v>
      </c>
      <c r="BJ220" s="18" t="s">
        <v>84</v>
      </c>
      <c r="BK220" s="183">
        <f>ROUND(I220*H220,2)</f>
        <v>0</v>
      </c>
      <c r="BL220" s="18" t="s">
        <v>152</v>
      </c>
      <c r="BM220" s="182" t="s">
        <v>594</v>
      </c>
    </row>
    <row r="221" s="15" customFormat="1">
      <c r="A221" s="15"/>
      <c r="B221" s="211"/>
      <c r="C221" s="15"/>
      <c r="D221" s="185" t="s">
        <v>154</v>
      </c>
      <c r="E221" s="212" t="s">
        <v>1</v>
      </c>
      <c r="F221" s="213" t="s">
        <v>595</v>
      </c>
      <c r="G221" s="15"/>
      <c r="H221" s="212" t="s">
        <v>1</v>
      </c>
      <c r="I221" s="214"/>
      <c r="J221" s="15"/>
      <c r="K221" s="15"/>
      <c r="L221" s="211"/>
      <c r="M221" s="215"/>
      <c r="N221" s="216"/>
      <c r="O221" s="216"/>
      <c r="P221" s="216"/>
      <c r="Q221" s="216"/>
      <c r="R221" s="216"/>
      <c r="S221" s="216"/>
      <c r="T221" s="21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12" t="s">
        <v>154</v>
      </c>
      <c r="AU221" s="212" t="s">
        <v>89</v>
      </c>
      <c r="AV221" s="15" t="s">
        <v>84</v>
      </c>
      <c r="AW221" s="15" t="s">
        <v>32</v>
      </c>
      <c r="AX221" s="15" t="s">
        <v>76</v>
      </c>
      <c r="AY221" s="212" t="s">
        <v>145</v>
      </c>
    </row>
    <row r="222" s="13" customFormat="1">
      <c r="A222" s="13"/>
      <c r="B222" s="184"/>
      <c r="C222" s="13"/>
      <c r="D222" s="185" t="s">
        <v>154</v>
      </c>
      <c r="E222" s="186" t="s">
        <v>1</v>
      </c>
      <c r="F222" s="187" t="s">
        <v>596</v>
      </c>
      <c r="G222" s="13"/>
      <c r="H222" s="188">
        <v>33.119999999999997</v>
      </c>
      <c r="I222" s="189"/>
      <c r="J222" s="13"/>
      <c r="K222" s="13"/>
      <c r="L222" s="184"/>
      <c r="M222" s="190"/>
      <c r="N222" s="191"/>
      <c r="O222" s="191"/>
      <c r="P222" s="191"/>
      <c r="Q222" s="191"/>
      <c r="R222" s="191"/>
      <c r="S222" s="191"/>
      <c r="T222" s="19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6" t="s">
        <v>154</v>
      </c>
      <c r="AU222" s="186" t="s">
        <v>89</v>
      </c>
      <c r="AV222" s="13" t="s">
        <v>89</v>
      </c>
      <c r="AW222" s="13" t="s">
        <v>32</v>
      </c>
      <c r="AX222" s="13" t="s">
        <v>76</v>
      </c>
      <c r="AY222" s="186" t="s">
        <v>145</v>
      </c>
    </row>
    <row r="223" s="15" customFormat="1">
      <c r="A223" s="15"/>
      <c r="B223" s="211"/>
      <c r="C223" s="15"/>
      <c r="D223" s="185" t="s">
        <v>154</v>
      </c>
      <c r="E223" s="212" t="s">
        <v>1</v>
      </c>
      <c r="F223" s="213" t="s">
        <v>597</v>
      </c>
      <c r="G223" s="15"/>
      <c r="H223" s="212" t="s">
        <v>1</v>
      </c>
      <c r="I223" s="214"/>
      <c r="J223" s="15"/>
      <c r="K223" s="15"/>
      <c r="L223" s="211"/>
      <c r="M223" s="215"/>
      <c r="N223" s="216"/>
      <c r="O223" s="216"/>
      <c r="P223" s="216"/>
      <c r="Q223" s="216"/>
      <c r="R223" s="216"/>
      <c r="S223" s="216"/>
      <c r="T223" s="21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12" t="s">
        <v>154</v>
      </c>
      <c r="AU223" s="212" t="s">
        <v>89</v>
      </c>
      <c r="AV223" s="15" t="s">
        <v>84</v>
      </c>
      <c r="AW223" s="15" t="s">
        <v>32</v>
      </c>
      <c r="AX223" s="15" t="s">
        <v>76</v>
      </c>
      <c r="AY223" s="212" t="s">
        <v>145</v>
      </c>
    </row>
    <row r="224" s="13" customFormat="1">
      <c r="A224" s="13"/>
      <c r="B224" s="184"/>
      <c r="C224" s="13"/>
      <c r="D224" s="185" t="s">
        <v>154</v>
      </c>
      <c r="E224" s="186" t="s">
        <v>1</v>
      </c>
      <c r="F224" s="187" t="s">
        <v>598</v>
      </c>
      <c r="G224" s="13"/>
      <c r="H224" s="188">
        <v>24.030000000000001</v>
      </c>
      <c r="I224" s="189"/>
      <c r="J224" s="13"/>
      <c r="K224" s="13"/>
      <c r="L224" s="184"/>
      <c r="M224" s="190"/>
      <c r="N224" s="191"/>
      <c r="O224" s="191"/>
      <c r="P224" s="191"/>
      <c r="Q224" s="191"/>
      <c r="R224" s="191"/>
      <c r="S224" s="191"/>
      <c r="T224" s="19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6" t="s">
        <v>154</v>
      </c>
      <c r="AU224" s="186" t="s">
        <v>89</v>
      </c>
      <c r="AV224" s="13" t="s">
        <v>89</v>
      </c>
      <c r="AW224" s="13" t="s">
        <v>32</v>
      </c>
      <c r="AX224" s="13" t="s">
        <v>76</v>
      </c>
      <c r="AY224" s="186" t="s">
        <v>145</v>
      </c>
    </row>
    <row r="225" s="15" customFormat="1">
      <c r="A225" s="15"/>
      <c r="B225" s="211"/>
      <c r="C225" s="15"/>
      <c r="D225" s="185" t="s">
        <v>154</v>
      </c>
      <c r="E225" s="212" t="s">
        <v>1</v>
      </c>
      <c r="F225" s="213" t="s">
        <v>599</v>
      </c>
      <c r="G225" s="15"/>
      <c r="H225" s="212" t="s">
        <v>1</v>
      </c>
      <c r="I225" s="214"/>
      <c r="J225" s="15"/>
      <c r="K225" s="15"/>
      <c r="L225" s="211"/>
      <c r="M225" s="215"/>
      <c r="N225" s="216"/>
      <c r="O225" s="216"/>
      <c r="P225" s="216"/>
      <c r="Q225" s="216"/>
      <c r="R225" s="216"/>
      <c r="S225" s="216"/>
      <c r="T225" s="21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12" t="s">
        <v>154</v>
      </c>
      <c r="AU225" s="212" t="s">
        <v>89</v>
      </c>
      <c r="AV225" s="15" t="s">
        <v>84</v>
      </c>
      <c r="AW225" s="15" t="s">
        <v>32</v>
      </c>
      <c r="AX225" s="15" t="s">
        <v>76</v>
      </c>
      <c r="AY225" s="212" t="s">
        <v>145</v>
      </c>
    </row>
    <row r="226" s="13" customFormat="1">
      <c r="A226" s="13"/>
      <c r="B226" s="184"/>
      <c r="C226" s="13"/>
      <c r="D226" s="185" t="s">
        <v>154</v>
      </c>
      <c r="E226" s="186" t="s">
        <v>1</v>
      </c>
      <c r="F226" s="187" t="s">
        <v>600</v>
      </c>
      <c r="G226" s="13"/>
      <c r="H226" s="188">
        <v>50.624000000000002</v>
      </c>
      <c r="I226" s="189"/>
      <c r="J226" s="13"/>
      <c r="K226" s="13"/>
      <c r="L226" s="184"/>
      <c r="M226" s="190"/>
      <c r="N226" s="191"/>
      <c r="O226" s="191"/>
      <c r="P226" s="191"/>
      <c r="Q226" s="191"/>
      <c r="R226" s="191"/>
      <c r="S226" s="191"/>
      <c r="T226" s="19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6" t="s">
        <v>154</v>
      </c>
      <c r="AU226" s="186" t="s">
        <v>89</v>
      </c>
      <c r="AV226" s="13" t="s">
        <v>89</v>
      </c>
      <c r="AW226" s="13" t="s">
        <v>32</v>
      </c>
      <c r="AX226" s="13" t="s">
        <v>76</v>
      </c>
      <c r="AY226" s="186" t="s">
        <v>145</v>
      </c>
    </row>
    <row r="227" s="15" customFormat="1">
      <c r="A227" s="15"/>
      <c r="B227" s="211"/>
      <c r="C227" s="15"/>
      <c r="D227" s="185" t="s">
        <v>154</v>
      </c>
      <c r="E227" s="212" t="s">
        <v>1</v>
      </c>
      <c r="F227" s="213" t="s">
        <v>601</v>
      </c>
      <c r="G227" s="15"/>
      <c r="H227" s="212" t="s">
        <v>1</v>
      </c>
      <c r="I227" s="214"/>
      <c r="J227" s="15"/>
      <c r="K227" s="15"/>
      <c r="L227" s="211"/>
      <c r="M227" s="215"/>
      <c r="N227" s="216"/>
      <c r="O227" s="216"/>
      <c r="P227" s="216"/>
      <c r="Q227" s="216"/>
      <c r="R227" s="216"/>
      <c r="S227" s="216"/>
      <c r="T227" s="217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12" t="s">
        <v>154</v>
      </c>
      <c r="AU227" s="212" t="s">
        <v>89</v>
      </c>
      <c r="AV227" s="15" t="s">
        <v>84</v>
      </c>
      <c r="AW227" s="15" t="s">
        <v>32</v>
      </c>
      <c r="AX227" s="15" t="s">
        <v>76</v>
      </c>
      <c r="AY227" s="212" t="s">
        <v>145</v>
      </c>
    </row>
    <row r="228" s="13" customFormat="1">
      <c r="A228" s="13"/>
      <c r="B228" s="184"/>
      <c r="C228" s="13"/>
      <c r="D228" s="185" t="s">
        <v>154</v>
      </c>
      <c r="E228" s="186" t="s">
        <v>1</v>
      </c>
      <c r="F228" s="187" t="s">
        <v>602</v>
      </c>
      <c r="G228" s="13"/>
      <c r="H228" s="188">
        <v>28.039999999999999</v>
      </c>
      <c r="I228" s="189"/>
      <c r="J228" s="13"/>
      <c r="K228" s="13"/>
      <c r="L228" s="184"/>
      <c r="M228" s="190"/>
      <c r="N228" s="191"/>
      <c r="O228" s="191"/>
      <c r="P228" s="191"/>
      <c r="Q228" s="191"/>
      <c r="R228" s="191"/>
      <c r="S228" s="191"/>
      <c r="T228" s="19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6" t="s">
        <v>154</v>
      </c>
      <c r="AU228" s="186" t="s">
        <v>89</v>
      </c>
      <c r="AV228" s="13" t="s">
        <v>89</v>
      </c>
      <c r="AW228" s="13" t="s">
        <v>32</v>
      </c>
      <c r="AX228" s="13" t="s">
        <v>76</v>
      </c>
      <c r="AY228" s="186" t="s">
        <v>145</v>
      </c>
    </row>
    <row r="229" s="15" customFormat="1">
      <c r="A229" s="15"/>
      <c r="B229" s="211"/>
      <c r="C229" s="15"/>
      <c r="D229" s="185" t="s">
        <v>154</v>
      </c>
      <c r="E229" s="212" t="s">
        <v>1</v>
      </c>
      <c r="F229" s="213" t="s">
        <v>603</v>
      </c>
      <c r="G229" s="15"/>
      <c r="H229" s="212" t="s">
        <v>1</v>
      </c>
      <c r="I229" s="214"/>
      <c r="J229" s="15"/>
      <c r="K229" s="15"/>
      <c r="L229" s="211"/>
      <c r="M229" s="215"/>
      <c r="N229" s="216"/>
      <c r="O229" s="216"/>
      <c r="P229" s="216"/>
      <c r="Q229" s="216"/>
      <c r="R229" s="216"/>
      <c r="S229" s="216"/>
      <c r="T229" s="21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12" t="s">
        <v>154</v>
      </c>
      <c r="AU229" s="212" t="s">
        <v>89</v>
      </c>
      <c r="AV229" s="15" t="s">
        <v>84</v>
      </c>
      <c r="AW229" s="15" t="s">
        <v>32</v>
      </c>
      <c r="AX229" s="15" t="s">
        <v>76</v>
      </c>
      <c r="AY229" s="212" t="s">
        <v>145</v>
      </c>
    </row>
    <row r="230" s="13" customFormat="1">
      <c r="A230" s="13"/>
      <c r="B230" s="184"/>
      <c r="C230" s="13"/>
      <c r="D230" s="185" t="s">
        <v>154</v>
      </c>
      <c r="E230" s="186" t="s">
        <v>1</v>
      </c>
      <c r="F230" s="187" t="s">
        <v>604</v>
      </c>
      <c r="G230" s="13"/>
      <c r="H230" s="188">
        <v>19.640000000000001</v>
      </c>
      <c r="I230" s="189"/>
      <c r="J230" s="13"/>
      <c r="K230" s="13"/>
      <c r="L230" s="184"/>
      <c r="M230" s="190"/>
      <c r="N230" s="191"/>
      <c r="O230" s="191"/>
      <c r="P230" s="191"/>
      <c r="Q230" s="191"/>
      <c r="R230" s="191"/>
      <c r="S230" s="191"/>
      <c r="T230" s="19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6" t="s">
        <v>154</v>
      </c>
      <c r="AU230" s="186" t="s">
        <v>89</v>
      </c>
      <c r="AV230" s="13" t="s">
        <v>89</v>
      </c>
      <c r="AW230" s="13" t="s">
        <v>32</v>
      </c>
      <c r="AX230" s="13" t="s">
        <v>76</v>
      </c>
      <c r="AY230" s="186" t="s">
        <v>145</v>
      </c>
    </row>
    <row r="231" s="15" customFormat="1">
      <c r="A231" s="15"/>
      <c r="B231" s="211"/>
      <c r="C231" s="15"/>
      <c r="D231" s="185" t="s">
        <v>154</v>
      </c>
      <c r="E231" s="212" t="s">
        <v>1</v>
      </c>
      <c r="F231" s="213" t="s">
        <v>605</v>
      </c>
      <c r="G231" s="15"/>
      <c r="H231" s="212" t="s">
        <v>1</v>
      </c>
      <c r="I231" s="214"/>
      <c r="J231" s="15"/>
      <c r="K231" s="15"/>
      <c r="L231" s="211"/>
      <c r="M231" s="215"/>
      <c r="N231" s="216"/>
      <c r="O231" s="216"/>
      <c r="P231" s="216"/>
      <c r="Q231" s="216"/>
      <c r="R231" s="216"/>
      <c r="S231" s="216"/>
      <c r="T231" s="21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12" t="s">
        <v>154</v>
      </c>
      <c r="AU231" s="212" t="s">
        <v>89</v>
      </c>
      <c r="AV231" s="15" t="s">
        <v>84</v>
      </c>
      <c r="AW231" s="15" t="s">
        <v>32</v>
      </c>
      <c r="AX231" s="15" t="s">
        <v>76</v>
      </c>
      <c r="AY231" s="212" t="s">
        <v>145</v>
      </c>
    </row>
    <row r="232" s="13" customFormat="1">
      <c r="A232" s="13"/>
      <c r="B232" s="184"/>
      <c r="C232" s="13"/>
      <c r="D232" s="185" t="s">
        <v>154</v>
      </c>
      <c r="E232" s="186" t="s">
        <v>1</v>
      </c>
      <c r="F232" s="187" t="s">
        <v>606</v>
      </c>
      <c r="G232" s="13"/>
      <c r="H232" s="188">
        <v>14.43</v>
      </c>
      <c r="I232" s="189"/>
      <c r="J232" s="13"/>
      <c r="K232" s="13"/>
      <c r="L232" s="184"/>
      <c r="M232" s="190"/>
      <c r="N232" s="191"/>
      <c r="O232" s="191"/>
      <c r="P232" s="191"/>
      <c r="Q232" s="191"/>
      <c r="R232" s="191"/>
      <c r="S232" s="191"/>
      <c r="T232" s="19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6" t="s">
        <v>154</v>
      </c>
      <c r="AU232" s="186" t="s">
        <v>89</v>
      </c>
      <c r="AV232" s="13" t="s">
        <v>89</v>
      </c>
      <c r="AW232" s="13" t="s">
        <v>32</v>
      </c>
      <c r="AX232" s="13" t="s">
        <v>76</v>
      </c>
      <c r="AY232" s="186" t="s">
        <v>145</v>
      </c>
    </row>
    <row r="233" s="15" customFormat="1">
      <c r="A233" s="15"/>
      <c r="B233" s="211"/>
      <c r="C233" s="15"/>
      <c r="D233" s="185" t="s">
        <v>154</v>
      </c>
      <c r="E233" s="212" t="s">
        <v>1</v>
      </c>
      <c r="F233" s="213" t="s">
        <v>607</v>
      </c>
      <c r="G233" s="15"/>
      <c r="H233" s="212" t="s">
        <v>1</v>
      </c>
      <c r="I233" s="214"/>
      <c r="J233" s="15"/>
      <c r="K233" s="15"/>
      <c r="L233" s="211"/>
      <c r="M233" s="215"/>
      <c r="N233" s="216"/>
      <c r="O233" s="216"/>
      <c r="P233" s="216"/>
      <c r="Q233" s="216"/>
      <c r="R233" s="216"/>
      <c r="S233" s="216"/>
      <c r="T233" s="21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12" t="s">
        <v>154</v>
      </c>
      <c r="AU233" s="212" t="s">
        <v>89</v>
      </c>
      <c r="AV233" s="15" t="s">
        <v>84</v>
      </c>
      <c r="AW233" s="15" t="s">
        <v>32</v>
      </c>
      <c r="AX233" s="15" t="s">
        <v>76</v>
      </c>
      <c r="AY233" s="212" t="s">
        <v>145</v>
      </c>
    </row>
    <row r="234" s="13" customFormat="1">
      <c r="A234" s="13"/>
      <c r="B234" s="184"/>
      <c r="C234" s="13"/>
      <c r="D234" s="185" t="s">
        <v>154</v>
      </c>
      <c r="E234" s="186" t="s">
        <v>1</v>
      </c>
      <c r="F234" s="187" t="s">
        <v>608</v>
      </c>
      <c r="G234" s="13"/>
      <c r="H234" s="188">
        <v>112</v>
      </c>
      <c r="I234" s="189"/>
      <c r="J234" s="13"/>
      <c r="K234" s="13"/>
      <c r="L234" s="184"/>
      <c r="M234" s="190"/>
      <c r="N234" s="191"/>
      <c r="O234" s="191"/>
      <c r="P234" s="191"/>
      <c r="Q234" s="191"/>
      <c r="R234" s="191"/>
      <c r="S234" s="191"/>
      <c r="T234" s="19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6" t="s">
        <v>154</v>
      </c>
      <c r="AU234" s="186" t="s">
        <v>89</v>
      </c>
      <c r="AV234" s="13" t="s">
        <v>89</v>
      </c>
      <c r="AW234" s="13" t="s">
        <v>32</v>
      </c>
      <c r="AX234" s="13" t="s">
        <v>76</v>
      </c>
      <c r="AY234" s="186" t="s">
        <v>145</v>
      </c>
    </row>
    <row r="235" s="14" customFormat="1">
      <c r="A235" s="14"/>
      <c r="B235" s="193"/>
      <c r="C235" s="14"/>
      <c r="D235" s="185" t="s">
        <v>154</v>
      </c>
      <c r="E235" s="194" t="s">
        <v>1</v>
      </c>
      <c r="F235" s="195" t="s">
        <v>159</v>
      </c>
      <c r="G235" s="14"/>
      <c r="H235" s="196">
        <v>281.88400000000001</v>
      </c>
      <c r="I235" s="197"/>
      <c r="J235" s="14"/>
      <c r="K235" s="14"/>
      <c r="L235" s="193"/>
      <c r="M235" s="198"/>
      <c r="N235" s="199"/>
      <c r="O235" s="199"/>
      <c r="P235" s="199"/>
      <c r="Q235" s="199"/>
      <c r="R235" s="199"/>
      <c r="S235" s="199"/>
      <c r="T235" s="200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194" t="s">
        <v>154</v>
      </c>
      <c r="AU235" s="194" t="s">
        <v>89</v>
      </c>
      <c r="AV235" s="14" t="s">
        <v>152</v>
      </c>
      <c r="AW235" s="14" t="s">
        <v>32</v>
      </c>
      <c r="AX235" s="14" t="s">
        <v>84</v>
      </c>
      <c r="AY235" s="194" t="s">
        <v>145</v>
      </c>
    </row>
    <row r="236" s="2" customFormat="1" ht="24.15" customHeight="1">
      <c r="A236" s="37"/>
      <c r="B236" s="170"/>
      <c r="C236" s="171" t="s">
        <v>328</v>
      </c>
      <c r="D236" s="171" t="s">
        <v>147</v>
      </c>
      <c r="E236" s="172" t="s">
        <v>609</v>
      </c>
      <c r="F236" s="173" t="s">
        <v>610</v>
      </c>
      <c r="G236" s="174" t="s">
        <v>192</v>
      </c>
      <c r="H236" s="175">
        <v>281.88400000000001</v>
      </c>
      <c r="I236" s="176"/>
      <c r="J236" s="177">
        <f>ROUND(I236*H236,2)</f>
        <v>0</v>
      </c>
      <c r="K236" s="173" t="s">
        <v>1</v>
      </c>
      <c r="L236" s="38"/>
      <c r="M236" s="178" t="s">
        <v>1</v>
      </c>
      <c r="N236" s="179" t="s">
        <v>41</v>
      </c>
      <c r="O236" s="76"/>
      <c r="P236" s="180">
        <f>O236*H236</f>
        <v>0</v>
      </c>
      <c r="Q236" s="180">
        <v>0</v>
      </c>
      <c r="R236" s="180">
        <f>Q236*H236</f>
        <v>0</v>
      </c>
      <c r="S236" s="180">
        <v>0.029999999999999999</v>
      </c>
      <c r="T236" s="181">
        <f>S236*H236</f>
        <v>8.4565199999999994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152</v>
      </c>
      <c r="AT236" s="182" t="s">
        <v>147</v>
      </c>
      <c r="AU236" s="182" t="s">
        <v>89</v>
      </c>
      <c r="AY236" s="18" t="s">
        <v>145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84</v>
      </c>
      <c r="BK236" s="183">
        <f>ROUND(I236*H236,2)</f>
        <v>0</v>
      </c>
      <c r="BL236" s="18" t="s">
        <v>152</v>
      </c>
      <c r="BM236" s="182" t="s">
        <v>611</v>
      </c>
    </row>
    <row r="237" s="15" customFormat="1">
      <c r="A237" s="15"/>
      <c r="B237" s="211"/>
      <c r="C237" s="15"/>
      <c r="D237" s="185" t="s">
        <v>154</v>
      </c>
      <c r="E237" s="212" t="s">
        <v>1</v>
      </c>
      <c r="F237" s="213" t="s">
        <v>595</v>
      </c>
      <c r="G237" s="15"/>
      <c r="H237" s="212" t="s">
        <v>1</v>
      </c>
      <c r="I237" s="214"/>
      <c r="J237" s="15"/>
      <c r="K237" s="15"/>
      <c r="L237" s="211"/>
      <c r="M237" s="215"/>
      <c r="N237" s="216"/>
      <c r="O237" s="216"/>
      <c r="P237" s="216"/>
      <c r="Q237" s="216"/>
      <c r="R237" s="216"/>
      <c r="S237" s="216"/>
      <c r="T237" s="217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12" t="s">
        <v>154</v>
      </c>
      <c r="AU237" s="212" t="s">
        <v>89</v>
      </c>
      <c r="AV237" s="15" t="s">
        <v>84</v>
      </c>
      <c r="AW237" s="15" t="s">
        <v>32</v>
      </c>
      <c r="AX237" s="15" t="s">
        <v>76</v>
      </c>
      <c r="AY237" s="212" t="s">
        <v>145</v>
      </c>
    </row>
    <row r="238" s="13" customFormat="1">
      <c r="A238" s="13"/>
      <c r="B238" s="184"/>
      <c r="C238" s="13"/>
      <c r="D238" s="185" t="s">
        <v>154</v>
      </c>
      <c r="E238" s="186" t="s">
        <v>1</v>
      </c>
      <c r="F238" s="187" t="s">
        <v>596</v>
      </c>
      <c r="G238" s="13"/>
      <c r="H238" s="188">
        <v>33.119999999999997</v>
      </c>
      <c r="I238" s="189"/>
      <c r="J238" s="13"/>
      <c r="K238" s="13"/>
      <c r="L238" s="184"/>
      <c r="M238" s="190"/>
      <c r="N238" s="191"/>
      <c r="O238" s="191"/>
      <c r="P238" s="191"/>
      <c r="Q238" s="191"/>
      <c r="R238" s="191"/>
      <c r="S238" s="191"/>
      <c r="T238" s="19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6" t="s">
        <v>154</v>
      </c>
      <c r="AU238" s="186" t="s">
        <v>89</v>
      </c>
      <c r="AV238" s="13" t="s">
        <v>89</v>
      </c>
      <c r="AW238" s="13" t="s">
        <v>32</v>
      </c>
      <c r="AX238" s="13" t="s">
        <v>76</v>
      </c>
      <c r="AY238" s="186" t="s">
        <v>145</v>
      </c>
    </row>
    <row r="239" s="15" customFormat="1">
      <c r="A239" s="15"/>
      <c r="B239" s="211"/>
      <c r="C239" s="15"/>
      <c r="D239" s="185" t="s">
        <v>154</v>
      </c>
      <c r="E239" s="212" t="s">
        <v>1</v>
      </c>
      <c r="F239" s="213" t="s">
        <v>597</v>
      </c>
      <c r="G239" s="15"/>
      <c r="H239" s="212" t="s">
        <v>1</v>
      </c>
      <c r="I239" s="214"/>
      <c r="J239" s="15"/>
      <c r="K239" s="15"/>
      <c r="L239" s="211"/>
      <c r="M239" s="215"/>
      <c r="N239" s="216"/>
      <c r="O239" s="216"/>
      <c r="P239" s="216"/>
      <c r="Q239" s="216"/>
      <c r="R239" s="216"/>
      <c r="S239" s="216"/>
      <c r="T239" s="21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12" t="s">
        <v>154</v>
      </c>
      <c r="AU239" s="212" t="s">
        <v>89</v>
      </c>
      <c r="AV239" s="15" t="s">
        <v>84</v>
      </c>
      <c r="AW239" s="15" t="s">
        <v>32</v>
      </c>
      <c r="AX239" s="15" t="s">
        <v>76</v>
      </c>
      <c r="AY239" s="212" t="s">
        <v>145</v>
      </c>
    </row>
    <row r="240" s="13" customFormat="1">
      <c r="A240" s="13"/>
      <c r="B240" s="184"/>
      <c r="C240" s="13"/>
      <c r="D240" s="185" t="s">
        <v>154</v>
      </c>
      <c r="E240" s="186" t="s">
        <v>1</v>
      </c>
      <c r="F240" s="187" t="s">
        <v>598</v>
      </c>
      <c r="G240" s="13"/>
      <c r="H240" s="188">
        <v>24.030000000000001</v>
      </c>
      <c r="I240" s="189"/>
      <c r="J240" s="13"/>
      <c r="K240" s="13"/>
      <c r="L240" s="184"/>
      <c r="M240" s="190"/>
      <c r="N240" s="191"/>
      <c r="O240" s="191"/>
      <c r="P240" s="191"/>
      <c r="Q240" s="191"/>
      <c r="R240" s="191"/>
      <c r="S240" s="191"/>
      <c r="T240" s="19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6" t="s">
        <v>154</v>
      </c>
      <c r="AU240" s="186" t="s">
        <v>89</v>
      </c>
      <c r="AV240" s="13" t="s">
        <v>89</v>
      </c>
      <c r="AW240" s="13" t="s">
        <v>32</v>
      </c>
      <c r="AX240" s="13" t="s">
        <v>76</v>
      </c>
      <c r="AY240" s="186" t="s">
        <v>145</v>
      </c>
    </row>
    <row r="241" s="15" customFormat="1">
      <c r="A241" s="15"/>
      <c r="B241" s="211"/>
      <c r="C241" s="15"/>
      <c r="D241" s="185" t="s">
        <v>154</v>
      </c>
      <c r="E241" s="212" t="s">
        <v>1</v>
      </c>
      <c r="F241" s="213" t="s">
        <v>599</v>
      </c>
      <c r="G241" s="15"/>
      <c r="H241" s="212" t="s">
        <v>1</v>
      </c>
      <c r="I241" s="214"/>
      <c r="J241" s="15"/>
      <c r="K241" s="15"/>
      <c r="L241" s="211"/>
      <c r="M241" s="215"/>
      <c r="N241" s="216"/>
      <c r="O241" s="216"/>
      <c r="P241" s="216"/>
      <c r="Q241" s="216"/>
      <c r="R241" s="216"/>
      <c r="S241" s="216"/>
      <c r="T241" s="21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12" t="s">
        <v>154</v>
      </c>
      <c r="AU241" s="212" t="s">
        <v>89</v>
      </c>
      <c r="AV241" s="15" t="s">
        <v>84</v>
      </c>
      <c r="AW241" s="15" t="s">
        <v>32</v>
      </c>
      <c r="AX241" s="15" t="s">
        <v>76</v>
      </c>
      <c r="AY241" s="212" t="s">
        <v>145</v>
      </c>
    </row>
    <row r="242" s="13" customFormat="1">
      <c r="A242" s="13"/>
      <c r="B242" s="184"/>
      <c r="C242" s="13"/>
      <c r="D242" s="185" t="s">
        <v>154</v>
      </c>
      <c r="E242" s="186" t="s">
        <v>1</v>
      </c>
      <c r="F242" s="187" t="s">
        <v>600</v>
      </c>
      <c r="G242" s="13"/>
      <c r="H242" s="188">
        <v>50.624000000000002</v>
      </c>
      <c r="I242" s="189"/>
      <c r="J242" s="13"/>
      <c r="K242" s="13"/>
      <c r="L242" s="184"/>
      <c r="M242" s="190"/>
      <c r="N242" s="191"/>
      <c r="O242" s="191"/>
      <c r="P242" s="191"/>
      <c r="Q242" s="191"/>
      <c r="R242" s="191"/>
      <c r="S242" s="191"/>
      <c r="T242" s="19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6" t="s">
        <v>154</v>
      </c>
      <c r="AU242" s="186" t="s">
        <v>89</v>
      </c>
      <c r="AV242" s="13" t="s">
        <v>89</v>
      </c>
      <c r="AW242" s="13" t="s">
        <v>32</v>
      </c>
      <c r="AX242" s="13" t="s">
        <v>76</v>
      </c>
      <c r="AY242" s="186" t="s">
        <v>145</v>
      </c>
    </row>
    <row r="243" s="15" customFormat="1">
      <c r="A243" s="15"/>
      <c r="B243" s="211"/>
      <c r="C243" s="15"/>
      <c r="D243" s="185" t="s">
        <v>154</v>
      </c>
      <c r="E243" s="212" t="s">
        <v>1</v>
      </c>
      <c r="F243" s="213" t="s">
        <v>601</v>
      </c>
      <c r="G243" s="15"/>
      <c r="H243" s="212" t="s">
        <v>1</v>
      </c>
      <c r="I243" s="214"/>
      <c r="J243" s="15"/>
      <c r="K243" s="15"/>
      <c r="L243" s="211"/>
      <c r="M243" s="215"/>
      <c r="N243" s="216"/>
      <c r="O243" s="216"/>
      <c r="P243" s="216"/>
      <c r="Q243" s="216"/>
      <c r="R243" s="216"/>
      <c r="S243" s="216"/>
      <c r="T243" s="21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12" t="s">
        <v>154</v>
      </c>
      <c r="AU243" s="212" t="s">
        <v>89</v>
      </c>
      <c r="AV243" s="15" t="s">
        <v>84</v>
      </c>
      <c r="AW243" s="15" t="s">
        <v>32</v>
      </c>
      <c r="AX243" s="15" t="s">
        <v>76</v>
      </c>
      <c r="AY243" s="212" t="s">
        <v>145</v>
      </c>
    </row>
    <row r="244" s="13" customFormat="1">
      <c r="A244" s="13"/>
      <c r="B244" s="184"/>
      <c r="C244" s="13"/>
      <c r="D244" s="185" t="s">
        <v>154</v>
      </c>
      <c r="E244" s="186" t="s">
        <v>1</v>
      </c>
      <c r="F244" s="187" t="s">
        <v>602</v>
      </c>
      <c r="G244" s="13"/>
      <c r="H244" s="188">
        <v>28.039999999999999</v>
      </c>
      <c r="I244" s="189"/>
      <c r="J244" s="13"/>
      <c r="K244" s="13"/>
      <c r="L244" s="184"/>
      <c r="M244" s="190"/>
      <c r="N244" s="191"/>
      <c r="O244" s="191"/>
      <c r="P244" s="191"/>
      <c r="Q244" s="191"/>
      <c r="R244" s="191"/>
      <c r="S244" s="191"/>
      <c r="T244" s="19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6" t="s">
        <v>154</v>
      </c>
      <c r="AU244" s="186" t="s">
        <v>89</v>
      </c>
      <c r="AV244" s="13" t="s">
        <v>89</v>
      </c>
      <c r="AW244" s="13" t="s">
        <v>32</v>
      </c>
      <c r="AX244" s="13" t="s">
        <v>76</v>
      </c>
      <c r="AY244" s="186" t="s">
        <v>145</v>
      </c>
    </row>
    <row r="245" s="15" customFormat="1">
      <c r="A245" s="15"/>
      <c r="B245" s="211"/>
      <c r="C245" s="15"/>
      <c r="D245" s="185" t="s">
        <v>154</v>
      </c>
      <c r="E245" s="212" t="s">
        <v>1</v>
      </c>
      <c r="F245" s="213" t="s">
        <v>603</v>
      </c>
      <c r="G245" s="15"/>
      <c r="H245" s="212" t="s">
        <v>1</v>
      </c>
      <c r="I245" s="214"/>
      <c r="J245" s="15"/>
      <c r="K245" s="15"/>
      <c r="L245" s="211"/>
      <c r="M245" s="215"/>
      <c r="N245" s="216"/>
      <c r="O245" s="216"/>
      <c r="P245" s="216"/>
      <c r="Q245" s="216"/>
      <c r="R245" s="216"/>
      <c r="S245" s="216"/>
      <c r="T245" s="217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12" t="s">
        <v>154</v>
      </c>
      <c r="AU245" s="212" t="s">
        <v>89</v>
      </c>
      <c r="AV245" s="15" t="s">
        <v>84</v>
      </c>
      <c r="AW245" s="15" t="s">
        <v>32</v>
      </c>
      <c r="AX245" s="15" t="s">
        <v>76</v>
      </c>
      <c r="AY245" s="212" t="s">
        <v>145</v>
      </c>
    </row>
    <row r="246" s="13" customFormat="1">
      <c r="A246" s="13"/>
      <c r="B246" s="184"/>
      <c r="C246" s="13"/>
      <c r="D246" s="185" t="s">
        <v>154</v>
      </c>
      <c r="E246" s="186" t="s">
        <v>1</v>
      </c>
      <c r="F246" s="187" t="s">
        <v>604</v>
      </c>
      <c r="G246" s="13"/>
      <c r="H246" s="188">
        <v>19.640000000000001</v>
      </c>
      <c r="I246" s="189"/>
      <c r="J246" s="13"/>
      <c r="K246" s="13"/>
      <c r="L246" s="184"/>
      <c r="M246" s="190"/>
      <c r="N246" s="191"/>
      <c r="O246" s="191"/>
      <c r="P246" s="191"/>
      <c r="Q246" s="191"/>
      <c r="R246" s="191"/>
      <c r="S246" s="191"/>
      <c r="T246" s="19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6" t="s">
        <v>154</v>
      </c>
      <c r="AU246" s="186" t="s">
        <v>89</v>
      </c>
      <c r="AV246" s="13" t="s">
        <v>89</v>
      </c>
      <c r="AW246" s="13" t="s">
        <v>32</v>
      </c>
      <c r="AX246" s="13" t="s">
        <v>76</v>
      </c>
      <c r="AY246" s="186" t="s">
        <v>145</v>
      </c>
    </row>
    <row r="247" s="15" customFormat="1">
      <c r="A247" s="15"/>
      <c r="B247" s="211"/>
      <c r="C247" s="15"/>
      <c r="D247" s="185" t="s">
        <v>154</v>
      </c>
      <c r="E247" s="212" t="s">
        <v>1</v>
      </c>
      <c r="F247" s="213" t="s">
        <v>605</v>
      </c>
      <c r="G247" s="15"/>
      <c r="H247" s="212" t="s">
        <v>1</v>
      </c>
      <c r="I247" s="214"/>
      <c r="J247" s="15"/>
      <c r="K247" s="15"/>
      <c r="L247" s="211"/>
      <c r="M247" s="215"/>
      <c r="N247" s="216"/>
      <c r="O247" s="216"/>
      <c r="P247" s="216"/>
      <c r="Q247" s="216"/>
      <c r="R247" s="216"/>
      <c r="S247" s="216"/>
      <c r="T247" s="21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12" t="s">
        <v>154</v>
      </c>
      <c r="AU247" s="212" t="s">
        <v>89</v>
      </c>
      <c r="AV247" s="15" t="s">
        <v>84</v>
      </c>
      <c r="AW247" s="15" t="s">
        <v>32</v>
      </c>
      <c r="AX247" s="15" t="s">
        <v>76</v>
      </c>
      <c r="AY247" s="212" t="s">
        <v>145</v>
      </c>
    </row>
    <row r="248" s="13" customFormat="1">
      <c r="A248" s="13"/>
      <c r="B248" s="184"/>
      <c r="C248" s="13"/>
      <c r="D248" s="185" t="s">
        <v>154</v>
      </c>
      <c r="E248" s="186" t="s">
        <v>1</v>
      </c>
      <c r="F248" s="187" t="s">
        <v>606</v>
      </c>
      <c r="G248" s="13"/>
      <c r="H248" s="188">
        <v>14.43</v>
      </c>
      <c r="I248" s="189"/>
      <c r="J248" s="13"/>
      <c r="K248" s="13"/>
      <c r="L248" s="184"/>
      <c r="M248" s="190"/>
      <c r="N248" s="191"/>
      <c r="O248" s="191"/>
      <c r="P248" s="191"/>
      <c r="Q248" s="191"/>
      <c r="R248" s="191"/>
      <c r="S248" s="191"/>
      <c r="T248" s="19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6" t="s">
        <v>154</v>
      </c>
      <c r="AU248" s="186" t="s">
        <v>89</v>
      </c>
      <c r="AV248" s="13" t="s">
        <v>89</v>
      </c>
      <c r="AW248" s="13" t="s">
        <v>32</v>
      </c>
      <c r="AX248" s="13" t="s">
        <v>76</v>
      </c>
      <c r="AY248" s="186" t="s">
        <v>145</v>
      </c>
    </row>
    <row r="249" s="15" customFormat="1">
      <c r="A249" s="15"/>
      <c r="B249" s="211"/>
      <c r="C249" s="15"/>
      <c r="D249" s="185" t="s">
        <v>154</v>
      </c>
      <c r="E249" s="212" t="s">
        <v>1</v>
      </c>
      <c r="F249" s="213" t="s">
        <v>607</v>
      </c>
      <c r="G249" s="15"/>
      <c r="H249" s="212" t="s">
        <v>1</v>
      </c>
      <c r="I249" s="214"/>
      <c r="J249" s="15"/>
      <c r="K249" s="15"/>
      <c r="L249" s="211"/>
      <c r="M249" s="215"/>
      <c r="N249" s="216"/>
      <c r="O249" s="216"/>
      <c r="P249" s="216"/>
      <c r="Q249" s="216"/>
      <c r="R249" s="216"/>
      <c r="S249" s="216"/>
      <c r="T249" s="217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12" t="s">
        <v>154</v>
      </c>
      <c r="AU249" s="212" t="s">
        <v>89</v>
      </c>
      <c r="AV249" s="15" t="s">
        <v>84</v>
      </c>
      <c r="AW249" s="15" t="s">
        <v>32</v>
      </c>
      <c r="AX249" s="15" t="s">
        <v>76</v>
      </c>
      <c r="AY249" s="212" t="s">
        <v>145</v>
      </c>
    </row>
    <row r="250" s="13" customFormat="1">
      <c r="A250" s="13"/>
      <c r="B250" s="184"/>
      <c r="C250" s="13"/>
      <c r="D250" s="185" t="s">
        <v>154</v>
      </c>
      <c r="E250" s="186" t="s">
        <v>1</v>
      </c>
      <c r="F250" s="187" t="s">
        <v>608</v>
      </c>
      <c r="G250" s="13"/>
      <c r="H250" s="188">
        <v>112</v>
      </c>
      <c r="I250" s="189"/>
      <c r="J250" s="13"/>
      <c r="K250" s="13"/>
      <c r="L250" s="184"/>
      <c r="M250" s="190"/>
      <c r="N250" s="191"/>
      <c r="O250" s="191"/>
      <c r="P250" s="191"/>
      <c r="Q250" s="191"/>
      <c r="R250" s="191"/>
      <c r="S250" s="191"/>
      <c r="T250" s="19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186" t="s">
        <v>154</v>
      </c>
      <c r="AU250" s="186" t="s">
        <v>89</v>
      </c>
      <c r="AV250" s="13" t="s">
        <v>89</v>
      </c>
      <c r="AW250" s="13" t="s">
        <v>32</v>
      </c>
      <c r="AX250" s="13" t="s">
        <v>76</v>
      </c>
      <c r="AY250" s="186" t="s">
        <v>145</v>
      </c>
    </row>
    <row r="251" s="14" customFormat="1">
      <c r="A251" s="14"/>
      <c r="B251" s="193"/>
      <c r="C251" s="14"/>
      <c r="D251" s="185" t="s">
        <v>154</v>
      </c>
      <c r="E251" s="194" t="s">
        <v>1</v>
      </c>
      <c r="F251" s="195" t="s">
        <v>159</v>
      </c>
      <c r="G251" s="14"/>
      <c r="H251" s="196">
        <v>281.88400000000001</v>
      </c>
      <c r="I251" s="197"/>
      <c r="J251" s="14"/>
      <c r="K251" s="14"/>
      <c r="L251" s="193"/>
      <c r="M251" s="198"/>
      <c r="N251" s="199"/>
      <c r="O251" s="199"/>
      <c r="P251" s="199"/>
      <c r="Q251" s="199"/>
      <c r="R251" s="199"/>
      <c r="S251" s="199"/>
      <c r="T251" s="200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4" t="s">
        <v>154</v>
      </c>
      <c r="AU251" s="194" t="s">
        <v>89</v>
      </c>
      <c r="AV251" s="14" t="s">
        <v>152</v>
      </c>
      <c r="AW251" s="14" t="s">
        <v>32</v>
      </c>
      <c r="AX251" s="14" t="s">
        <v>84</v>
      </c>
      <c r="AY251" s="194" t="s">
        <v>145</v>
      </c>
    </row>
    <row r="252" s="2" customFormat="1" ht="16.5" customHeight="1">
      <c r="A252" s="37"/>
      <c r="B252" s="170"/>
      <c r="C252" s="171" t="s">
        <v>333</v>
      </c>
      <c r="D252" s="171" t="s">
        <v>147</v>
      </c>
      <c r="E252" s="172" t="s">
        <v>612</v>
      </c>
      <c r="F252" s="173" t="s">
        <v>613</v>
      </c>
      <c r="G252" s="174" t="s">
        <v>192</v>
      </c>
      <c r="H252" s="175">
        <v>281.88400000000001</v>
      </c>
      <c r="I252" s="176"/>
      <c r="J252" s="177">
        <f>ROUND(I252*H252,2)</f>
        <v>0</v>
      </c>
      <c r="K252" s="173" t="s">
        <v>1</v>
      </c>
      <c r="L252" s="38"/>
      <c r="M252" s="178" t="s">
        <v>1</v>
      </c>
      <c r="N252" s="179" t="s">
        <v>41</v>
      </c>
      <c r="O252" s="76"/>
      <c r="P252" s="180">
        <f>O252*H252</f>
        <v>0</v>
      </c>
      <c r="Q252" s="180">
        <v>6.0000000000000002E-05</v>
      </c>
      <c r="R252" s="180">
        <f>Q252*H252</f>
        <v>0.016913040000000001</v>
      </c>
      <c r="S252" s="180">
        <v>0</v>
      </c>
      <c r="T252" s="18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2" t="s">
        <v>152</v>
      </c>
      <c r="AT252" s="182" t="s">
        <v>147</v>
      </c>
      <c r="AU252" s="182" t="s">
        <v>89</v>
      </c>
      <c r="AY252" s="18" t="s">
        <v>145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8" t="s">
        <v>84</v>
      </c>
      <c r="BK252" s="183">
        <f>ROUND(I252*H252,2)</f>
        <v>0</v>
      </c>
      <c r="BL252" s="18" t="s">
        <v>152</v>
      </c>
      <c r="BM252" s="182" t="s">
        <v>614</v>
      </c>
    </row>
    <row r="253" s="13" customFormat="1">
      <c r="A253" s="13"/>
      <c r="B253" s="184"/>
      <c r="C253" s="13"/>
      <c r="D253" s="185" t="s">
        <v>154</v>
      </c>
      <c r="E253" s="186" t="s">
        <v>1</v>
      </c>
      <c r="F253" s="187" t="s">
        <v>615</v>
      </c>
      <c r="G253" s="13"/>
      <c r="H253" s="188">
        <v>281.88400000000001</v>
      </c>
      <c r="I253" s="189"/>
      <c r="J253" s="13"/>
      <c r="K253" s="13"/>
      <c r="L253" s="184"/>
      <c r="M253" s="190"/>
      <c r="N253" s="191"/>
      <c r="O253" s="191"/>
      <c r="P253" s="191"/>
      <c r="Q253" s="191"/>
      <c r="R253" s="191"/>
      <c r="S253" s="191"/>
      <c r="T253" s="19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6" t="s">
        <v>154</v>
      </c>
      <c r="AU253" s="186" t="s">
        <v>89</v>
      </c>
      <c r="AV253" s="13" t="s">
        <v>89</v>
      </c>
      <c r="AW253" s="13" t="s">
        <v>32</v>
      </c>
      <c r="AX253" s="13" t="s">
        <v>84</v>
      </c>
      <c r="AY253" s="186" t="s">
        <v>145</v>
      </c>
    </row>
    <row r="254" s="2" customFormat="1" ht="16.5" customHeight="1">
      <c r="A254" s="37"/>
      <c r="B254" s="170"/>
      <c r="C254" s="171" t="s">
        <v>338</v>
      </c>
      <c r="D254" s="171" t="s">
        <v>147</v>
      </c>
      <c r="E254" s="172" t="s">
        <v>616</v>
      </c>
      <c r="F254" s="173" t="s">
        <v>617</v>
      </c>
      <c r="G254" s="174" t="s">
        <v>192</v>
      </c>
      <c r="H254" s="175">
        <v>281.88400000000001</v>
      </c>
      <c r="I254" s="176"/>
      <c r="J254" s="177">
        <f>ROUND(I254*H254,2)</f>
        <v>0</v>
      </c>
      <c r="K254" s="173" t="s">
        <v>1</v>
      </c>
      <c r="L254" s="38"/>
      <c r="M254" s="178" t="s">
        <v>1</v>
      </c>
      <c r="N254" s="179" t="s">
        <v>41</v>
      </c>
      <c r="O254" s="76"/>
      <c r="P254" s="180">
        <f>O254*H254</f>
        <v>0</v>
      </c>
      <c r="Q254" s="180">
        <v>0.00050000000000000001</v>
      </c>
      <c r="R254" s="180">
        <f>Q254*H254</f>
        <v>0.14094200000000001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152</v>
      </c>
      <c r="AT254" s="182" t="s">
        <v>147</v>
      </c>
      <c r="AU254" s="182" t="s">
        <v>89</v>
      </c>
      <c r="AY254" s="18" t="s">
        <v>145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84</v>
      </c>
      <c r="BK254" s="183">
        <f>ROUND(I254*H254,2)</f>
        <v>0</v>
      </c>
      <c r="BL254" s="18" t="s">
        <v>152</v>
      </c>
      <c r="BM254" s="182" t="s">
        <v>618</v>
      </c>
    </row>
    <row r="255" s="13" customFormat="1">
      <c r="A255" s="13"/>
      <c r="B255" s="184"/>
      <c r="C255" s="13"/>
      <c r="D255" s="185" t="s">
        <v>154</v>
      </c>
      <c r="E255" s="186" t="s">
        <v>1</v>
      </c>
      <c r="F255" s="187" t="s">
        <v>615</v>
      </c>
      <c r="G255" s="13"/>
      <c r="H255" s="188">
        <v>281.88400000000001</v>
      </c>
      <c r="I255" s="189"/>
      <c r="J255" s="13"/>
      <c r="K255" s="13"/>
      <c r="L255" s="184"/>
      <c r="M255" s="190"/>
      <c r="N255" s="191"/>
      <c r="O255" s="191"/>
      <c r="P255" s="191"/>
      <c r="Q255" s="191"/>
      <c r="R255" s="191"/>
      <c r="S255" s="191"/>
      <c r="T255" s="19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6" t="s">
        <v>154</v>
      </c>
      <c r="AU255" s="186" t="s">
        <v>89</v>
      </c>
      <c r="AV255" s="13" t="s">
        <v>89</v>
      </c>
      <c r="AW255" s="13" t="s">
        <v>32</v>
      </c>
      <c r="AX255" s="13" t="s">
        <v>84</v>
      </c>
      <c r="AY255" s="186" t="s">
        <v>145</v>
      </c>
    </row>
    <row r="256" s="2" customFormat="1" ht="24.15" customHeight="1">
      <c r="A256" s="37"/>
      <c r="B256" s="170"/>
      <c r="C256" s="171" t="s">
        <v>342</v>
      </c>
      <c r="D256" s="171" t="s">
        <v>147</v>
      </c>
      <c r="E256" s="172" t="s">
        <v>619</v>
      </c>
      <c r="F256" s="173" t="s">
        <v>620</v>
      </c>
      <c r="G256" s="174" t="s">
        <v>192</v>
      </c>
      <c r="H256" s="175">
        <v>225.88399999999999</v>
      </c>
      <c r="I256" s="176"/>
      <c r="J256" s="177">
        <f>ROUND(I256*H256,2)</f>
        <v>0</v>
      </c>
      <c r="K256" s="173" t="s">
        <v>1</v>
      </c>
      <c r="L256" s="38"/>
      <c r="M256" s="178" t="s">
        <v>1</v>
      </c>
      <c r="N256" s="179" t="s">
        <v>41</v>
      </c>
      <c r="O256" s="76"/>
      <c r="P256" s="180">
        <f>O256*H256</f>
        <v>0</v>
      </c>
      <c r="Q256" s="180">
        <v>0.035220000000000001</v>
      </c>
      <c r="R256" s="180">
        <f>Q256*H256</f>
        <v>7.9556344799999996</v>
      </c>
      <c r="S256" s="180">
        <v>0.014999999999999999</v>
      </c>
      <c r="T256" s="181">
        <f>S256*H256</f>
        <v>3.3882599999999998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152</v>
      </c>
      <c r="AT256" s="182" t="s">
        <v>147</v>
      </c>
      <c r="AU256" s="182" t="s">
        <v>89</v>
      </c>
      <c r="AY256" s="18" t="s">
        <v>145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84</v>
      </c>
      <c r="BK256" s="183">
        <f>ROUND(I256*H256,2)</f>
        <v>0</v>
      </c>
      <c r="BL256" s="18" t="s">
        <v>152</v>
      </c>
      <c r="BM256" s="182" t="s">
        <v>621</v>
      </c>
    </row>
    <row r="257" s="15" customFormat="1">
      <c r="A257" s="15"/>
      <c r="B257" s="211"/>
      <c r="C257" s="15"/>
      <c r="D257" s="185" t="s">
        <v>154</v>
      </c>
      <c r="E257" s="212" t="s">
        <v>1</v>
      </c>
      <c r="F257" s="213" t="s">
        <v>595</v>
      </c>
      <c r="G257" s="15"/>
      <c r="H257" s="212" t="s">
        <v>1</v>
      </c>
      <c r="I257" s="214"/>
      <c r="J257" s="15"/>
      <c r="K257" s="15"/>
      <c r="L257" s="211"/>
      <c r="M257" s="215"/>
      <c r="N257" s="216"/>
      <c r="O257" s="216"/>
      <c r="P257" s="216"/>
      <c r="Q257" s="216"/>
      <c r="R257" s="216"/>
      <c r="S257" s="216"/>
      <c r="T257" s="21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12" t="s">
        <v>154</v>
      </c>
      <c r="AU257" s="212" t="s">
        <v>89</v>
      </c>
      <c r="AV257" s="15" t="s">
        <v>84</v>
      </c>
      <c r="AW257" s="15" t="s">
        <v>32</v>
      </c>
      <c r="AX257" s="15" t="s">
        <v>76</v>
      </c>
      <c r="AY257" s="212" t="s">
        <v>145</v>
      </c>
    </row>
    <row r="258" s="13" customFormat="1">
      <c r="A258" s="13"/>
      <c r="B258" s="184"/>
      <c r="C258" s="13"/>
      <c r="D258" s="185" t="s">
        <v>154</v>
      </c>
      <c r="E258" s="186" t="s">
        <v>1</v>
      </c>
      <c r="F258" s="187" t="s">
        <v>596</v>
      </c>
      <c r="G258" s="13"/>
      <c r="H258" s="188">
        <v>33.119999999999997</v>
      </c>
      <c r="I258" s="189"/>
      <c r="J258" s="13"/>
      <c r="K258" s="13"/>
      <c r="L258" s="184"/>
      <c r="M258" s="190"/>
      <c r="N258" s="191"/>
      <c r="O258" s="191"/>
      <c r="P258" s="191"/>
      <c r="Q258" s="191"/>
      <c r="R258" s="191"/>
      <c r="S258" s="191"/>
      <c r="T258" s="19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6" t="s">
        <v>154</v>
      </c>
      <c r="AU258" s="186" t="s">
        <v>89</v>
      </c>
      <c r="AV258" s="13" t="s">
        <v>89</v>
      </c>
      <c r="AW258" s="13" t="s">
        <v>32</v>
      </c>
      <c r="AX258" s="13" t="s">
        <v>76</v>
      </c>
      <c r="AY258" s="186" t="s">
        <v>145</v>
      </c>
    </row>
    <row r="259" s="15" customFormat="1">
      <c r="A259" s="15"/>
      <c r="B259" s="211"/>
      <c r="C259" s="15"/>
      <c r="D259" s="185" t="s">
        <v>154</v>
      </c>
      <c r="E259" s="212" t="s">
        <v>1</v>
      </c>
      <c r="F259" s="213" t="s">
        <v>597</v>
      </c>
      <c r="G259" s="15"/>
      <c r="H259" s="212" t="s">
        <v>1</v>
      </c>
      <c r="I259" s="214"/>
      <c r="J259" s="15"/>
      <c r="K259" s="15"/>
      <c r="L259" s="211"/>
      <c r="M259" s="215"/>
      <c r="N259" s="216"/>
      <c r="O259" s="216"/>
      <c r="P259" s="216"/>
      <c r="Q259" s="216"/>
      <c r="R259" s="216"/>
      <c r="S259" s="216"/>
      <c r="T259" s="21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12" t="s">
        <v>154</v>
      </c>
      <c r="AU259" s="212" t="s">
        <v>89</v>
      </c>
      <c r="AV259" s="15" t="s">
        <v>84</v>
      </c>
      <c r="AW259" s="15" t="s">
        <v>32</v>
      </c>
      <c r="AX259" s="15" t="s">
        <v>76</v>
      </c>
      <c r="AY259" s="212" t="s">
        <v>145</v>
      </c>
    </row>
    <row r="260" s="13" customFormat="1">
      <c r="A260" s="13"/>
      <c r="B260" s="184"/>
      <c r="C260" s="13"/>
      <c r="D260" s="185" t="s">
        <v>154</v>
      </c>
      <c r="E260" s="186" t="s">
        <v>1</v>
      </c>
      <c r="F260" s="187" t="s">
        <v>598</v>
      </c>
      <c r="G260" s="13"/>
      <c r="H260" s="188">
        <v>24.030000000000001</v>
      </c>
      <c r="I260" s="189"/>
      <c r="J260" s="13"/>
      <c r="K260" s="13"/>
      <c r="L260" s="184"/>
      <c r="M260" s="190"/>
      <c r="N260" s="191"/>
      <c r="O260" s="191"/>
      <c r="P260" s="191"/>
      <c r="Q260" s="191"/>
      <c r="R260" s="191"/>
      <c r="S260" s="191"/>
      <c r="T260" s="19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6" t="s">
        <v>154</v>
      </c>
      <c r="AU260" s="186" t="s">
        <v>89</v>
      </c>
      <c r="AV260" s="13" t="s">
        <v>89</v>
      </c>
      <c r="AW260" s="13" t="s">
        <v>32</v>
      </c>
      <c r="AX260" s="13" t="s">
        <v>76</v>
      </c>
      <c r="AY260" s="186" t="s">
        <v>145</v>
      </c>
    </row>
    <row r="261" s="15" customFormat="1">
      <c r="A261" s="15"/>
      <c r="B261" s="211"/>
      <c r="C261" s="15"/>
      <c r="D261" s="185" t="s">
        <v>154</v>
      </c>
      <c r="E261" s="212" t="s">
        <v>1</v>
      </c>
      <c r="F261" s="213" t="s">
        <v>599</v>
      </c>
      <c r="G261" s="15"/>
      <c r="H261" s="212" t="s">
        <v>1</v>
      </c>
      <c r="I261" s="214"/>
      <c r="J261" s="15"/>
      <c r="K261" s="15"/>
      <c r="L261" s="211"/>
      <c r="M261" s="215"/>
      <c r="N261" s="216"/>
      <c r="O261" s="216"/>
      <c r="P261" s="216"/>
      <c r="Q261" s="216"/>
      <c r="R261" s="216"/>
      <c r="S261" s="216"/>
      <c r="T261" s="21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12" t="s">
        <v>154</v>
      </c>
      <c r="AU261" s="212" t="s">
        <v>89</v>
      </c>
      <c r="AV261" s="15" t="s">
        <v>84</v>
      </c>
      <c r="AW261" s="15" t="s">
        <v>32</v>
      </c>
      <c r="AX261" s="15" t="s">
        <v>76</v>
      </c>
      <c r="AY261" s="212" t="s">
        <v>145</v>
      </c>
    </row>
    <row r="262" s="13" customFormat="1">
      <c r="A262" s="13"/>
      <c r="B262" s="184"/>
      <c r="C262" s="13"/>
      <c r="D262" s="185" t="s">
        <v>154</v>
      </c>
      <c r="E262" s="186" t="s">
        <v>1</v>
      </c>
      <c r="F262" s="187" t="s">
        <v>600</v>
      </c>
      <c r="G262" s="13"/>
      <c r="H262" s="188">
        <v>50.624000000000002</v>
      </c>
      <c r="I262" s="189"/>
      <c r="J262" s="13"/>
      <c r="K262" s="13"/>
      <c r="L262" s="184"/>
      <c r="M262" s="190"/>
      <c r="N262" s="191"/>
      <c r="O262" s="191"/>
      <c r="P262" s="191"/>
      <c r="Q262" s="191"/>
      <c r="R262" s="191"/>
      <c r="S262" s="191"/>
      <c r="T262" s="19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6" t="s">
        <v>154</v>
      </c>
      <c r="AU262" s="186" t="s">
        <v>89</v>
      </c>
      <c r="AV262" s="13" t="s">
        <v>89</v>
      </c>
      <c r="AW262" s="13" t="s">
        <v>32</v>
      </c>
      <c r="AX262" s="13" t="s">
        <v>76</v>
      </c>
      <c r="AY262" s="186" t="s">
        <v>145</v>
      </c>
    </row>
    <row r="263" s="15" customFormat="1">
      <c r="A263" s="15"/>
      <c r="B263" s="211"/>
      <c r="C263" s="15"/>
      <c r="D263" s="185" t="s">
        <v>154</v>
      </c>
      <c r="E263" s="212" t="s">
        <v>1</v>
      </c>
      <c r="F263" s="213" t="s">
        <v>601</v>
      </c>
      <c r="G263" s="15"/>
      <c r="H263" s="212" t="s">
        <v>1</v>
      </c>
      <c r="I263" s="214"/>
      <c r="J263" s="15"/>
      <c r="K263" s="15"/>
      <c r="L263" s="211"/>
      <c r="M263" s="215"/>
      <c r="N263" s="216"/>
      <c r="O263" s="216"/>
      <c r="P263" s="216"/>
      <c r="Q263" s="216"/>
      <c r="R263" s="216"/>
      <c r="S263" s="216"/>
      <c r="T263" s="21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12" t="s">
        <v>154</v>
      </c>
      <c r="AU263" s="212" t="s">
        <v>89</v>
      </c>
      <c r="AV263" s="15" t="s">
        <v>84</v>
      </c>
      <c r="AW263" s="15" t="s">
        <v>32</v>
      </c>
      <c r="AX263" s="15" t="s">
        <v>76</v>
      </c>
      <c r="AY263" s="212" t="s">
        <v>145</v>
      </c>
    </row>
    <row r="264" s="13" customFormat="1">
      <c r="A264" s="13"/>
      <c r="B264" s="184"/>
      <c r="C264" s="13"/>
      <c r="D264" s="185" t="s">
        <v>154</v>
      </c>
      <c r="E264" s="186" t="s">
        <v>1</v>
      </c>
      <c r="F264" s="187" t="s">
        <v>602</v>
      </c>
      <c r="G264" s="13"/>
      <c r="H264" s="188">
        <v>28.039999999999999</v>
      </c>
      <c r="I264" s="189"/>
      <c r="J264" s="13"/>
      <c r="K264" s="13"/>
      <c r="L264" s="184"/>
      <c r="M264" s="190"/>
      <c r="N264" s="191"/>
      <c r="O264" s="191"/>
      <c r="P264" s="191"/>
      <c r="Q264" s="191"/>
      <c r="R264" s="191"/>
      <c r="S264" s="191"/>
      <c r="T264" s="19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6" t="s">
        <v>154</v>
      </c>
      <c r="AU264" s="186" t="s">
        <v>89</v>
      </c>
      <c r="AV264" s="13" t="s">
        <v>89</v>
      </c>
      <c r="AW264" s="13" t="s">
        <v>32</v>
      </c>
      <c r="AX264" s="13" t="s">
        <v>76</v>
      </c>
      <c r="AY264" s="186" t="s">
        <v>145</v>
      </c>
    </row>
    <row r="265" s="15" customFormat="1">
      <c r="A265" s="15"/>
      <c r="B265" s="211"/>
      <c r="C265" s="15"/>
      <c r="D265" s="185" t="s">
        <v>154</v>
      </c>
      <c r="E265" s="212" t="s">
        <v>1</v>
      </c>
      <c r="F265" s="213" t="s">
        <v>603</v>
      </c>
      <c r="G265" s="15"/>
      <c r="H265" s="212" t="s">
        <v>1</v>
      </c>
      <c r="I265" s="214"/>
      <c r="J265" s="15"/>
      <c r="K265" s="15"/>
      <c r="L265" s="211"/>
      <c r="M265" s="215"/>
      <c r="N265" s="216"/>
      <c r="O265" s="216"/>
      <c r="P265" s="216"/>
      <c r="Q265" s="216"/>
      <c r="R265" s="216"/>
      <c r="S265" s="216"/>
      <c r="T265" s="21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12" t="s">
        <v>154</v>
      </c>
      <c r="AU265" s="212" t="s">
        <v>89</v>
      </c>
      <c r="AV265" s="15" t="s">
        <v>84</v>
      </c>
      <c r="AW265" s="15" t="s">
        <v>32</v>
      </c>
      <c r="AX265" s="15" t="s">
        <v>76</v>
      </c>
      <c r="AY265" s="212" t="s">
        <v>145</v>
      </c>
    </row>
    <row r="266" s="13" customFormat="1">
      <c r="A266" s="13"/>
      <c r="B266" s="184"/>
      <c r="C266" s="13"/>
      <c r="D266" s="185" t="s">
        <v>154</v>
      </c>
      <c r="E266" s="186" t="s">
        <v>1</v>
      </c>
      <c r="F266" s="187" t="s">
        <v>604</v>
      </c>
      <c r="G266" s="13"/>
      <c r="H266" s="188">
        <v>19.640000000000001</v>
      </c>
      <c r="I266" s="189"/>
      <c r="J266" s="13"/>
      <c r="K266" s="13"/>
      <c r="L266" s="184"/>
      <c r="M266" s="190"/>
      <c r="N266" s="191"/>
      <c r="O266" s="191"/>
      <c r="P266" s="191"/>
      <c r="Q266" s="191"/>
      <c r="R266" s="191"/>
      <c r="S266" s="191"/>
      <c r="T266" s="19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6" t="s">
        <v>154</v>
      </c>
      <c r="AU266" s="186" t="s">
        <v>89</v>
      </c>
      <c r="AV266" s="13" t="s">
        <v>89</v>
      </c>
      <c r="AW266" s="13" t="s">
        <v>32</v>
      </c>
      <c r="AX266" s="13" t="s">
        <v>76</v>
      </c>
      <c r="AY266" s="186" t="s">
        <v>145</v>
      </c>
    </row>
    <row r="267" s="15" customFormat="1">
      <c r="A267" s="15"/>
      <c r="B267" s="211"/>
      <c r="C267" s="15"/>
      <c r="D267" s="185" t="s">
        <v>154</v>
      </c>
      <c r="E267" s="212" t="s">
        <v>1</v>
      </c>
      <c r="F267" s="213" t="s">
        <v>605</v>
      </c>
      <c r="G267" s="15"/>
      <c r="H267" s="212" t="s">
        <v>1</v>
      </c>
      <c r="I267" s="214"/>
      <c r="J267" s="15"/>
      <c r="K267" s="15"/>
      <c r="L267" s="211"/>
      <c r="M267" s="215"/>
      <c r="N267" s="216"/>
      <c r="O267" s="216"/>
      <c r="P267" s="216"/>
      <c r="Q267" s="216"/>
      <c r="R267" s="216"/>
      <c r="S267" s="216"/>
      <c r="T267" s="217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12" t="s">
        <v>154</v>
      </c>
      <c r="AU267" s="212" t="s">
        <v>89</v>
      </c>
      <c r="AV267" s="15" t="s">
        <v>84</v>
      </c>
      <c r="AW267" s="15" t="s">
        <v>32</v>
      </c>
      <c r="AX267" s="15" t="s">
        <v>76</v>
      </c>
      <c r="AY267" s="212" t="s">
        <v>145</v>
      </c>
    </row>
    <row r="268" s="13" customFormat="1">
      <c r="A268" s="13"/>
      <c r="B268" s="184"/>
      <c r="C268" s="13"/>
      <c r="D268" s="185" t="s">
        <v>154</v>
      </c>
      <c r="E268" s="186" t="s">
        <v>1</v>
      </c>
      <c r="F268" s="187" t="s">
        <v>606</v>
      </c>
      <c r="G268" s="13"/>
      <c r="H268" s="188">
        <v>14.43</v>
      </c>
      <c r="I268" s="189"/>
      <c r="J268" s="13"/>
      <c r="K268" s="13"/>
      <c r="L268" s="184"/>
      <c r="M268" s="190"/>
      <c r="N268" s="191"/>
      <c r="O268" s="191"/>
      <c r="P268" s="191"/>
      <c r="Q268" s="191"/>
      <c r="R268" s="191"/>
      <c r="S268" s="191"/>
      <c r="T268" s="19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6" t="s">
        <v>154</v>
      </c>
      <c r="AU268" s="186" t="s">
        <v>89</v>
      </c>
      <c r="AV268" s="13" t="s">
        <v>89</v>
      </c>
      <c r="AW268" s="13" t="s">
        <v>32</v>
      </c>
      <c r="AX268" s="13" t="s">
        <v>76</v>
      </c>
      <c r="AY268" s="186" t="s">
        <v>145</v>
      </c>
    </row>
    <row r="269" s="15" customFormat="1">
      <c r="A269" s="15"/>
      <c r="B269" s="211"/>
      <c r="C269" s="15"/>
      <c r="D269" s="185" t="s">
        <v>154</v>
      </c>
      <c r="E269" s="212" t="s">
        <v>1</v>
      </c>
      <c r="F269" s="213" t="s">
        <v>607</v>
      </c>
      <c r="G269" s="15"/>
      <c r="H269" s="212" t="s">
        <v>1</v>
      </c>
      <c r="I269" s="214"/>
      <c r="J269" s="15"/>
      <c r="K269" s="15"/>
      <c r="L269" s="211"/>
      <c r="M269" s="215"/>
      <c r="N269" s="216"/>
      <c r="O269" s="216"/>
      <c r="P269" s="216"/>
      <c r="Q269" s="216"/>
      <c r="R269" s="216"/>
      <c r="S269" s="216"/>
      <c r="T269" s="21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12" t="s">
        <v>154</v>
      </c>
      <c r="AU269" s="212" t="s">
        <v>89</v>
      </c>
      <c r="AV269" s="15" t="s">
        <v>84</v>
      </c>
      <c r="AW269" s="15" t="s">
        <v>32</v>
      </c>
      <c r="AX269" s="15" t="s">
        <v>76</v>
      </c>
      <c r="AY269" s="212" t="s">
        <v>145</v>
      </c>
    </row>
    <row r="270" s="13" customFormat="1">
      <c r="A270" s="13"/>
      <c r="B270" s="184"/>
      <c r="C270" s="13"/>
      <c r="D270" s="185" t="s">
        <v>154</v>
      </c>
      <c r="E270" s="186" t="s">
        <v>1</v>
      </c>
      <c r="F270" s="187" t="s">
        <v>448</v>
      </c>
      <c r="G270" s="13"/>
      <c r="H270" s="188">
        <v>56</v>
      </c>
      <c r="I270" s="189"/>
      <c r="J270" s="13"/>
      <c r="K270" s="13"/>
      <c r="L270" s="184"/>
      <c r="M270" s="190"/>
      <c r="N270" s="191"/>
      <c r="O270" s="191"/>
      <c r="P270" s="191"/>
      <c r="Q270" s="191"/>
      <c r="R270" s="191"/>
      <c r="S270" s="191"/>
      <c r="T270" s="19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186" t="s">
        <v>154</v>
      </c>
      <c r="AU270" s="186" t="s">
        <v>89</v>
      </c>
      <c r="AV270" s="13" t="s">
        <v>89</v>
      </c>
      <c r="AW270" s="13" t="s">
        <v>32</v>
      </c>
      <c r="AX270" s="13" t="s">
        <v>76</v>
      </c>
      <c r="AY270" s="186" t="s">
        <v>145</v>
      </c>
    </row>
    <row r="271" s="14" customFormat="1">
      <c r="A271" s="14"/>
      <c r="B271" s="193"/>
      <c r="C271" s="14"/>
      <c r="D271" s="185" t="s">
        <v>154</v>
      </c>
      <c r="E271" s="194" t="s">
        <v>1</v>
      </c>
      <c r="F271" s="195" t="s">
        <v>159</v>
      </c>
      <c r="G271" s="14"/>
      <c r="H271" s="196">
        <v>225.88399999999999</v>
      </c>
      <c r="I271" s="197"/>
      <c r="J271" s="14"/>
      <c r="K271" s="14"/>
      <c r="L271" s="193"/>
      <c r="M271" s="198"/>
      <c r="N271" s="199"/>
      <c r="O271" s="199"/>
      <c r="P271" s="199"/>
      <c r="Q271" s="199"/>
      <c r="R271" s="199"/>
      <c r="S271" s="199"/>
      <c r="T271" s="200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194" t="s">
        <v>154</v>
      </c>
      <c r="AU271" s="194" t="s">
        <v>89</v>
      </c>
      <c r="AV271" s="14" t="s">
        <v>152</v>
      </c>
      <c r="AW271" s="14" t="s">
        <v>32</v>
      </c>
      <c r="AX271" s="14" t="s">
        <v>84</v>
      </c>
      <c r="AY271" s="194" t="s">
        <v>145</v>
      </c>
    </row>
    <row r="272" s="2" customFormat="1" ht="16.5" customHeight="1">
      <c r="A272" s="37"/>
      <c r="B272" s="170"/>
      <c r="C272" s="171" t="s">
        <v>346</v>
      </c>
      <c r="D272" s="171" t="s">
        <v>147</v>
      </c>
      <c r="E272" s="172" t="s">
        <v>622</v>
      </c>
      <c r="F272" s="173" t="s">
        <v>623</v>
      </c>
      <c r="G272" s="174" t="s">
        <v>192</v>
      </c>
      <c r="H272" s="175">
        <v>225.88399999999999</v>
      </c>
      <c r="I272" s="176"/>
      <c r="J272" s="177">
        <f>ROUND(I272*H272,2)</f>
        <v>0</v>
      </c>
      <c r="K272" s="173" t="s">
        <v>1</v>
      </c>
      <c r="L272" s="38"/>
      <c r="M272" s="178" t="s">
        <v>1</v>
      </c>
      <c r="N272" s="179" t="s">
        <v>41</v>
      </c>
      <c r="O272" s="76"/>
      <c r="P272" s="180">
        <f>O272*H272</f>
        <v>0</v>
      </c>
      <c r="Q272" s="180">
        <v>0.01</v>
      </c>
      <c r="R272" s="180">
        <f>Q272*H272</f>
        <v>2.2588399999999997</v>
      </c>
      <c r="S272" s="180">
        <v>0.0050000000000000001</v>
      </c>
      <c r="T272" s="181">
        <f>S272*H272</f>
        <v>1.1294199999999999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2" t="s">
        <v>152</v>
      </c>
      <c r="AT272" s="182" t="s">
        <v>147</v>
      </c>
      <c r="AU272" s="182" t="s">
        <v>89</v>
      </c>
      <c r="AY272" s="18" t="s">
        <v>145</v>
      </c>
      <c r="BE272" s="183">
        <f>IF(N272="základní",J272,0)</f>
        <v>0</v>
      </c>
      <c r="BF272" s="183">
        <f>IF(N272="snížená",J272,0)</f>
        <v>0</v>
      </c>
      <c r="BG272" s="183">
        <f>IF(N272="zákl. přenesená",J272,0)</f>
        <v>0</v>
      </c>
      <c r="BH272" s="183">
        <f>IF(N272="sníž. přenesená",J272,0)</f>
        <v>0</v>
      </c>
      <c r="BI272" s="183">
        <f>IF(N272="nulová",J272,0)</f>
        <v>0</v>
      </c>
      <c r="BJ272" s="18" t="s">
        <v>84</v>
      </c>
      <c r="BK272" s="183">
        <f>ROUND(I272*H272,2)</f>
        <v>0</v>
      </c>
      <c r="BL272" s="18" t="s">
        <v>152</v>
      </c>
      <c r="BM272" s="182" t="s">
        <v>624</v>
      </c>
    </row>
    <row r="273" s="13" customFormat="1">
      <c r="A273" s="13"/>
      <c r="B273" s="184"/>
      <c r="C273" s="13"/>
      <c r="D273" s="185" t="s">
        <v>154</v>
      </c>
      <c r="E273" s="186" t="s">
        <v>1</v>
      </c>
      <c r="F273" s="187" t="s">
        <v>625</v>
      </c>
      <c r="G273" s="13"/>
      <c r="H273" s="188">
        <v>225.88399999999999</v>
      </c>
      <c r="I273" s="189"/>
      <c r="J273" s="13"/>
      <c r="K273" s="13"/>
      <c r="L273" s="184"/>
      <c r="M273" s="190"/>
      <c r="N273" s="191"/>
      <c r="O273" s="191"/>
      <c r="P273" s="191"/>
      <c r="Q273" s="191"/>
      <c r="R273" s="191"/>
      <c r="S273" s="191"/>
      <c r="T273" s="19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6" t="s">
        <v>154</v>
      </c>
      <c r="AU273" s="186" t="s">
        <v>89</v>
      </c>
      <c r="AV273" s="13" t="s">
        <v>89</v>
      </c>
      <c r="AW273" s="13" t="s">
        <v>32</v>
      </c>
      <c r="AX273" s="13" t="s">
        <v>84</v>
      </c>
      <c r="AY273" s="186" t="s">
        <v>145</v>
      </c>
    </row>
    <row r="274" s="2" customFormat="1" ht="24.15" customHeight="1">
      <c r="A274" s="37"/>
      <c r="B274" s="170"/>
      <c r="C274" s="171" t="s">
        <v>350</v>
      </c>
      <c r="D274" s="171" t="s">
        <v>147</v>
      </c>
      <c r="E274" s="172" t="s">
        <v>626</v>
      </c>
      <c r="F274" s="173" t="s">
        <v>627</v>
      </c>
      <c r="G274" s="174" t="s">
        <v>192</v>
      </c>
      <c r="H274" s="175">
        <v>225.88399999999999</v>
      </c>
      <c r="I274" s="176"/>
      <c r="J274" s="177">
        <f>ROUND(I274*H274,2)</f>
        <v>0</v>
      </c>
      <c r="K274" s="173" t="s">
        <v>1</v>
      </c>
      <c r="L274" s="38"/>
      <c r="M274" s="178" t="s">
        <v>1</v>
      </c>
      <c r="N274" s="179" t="s">
        <v>41</v>
      </c>
      <c r="O274" s="76"/>
      <c r="P274" s="180">
        <f>O274*H274</f>
        <v>0</v>
      </c>
      <c r="Q274" s="180">
        <v>0</v>
      </c>
      <c r="R274" s="180">
        <f>Q274*H274</f>
        <v>0</v>
      </c>
      <c r="S274" s="180">
        <v>0</v>
      </c>
      <c r="T274" s="18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82" t="s">
        <v>152</v>
      </c>
      <c r="AT274" s="182" t="s">
        <v>147</v>
      </c>
      <c r="AU274" s="182" t="s">
        <v>89</v>
      </c>
      <c r="AY274" s="18" t="s">
        <v>145</v>
      </c>
      <c r="BE274" s="183">
        <f>IF(N274="základní",J274,0)</f>
        <v>0</v>
      </c>
      <c r="BF274" s="183">
        <f>IF(N274="snížená",J274,0)</f>
        <v>0</v>
      </c>
      <c r="BG274" s="183">
        <f>IF(N274="zákl. přenesená",J274,0)</f>
        <v>0</v>
      </c>
      <c r="BH274" s="183">
        <f>IF(N274="sníž. přenesená",J274,0)</f>
        <v>0</v>
      </c>
      <c r="BI274" s="183">
        <f>IF(N274="nulová",J274,0)</f>
        <v>0</v>
      </c>
      <c r="BJ274" s="18" t="s">
        <v>84</v>
      </c>
      <c r="BK274" s="183">
        <f>ROUND(I274*H274,2)</f>
        <v>0</v>
      </c>
      <c r="BL274" s="18" t="s">
        <v>152</v>
      </c>
      <c r="BM274" s="182" t="s">
        <v>628</v>
      </c>
    </row>
    <row r="275" s="13" customFormat="1">
      <c r="A275" s="13"/>
      <c r="B275" s="184"/>
      <c r="C275" s="13"/>
      <c r="D275" s="185" t="s">
        <v>154</v>
      </c>
      <c r="E275" s="186" t="s">
        <v>1</v>
      </c>
      <c r="F275" s="187" t="s">
        <v>625</v>
      </c>
      <c r="G275" s="13"/>
      <c r="H275" s="188">
        <v>225.88399999999999</v>
      </c>
      <c r="I275" s="189"/>
      <c r="J275" s="13"/>
      <c r="K275" s="13"/>
      <c r="L275" s="184"/>
      <c r="M275" s="190"/>
      <c r="N275" s="191"/>
      <c r="O275" s="191"/>
      <c r="P275" s="191"/>
      <c r="Q275" s="191"/>
      <c r="R275" s="191"/>
      <c r="S275" s="191"/>
      <c r="T275" s="19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6" t="s">
        <v>154</v>
      </c>
      <c r="AU275" s="186" t="s">
        <v>89</v>
      </c>
      <c r="AV275" s="13" t="s">
        <v>89</v>
      </c>
      <c r="AW275" s="13" t="s">
        <v>32</v>
      </c>
      <c r="AX275" s="13" t="s">
        <v>84</v>
      </c>
      <c r="AY275" s="186" t="s">
        <v>145</v>
      </c>
    </row>
    <row r="276" s="12" customFormat="1" ht="25.92" customHeight="1">
      <c r="A276" s="12"/>
      <c r="B276" s="157"/>
      <c r="C276" s="12"/>
      <c r="D276" s="158" t="s">
        <v>75</v>
      </c>
      <c r="E276" s="159" t="s">
        <v>438</v>
      </c>
      <c r="F276" s="159" t="s">
        <v>629</v>
      </c>
      <c r="G276" s="12"/>
      <c r="H276" s="12"/>
      <c r="I276" s="160"/>
      <c r="J276" s="161">
        <f>BK276</f>
        <v>0</v>
      </c>
      <c r="K276" s="12"/>
      <c r="L276" s="157"/>
      <c r="M276" s="162"/>
      <c r="N276" s="163"/>
      <c r="O276" s="163"/>
      <c r="P276" s="164">
        <f>P277+P285+P292+P300+P318</f>
        <v>0</v>
      </c>
      <c r="Q276" s="163"/>
      <c r="R276" s="164">
        <f>R277+R285+R292+R300+R318</f>
        <v>84.124534640000007</v>
      </c>
      <c r="S276" s="163"/>
      <c r="T276" s="165">
        <f>T277+T285+T292+T300+T318</f>
        <v>0.216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58" t="s">
        <v>89</v>
      </c>
      <c r="AT276" s="166" t="s">
        <v>75</v>
      </c>
      <c r="AU276" s="166" t="s">
        <v>76</v>
      </c>
      <c r="AY276" s="158" t="s">
        <v>145</v>
      </c>
      <c r="BK276" s="167">
        <f>BK277+BK285+BK292+BK300+BK318</f>
        <v>0</v>
      </c>
    </row>
    <row r="277" s="12" customFormat="1" ht="22.8" customHeight="1">
      <c r="A277" s="12"/>
      <c r="B277" s="157"/>
      <c r="C277" s="12"/>
      <c r="D277" s="158" t="s">
        <v>75</v>
      </c>
      <c r="E277" s="168" t="s">
        <v>440</v>
      </c>
      <c r="F277" s="168" t="s">
        <v>441</v>
      </c>
      <c r="G277" s="12"/>
      <c r="H277" s="12"/>
      <c r="I277" s="160"/>
      <c r="J277" s="169">
        <f>BK277</f>
        <v>0</v>
      </c>
      <c r="K277" s="12"/>
      <c r="L277" s="157"/>
      <c r="M277" s="162"/>
      <c r="N277" s="163"/>
      <c r="O277" s="163"/>
      <c r="P277" s="164">
        <f>SUM(P278:P284)</f>
        <v>0</v>
      </c>
      <c r="Q277" s="163"/>
      <c r="R277" s="164">
        <f>SUM(R278:R284)</f>
        <v>0.08448</v>
      </c>
      <c r="S277" s="163"/>
      <c r="T277" s="165">
        <f>SUM(T278:T284)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158" t="s">
        <v>89</v>
      </c>
      <c r="AT277" s="166" t="s">
        <v>75</v>
      </c>
      <c r="AU277" s="166" t="s">
        <v>84</v>
      </c>
      <c r="AY277" s="158" t="s">
        <v>145</v>
      </c>
      <c r="BK277" s="167">
        <f>SUM(BK278:BK284)</f>
        <v>0</v>
      </c>
    </row>
    <row r="278" s="2" customFormat="1" ht="24.15" customHeight="1">
      <c r="A278" s="37"/>
      <c r="B278" s="170"/>
      <c r="C278" s="171" t="s">
        <v>93</v>
      </c>
      <c r="D278" s="171" t="s">
        <v>147</v>
      </c>
      <c r="E278" s="172" t="s">
        <v>443</v>
      </c>
      <c r="F278" s="173" t="s">
        <v>444</v>
      </c>
      <c r="G278" s="174" t="s">
        <v>192</v>
      </c>
      <c r="H278" s="175">
        <v>21.120000000000001</v>
      </c>
      <c r="I278" s="176"/>
      <c r="J278" s="177">
        <f>ROUND(I278*H278,2)</f>
        <v>0</v>
      </c>
      <c r="K278" s="173" t="s">
        <v>1</v>
      </c>
      <c r="L278" s="38"/>
      <c r="M278" s="178" t="s">
        <v>1</v>
      </c>
      <c r="N278" s="179" t="s">
        <v>41</v>
      </c>
      <c r="O278" s="76"/>
      <c r="P278" s="180">
        <f>O278*H278</f>
        <v>0</v>
      </c>
      <c r="Q278" s="180">
        <v>0.0040000000000000001</v>
      </c>
      <c r="R278" s="180">
        <f>Q278*H278</f>
        <v>0.08448</v>
      </c>
      <c r="S278" s="180">
        <v>0</v>
      </c>
      <c r="T278" s="18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2" t="s">
        <v>243</v>
      </c>
      <c r="AT278" s="182" t="s">
        <v>147</v>
      </c>
      <c r="AU278" s="182" t="s">
        <v>89</v>
      </c>
      <c r="AY278" s="18" t="s">
        <v>145</v>
      </c>
      <c r="BE278" s="183">
        <f>IF(N278="základní",J278,0)</f>
        <v>0</v>
      </c>
      <c r="BF278" s="183">
        <f>IF(N278="snížená",J278,0)</f>
        <v>0</v>
      </c>
      <c r="BG278" s="183">
        <f>IF(N278="zákl. přenesená",J278,0)</f>
        <v>0</v>
      </c>
      <c r="BH278" s="183">
        <f>IF(N278="sníž. přenesená",J278,0)</f>
        <v>0</v>
      </c>
      <c r="BI278" s="183">
        <f>IF(N278="nulová",J278,0)</f>
        <v>0</v>
      </c>
      <c r="BJ278" s="18" t="s">
        <v>84</v>
      </c>
      <c r="BK278" s="183">
        <f>ROUND(I278*H278,2)</f>
        <v>0</v>
      </c>
      <c r="BL278" s="18" t="s">
        <v>243</v>
      </c>
      <c r="BM278" s="182" t="s">
        <v>630</v>
      </c>
    </row>
    <row r="279" s="13" customFormat="1">
      <c r="A279" s="13"/>
      <c r="B279" s="184"/>
      <c r="C279" s="13"/>
      <c r="D279" s="185" t="s">
        <v>154</v>
      </c>
      <c r="E279" s="186" t="s">
        <v>1</v>
      </c>
      <c r="F279" s="187" t="s">
        <v>631</v>
      </c>
      <c r="G279" s="13"/>
      <c r="H279" s="188">
        <v>21.120000000000001</v>
      </c>
      <c r="I279" s="189"/>
      <c r="J279" s="13"/>
      <c r="K279" s="13"/>
      <c r="L279" s="184"/>
      <c r="M279" s="190"/>
      <c r="N279" s="191"/>
      <c r="O279" s="191"/>
      <c r="P279" s="191"/>
      <c r="Q279" s="191"/>
      <c r="R279" s="191"/>
      <c r="S279" s="191"/>
      <c r="T279" s="19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6" t="s">
        <v>154</v>
      </c>
      <c r="AU279" s="186" t="s">
        <v>89</v>
      </c>
      <c r="AV279" s="13" t="s">
        <v>89</v>
      </c>
      <c r="AW279" s="13" t="s">
        <v>32</v>
      </c>
      <c r="AX279" s="13" t="s">
        <v>76</v>
      </c>
      <c r="AY279" s="186" t="s">
        <v>145</v>
      </c>
    </row>
    <row r="280" s="14" customFormat="1">
      <c r="A280" s="14"/>
      <c r="B280" s="193"/>
      <c r="C280" s="14"/>
      <c r="D280" s="185" t="s">
        <v>154</v>
      </c>
      <c r="E280" s="194" t="s">
        <v>1</v>
      </c>
      <c r="F280" s="195" t="s">
        <v>159</v>
      </c>
      <c r="G280" s="14"/>
      <c r="H280" s="196">
        <v>21.120000000000001</v>
      </c>
      <c r="I280" s="197"/>
      <c r="J280" s="14"/>
      <c r="K280" s="14"/>
      <c r="L280" s="193"/>
      <c r="M280" s="198"/>
      <c r="N280" s="199"/>
      <c r="O280" s="199"/>
      <c r="P280" s="199"/>
      <c r="Q280" s="199"/>
      <c r="R280" s="199"/>
      <c r="S280" s="199"/>
      <c r="T280" s="20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4" t="s">
        <v>154</v>
      </c>
      <c r="AU280" s="194" t="s">
        <v>89</v>
      </c>
      <c r="AV280" s="14" t="s">
        <v>152</v>
      </c>
      <c r="AW280" s="14" t="s">
        <v>32</v>
      </c>
      <c r="AX280" s="14" t="s">
        <v>84</v>
      </c>
      <c r="AY280" s="194" t="s">
        <v>145</v>
      </c>
    </row>
    <row r="281" s="2" customFormat="1" ht="24.15" customHeight="1">
      <c r="A281" s="37"/>
      <c r="B281" s="170"/>
      <c r="C281" s="171" t="s">
        <v>356</v>
      </c>
      <c r="D281" s="171" t="s">
        <v>147</v>
      </c>
      <c r="E281" s="172" t="s">
        <v>632</v>
      </c>
      <c r="F281" s="173" t="s">
        <v>633</v>
      </c>
      <c r="G281" s="174" t="s">
        <v>192</v>
      </c>
      <c r="H281" s="175">
        <v>32.079000000000001</v>
      </c>
      <c r="I281" s="176"/>
      <c r="J281" s="177">
        <f>ROUND(I281*H281,2)</f>
        <v>0</v>
      </c>
      <c r="K281" s="173" t="s">
        <v>1</v>
      </c>
      <c r="L281" s="38"/>
      <c r="M281" s="178" t="s">
        <v>1</v>
      </c>
      <c r="N281" s="179" t="s">
        <v>41</v>
      </c>
      <c r="O281" s="76"/>
      <c r="P281" s="180">
        <f>O281*H281</f>
        <v>0</v>
      </c>
      <c r="Q281" s="180">
        <v>0</v>
      </c>
      <c r="R281" s="180">
        <f>Q281*H281</f>
        <v>0</v>
      </c>
      <c r="S281" s="180">
        <v>0</v>
      </c>
      <c r="T281" s="18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2" t="s">
        <v>243</v>
      </c>
      <c r="AT281" s="182" t="s">
        <v>147</v>
      </c>
      <c r="AU281" s="182" t="s">
        <v>89</v>
      </c>
      <c r="AY281" s="18" t="s">
        <v>145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8" t="s">
        <v>84</v>
      </c>
      <c r="BK281" s="183">
        <f>ROUND(I281*H281,2)</f>
        <v>0</v>
      </c>
      <c r="BL281" s="18" t="s">
        <v>243</v>
      </c>
      <c r="BM281" s="182" t="s">
        <v>634</v>
      </c>
    </row>
    <row r="282" s="13" customFormat="1">
      <c r="A282" s="13"/>
      <c r="B282" s="184"/>
      <c r="C282" s="13"/>
      <c r="D282" s="185" t="s">
        <v>154</v>
      </c>
      <c r="E282" s="186" t="s">
        <v>1</v>
      </c>
      <c r="F282" s="187" t="s">
        <v>635</v>
      </c>
      <c r="G282" s="13"/>
      <c r="H282" s="188">
        <v>32.079000000000001</v>
      </c>
      <c r="I282" s="189"/>
      <c r="J282" s="13"/>
      <c r="K282" s="13"/>
      <c r="L282" s="184"/>
      <c r="M282" s="190"/>
      <c r="N282" s="191"/>
      <c r="O282" s="191"/>
      <c r="P282" s="191"/>
      <c r="Q282" s="191"/>
      <c r="R282" s="191"/>
      <c r="S282" s="191"/>
      <c r="T282" s="19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6" t="s">
        <v>154</v>
      </c>
      <c r="AU282" s="186" t="s">
        <v>89</v>
      </c>
      <c r="AV282" s="13" t="s">
        <v>89</v>
      </c>
      <c r="AW282" s="13" t="s">
        <v>32</v>
      </c>
      <c r="AX282" s="13" t="s">
        <v>76</v>
      </c>
      <c r="AY282" s="186" t="s">
        <v>145</v>
      </c>
    </row>
    <row r="283" s="14" customFormat="1">
      <c r="A283" s="14"/>
      <c r="B283" s="193"/>
      <c r="C283" s="14"/>
      <c r="D283" s="185" t="s">
        <v>154</v>
      </c>
      <c r="E283" s="194" t="s">
        <v>1</v>
      </c>
      <c r="F283" s="195" t="s">
        <v>159</v>
      </c>
      <c r="G283" s="14"/>
      <c r="H283" s="196">
        <v>32.079000000000001</v>
      </c>
      <c r="I283" s="197"/>
      <c r="J283" s="14"/>
      <c r="K283" s="14"/>
      <c r="L283" s="193"/>
      <c r="M283" s="198"/>
      <c r="N283" s="199"/>
      <c r="O283" s="199"/>
      <c r="P283" s="199"/>
      <c r="Q283" s="199"/>
      <c r="R283" s="199"/>
      <c r="S283" s="199"/>
      <c r="T283" s="200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4" t="s">
        <v>154</v>
      </c>
      <c r="AU283" s="194" t="s">
        <v>89</v>
      </c>
      <c r="AV283" s="14" t="s">
        <v>152</v>
      </c>
      <c r="AW283" s="14" t="s">
        <v>32</v>
      </c>
      <c r="AX283" s="14" t="s">
        <v>84</v>
      </c>
      <c r="AY283" s="194" t="s">
        <v>145</v>
      </c>
    </row>
    <row r="284" s="2" customFormat="1" ht="24.15" customHeight="1">
      <c r="A284" s="37"/>
      <c r="B284" s="170"/>
      <c r="C284" s="171" t="s">
        <v>359</v>
      </c>
      <c r="D284" s="171" t="s">
        <v>147</v>
      </c>
      <c r="E284" s="172" t="s">
        <v>449</v>
      </c>
      <c r="F284" s="173" t="s">
        <v>450</v>
      </c>
      <c r="G284" s="174" t="s">
        <v>451</v>
      </c>
      <c r="H284" s="218"/>
      <c r="I284" s="176"/>
      <c r="J284" s="177">
        <f>ROUND(I284*H284,2)</f>
        <v>0</v>
      </c>
      <c r="K284" s="173" t="s">
        <v>151</v>
      </c>
      <c r="L284" s="38"/>
      <c r="M284" s="178" t="s">
        <v>1</v>
      </c>
      <c r="N284" s="179" t="s">
        <v>41</v>
      </c>
      <c r="O284" s="76"/>
      <c r="P284" s="180">
        <f>O284*H284</f>
        <v>0</v>
      </c>
      <c r="Q284" s="180">
        <v>0</v>
      </c>
      <c r="R284" s="180">
        <f>Q284*H284</f>
        <v>0</v>
      </c>
      <c r="S284" s="180">
        <v>0</v>
      </c>
      <c r="T284" s="18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82" t="s">
        <v>243</v>
      </c>
      <c r="AT284" s="182" t="s">
        <v>147</v>
      </c>
      <c r="AU284" s="182" t="s">
        <v>89</v>
      </c>
      <c r="AY284" s="18" t="s">
        <v>145</v>
      </c>
      <c r="BE284" s="183">
        <f>IF(N284="základní",J284,0)</f>
        <v>0</v>
      </c>
      <c r="BF284" s="183">
        <f>IF(N284="snížená",J284,0)</f>
        <v>0</v>
      </c>
      <c r="BG284" s="183">
        <f>IF(N284="zákl. přenesená",J284,0)</f>
        <v>0</v>
      </c>
      <c r="BH284" s="183">
        <f>IF(N284="sníž. přenesená",J284,0)</f>
        <v>0</v>
      </c>
      <c r="BI284" s="183">
        <f>IF(N284="nulová",J284,0)</f>
        <v>0</v>
      </c>
      <c r="BJ284" s="18" t="s">
        <v>84</v>
      </c>
      <c r="BK284" s="183">
        <f>ROUND(I284*H284,2)</f>
        <v>0</v>
      </c>
      <c r="BL284" s="18" t="s">
        <v>243</v>
      </c>
      <c r="BM284" s="182" t="s">
        <v>636</v>
      </c>
    </row>
    <row r="285" s="12" customFormat="1" ht="22.8" customHeight="1">
      <c r="A285" s="12"/>
      <c r="B285" s="157"/>
      <c r="C285" s="12"/>
      <c r="D285" s="158" t="s">
        <v>75</v>
      </c>
      <c r="E285" s="168" t="s">
        <v>637</v>
      </c>
      <c r="F285" s="168" t="s">
        <v>638</v>
      </c>
      <c r="G285" s="12"/>
      <c r="H285" s="12"/>
      <c r="I285" s="160"/>
      <c r="J285" s="169">
        <f>BK285</f>
        <v>0</v>
      </c>
      <c r="K285" s="12"/>
      <c r="L285" s="157"/>
      <c r="M285" s="162"/>
      <c r="N285" s="163"/>
      <c r="O285" s="163"/>
      <c r="P285" s="164">
        <f>SUM(P286:P291)</f>
        <v>0</v>
      </c>
      <c r="Q285" s="163"/>
      <c r="R285" s="164">
        <f>SUM(R286:R291)</f>
        <v>0.0032396</v>
      </c>
      <c r="S285" s="163"/>
      <c r="T285" s="165">
        <f>SUM(T286:T291)</f>
        <v>0.16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58" t="s">
        <v>89</v>
      </c>
      <c r="AT285" s="166" t="s">
        <v>75</v>
      </c>
      <c r="AU285" s="166" t="s">
        <v>84</v>
      </c>
      <c r="AY285" s="158" t="s">
        <v>145</v>
      </c>
      <c r="BK285" s="167">
        <f>SUM(BK286:BK291)</f>
        <v>0</v>
      </c>
    </row>
    <row r="286" s="2" customFormat="1" ht="37.8" customHeight="1">
      <c r="A286" s="37"/>
      <c r="B286" s="170"/>
      <c r="C286" s="171" t="s">
        <v>363</v>
      </c>
      <c r="D286" s="171" t="s">
        <v>147</v>
      </c>
      <c r="E286" s="172" t="s">
        <v>639</v>
      </c>
      <c r="F286" s="173" t="s">
        <v>640</v>
      </c>
      <c r="G286" s="174" t="s">
        <v>192</v>
      </c>
      <c r="H286" s="175">
        <v>32.396000000000001</v>
      </c>
      <c r="I286" s="176"/>
      <c r="J286" s="177">
        <f>ROUND(I286*H286,2)</f>
        <v>0</v>
      </c>
      <c r="K286" s="173" t="s">
        <v>1</v>
      </c>
      <c r="L286" s="38"/>
      <c r="M286" s="178" t="s">
        <v>1</v>
      </c>
      <c r="N286" s="179" t="s">
        <v>41</v>
      </c>
      <c r="O286" s="76"/>
      <c r="P286" s="180">
        <f>O286*H286</f>
        <v>0</v>
      </c>
      <c r="Q286" s="180">
        <v>0.00010000000000000001</v>
      </c>
      <c r="R286" s="180">
        <f>Q286*H286</f>
        <v>0.0032396</v>
      </c>
      <c r="S286" s="180">
        <v>0</v>
      </c>
      <c r="T286" s="18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2" t="s">
        <v>152</v>
      </c>
      <c r="AT286" s="182" t="s">
        <v>147</v>
      </c>
      <c r="AU286" s="182" t="s">
        <v>89</v>
      </c>
      <c r="AY286" s="18" t="s">
        <v>145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8" t="s">
        <v>84</v>
      </c>
      <c r="BK286" s="183">
        <f>ROUND(I286*H286,2)</f>
        <v>0</v>
      </c>
      <c r="BL286" s="18" t="s">
        <v>152</v>
      </c>
      <c r="BM286" s="182" t="s">
        <v>641</v>
      </c>
    </row>
    <row r="287" s="13" customFormat="1">
      <c r="A287" s="13"/>
      <c r="B287" s="184"/>
      <c r="C287" s="13"/>
      <c r="D287" s="185" t="s">
        <v>154</v>
      </c>
      <c r="E287" s="186" t="s">
        <v>1</v>
      </c>
      <c r="F287" s="187" t="s">
        <v>642</v>
      </c>
      <c r="G287" s="13"/>
      <c r="H287" s="188">
        <v>32.396000000000001</v>
      </c>
      <c r="I287" s="189"/>
      <c r="J287" s="13"/>
      <c r="K287" s="13"/>
      <c r="L287" s="184"/>
      <c r="M287" s="190"/>
      <c r="N287" s="191"/>
      <c r="O287" s="191"/>
      <c r="P287" s="191"/>
      <c r="Q287" s="191"/>
      <c r="R287" s="191"/>
      <c r="S287" s="191"/>
      <c r="T287" s="192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6" t="s">
        <v>154</v>
      </c>
      <c r="AU287" s="186" t="s">
        <v>89</v>
      </c>
      <c r="AV287" s="13" t="s">
        <v>89</v>
      </c>
      <c r="AW287" s="13" t="s">
        <v>32</v>
      </c>
      <c r="AX287" s="13" t="s">
        <v>84</v>
      </c>
      <c r="AY287" s="186" t="s">
        <v>145</v>
      </c>
    </row>
    <row r="288" s="2" customFormat="1" ht="21.75" customHeight="1">
      <c r="A288" s="37"/>
      <c r="B288" s="170"/>
      <c r="C288" s="171" t="s">
        <v>368</v>
      </c>
      <c r="D288" s="171" t="s">
        <v>147</v>
      </c>
      <c r="E288" s="172" t="s">
        <v>643</v>
      </c>
      <c r="F288" s="173" t="s">
        <v>644</v>
      </c>
      <c r="G288" s="174" t="s">
        <v>192</v>
      </c>
      <c r="H288" s="175">
        <v>16.198</v>
      </c>
      <c r="I288" s="176"/>
      <c r="J288" s="177">
        <f>ROUND(I288*H288,2)</f>
        <v>0</v>
      </c>
      <c r="K288" s="173" t="s">
        <v>1</v>
      </c>
      <c r="L288" s="38"/>
      <c r="M288" s="178" t="s">
        <v>1</v>
      </c>
      <c r="N288" s="179" t="s">
        <v>41</v>
      </c>
      <c r="O288" s="76"/>
      <c r="P288" s="180">
        <f>O288*H288</f>
        <v>0</v>
      </c>
      <c r="Q288" s="180">
        <v>0</v>
      </c>
      <c r="R288" s="180">
        <f>Q288*H288</f>
        <v>0</v>
      </c>
      <c r="S288" s="180">
        <v>0</v>
      </c>
      <c r="T288" s="18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82" t="s">
        <v>243</v>
      </c>
      <c r="AT288" s="182" t="s">
        <v>147</v>
      </c>
      <c r="AU288" s="182" t="s">
        <v>89</v>
      </c>
      <c r="AY288" s="18" t="s">
        <v>145</v>
      </c>
      <c r="BE288" s="183">
        <f>IF(N288="základní",J288,0)</f>
        <v>0</v>
      </c>
      <c r="BF288" s="183">
        <f>IF(N288="snížená",J288,0)</f>
        <v>0</v>
      </c>
      <c r="BG288" s="183">
        <f>IF(N288="zákl. přenesená",J288,0)</f>
        <v>0</v>
      </c>
      <c r="BH288" s="183">
        <f>IF(N288="sníž. přenesená",J288,0)</f>
        <v>0</v>
      </c>
      <c r="BI288" s="183">
        <f>IF(N288="nulová",J288,0)</f>
        <v>0</v>
      </c>
      <c r="BJ288" s="18" t="s">
        <v>84</v>
      </c>
      <c r="BK288" s="183">
        <f>ROUND(I288*H288,2)</f>
        <v>0</v>
      </c>
      <c r="BL288" s="18" t="s">
        <v>243</v>
      </c>
      <c r="BM288" s="182" t="s">
        <v>645</v>
      </c>
    </row>
    <row r="289" s="13" customFormat="1">
      <c r="A289" s="13"/>
      <c r="B289" s="184"/>
      <c r="C289" s="13"/>
      <c r="D289" s="185" t="s">
        <v>154</v>
      </c>
      <c r="E289" s="186" t="s">
        <v>1</v>
      </c>
      <c r="F289" s="187" t="s">
        <v>646</v>
      </c>
      <c r="G289" s="13"/>
      <c r="H289" s="188">
        <v>16.198</v>
      </c>
      <c r="I289" s="189"/>
      <c r="J289" s="13"/>
      <c r="K289" s="13"/>
      <c r="L289" s="184"/>
      <c r="M289" s="190"/>
      <c r="N289" s="191"/>
      <c r="O289" s="191"/>
      <c r="P289" s="191"/>
      <c r="Q289" s="191"/>
      <c r="R289" s="191"/>
      <c r="S289" s="191"/>
      <c r="T289" s="19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6" t="s">
        <v>154</v>
      </c>
      <c r="AU289" s="186" t="s">
        <v>89</v>
      </c>
      <c r="AV289" s="13" t="s">
        <v>89</v>
      </c>
      <c r="AW289" s="13" t="s">
        <v>32</v>
      </c>
      <c r="AX289" s="13" t="s">
        <v>84</v>
      </c>
      <c r="AY289" s="186" t="s">
        <v>145</v>
      </c>
    </row>
    <row r="290" s="2" customFormat="1" ht="16.5" customHeight="1">
      <c r="A290" s="37"/>
      <c r="B290" s="170"/>
      <c r="C290" s="171" t="s">
        <v>372</v>
      </c>
      <c r="D290" s="171" t="s">
        <v>147</v>
      </c>
      <c r="E290" s="172" t="s">
        <v>647</v>
      </c>
      <c r="F290" s="173" t="s">
        <v>648</v>
      </c>
      <c r="G290" s="174" t="s">
        <v>649</v>
      </c>
      <c r="H290" s="175">
        <v>100</v>
      </c>
      <c r="I290" s="176"/>
      <c r="J290" s="177">
        <f>ROUND(I290*H290,2)</f>
        <v>0</v>
      </c>
      <c r="K290" s="173" t="s">
        <v>1</v>
      </c>
      <c r="L290" s="38"/>
      <c r="M290" s="178" t="s">
        <v>1</v>
      </c>
      <c r="N290" s="179" t="s">
        <v>41</v>
      </c>
      <c r="O290" s="76"/>
      <c r="P290" s="180">
        <f>O290*H290</f>
        <v>0</v>
      </c>
      <c r="Q290" s="180">
        <v>0</v>
      </c>
      <c r="R290" s="180">
        <f>Q290*H290</f>
        <v>0</v>
      </c>
      <c r="S290" s="180">
        <v>0.001</v>
      </c>
      <c r="T290" s="181">
        <f>S290*H290</f>
        <v>0.10000000000000001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82" t="s">
        <v>243</v>
      </c>
      <c r="AT290" s="182" t="s">
        <v>147</v>
      </c>
      <c r="AU290" s="182" t="s">
        <v>89</v>
      </c>
      <c r="AY290" s="18" t="s">
        <v>145</v>
      </c>
      <c r="BE290" s="183">
        <f>IF(N290="základní",J290,0)</f>
        <v>0</v>
      </c>
      <c r="BF290" s="183">
        <f>IF(N290="snížená",J290,0)</f>
        <v>0</v>
      </c>
      <c r="BG290" s="183">
        <f>IF(N290="zákl. přenesená",J290,0)</f>
        <v>0</v>
      </c>
      <c r="BH290" s="183">
        <f>IF(N290="sníž. přenesená",J290,0)</f>
        <v>0</v>
      </c>
      <c r="BI290" s="183">
        <f>IF(N290="nulová",J290,0)</f>
        <v>0</v>
      </c>
      <c r="BJ290" s="18" t="s">
        <v>84</v>
      </c>
      <c r="BK290" s="183">
        <f>ROUND(I290*H290,2)</f>
        <v>0</v>
      </c>
      <c r="BL290" s="18" t="s">
        <v>243</v>
      </c>
      <c r="BM290" s="182" t="s">
        <v>650</v>
      </c>
    </row>
    <row r="291" s="2" customFormat="1" ht="16.5" customHeight="1">
      <c r="A291" s="37"/>
      <c r="B291" s="170"/>
      <c r="C291" s="171" t="s">
        <v>377</v>
      </c>
      <c r="D291" s="171" t="s">
        <v>147</v>
      </c>
      <c r="E291" s="172" t="s">
        <v>651</v>
      </c>
      <c r="F291" s="173" t="s">
        <v>652</v>
      </c>
      <c r="G291" s="174" t="s">
        <v>649</v>
      </c>
      <c r="H291" s="175">
        <v>60</v>
      </c>
      <c r="I291" s="176"/>
      <c r="J291" s="177">
        <f>ROUND(I291*H291,2)</f>
        <v>0</v>
      </c>
      <c r="K291" s="173" t="s">
        <v>1</v>
      </c>
      <c r="L291" s="38"/>
      <c r="M291" s="178" t="s">
        <v>1</v>
      </c>
      <c r="N291" s="179" t="s">
        <v>41</v>
      </c>
      <c r="O291" s="76"/>
      <c r="P291" s="180">
        <f>O291*H291</f>
        <v>0</v>
      </c>
      <c r="Q291" s="180">
        <v>0</v>
      </c>
      <c r="R291" s="180">
        <f>Q291*H291</f>
        <v>0</v>
      </c>
      <c r="S291" s="180">
        <v>0.001</v>
      </c>
      <c r="T291" s="181">
        <f>S291*H291</f>
        <v>0.059999999999999998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82" t="s">
        <v>243</v>
      </c>
      <c r="AT291" s="182" t="s">
        <v>147</v>
      </c>
      <c r="AU291" s="182" t="s">
        <v>89</v>
      </c>
      <c r="AY291" s="18" t="s">
        <v>145</v>
      </c>
      <c r="BE291" s="183">
        <f>IF(N291="základní",J291,0)</f>
        <v>0</v>
      </c>
      <c r="BF291" s="183">
        <f>IF(N291="snížená",J291,0)</f>
        <v>0</v>
      </c>
      <c r="BG291" s="183">
        <f>IF(N291="zákl. přenesená",J291,0)</f>
        <v>0</v>
      </c>
      <c r="BH291" s="183">
        <f>IF(N291="sníž. přenesená",J291,0)</f>
        <v>0</v>
      </c>
      <c r="BI291" s="183">
        <f>IF(N291="nulová",J291,0)</f>
        <v>0</v>
      </c>
      <c r="BJ291" s="18" t="s">
        <v>84</v>
      </c>
      <c r="BK291" s="183">
        <f>ROUND(I291*H291,2)</f>
        <v>0</v>
      </c>
      <c r="BL291" s="18" t="s">
        <v>243</v>
      </c>
      <c r="BM291" s="182" t="s">
        <v>653</v>
      </c>
    </row>
    <row r="292" s="12" customFormat="1" ht="22.8" customHeight="1">
      <c r="A292" s="12"/>
      <c r="B292" s="157"/>
      <c r="C292" s="12"/>
      <c r="D292" s="158" t="s">
        <v>75</v>
      </c>
      <c r="E292" s="168" t="s">
        <v>654</v>
      </c>
      <c r="F292" s="168" t="s">
        <v>655</v>
      </c>
      <c r="G292" s="12"/>
      <c r="H292" s="12"/>
      <c r="I292" s="160"/>
      <c r="J292" s="169">
        <f>BK292</f>
        <v>0</v>
      </c>
      <c r="K292" s="12"/>
      <c r="L292" s="157"/>
      <c r="M292" s="162"/>
      <c r="N292" s="163"/>
      <c r="O292" s="163"/>
      <c r="P292" s="164">
        <f>SUM(P293:P299)</f>
        <v>0</v>
      </c>
      <c r="Q292" s="163"/>
      <c r="R292" s="164">
        <f>SUM(R293:R299)</f>
        <v>16.560000000000002</v>
      </c>
      <c r="S292" s="163"/>
      <c r="T292" s="165">
        <f>SUM(T293:T299)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158" t="s">
        <v>89</v>
      </c>
      <c r="AT292" s="166" t="s">
        <v>75</v>
      </c>
      <c r="AU292" s="166" t="s">
        <v>84</v>
      </c>
      <c r="AY292" s="158" t="s">
        <v>145</v>
      </c>
      <c r="BK292" s="167">
        <f>SUM(BK293:BK299)</f>
        <v>0</v>
      </c>
    </row>
    <row r="293" s="2" customFormat="1" ht="16.5" customHeight="1">
      <c r="A293" s="37"/>
      <c r="B293" s="170"/>
      <c r="C293" s="171" t="s">
        <v>382</v>
      </c>
      <c r="D293" s="171" t="s">
        <v>147</v>
      </c>
      <c r="E293" s="172" t="s">
        <v>656</v>
      </c>
      <c r="F293" s="173" t="s">
        <v>657</v>
      </c>
      <c r="G293" s="174" t="s">
        <v>192</v>
      </c>
      <c r="H293" s="175">
        <v>28.399999999999999</v>
      </c>
      <c r="I293" s="176"/>
      <c r="J293" s="177">
        <f>ROUND(I293*H293,2)</f>
        <v>0</v>
      </c>
      <c r="K293" s="173" t="s">
        <v>1</v>
      </c>
      <c r="L293" s="38"/>
      <c r="M293" s="178" t="s">
        <v>1</v>
      </c>
      <c r="N293" s="179" t="s">
        <v>41</v>
      </c>
      <c r="O293" s="76"/>
      <c r="P293" s="180">
        <f>O293*H293</f>
        <v>0</v>
      </c>
      <c r="Q293" s="180">
        <v>0.23999999999999999</v>
      </c>
      <c r="R293" s="180">
        <f>Q293*H293</f>
        <v>6.8159999999999998</v>
      </c>
      <c r="S293" s="180">
        <v>0</v>
      </c>
      <c r="T293" s="18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82" t="s">
        <v>243</v>
      </c>
      <c r="AT293" s="182" t="s">
        <v>147</v>
      </c>
      <c r="AU293" s="182" t="s">
        <v>89</v>
      </c>
      <c r="AY293" s="18" t="s">
        <v>145</v>
      </c>
      <c r="BE293" s="183">
        <f>IF(N293="základní",J293,0)</f>
        <v>0</v>
      </c>
      <c r="BF293" s="183">
        <f>IF(N293="snížená",J293,0)</f>
        <v>0</v>
      </c>
      <c r="BG293" s="183">
        <f>IF(N293="zákl. přenesená",J293,0)</f>
        <v>0</v>
      </c>
      <c r="BH293" s="183">
        <f>IF(N293="sníž. přenesená",J293,0)</f>
        <v>0</v>
      </c>
      <c r="BI293" s="183">
        <f>IF(N293="nulová",J293,0)</f>
        <v>0</v>
      </c>
      <c r="BJ293" s="18" t="s">
        <v>84</v>
      </c>
      <c r="BK293" s="183">
        <f>ROUND(I293*H293,2)</f>
        <v>0</v>
      </c>
      <c r="BL293" s="18" t="s">
        <v>243</v>
      </c>
      <c r="BM293" s="182" t="s">
        <v>658</v>
      </c>
    </row>
    <row r="294" s="13" customFormat="1">
      <c r="A294" s="13"/>
      <c r="B294" s="184"/>
      <c r="C294" s="13"/>
      <c r="D294" s="185" t="s">
        <v>154</v>
      </c>
      <c r="E294" s="186" t="s">
        <v>1</v>
      </c>
      <c r="F294" s="187" t="s">
        <v>659</v>
      </c>
      <c r="G294" s="13"/>
      <c r="H294" s="188">
        <v>28.399999999999999</v>
      </c>
      <c r="I294" s="189"/>
      <c r="J294" s="13"/>
      <c r="K294" s="13"/>
      <c r="L294" s="184"/>
      <c r="M294" s="190"/>
      <c r="N294" s="191"/>
      <c r="O294" s="191"/>
      <c r="P294" s="191"/>
      <c r="Q294" s="191"/>
      <c r="R294" s="191"/>
      <c r="S294" s="191"/>
      <c r="T294" s="192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6" t="s">
        <v>154</v>
      </c>
      <c r="AU294" s="186" t="s">
        <v>89</v>
      </c>
      <c r="AV294" s="13" t="s">
        <v>89</v>
      </c>
      <c r="AW294" s="13" t="s">
        <v>32</v>
      </c>
      <c r="AX294" s="13" t="s">
        <v>84</v>
      </c>
      <c r="AY294" s="186" t="s">
        <v>145</v>
      </c>
    </row>
    <row r="295" s="2" customFormat="1" ht="16.5" customHeight="1">
      <c r="A295" s="37"/>
      <c r="B295" s="170"/>
      <c r="C295" s="171" t="s">
        <v>385</v>
      </c>
      <c r="D295" s="171" t="s">
        <v>147</v>
      </c>
      <c r="E295" s="172" t="s">
        <v>660</v>
      </c>
      <c r="F295" s="173" t="s">
        <v>661</v>
      </c>
      <c r="G295" s="174" t="s">
        <v>192</v>
      </c>
      <c r="H295" s="175">
        <v>28.399999999999999</v>
      </c>
      <c r="I295" s="176"/>
      <c r="J295" s="177">
        <f>ROUND(I295*H295,2)</f>
        <v>0</v>
      </c>
      <c r="K295" s="173" t="s">
        <v>1</v>
      </c>
      <c r="L295" s="38"/>
      <c r="M295" s="178" t="s">
        <v>1</v>
      </c>
      <c r="N295" s="179" t="s">
        <v>41</v>
      </c>
      <c r="O295" s="76"/>
      <c r="P295" s="180">
        <f>O295*H295</f>
        <v>0</v>
      </c>
      <c r="Q295" s="180">
        <v>0.34000000000000002</v>
      </c>
      <c r="R295" s="180">
        <f>Q295*H295</f>
        <v>9.6560000000000006</v>
      </c>
      <c r="S295" s="180">
        <v>0</v>
      </c>
      <c r="T295" s="18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82" t="s">
        <v>243</v>
      </c>
      <c r="AT295" s="182" t="s">
        <v>147</v>
      </c>
      <c r="AU295" s="182" t="s">
        <v>89</v>
      </c>
      <c r="AY295" s="18" t="s">
        <v>145</v>
      </c>
      <c r="BE295" s="183">
        <f>IF(N295="základní",J295,0)</f>
        <v>0</v>
      </c>
      <c r="BF295" s="183">
        <f>IF(N295="snížená",J295,0)</f>
        <v>0</v>
      </c>
      <c r="BG295" s="183">
        <f>IF(N295="zákl. přenesená",J295,0)</f>
        <v>0</v>
      </c>
      <c r="BH295" s="183">
        <f>IF(N295="sníž. přenesená",J295,0)</f>
        <v>0</v>
      </c>
      <c r="BI295" s="183">
        <f>IF(N295="nulová",J295,0)</f>
        <v>0</v>
      </c>
      <c r="BJ295" s="18" t="s">
        <v>84</v>
      </c>
      <c r="BK295" s="183">
        <f>ROUND(I295*H295,2)</f>
        <v>0</v>
      </c>
      <c r="BL295" s="18" t="s">
        <v>243</v>
      </c>
      <c r="BM295" s="182" t="s">
        <v>662</v>
      </c>
    </row>
    <row r="296" s="13" customFormat="1">
      <c r="A296" s="13"/>
      <c r="B296" s="184"/>
      <c r="C296" s="13"/>
      <c r="D296" s="185" t="s">
        <v>154</v>
      </c>
      <c r="E296" s="186" t="s">
        <v>1</v>
      </c>
      <c r="F296" s="187" t="s">
        <v>659</v>
      </c>
      <c r="G296" s="13"/>
      <c r="H296" s="188">
        <v>28.399999999999999</v>
      </c>
      <c r="I296" s="189"/>
      <c r="J296" s="13"/>
      <c r="K296" s="13"/>
      <c r="L296" s="184"/>
      <c r="M296" s="190"/>
      <c r="N296" s="191"/>
      <c r="O296" s="191"/>
      <c r="P296" s="191"/>
      <c r="Q296" s="191"/>
      <c r="R296" s="191"/>
      <c r="S296" s="191"/>
      <c r="T296" s="19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186" t="s">
        <v>154</v>
      </c>
      <c r="AU296" s="186" t="s">
        <v>89</v>
      </c>
      <c r="AV296" s="13" t="s">
        <v>89</v>
      </c>
      <c r="AW296" s="13" t="s">
        <v>32</v>
      </c>
      <c r="AX296" s="13" t="s">
        <v>84</v>
      </c>
      <c r="AY296" s="186" t="s">
        <v>145</v>
      </c>
    </row>
    <row r="297" s="2" customFormat="1" ht="16.5" customHeight="1">
      <c r="A297" s="37"/>
      <c r="B297" s="170"/>
      <c r="C297" s="171" t="s">
        <v>419</v>
      </c>
      <c r="D297" s="171" t="s">
        <v>147</v>
      </c>
      <c r="E297" s="172" t="s">
        <v>663</v>
      </c>
      <c r="F297" s="173" t="s">
        <v>664</v>
      </c>
      <c r="G297" s="174" t="s">
        <v>649</v>
      </c>
      <c r="H297" s="175">
        <v>1</v>
      </c>
      <c r="I297" s="176"/>
      <c r="J297" s="177">
        <f>ROUND(I297*H297,2)</f>
        <v>0</v>
      </c>
      <c r="K297" s="173" t="s">
        <v>1</v>
      </c>
      <c r="L297" s="38"/>
      <c r="M297" s="178" t="s">
        <v>1</v>
      </c>
      <c r="N297" s="179" t="s">
        <v>41</v>
      </c>
      <c r="O297" s="76"/>
      <c r="P297" s="180">
        <f>O297*H297</f>
        <v>0</v>
      </c>
      <c r="Q297" s="180">
        <v>0.043999999999999997</v>
      </c>
      <c r="R297" s="180">
        <f>Q297*H297</f>
        <v>0.043999999999999997</v>
      </c>
      <c r="S297" s="180">
        <v>0</v>
      </c>
      <c r="T297" s="18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82" t="s">
        <v>243</v>
      </c>
      <c r="AT297" s="182" t="s">
        <v>147</v>
      </c>
      <c r="AU297" s="182" t="s">
        <v>89</v>
      </c>
      <c r="AY297" s="18" t="s">
        <v>145</v>
      </c>
      <c r="BE297" s="183">
        <f>IF(N297="základní",J297,0)</f>
        <v>0</v>
      </c>
      <c r="BF297" s="183">
        <f>IF(N297="snížená",J297,0)</f>
        <v>0</v>
      </c>
      <c r="BG297" s="183">
        <f>IF(N297="zákl. přenesená",J297,0)</f>
        <v>0</v>
      </c>
      <c r="BH297" s="183">
        <f>IF(N297="sníž. přenesená",J297,0)</f>
        <v>0</v>
      </c>
      <c r="BI297" s="183">
        <f>IF(N297="nulová",J297,0)</f>
        <v>0</v>
      </c>
      <c r="BJ297" s="18" t="s">
        <v>84</v>
      </c>
      <c r="BK297" s="183">
        <f>ROUND(I297*H297,2)</f>
        <v>0</v>
      </c>
      <c r="BL297" s="18" t="s">
        <v>243</v>
      </c>
      <c r="BM297" s="182" t="s">
        <v>665</v>
      </c>
    </row>
    <row r="298" s="2" customFormat="1" ht="16.5" customHeight="1">
      <c r="A298" s="37"/>
      <c r="B298" s="170"/>
      <c r="C298" s="171" t="s">
        <v>96</v>
      </c>
      <c r="D298" s="171" t="s">
        <v>147</v>
      </c>
      <c r="E298" s="172" t="s">
        <v>666</v>
      </c>
      <c r="F298" s="173" t="s">
        <v>667</v>
      </c>
      <c r="G298" s="174" t="s">
        <v>649</v>
      </c>
      <c r="H298" s="175">
        <v>1</v>
      </c>
      <c r="I298" s="176"/>
      <c r="J298" s="177">
        <f>ROUND(I298*H298,2)</f>
        <v>0</v>
      </c>
      <c r="K298" s="173" t="s">
        <v>1</v>
      </c>
      <c r="L298" s="38"/>
      <c r="M298" s="178" t="s">
        <v>1</v>
      </c>
      <c r="N298" s="179" t="s">
        <v>41</v>
      </c>
      <c r="O298" s="76"/>
      <c r="P298" s="180">
        <f>O298*H298</f>
        <v>0</v>
      </c>
      <c r="Q298" s="180">
        <v>0.043999999999999997</v>
      </c>
      <c r="R298" s="180">
        <f>Q298*H298</f>
        <v>0.043999999999999997</v>
      </c>
      <c r="S298" s="180">
        <v>0</v>
      </c>
      <c r="T298" s="18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182" t="s">
        <v>243</v>
      </c>
      <c r="AT298" s="182" t="s">
        <v>147</v>
      </c>
      <c r="AU298" s="182" t="s">
        <v>89</v>
      </c>
      <c r="AY298" s="18" t="s">
        <v>145</v>
      </c>
      <c r="BE298" s="183">
        <f>IF(N298="základní",J298,0)</f>
        <v>0</v>
      </c>
      <c r="BF298" s="183">
        <f>IF(N298="snížená",J298,0)</f>
        <v>0</v>
      </c>
      <c r="BG298" s="183">
        <f>IF(N298="zákl. přenesená",J298,0)</f>
        <v>0</v>
      </c>
      <c r="BH298" s="183">
        <f>IF(N298="sníž. přenesená",J298,0)</f>
        <v>0</v>
      </c>
      <c r="BI298" s="183">
        <f>IF(N298="nulová",J298,0)</f>
        <v>0</v>
      </c>
      <c r="BJ298" s="18" t="s">
        <v>84</v>
      </c>
      <c r="BK298" s="183">
        <f>ROUND(I298*H298,2)</f>
        <v>0</v>
      </c>
      <c r="BL298" s="18" t="s">
        <v>243</v>
      </c>
      <c r="BM298" s="182" t="s">
        <v>668</v>
      </c>
    </row>
    <row r="299" s="2" customFormat="1" ht="24.15" customHeight="1">
      <c r="A299" s="37"/>
      <c r="B299" s="170"/>
      <c r="C299" s="171" t="s">
        <v>424</v>
      </c>
      <c r="D299" s="171" t="s">
        <v>147</v>
      </c>
      <c r="E299" s="172" t="s">
        <v>669</v>
      </c>
      <c r="F299" s="173" t="s">
        <v>670</v>
      </c>
      <c r="G299" s="174" t="s">
        <v>174</v>
      </c>
      <c r="H299" s="175">
        <v>16.559999999999999</v>
      </c>
      <c r="I299" s="176"/>
      <c r="J299" s="177">
        <f>ROUND(I299*H299,2)</f>
        <v>0</v>
      </c>
      <c r="K299" s="173" t="s">
        <v>151</v>
      </c>
      <c r="L299" s="38"/>
      <c r="M299" s="178" t="s">
        <v>1</v>
      </c>
      <c r="N299" s="179" t="s">
        <v>41</v>
      </c>
      <c r="O299" s="76"/>
      <c r="P299" s="180">
        <f>O299*H299</f>
        <v>0</v>
      </c>
      <c r="Q299" s="180">
        <v>0</v>
      </c>
      <c r="R299" s="180">
        <f>Q299*H299</f>
        <v>0</v>
      </c>
      <c r="S299" s="180">
        <v>0</v>
      </c>
      <c r="T299" s="18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82" t="s">
        <v>243</v>
      </c>
      <c r="AT299" s="182" t="s">
        <v>147</v>
      </c>
      <c r="AU299" s="182" t="s">
        <v>89</v>
      </c>
      <c r="AY299" s="18" t="s">
        <v>145</v>
      </c>
      <c r="BE299" s="183">
        <f>IF(N299="základní",J299,0)</f>
        <v>0</v>
      </c>
      <c r="BF299" s="183">
        <f>IF(N299="snížená",J299,0)</f>
        <v>0</v>
      </c>
      <c r="BG299" s="183">
        <f>IF(N299="zákl. přenesená",J299,0)</f>
        <v>0</v>
      </c>
      <c r="BH299" s="183">
        <f>IF(N299="sníž. přenesená",J299,0)</f>
        <v>0</v>
      </c>
      <c r="BI299" s="183">
        <f>IF(N299="nulová",J299,0)</f>
        <v>0</v>
      </c>
      <c r="BJ299" s="18" t="s">
        <v>84</v>
      </c>
      <c r="BK299" s="183">
        <f>ROUND(I299*H299,2)</f>
        <v>0</v>
      </c>
      <c r="BL299" s="18" t="s">
        <v>243</v>
      </c>
      <c r="BM299" s="182" t="s">
        <v>671</v>
      </c>
    </row>
    <row r="300" s="12" customFormat="1" ht="22.8" customHeight="1">
      <c r="A300" s="12"/>
      <c r="B300" s="157"/>
      <c r="C300" s="12"/>
      <c r="D300" s="158" t="s">
        <v>75</v>
      </c>
      <c r="E300" s="168" t="s">
        <v>672</v>
      </c>
      <c r="F300" s="168" t="s">
        <v>673</v>
      </c>
      <c r="G300" s="12"/>
      <c r="H300" s="12"/>
      <c r="I300" s="160"/>
      <c r="J300" s="169">
        <f>BK300</f>
        <v>0</v>
      </c>
      <c r="K300" s="12"/>
      <c r="L300" s="157"/>
      <c r="M300" s="162"/>
      <c r="N300" s="163"/>
      <c r="O300" s="163"/>
      <c r="P300" s="164">
        <f>SUM(P301:P317)</f>
        <v>0</v>
      </c>
      <c r="Q300" s="163"/>
      <c r="R300" s="164">
        <f>SUM(R301:R317)</f>
        <v>67.340600000000009</v>
      </c>
      <c r="S300" s="163"/>
      <c r="T300" s="165">
        <f>SUM(T301:T317)</f>
        <v>0.056000000000000001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158" t="s">
        <v>89</v>
      </c>
      <c r="AT300" s="166" t="s">
        <v>75</v>
      </c>
      <c r="AU300" s="166" t="s">
        <v>84</v>
      </c>
      <c r="AY300" s="158" t="s">
        <v>145</v>
      </c>
      <c r="BK300" s="167">
        <f>SUM(BK301:BK317)</f>
        <v>0</v>
      </c>
    </row>
    <row r="301" s="2" customFormat="1" ht="16.5" customHeight="1">
      <c r="A301" s="37"/>
      <c r="B301" s="170"/>
      <c r="C301" s="171" t="s">
        <v>427</v>
      </c>
      <c r="D301" s="171" t="s">
        <v>147</v>
      </c>
      <c r="E301" s="172" t="s">
        <v>674</v>
      </c>
      <c r="F301" s="173" t="s">
        <v>675</v>
      </c>
      <c r="G301" s="174" t="s">
        <v>192</v>
      </c>
      <c r="H301" s="175">
        <v>56</v>
      </c>
      <c r="I301" s="176"/>
      <c r="J301" s="177">
        <f>ROUND(I301*H301,2)</f>
        <v>0</v>
      </c>
      <c r="K301" s="173" t="s">
        <v>1</v>
      </c>
      <c r="L301" s="38"/>
      <c r="M301" s="178" t="s">
        <v>1</v>
      </c>
      <c r="N301" s="179" t="s">
        <v>41</v>
      </c>
      <c r="O301" s="76"/>
      <c r="P301" s="180">
        <f>O301*H301</f>
        <v>0</v>
      </c>
      <c r="Q301" s="180">
        <v>0.28799999999999998</v>
      </c>
      <c r="R301" s="180">
        <f>Q301*H301</f>
        <v>16.128</v>
      </c>
      <c r="S301" s="180">
        <v>0.001</v>
      </c>
      <c r="T301" s="181">
        <f>S301*H301</f>
        <v>0.056000000000000001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2" t="s">
        <v>243</v>
      </c>
      <c r="AT301" s="182" t="s">
        <v>147</v>
      </c>
      <c r="AU301" s="182" t="s">
        <v>89</v>
      </c>
      <c r="AY301" s="18" t="s">
        <v>145</v>
      </c>
      <c r="BE301" s="183">
        <f>IF(N301="základní",J301,0)</f>
        <v>0</v>
      </c>
      <c r="BF301" s="183">
        <f>IF(N301="snížená",J301,0)</f>
        <v>0</v>
      </c>
      <c r="BG301" s="183">
        <f>IF(N301="zákl. přenesená",J301,0)</f>
        <v>0</v>
      </c>
      <c r="BH301" s="183">
        <f>IF(N301="sníž. přenesená",J301,0)</f>
        <v>0</v>
      </c>
      <c r="BI301" s="183">
        <f>IF(N301="nulová",J301,0)</f>
        <v>0</v>
      </c>
      <c r="BJ301" s="18" t="s">
        <v>84</v>
      </c>
      <c r="BK301" s="183">
        <f>ROUND(I301*H301,2)</f>
        <v>0</v>
      </c>
      <c r="BL301" s="18" t="s">
        <v>243</v>
      </c>
      <c r="BM301" s="182" t="s">
        <v>676</v>
      </c>
    </row>
    <row r="302" s="13" customFormat="1">
      <c r="A302" s="13"/>
      <c r="B302" s="184"/>
      <c r="C302" s="13"/>
      <c r="D302" s="185" t="s">
        <v>154</v>
      </c>
      <c r="E302" s="186" t="s">
        <v>1</v>
      </c>
      <c r="F302" s="187" t="s">
        <v>448</v>
      </c>
      <c r="G302" s="13"/>
      <c r="H302" s="188">
        <v>56</v>
      </c>
      <c r="I302" s="189"/>
      <c r="J302" s="13"/>
      <c r="K302" s="13"/>
      <c r="L302" s="184"/>
      <c r="M302" s="190"/>
      <c r="N302" s="191"/>
      <c r="O302" s="191"/>
      <c r="P302" s="191"/>
      <c r="Q302" s="191"/>
      <c r="R302" s="191"/>
      <c r="S302" s="191"/>
      <c r="T302" s="19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6" t="s">
        <v>154</v>
      </c>
      <c r="AU302" s="186" t="s">
        <v>89</v>
      </c>
      <c r="AV302" s="13" t="s">
        <v>89</v>
      </c>
      <c r="AW302" s="13" t="s">
        <v>32</v>
      </c>
      <c r="AX302" s="13" t="s">
        <v>84</v>
      </c>
      <c r="AY302" s="186" t="s">
        <v>145</v>
      </c>
    </row>
    <row r="303" s="2" customFormat="1" ht="16.5" customHeight="1">
      <c r="A303" s="37"/>
      <c r="B303" s="170"/>
      <c r="C303" s="171" t="s">
        <v>430</v>
      </c>
      <c r="D303" s="171" t="s">
        <v>147</v>
      </c>
      <c r="E303" s="172" t="s">
        <v>677</v>
      </c>
      <c r="F303" s="173" t="s">
        <v>678</v>
      </c>
      <c r="G303" s="174" t="s">
        <v>192</v>
      </c>
      <c r="H303" s="175">
        <v>56</v>
      </c>
      <c r="I303" s="176"/>
      <c r="J303" s="177">
        <f>ROUND(I303*H303,2)</f>
        <v>0</v>
      </c>
      <c r="K303" s="173" t="s">
        <v>1</v>
      </c>
      <c r="L303" s="38"/>
      <c r="M303" s="178" t="s">
        <v>1</v>
      </c>
      <c r="N303" s="179" t="s">
        <v>41</v>
      </c>
      <c r="O303" s="76"/>
      <c r="P303" s="180">
        <f>O303*H303</f>
        <v>0</v>
      </c>
      <c r="Q303" s="180">
        <v>0.308</v>
      </c>
      <c r="R303" s="180">
        <f>Q303*H303</f>
        <v>17.248000000000001</v>
      </c>
      <c r="S303" s="180">
        <v>0</v>
      </c>
      <c r="T303" s="18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82" t="s">
        <v>243</v>
      </c>
      <c r="AT303" s="182" t="s">
        <v>147</v>
      </c>
      <c r="AU303" s="182" t="s">
        <v>89</v>
      </c>
      <c r="AY303" s="18" t="s">
        <v>145</v>
      </c>
      <c r="BE303" s="183">
        <f>IF(N303="základní",J303,0)</f>
        <v>0</v>
      </c>
      <c r="BF303" s="183">
        <f>IF(N303="snížená",J303,0)</f>
        <v>0</v>
      </c>
      <c r="BG303" s="183">
        <f>IF(N303="zákl. přenesená",J303,0)</f>
        <v>0</v>
      </c>
      <c r="BH303" s="183">
        <f>IF(N303="sníž. přenesená",J303,0)</f>
        <v>0</v>
      </c>
      <c r="BI303" s="183">
        <f>IF(N303="nulová",J303,0)</f>
        <v>0</v>
      </c>
      <c r="BJ303" s="18" t="s">
        <v>84</v>
      </c>
      <c r="BK303" s="183">
        <f>ROUND(I303*H303,2)</f>
        <v>0</v>
      </c>
      <c r="BL303" s="18" t="s">
        <v>243</v>
      </c>
      <c r="BM303" s="182" t="s">
        <v>679</v>
      </c>
    </row>
    <row r="304" s="13" customFormat="1">
      <c r="A304" s="13"/>
      <c r="B304" s="184"/>
      <c r="C304" s="13"/>
      <c r="D304" s="185" t="s">
        <v>154</v>
      </c>
      <c r="E304" s="186" t="s">
        <v>1</v>
      </c>
      <c r="F304" s="187" t="s">
        <v>448</v>
      </c>
      <c r="G304" s="13"/>
      <c r="H304" s="188">
        <v>56</v>
      </c>
      <c r="I304" s="189"/>
      <c r="J304" s="13"/>
      <c r="K304" s="13"/>
      <c r="L304" s="184"/>
      <c r="M304" s="190"/>
      <c r="N304" s="191"/>
      <c r="O304" s="191"/>
      <c r="P304" s="191"/>
      <c r="Q304" s="191"/>
      <c r="R304" s="191"/>
      <c r="S304" s="191"/>
      <c r="T304" s="192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186" t="s">
        <v>154</v>
      </c>
      <c r="AU304" s="186" t="s">
        <v>89</v>
      </c>
      <c r="AV304" s="13" t="s">
        <v>89</v>
      </c>
      <c r="AW304" s="13" t="s">
        <v>32</v>
      </c>
      <c r="AX304" s="13" t="s">
        <v>84</v>
      </c>
      <c r="AY304" s="186" t="s">
        <v>145</v>
      </c>
    </row>
    <row r="305" s="2" customFormat="1" ht="33" customHeight="1">
      <c r="A305" s="37"/>
      <c r="B305" s="170"/>
      <c r="C305" s="201" t="s">
        <v>435</v>
      </c>
      <c r="D305" s="201" t="s">
        <v>214</v>
      </c>
      <c r="E305" s="202" t="s">
        <v>680</v>
      </c>
      <c r="F305" s="203" t="s">
        <v>681</v>
      </c>
      <c r="G305" s="204" t="s">
        <v>192</v>
      </c>
      <c r="H305" s="205">
        <v>2</v>
      </c>
      <c r="I305" s="206"/>
      <c r="J305" s="207">
        <f>ROUND(I305*H305,2)</f>
        <v>0</v>
      </c>
      <c r="K305" s="203" t="s">
        <v>1</v>
      </c>
      <c r="L305" s="208"/>
      <c r="M305" s="209" t="s">
        <v>1</v>
      </c>
      <c r="N305" s="210" t="s">
        <v>41</v>
      </c>
      <c r="O305" s="76"/>
      <c r="P305" s="180">
        <f>O305*H305</f>
        <v>0</v>
      </c>
      <c r="Q305" s="180">
        <v>0.28799999999999998</v>
      </c>
      <c r="R305" s="180">
        <f>Q305*H305</f>
        <v>0.57599999999999996</v>
      </c>
      <c r="S305" s="180">
        <v>0</v>
      </c>
      <c r="T305" s="18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82" t="s">
        <v>320</v>
      </c>
      <c r="AT305" s="182" t="s">
        <v>214</v>
      </c>
      <c r="AU305" s="182" t="s">
        <v>89</v>
      </c>
      <c r="AY305" s="18" t="s">
        <v>145</v>
      </c>
      <c r="BE305" s="183">
        <f>IF(N305="základní",J305,0)</f>
        <v>0</v>
      </c>
      <c r="BF305" s="183">
        <f>IF(N305="snížená",J305,0)</f>
        <v>0</v>
      </c>
      <c r="BG305" s="183">
        <f>IF(N305="zákl. přenesená",J305,0)</f>
        <v>0</v>
      </c>
      <c r="BH305" s="183">
        <f>IF(N305="sníž. přenesená",J305,0)</f>
        <v>0</v>
      </c>
      <c r="BI305" s="183">
        <f>IF(N305="nulová",J305,0)</f>
        <v>0</v>
      </c>
      <c r="BJ305" s="18" t="s">
        <v>84</v>
      </c>
      <c r="BK305" s="183">
        <f>ROUND(I305*H305,2)</f>
        <v>0</v>
      </c>
      <c r="BL305" s="18" t="s">
        <v>243</v>
      </c>
      <c r="BM305" s="182" t="s">
        <v>682</v>
      </c>
    </row>
    <row r="306" s="2" customFormat="1" ht="16.5" customHeight="1">
      <c r="A306" s="37"/>
      <c r="B306" s="170"/>
      <c r="C306" s="171" t="s">
        <v>442</v>
      </c>
      <c r="D306" s="171" t="s">
        <v>147</v>
      </c>
      <c r="E306" s="172" t="s">
        <v>683</v>
      </c>
      <c r="F306" s="173" t="s">
        <v>684</v>
      </c>
      <c r="G306" s="174" t="s">
        <v>685</v>
      </c>
      <c r="H306" s="175">
        <v>34.07</v>
      </c>
      <c r="I306" s="176"/>
      <c r="J306" s="177">
        <f>ROUND(I306*H306,2)</f>
        <v>0</v>
      </c>
      <c r="K306" s="173" t="s">
        <v>1</v>
      </c>
      <c r="L306" s="38"/>
      <c r="M306" s="178" t="s">
        <v>1</v>
      </c>
      <c r="N306" s="179" t="s">
        <v>41</v>
      </c>
      <c r="O306" s="76"/>
      <c r="P306" s="180">
        <f>O306*H306</f>
        <v>0</v>
      </c>
      <c r="Q306" s="180">
        <v>0.47999999999999998</v>
      </c>
      <c r="R306" s="180">
        <f>Q306*H306</f>
        <v>16.3536</v>
      </c>
      <c r="S306" s="180">
        <v>0</v>
      </c>
      <c r="T306" s="18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2" t="s">
        <v>243</v>
      </c>
      <c r="AT306" s="182" t="s">
        <v>147</v>
      </c>
      <c r="AU306" s="182" t="s">
        <v>89</v>
      </c>
      <c r="AY306" s="18" t="s">
        <v>145</v>
      </c>
      <c r="BE306" s="183">
        <f>IF(N306="základní",J306,0)</f>
        <v>0</v>
      </c>
      <c r="BF306" s="183">
        <f>IF(N306="snížená",J306,0)</f>
        <v>0</v>
      </c>
      <c r="BG306" s="183">
        <f>IF(N306="zákl. přenesená",J306,0)</f>
        <v>0</v>
      </c>
      <c r="BH306" s="183">
        <f>IF(N306="sníž. přenesená",J306,0)</f>
        <v>0</v>
      </c>
      <c r="BI306" s="183">
        <f>IF(N306="nulová",J306,0)</f>
        <v>0</v>
      </c>
      <c r="BJ306" s="18" t="s">
        <v>84</v>
      </c>
      <c r="BK306" s="183">
        <f>ROUND(I306*H306,2)</f>
        <v>0</v>
      </c>
      <c r="BL306" s="18" t="s">
        <v>243</v>
      </c>
      <c r="BM306" s="182" t="s">
        <v>686</v>
      </c>
    </row>
    <row r="307" s="13" customFormat="1">
      <c r="A307" s="13"/>
      <c r="B307" s="184"/>
      <c r="C307" s="13"/>
      <c r="D307" s="185" t="s">
        <v>154</v>
      </c>
      <c r="E307" s="186" t="s">
        <v>1</v>
      </c>
      <c r="F307" s="187" t="s">
        <v>687</v>
      </c>
      <c r="G307" s="13"/>
      <c r="H307" s="188">
        <v>34.07</v>
      </c>
      <c r="I307" s="189"/>
      <c r="J307" s="13"/>
      <c r="K307" s="13"/>
      <c r="L307" s="184"/>
      <c r="M307" s="190"/>
      <c r="N307" s="191"/>
      <c r="O307" s="191"/>
      <c r="P307" s="191"/>
      <c r="Q307" s="191"/>
      <c r="R307" s="191"/>
      <c r="S307" s="191"/>
      <c r="T307" s="192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6" t="s">
        <v>154</v>
      </c>
      <c r="AU307" s="186" t="s">
        <v>89</v>
      </c>
      <c r="AV307" s="13" t="s">
        <v>89</v>
      </c>
      <c r="AW307" s="13" t="s">
        <v>32</v>
      </c>
      <c r="AX307" s="13" t="s">
        <v>84</v>
      </c>
      <c r="AY307" s="186" t="s">
        <v>145</v>
      </c>
    </row>
    <row r="308" s="2" customFormat="1" ht="16.5" customHeight="1">
      <c r="A308" s="37"/>
      <c r="B308" s="170"/>
      <c r="C308" s="171" t="s">
        <v>448</v>
      </c>
      <c r="D308" s="171" t="s">
        <v>147</v>
      </c>
      <c r="E308" s="172" t="s">
        <v>688</v>
      </c>
      <c r="F308" s="173" t="s">
        <v>689</v>
      </c>
      <c r="G308" s="174" t="s">
        <v>685</v>
      </c>
      <c r="H308" s="175">
        <v>34.07</v>
      </c>
      <c r="I308" s="176"/>
      <c r="J308" s="177">
        <f>ROUND(I308*H308,2)</f>
        <v>0</v>
      </c>
      <c r="K308" s="173" t="s">
        <v>1</v>
      </c>
      <c r="L308" s="38"/>
      <c r="M308" s="178" t="s">
        <v>1</v>
      </c>
      <c r="N308" s="179" t="s">
        <v>41</v>
      </c>
      <c r="O308" s="76"/>
      <c r="P308" s="180">
        <f>O308*H308</f>
        <v>0</v>
      </c>
      <c r="Q308" s="180">
        <v>0.5</v>
      </c>
      <c r="R308" s="180">
        <f>Q308*H308</f>
        <v>17.035</v>
      </c>
      <c r="S308" s="180">
        <v>0</v>
      </c>
      <c r="T308" s="18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182" t="s">
        <v>243</v>
      </c>
      <c r="AT308" s="182" t="s">
        <v>147</v>
      </c>
      <c r="AU308" s="182" t="s">
        <v>89</v>
      </c>
      <c r="AY308" s="18" t="s">
        <v>145</v>
      </c>
      <c r="BE308" s="183">
        <f>IF(N308="základní",J308,0)</f>
        <v>0</v>
      </c>
      <c r="BF308" s="183">
        <f>IF(N308="snížená",J308,0)</f>
        <v>0</v>
      </c>
      <c r="BG308" s="183">
        <f>IF(N308="zákl. přenesená",J308,0)</f>
        <v>0</v>
      </c>
      <c r="BH308" s="183">
        <f>IF(N308="sníž. přenesená",J308,0)</f>
        <v>0</v>
      </c>
      <c r="BI308" s="183">
        <f>IF(N308="nulová",J308,0)</f>
        <v>0</v>
      </c>
      <c r="BJ308" s="18" t="s">
        <v>84</v>
      </c>
      <c r="BK308" s="183">
        <f>ROUND(I308*H308,2)</f>
        <v>0</v>
      </c>
      <c r="BL308" s="18" t="s">
        <v>243</v>
      </c>
      <c r="BM308" s="182" t="s">
        <v>690</v>
      </c>
    </row>
    <row r="309" s="13" customFormat="1">
      <c r="A309" s="13"/>
      <c r="B309" s="184"/>
      <c r="C309" s="13"/>
      <c r="D309" s="185" t="s">
        <v>154</v>
      </c>
      <c r="E309" s="186" t="s">
        <v>1</v>
      </c>
      <c r="F309" s="187" t="s">
        <v>687</v>
      </c>
      <c r="G309" s="13"/>
      <c r="H309" s="188">
        <v>34.07</v>
      </c>
      <c r="I309" s="189"/>
      <c r="J309" s="13"/>
      <c r="K309" s="13"/>
      <c r="L309" s="184"/>
      <c r="M309" s="190"/>
      <c r="N309" s="191"/>
      <c r="O309" s="191"/>
      <c r="P309" s="191"/>
      <c r="Q309" s="191"/>
      <c r="R309" s="191"/>
      <c r="S309" s="191"/>
      <c r="T309" s="19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6" t="s">
        <v>154</v>
      </c>
      <c r="AU309" s="186" t="s">
        <v>89</v>
      </c>
      <c r="AV309" s="13" t="s">
        <v>89</v>
      </c>
      <c r="AW309" s="13" t="s">
        <v>32</v>
      </c>
      <c r="AX309" s="13" t="s">
        <v>84</v>
      </c>
      <c r="AY309" s="186" t="s">
        <v>145</v>
      </c>
    </row>
    <row r="310" s="2" customFormat="1" ht="16.5" customHeight="1">
      <c r="A310" s="37"/>
      <c r="B310" s="170"/>
      <c r="C310" s="171" t="s">
        <v>455</v>
      </c>
      <c r="D310" s="171" t="s">
        <v>147</v>
      </c>
      <c r="E310" s="172" t="s">
        <v>691</v>
      </c>
      <c r="F310" s="173" t="s">
        <v>692</v>
      </c>
      <c r="G310" s="174" t="s">
        <v>649</v>
      </c>
      <c r="H310" s="175">
        <v>2</v>
      </c>
      <c r="I310" s="176"/>
      <c r="J310" s="177">
        <f>ROUND(I310*H310,2)</f>
        <v>0</v>
      </c>
      <c r="K310" s="173" t="s">
        <v>1</v>
      </c>
      <c r="L310" s="38"/>
      <c r="M310" s="178" t="s">
        <v>1</v>
      </c>
      <c r="N310" s="179" t="s">
        <v>41</v>
      </c>
      <c r="O310" s="76"/>
      <c r="P310" s="180">
        <f>O310*H310</f>
        <v>0</v>
      </c>
      <c r="Q310" s="180">
        <v>0</v>
      </c>
      <c r="R310" s="180">
        <f>Q310*H310</f>
        <v>0</v>
      </c>
      <c r="S310" s="180">
        <v>0</v>
      </c>
      <c r="T310" s="18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82" t="s">
        <v>243</v>
      </c>
      <c r="AT310" s="182" t="s">
        <v>147</v>
      </c>
      <c r="AU310" s="182" t="s">
        <v>89</v>
      </c>
      <c r="AY310" s="18" t="s">
        <v>145</v>
      </c>
      <c r="BE310" s="183">
        <f>IF(N310="základní",J310,0)</f>
        <v>0</v>
      </c>
      <c r="BF310" s="183">
        <f>IF(N310="snížená",J310,0)</f>
        <v>0</v>
      </c>
      <c r="BG310" s="183">
        <f>IF(N310="zákl. přenesená",J310,0)</f>
        <v>0</v>
      </c>
      <c r="BH310" s="183">
        <f>IF(N310="sníž. přenesená",J310,0)</f>
        <v>0</v>
      </c>
      <c r="BI310" s="183">
        <f>IF(N310="nulová",J310,0)</f>
        <v>0</v>
      </c>
      <c r="BJ310" s="18" t="s">
        <v>84</v>
      </c>
      <c r="BK310" s="183">
        <f>ROUND(I310*H310,2)</f>
        <v>0</v>
      </c>
      <c r="BL310" s="18" t="s">
        <v>243</v>
      </c>
      <c r="BM310" s="182" t="s">
        <v>693</v>
      </c>
    </row>
    <row r="311" s="2" customFormat="1" ht="16.5" customHeight="1">
      <c r="A311" s="37"/>
      <c r="B311" s="170"/>
      <c r="C311" s="171" t="s">
        <v>459</v>
      </c>
      <c r="D311" s="171" t="s">
        <v>147</v>
      </c>
      <c r="E311" s="172" t="s">
        <v>694</v>
      </c>
      <c r="F311" s="173" t="s">
        <v>695</v>
      </c>
      <c r="G311" s="174" t="s">
        <v>649</v>
      </c>
      <c r="H311" s="175">
        <v>2</v>
      </c>
      <c r="I311" s="176"/>
      <c r="J311" s="177">
        <f>ROUND(I311*H311,2)</f>
        <v>0</v>
      </c>
      <c r="K311" s="173" t="s">
        <v>1</v>
      </c>
      <c r="L311" s="38"/>
      <c r="M311" s="178" t="s">
        <v>1</v>
      </c>
      <c r="N311" s="179" t="s">
        <v>41</v>
      </c>
      <c r="O311" s="76"/>
      <c r="P311" s="180">
        <f>O311*H311</f>
        <v>0</v>
      </c>
      <c r="Q311" s="180">
        <v>0</v>
      </c>
      <c r="R311" s="180">
        <f>Q311*H311</f>
        <v>0</v>
      </c>
      <c r="S311" s="180">
        <v>0</v>
      </c>
      <c r="T311" s="18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2" t="s">
        <v>243</v>
      </c>
      <c r="AT311" s="182" t="s">
        <v>147</v>
      </c>
      <c r="AU311" s="182" t="s">
        <v>89</v>
      </c>
      <c r="AY311" s="18" t="s">
        <v>145</v>
      </c>
      <c r="BE311" s="183">
        <f>IF(N311="základní",J311,0)</f>
        <v>0</v>
      </c>
      <c r="BF311" s="183">
        <f>IF(N311="snížená",J311,0)</f>
        <v>0</v>
      </c>
      <c r="BG311" s="183">
        <f>IF(N311="zákl. přenesená",J311,0)</f>
        <v>0</v>
      </c>
      <c r="BH311" s="183">
        <f>IF(N311="sníž. přenesená",J311,0)</f>
        <v>0</v>
      </c>
      <c r="BI311" s="183">
        <f>IF(N311="nulová",J311,0)</f>
        <v>0</v>
      </c>
      <c r="BJ311" s="18" t="s">
        <v>84</v>
      </c>
      <c r="BK311" s="183">
        <f>ROUND(I311*H311,2)</f>
        <v>0</v>
      </c>
      <c r="BL311" s="18" t="s">
        <v>243</v>
      </c>
      <c r="BM311" s="182" t="s">
        <v>696</v>
      </c>
    </row>
    <row r="312" s="2" customFormat="1" ht="24.15" customHeight="1">
      <c r="A312" s="37"/>
      <c r="B312" s="170"/>
      <c r="C312" s="171" t="s">
        <v>465</v>
      </c>
      <c r="D312" s="171" t="s">
        <v>147</v>
      </c>
      <c r="E312" s="172" t="s">
        <v>697</v>
      </c>
      <c r="F312" s="173" t="s">
        <v>698</v>
      </c>
      <c r="G312" s="174" t="s">
        <v>649</v>
      </c>
      <c r="H312" s="175">
        <v>2</v>
      </c>
      <c r="I312" s="176"/>
      <c r="J312" s="177">
        <f>ROUND(I312*H312,2)</f>
        <v>0</v>
      </c>
      <c r="K312" s="173" t="s">
        <v>1</v>
      </c>
      <c r="L312" s="38"/>
      <c r="M312" s="178" t="s">
        <v>1</v>
      </c>
      <c r="N312" s="179" t="s">
        <v>41</v>
      </c>
      <c r="O312" s="76"/>
      <c r="P312" s="180">
        <f>O312*H312</f>
        <v>0</v>
      </c>
      <c r="Q312" s="180">
        <v>0</v>
      </c>
      <c r="R312" s="180">
        <f>Q312*H312</f>
        <v>0</v>
      </c>
      <c r="S312" s="180">
        <v>0</v>
      </c>
      <c r="T312" s="18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182" t="s">
        <v>243</v>
      </c>
      <c r="AT312" s="182" t="s">
        <v>147</v>
      </c>
      <c r="AU312" s="182" t="s">
        <v>89</v>
      </c>
      <c r="AY312" s="18" t="s">
        <v>145</v>
      </c>
      <c r="BE312" s="183">
        <f>IF(N312="základní",J312,0)</f>
        <v>0</v>
      </c>
      <c r="BF312" s="183">
        <f>IF(N312="snížená",J312,0)</f>
        <v>0</v>
      </c>
      <c r="BG312" s="183">
        <f>IF(N312="zákl. přenesená",J312,0)</f>
        <v>0</v>
      </c>
      <c r="BH312" s="183">
        <f>IF(N312="sníž. přenesená",J312,0)</f>
        <v>0</v>
      </c>
      <c r="BI312" s="183">
        <f>IF(N312="nulová",J312,0)</f>
        <v>0</v>
      </c>
      <c r="BJ312" s="18" t="s">
        <v>84</v>
      </c>
      <c r="BK312" s="183">
        <f>ROUND(I312*H312,2)</f>
        <v>0</v>
      </c>
      <c r="BL312" s="18" t="s">
        <v>243</v>
      </c>
      <c r="BM312" s="182" t="s">
        <v>699</v>
      </c>
    </row>
    <row r="313" s="2" customFormat="1" ht="16.5" customHeight="1">
      <c r="A313" s="37"/>
      <c r="B313" s="170"/>
      <c r="C313" s="201" t="s">
        <v>99</v>
      </c>
      <c r="D313" s="201" t="s">
        <v>214</v>
      </c>
      <c r="E313" s="202" t="s">
        <v>700</v>
      </c>
      <c r="F313" s="203" t="s">
        <v>701</v>
      </c>
      <c r="G313" s="204" t="s">
        <v>150</v>
      </c>
      <c r="H313" s="205">
        <v>0.089999999999999997</v>
      </c>
      <c r="I313" s="206"/>
      <c r="J313" s="207">
        <f>ROUND(I313*H313,2)</f>
        <v>0</v>
      </c>
      <c r="K313" s="203" t="s">
        <v>1</v>
      </c>
      <c r="L313" s="208"/>
      <c r="M313" s="209" t="s">
        <v>1</v>
      </c>
      <c r="N313" s="210" t="s">
        <v>41</v>
      </c>
      <c r="O313" s="76"/>
      <c r="P313" s="180">
        <f>O313*H313</f>
        <v>0</v>
      </c>
      <c r="Q313" s="180">
        <v>0</v>
      </c>
      <c r="R313" s="180">
        <f>Q313*H313</f>
        <v>0</v>
      </c>
      <c r="S313" s="180">
        <v>0</v>
      </c>
      <c r="T313" s="18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82" t="s">
        <v>320</v>
      </c>
      <c r="AT313" s="182" t="s">
        <v>214</v>
      </c>
      <c r="AU313" s="182" t="s">
        <v>89</v>
      </c>
      <c r="AY313" s="18" t="s">
        <v>145</v>
      </c>
      <c r="BE313" s="183">
        <f>IF(N313="základní",J313,0)</f>
        <v>0</v>
      </c>
      <c r="BF313" s="183">
        <f>IF(N313="snížená",J313,0)</f>
        <v>0</v>
      </c>
      <c r="BG313" s="183">
        <f>IF(N313="zákl. přenesená",J313,0)</f>
        <v>0</v>
      </c>
      <c r="BH313" s="183">
        <f>IF(N313="sníž. přenesená",J313,0)</f>
        <v>0</v>
      </c>
      <c r="BI313" s="183">
        <f>IF(N313="nulová",J313,0)</f>
        <v>0</v>
      </c>
      <c r="BJ313" s="18" t="s">
        <v>84</v>
      </c>
      <c r="BK313" s="183">
        <f>ROUND(I313*H313,2)</f>
        <v>0</v>
      </c>
      <c r="BL313" s="18" t="s">
        <v>243</v>
      </c>
      <c r="BM313" s="182" t="s">
        <v>702</v>
      </c>
    </row>
    <row r="314" s="13" customFormat="1">
      <c r="A314" s="13"/>
      <c r="B314" s="184"/>
      <c r="C314" s="13"/>
      <c r="D314" s="185" t="s">
        <v>154</v>
      </c>
      <c r="E314" s="186" t="s">
        <v>1</v>
      </c>
      <c r="F314" s="187" t="s">
        <v>703</v>
      </c>
      <c r="G314" s="13"/>
      <c r="H314" s="188">
        <v>0.089999999999999997</v>
      </c>
      <c r="I314" s="189"/>
      <c r="J314" s="13"/>
      <c r="K314" s="13"/>
      <c r="L314" s="184"/>
      <c r="M314" s="190"/>
      <c r="N314" s="191"/>
      <c r="O314" s="191"/>
      <c r="P314" s="191"/>
      <c r="Q314" s="191"/>
      <c r="R314" s="191"/>
      <c r="S314" s="191"/>
      <c r="T314" s="192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186" t="s">
        <v>154</v>
      </c>
      <c r="AU314" s="186" t="s">
        <v>89</v>
      </c>
      <c r="AV314" s="13" t="s">
        <v>89</v>
      </c>
      <c r="AW314" s="13" t="s">
        <v>32</v>
      </c>
      <c r="AX314" s="13" t="s">
        <v>84</v>
      </c>
      <c r="AY314" s="186" t="s">
        <v>145</v>
      </c>
    </row>
    <row r="315" s="2" customFormat="1" ht="16.5" customHeight="1">
      <c r="A315" s="37"/>
      <c r="B315" s="170"/>
      <c r="C315" s="201" t="s">
        <v>470</v>
      </c>
      <c r="D315" s="201" t="s">
        <v>214</v>
      </c>
      <c r="E315" s="202" t="s">
        <v>704</v>
      </c>
      <c r="F315" s="203" t="s">
        <v>705</v>
      </c>
      <c r="G315" s="204" t="s">
        <v>150</v>
      </c>
      <c r="H315" s="205">
        <v>0.028000000000000001</v>
      </c>
      <c r="I315" s="206"/>
      <c r="J315" s="207">
        <f>ROUND(I315*H315,2)</f>
        <v>0</v>
      </c>
      <c r="K315" s="203" t="s">
        <v>1</v>
      </c>
      <c r="L315" s="208"/>
      <c r="M315" s="209" t="s">
        <v>1</v>
      </c>
      <c r="N315" s="210" t="s">
        <v>41</v>
      </c>
      <c r="O315" s="76"/>
      <c r="P315" s="180">
        <f>O315*H315</f>
        <v>0</v>
      </c>
      <c r="Q315" s="180">
        <v>0</v>
      </c>
      <c r="R315" s="180">
        <f>Q315*H315</f>
        <v>0</v>
      </c>
      <c r="S315" s="180">
        <v>0</v>
      </c>
      <c r="T315" s="18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82" t="s">
        <v>320</v>
      </c>
      <c r="AT315" s="182" t="s">
        <v>214</v>
      </c>
      <c r="AU315" s="182" t="s">
        <v>89</v>
      </c>
      <c r="AY315" s="18" t="s">
        <v>145</v>
      </c>
      <c r="BE315" s="183">
        <f>IF(N315="základní",J315,0)</f>
        <v>0</v>
      </c>
      <c r="BF315" s="183">
        <f>IF(N315="snížená",J315,0)</f>
        <v>0</v>
      </c>
      <c r="BG315" s="183">
        <f>IF(N315="zákl. přenesená",J315,0)</f>
        <v>0</v>
      </c>
      <c r="BH315" s="183">
        <f>IF(N315="sníž. přenesená",J315,0)</f>
        <v>0</v>
      </c>
      <c r="BI315" s="183">
        <f>IF(N315="nulová",J315,0)</f>
        <v>0</v>
      </c>
      <c r="BJ315" s="18" t="s">
        <v>84</v>
      </c>
      <c r="BK315" s="183">
        <f>ROUND(I315*H315,2)</f>
        <v>0</v>
      </c>
      <c r="BL315" s="18" t="s">
        <v>243</v>
      </c>
      <c r="BM315" s="182" t="s">
        <v>706</v>
      </c>
    </row>
    <row r="316" s="13" customFormat="1">
      <c r="A316" s="13"/>
      <c r="B316" s="184"/>
      <c r="C316" s="13"/>
      <c r="D316" s="185" t="s">
        <v>154</v>
      </c>
      <c r="E316" s="186" t="s">
        <v>1</v>
      </c>
      <c r="F316" s="187" t="s">
        <v>707</v>
      </c>
      <c r="G316" s="13"/>
      <c r="H316" s="188">
        <v>0.028000000000000001</v>
      </c>
      <c r="I316" s="189"/>
      <c r="J316" s="13"/>
      <c r="K316" s="13"/>
      <c r="L316" s="184"/>
      <c r="M316" s="190"/>
      <c r="N316" s="191"/>
      <c r="O316" s="191"/>
      <c r="P316" s="191"/>
      <c r="Q316" s="191"/>
      <c r="R316" s="191"/>
      <c r="S316" s="191"/>
      <c r="T316" s="192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186" t="s">
        <v>154</v>
      </c>
      <c r="AU316" s="186" t="s">
        <v>89</v>
      </c>
      <c r="AV316" s="13" t="s">
        <v>89</v>
      </c>
      <c r="AW316" s="13" t="s">
        <v>32</v>
      </c>
      <c r="AX316" s="13" t="s">
        <v>84</v>
      </c>
      <c r="AY316" s="186" t="s">
        <v>145</v>
      </c>
    </row>
    <row r="317" s="2" customFormat="1" ht="24.15" customHeight="1">
      <c r="A317" s="37"/>
      <c r="B317" s="170"/>
      <c r="C317" s="171" t="s">
        <v>477</v>
      </c>
      <c r="D317" s="171" t="s">
        <v>147</v>
      </c>
      <c r="E317" s="172" t="s">
        <v>708</v>
      </c>
      <c r="F317" s="173" t="s">
        <v>709</v>
      </c>
      <c r="G317" s="174" t="s">
        <v>174</v>
      </c>
      <c r="H317" s="175">
        <v>67.340999999999994</v>
      </c>
      <c r="I317" s="176"/>
      <c r="J317" s="177">
        <f>ROUND(I317*H317,2)</f>
        <v>0</v>
      </c>
      <c r="K317" s="173" t="s">
        <v>151</v>
      </c>
      <c r="L317" s="38"/>
      <c r="M317" s="178" t="s">
        <v>1</v>
      </c>
      <c r="N317" s="179" t="s">
        <v>41</v>
      </c>
      <c r="O317" s="76"/>
      <c r="P317" s="180">
        <f>O317*H317</f>
        <v>0</v>
      </c>
      <c r="Q317" s="180">
        <v>0</v>
      </c>
      <c r="R317" s="180">
        <f>Q317*H317</f>
        <v>0</v>
      </c>
      <c r="S317" s="180">
        <v>0</v>
      </c>
      <c r="T317" s="18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2" t="s">
        <v>243</v>
      </c>
      <c r="AT317" s="182" t="s">
        <v>147</v>
      </c>
      <c r="AU317" s="182" t="s">
        <v>89</v>
      </c>
      <c r="AY317" s="18" t="s">
        <v>145</v>
      </c>
      <c r="BE317" s="183">
        <f>IF(N317="základní",J317,0)</f>
        <v>0</v>
      </c>
      <c r="BF317" s="183">
        <f>IF(N317="snížená",J317,0)</f>
        <v>0</v>
      </c>
      <c r="BG317" s="183">
        <f>IF(N317="zákl. přenesená",J317,0)</f>
        <v>0</v>
      </c>
      <c r="BH317" s="183">
        <f>IF(N317="sníž. přenesená",J317,0)</f>
        <v>0</v>
      </c>
      <c r="BI317" s="183">
        <f>IF(N317="nulová",J317,0)</f>
        <v>0</v>
      </c>
      <c r="BJ317" s="18" t="s">
        <v>84</v>
      </c>
      <c r="BK317" s="183">
        <f>ROUND(I317*H317,2)</f>
        <v>0</v>
      </c>
      <c r="BL317" s="18" t="s">
        <v>243</v>
      </c>
      <c r="BM317" s="182" t="s">
        <v>710</v>
      </c>
    </row>
    <row r="318" s="12" customFormat="1" ht="22.8" customHeight="1">
      <c r="A318" s="12"/>
      <c r="B318" s="157"/>
      <c r="C318" s="12"/>
      <c r="D318" s="158" t="s">
        <v>75</v>
      </c>
      <c r="E318" s="168" t="s">
        <v>463</v>
      </c>
      <c r="F318" s="168" t="s">
        <v>711</v>
      </c>
      <c r="G318" s="12"/>
      <c r="H318" s="12"/>
      <c r="I318" s="160"/>
      <c r="J318" s="169">
        <f>BK318</f>
        <v>0</v>
      </c>
      <c r="K318" s="12"/>
      <c r="L318" s="157"/>
      <c r="M318" s="162"/>
      <c r="N318" s="163"/>
      <c r="O318" s="163"/>
      <c r="P318" s="164">
        <f>SUM(P319:P328)</f>
        <v>0</v>
      </c>
      <c r="Q318" s="163"/>
      <c r="R318" s="164">
        <f>SUM(R319:R328)</f>
        <v>0.13621503999999998</v>
      </c>
      <c r="S318" s="163"/>
      <c r="T318" s="165">
        <f>SUM(T319:T328)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158" t="s">
        <v>89</v>
      </c>
      <c r="AT318" s="166" t="s">
        <v>75</v>
      </c>
      <c r="AU318" s="166" t="s">
        <v>84</v>
      </c>
      <c r="AY318" s="158" t="s">
        <v>145</v>
      </c>
      <c r="BK318" s="167">
        <f>SUM(BK319:BK328)</f>
        <v>0</v>
      </c>
    </row>
    <row r="319" s="2" customFormat="1" ht="16.5" customHeight="1">
      <c r="A319" s="37"/>
      <c r="B319" s="170"/>
      <c r="C319" s="171" t="s">
        <v>480</v>
      </c>
      <c r="D319" s="171" t="s">
        <v>147</v>
      </c>
      <c r="E319" s="172" t="s">
        <v>712</v>
      </c>
      <c r="F319" s="173" t="s">
        <v>713</v>
      </c>
      <c r="G319" s="174" t="s">
        <v>192</v>
      </c>
      <c r="H319" s="175">
        <v>32.399999999999999</v>
      </c>
      <c r="I319" s="176"/>
      <c r="J319" s="177">
        <f>ROUND(I319*H319,2)</f>
        <v>0</v>
      </c>
      <c r="K319" s="173" t="s">
        <v>151</v>
      </c>
      <c r="L319" s="38"/>
      <c r="M319" s="178" t="s">
        <v>1</v>
      </c>
      <c r="N319" s="179" t="s">
        <v>41</v>
      </c>
      <c r="O319" s="76"/>
      <c r="P319" s="180">
        <f>O319*H319</f>
        <v>0</v>
      </c>
      <c r="Q319" s="180">
        <v>6.9999999999999994E-05</v>
      </c>
      <c r="R319" s="180">
        <f>Q319*H319</f>
        <v>0.0022679999999999996</v>
      </c>
      <c r="S319" s="180">
        <v>0</v>
      </c>
      <c r="T319" s="18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82" t="s">
        <v>243</v>
      </c>
      <c r="AT319" s="182" t="s">
        <v>147</v>
      </c>
      <c r="AU319" s="182" t="s">
        <v>89</v>
      </c>
      <c r="AY319" s="18" t="s">
        <v>145</v>
      </c>
      <c r="BE319" s="183">
        <f>IF(N319="základní",J319,0)</f>
        <v>0</v>
      </c>
      <c r="BF319" s="183">
        <f>IF(N319="snížená",J319,0)</f>
        <v>0</v>
      </c>
      <c r="BG319" s="183">
        <f>IF(N319="zákl. přenesená",J319,0)</f>
        <v>0</v>
      </c>
      <c r="BH319" s="183">
        <f>IF(N319="sníž. přenesená",J319,0)</f>
        <v>0</v>
      </c>
      <c r="BI319" s="183">
        <f>IF(N319="nulová",J319,0)</f>
        <v>0</v>
      </c>
      <c r="BJ319" s="18" t="s">
        <v>84</v>
      </c>
      <c r="BK319" s="183">
        <f>ROUND(I319*H319,2)</f>
        <v>0</v>
      </c>
      <c r="BL319" s="18" t="s">
        <v>243</v>
      </c>
      <c r="BM319" s="182" t="s">
        <v>714</v>
      </c>
    </row>
    <row r="320" s="13" customFormat="1">
      <c r="A320" s="13"/>
      <c r="B320" s="184"/>
      <c r="C320" s="13"/>
      <c r="D320" s="185" t="s">
        <v>154</v>
      </c>
      <c r="E320" s="186" t="s">
        <v>1</v>
      </c>
      <c r="F320" s="187" t="s">
        <v>715</v>
      </c>
      <c r="G320" s="13"/>
      <c r="H320" s="188">
        <v>32.399999999999999</v>
      </c>
      <c r="I320" s="189"/>
      <c r="J320" s="13"/>
      <c r="K320" s="13"/>
      <c r="L320" s="184"/>
      <c r="M320" s="190"/>
      <c r="N320" s="191"/>
      <c r="O320" s="191"/>
      <c r="P320" s="191"/>
      <c r="Q320" s="191"/>
      <c r="R320" s="191"/>
      <c r="S320" s="191"/>
      <c r="T320" s="192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186" t="s">
        <v>154</v>
      </c>
      <c r="AU320" s="186" t="s">
        <v>89</v>
      </c>
      <c r="AV320" s="13" t="s">
        <v>89</v>
      </c>
      <c r="AW320" s="13" t="s">
        <v>32</v>
      </c>
      <c r="AX320" s="13" t="s">
        <v>84</v>
      </c>
      <c r="AY320" s="186" t="s">
        <v>145</v>
      </c>
    </row>
    <row r="321" s="2" customFormat="1" ht="24.15" customHeight="1">
      <c r="A321" s="37"/>
      <c r="B321" s="170"/>
      <c r="C321" s="171" t="s">
        <v>485</v>
      </c>
      <c r="D321" s="171" t="s">
        <v>147</v>
      </c>
      <c r="E321" s="172" t="s">
        <v>716</v>
      </c>
      <c r="F321" s="173" t="s">
        <v>717</v>
      </c>
      <c r="G321" s="174" t="s">
        <v>192</v>
      </c>
      <c r="H321" s="175">
        <v>32.399999999999999</v>
      </c>
      <c r="I321" s="176"/>
      <c r="J321" s="177">
        <f>ROUND(I321*H321,2)</f>
        <v>0</v>
      </c>
      <c r="K321" s="173" t="s">
        <v>151</v>
      </c>
      <c r="L321" s="38"/>
      <c r="M321" s="178" t="s">
        <v>1</v>
      </c>
      <c r="N321" s="179" t="s">
        <v>41</v>
      </c>
      <c r="O321" s="76"/>
      <c r="P321" s="180">
        <f>O321*H321</f>
        <v>0</v>
      </c>
      <c r="Q321" s="180">
        <v>0.00013999999999999999</v>
      </c>
      <c r="R321" s="180">
        <f>Q321*H321</f>
        <v>0.0045359999999999992</v>
      </c>
      <c r="S321" s="180">
        <v>0</v>
      </c>
      <c r="T321" s="18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82" t="s">
        <v>243</v>
      </c>
      <c r="AT321" s="182" t="s">
        <v>147</v>
      </c>
      <c r="AU321" s="182" t="s">
        <v>89</v>
      </c>
      <c r="AY321" s="18" t="s">
        <v>145</v>
      </c>
      <c r="BE321" s="183">
        <f>IF(N321="základní",J321,0)</f>
        <v>0</v>
      </c>
      <c r="BF321" s="183">
        <f>IF(N321="snížená",J321,0)</f>
        <v>0</v>
      </c>
      <c r="BG321" s="183">
        <f>IF(N321="zákl. přenesená",J321,0)</f>
        <v>0</v>
      </c>
      <c r="BH321" s="183">
        <f>IF(N321="sníž. přenesená",J321,0)</f>
        <v>0</v>
      </c>
      <c r="BI321" s="183">
        <f>IF(N321="nulová",J321,0)</f>
        <v>0</v>
      </c>
      <c r="BJ321" s="18" t="s">
        <v>84</v>
      </c>
      <c r="BK321" s="183">
        <f>ROUND(I321*H321,2)</f>
        <v>0</v>
      </c>
      <c r="BL321" s="18" t="s">
        <v>243</v>
      </c>
      <c r="BM321" s="182" t="s">
        <v>718</v>
      </c>
    </row>
    <row r="322" s="13" customFormat="1">
      <c r="A322" s="13"/>
      <c r="B322" s="184"/>
      <c r="C322" s="13"/>
      <c r="D322" s="185" t="s">
        <v>154</v>
      </c>
      <c r="E322" s="186" t="s">
        <v>1</v>
      </c>
      <c r="F322" s="187" t="s">
        <v>715</v>
      </c>
      <c r="G322" s="13"/>
      <c r="H322" s="188">
        <v>32.399999999999999</v>
      </c>
      <c r="I322" s="189"/>
      <c r="J322" s="13"/>
      <c r="K322" s="13"/>
      <c r="L322" s="184"/>
      <c r="M322" s="190"/>
      <c r="N322" s="191"/>
      <c r="O322" s="191"/>
      <c r="P322" s="191"/>
      <c r="Q322" s="191"/>
      <c r="R322" s="191"/>
      <c r="S322" s="191"/>
      <c r="T322" s="192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6" t="s">
        <v>154</v>
      </c>
      <c r="AU322" s="186" t="s">
        <v>89</v>
      </c>
      <c r="AV322" s="13" t="s">
        <v>89</v>
      </c>
      <c r="AW322" s="13" t="s">
        <v>32</v>
      </c>
      <c r="AX322" s="13" t="s">
        <v>84</v>
      </c>
      <c r="AY322" s="186" t="s">
        <v>145</v>
      </c>
    </row>
    <row r="323" s="2" customFormat="1" ht="24.15" customHeight="1">
      <c r="A323" s="37"/>
      <c r="B323" s="170"/>
      <c r="C323" s="171" t="s">
        <v>487</v>
      </c>
      <c r="D323" s="171" t="s">
        <v>147</v>
      </c>
      <c r="E323" s="172" t="s">
        <v>719</v>
      </c>
      <c r="F323" s="173" t="s">
        <v>720</v>
      </c>
      <c r="G323" s="174" t="s">
        <v>192</v>
      </c>
      <c r="H323" s="175">
        <v>32.399999999999999</v>
      </c>
      <c r="I323" s="176"/>
      <c r="J323" s="177">
        <f>ROUND(I323*H323,2)</f>
        <v>0</v>
      </c>
      <c r="K323" s="173" t="s">
        <v>151</v>
      </c>
      <c r="L323" s="38"/>
      <c r="M323" s="178" t="s">
        <v>1</v>
      </c>
      <c r="N323" s="179" t="s">
        <v>41</v>
      </c>
      <c r="O323" s="76"/>
      <c r="P323" s="180">
        <f>O323*H323</f>
        <v>0</v>
      </c>
      <c r="Q323" s="180">
        <v>9.0000000000000006E-05</v>
      </c>
      <c r="R323" s="180">
        <f>Q323*H323</f>
        <v>0.0029160000000000002</v>
      </c>
      <c r="S323" s="180">
        <v>0</v>
      </c>
      <c r="T323" s="18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2" t="s">
        <v>243</v>
      </c>
      <c r="AT323" s="182" t="s">
        <v>147</v>
      </c>
      <c r="AU323" s="182" t="s">
        <v>89</v>
      </c>
      <c r="AY323" s="18" t="s">
        <v>145</v>
      </c>
      <c r="BE323" s="183">
        <f>IF(N323="základní",J323,0)</f>
        <v>0</v>
      </c>
      <c r="BF323" s="183">
        <f>IF(N323="snížená",J323,0)</f>
        <v>0</v>
      </c>
      <c r="BG323" s="183">
        <f>IF(N323="zákl. přenesená",J323,0)</f>
        <v>0</v>
      </c>
      <c r="BH323" s="183">
        <f>IF(N323="sníž. přenesená",J323,0)</f>
        <v>0</v>
      </c>
      <c r="BI323" s="183">
        <f>IF(N323="nulová",J323,0)</f>
        <v>0</v>
      </c>
      <c r="BJ323" s="18" t="s">
        <v>84</v>
      </c>
      <c r="BK323" s="183">
        <f>ROUND(I323*H323,2)</f>
        <v>0</v>
      </c>
      <c r="BL323" s="18" t="s">
        <v>243</v>
      </c>
      <c r="BM323" s="182" t="s">
        <v>721</v>
      </c>
    </row>
    <row r="324" s="13" customFormat="1">
      <c r="A324" s="13"/>
      <c r="B324" s="184"/>
      <c r="C324" s="13"/>
      <c r="D324" s="185" t="s">
        <v>154</v>
      </c>
      <c r="E324" s="186" t="s">
        <v>1</v>
      </c>
      <c r="F324" s="187" t="s">
        <v>715</v>
      </c>
      <c r="G324" s="13"/>
      <c r="H324" s="188">
        <v>32.399999999999999</v>
      </c>
      <c r="I324" s="189"/>
      <c r="J324" s="13"/>
      <c r="K324" s="13"/>
      <c r="L324" s="184"/>
      <c r="M324" s="190"/>
      <c r="N324" s="191"/>
      <c r="O324" s="191"/>
      <c r="P324" s="191"/>
      <c r="Q324" s="191"/>
      <c r="R324" s="191"/>
      <c r="S324" s="191"/>
      <c r="T324" s="192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6" t="s">
        <v>154</v>
      </c>
      <c r="AU324" s="186" t="s">
        <v>89</v>
      </c>
      <c r="AV324" s="13" t="s">
        <v>89</v>
      </c>
      <c r="AW324" s="13" t="s">
        <v>32</v>
      </c>
      <c r="AX324" s="13" t="s">
        <v>84</v>
      </c>
      <c r="AY324" s="186" t="s">
        <v>145</v>
      </c>
    </row>
    <row r="325" s="2" customFormat="1" ht="24.15" customHeight="1">
      <c r="A325" s="37"/>
      <c r="B325" s="170"/>
      <c r="C325" s="171" t="s">
        <v>490</v>
      </c>
      <c r="D325" s="171" t="s">
        <v>147</v>
      </c>
      <c r="E325" s="172" t="s">
        <v>722</v>
      </c>
      <c r="F325" s="173" t="s">
        <v>723</v>
      </c>
      <c r="G325" s="174" t="s">
        <v>192</v>
      </c>
      <c r="H325" s="175">
        <v>225.88399999999999</v>
      </c>
      <c r="I325" s="176"/>
      <c r="J325" s="177">
        <f>ROUND(I325*H325,2)</f>
        <v>0</v>
      </c>
      <c r="K325" s="173" t="s">
        <v>1</v>
      </c>
      <c r="L325" s="38"/>
      <c r="M325" s="178" t="s">
        <v>1</v>
      </c>
      <c r="N325" s="179" t="s">
        <v>41</v>
      </c>
      <c r="O325" s="76"/>
      <c r="P325" s="180">
        <f>O325*H325</f>
        <v>0</v>
      </c>
      <c r="Q325" s="180">
        <v>6.0000000000000002E-05</v>
      </c>
      <c r="R325" s="180">
        <f>Q325*H325</f>
        <v>0.013553039999999999</v>
      </c>
      <c r="S325" s="180">
        <v>0</v>
      </c>
      <c r="T325" s="18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82" t="s">
        <v>243</v>
      </c>
      <c r="AT325" s="182" t="s">
        <v>147</v>
      </c>
      <c r="AU325" s="182" t="s">
        <v>89</v>
      </c>
      <c r="AY325" s="18" t="s">
        <v>145</v>
      </c>
      <c r="BE325" s="183">
        <f>IF(N325="základní",J325,0)</f>
        <v>0</v>
      </c>
      <c r="BF325" s="183">
        <f>IF(N325="snížená",J325,0)</f>
        <v>0</v>
      </c>
      <c r="BG325" s="183">
        <f>IF(N325="zákl. přenesená",J325,0)</f>
        <v>0</v>
      </c>
      <c r="BH325" s="183">
        <f>IF(N325="sníž. přenesená",J325,0)</f>
        <v>0</v>
      </c>
      <c r="BI325" s="183">
        <f>IF(N325="nulová",J325,0)</f>
        <v>0</v>
      </c>
      <c r="BJ325" s="18" t="s">
        <v>84</v>
      </c>
      <c r="BK325" s="183">
        <f>ROUND(I325*H325,2)</f>
        <v>0</v>
      </c>
      <c r="BL325" s="18" t="s">
        <v>243</v>
      </c>
      <c r="BM325" s="182" t="s">
        <v>724</v>
      </c>
    </row>
    <row r="326" s="13" customFormat="1">
      <c r="A326" s="13"/>
      <c r="B326" s="184"/>
      <c r="C326" s="13"/>
      <c r="D326" s="185" t="s">
        <v>154</v>
      </c>
      <c r="E326" s="186" t="s">
        <v>1</v>
      </c>
      <c r="F326" s="187" t="s">
        <v>625</v>
      </c>
      <c r="G326" s="13"/>
      <c r="H326" s="188">
        <v>225.88399999999999</v>
      </c>
      <c r="I326" s="189"/>
      <c r="J326" s="13"/>
      <c r="K326" s="13"/>
      <c r="L326" s="184"/>
      <c r="M326" s="190"/>
      <c r="N326" s="191"/>
      <c r="O326" s="191"/>
      <c r="P326" s="191"/>
      <c r="Q326" s="191"/>
      <c r="R326" s="191"/>
      <c r="S326" s="191"/>
      <c r="T326" s="19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186" t="s">
        <v>154</v>
      </c>
      <c r="AU326" s="186" t="s">
        <v>89</v>
      </c>
      <c r="AV326" s="13" t="s">
        <v>89</v>
      </c>
      <c r="AW326" s="13" t="s">
        <v>32</v>
      </c>
      <c r="AX326" s="13" t="s">
        <v>84</v>
      </c>
      <c r="AY326" s="186" t="s">
        <v>145</v>
      </c>
    </row>
    <row r="327" s="2" customFormat="1" ht="21.75" customHeight="1">
      <c r="A327" s="37"/>
      <c r="B327" s="170"/>
      <c r="C327" s="171" t="s">
        <v>495</v>
      </c>
      <c r="D327" s="171" t="s">
        <v>147</v>
      </c>
      <c r="E327" s="172" t="s">
        <v>725</v>
      </c>
      <c r="F327" s="173" t="s">
        <v>726</v>
      </c>
      <c r="G327" s="174" t="s">
        <v>192</v>
      </c>
      <c r="H327" s="175">
        <v>225.88399999999999</v>
      </c>
      <c r="I327" s="176"/>
      <c r="J327" s="177">
        <f>ROUND(I327*H327,2)</f>
        <v>0</v>
      </c>
      <c r="K327" s="173" t="s">
        <v>1</v>
      </c>
      <c r="L327" s="38"/>
      <c r="M327" s="178" t="s">
        <v>1</v>
      </c>
      <c r="N327" s="179" t="s">
        <v>41</v>
      </c>
      <c r="O327" s="76"/>
      <c r="P327" s="180">
        <f>O327*H327</f>
        <v>0</v>
      </c>
      <c r="Q327" s="180">
        <v>0.00050000000000000001</v>
      </c>
      <c r="R327" s="180">
        <f>Q327*H327</f>
        <v>0.112942</v>
      </c>
      <c r="S327" s="180">
        <v>0</v>
      </c>
      <c r="T327" s="18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82" t="s">
        <v>243</v>
      </c>
      <c r="AT327" s="182" t="s">
        <v>147</v>
      </c>
      <c r="AU327" s="182" t="s">
        <v>89</v>
      </c>
      <c r="AY327" s="18" t="s">
        <v>145</v>
      </c>
      <c r="BE327" s="183">
        <f>IF(N327="základní",J327,0)</f>
        <v>0</v>
      </c>
      <c r="BF327" s="183">
        <f>IF(N327="snížená",J327,0)</f>
        <v>0</v>
      </c>
      <c r="BG327" s="183">
        <f>IF(N327="zákl. přenesená",J327,0)</f>
        <v>0</v>
      </c>
      <c r="BH327" s="183">
        <f>IF(N327="sníž. přenesená",J327,0)</f>
        <v>0</v>
      </c>
      <c r="BI327" s="183">
        <f>IF(N327="nulová",J327,0)</f>
        <v>0</v>
      </c>
      <c r="BJ327" s="18" t="s">
        <v>84</v>
      </c>
      <c r="BK327" s="183">
        <f>ROUND(I327*H327,2)</f>
        <v>0</v>
      </c>
      <c r="BL327" s="18" t="s">
        <v>243</v>
      </c>
      <c r="BM327" s="182" t="s">
        <v>727</v>
      </c>
    </row>
    <row r="328" s="13" customFormat="1">
      <c r="A328" s="13"/>
      <c r="B328" s="184"/>
      <c r="C328" s="13"/>
      <c r="D328" s="185" t="s">
        <v>154</v>
      </c>
      <c r="E328" s="186" t="s">
        <v>1</v>
      </c>
      <c r="F328" s="187" t="s">
        <v>625</v>
      </c>
      <c r="G328" s="13"/>
      <c r="H328" s="188">
        <v>225.88399999999999</v>
      </c>
      <c r="I328" s="189"/>
      <c r="J328" s="13"/>
      <c r="K328" s="13"/>
      <c r="L328" s="184"/>
      <c r="M328" s="224"/>
      <c r="N328" s="225"/>
      <c r="O328" s="225"/>
      <c r="P328" s="225"/>
      <c r="Q328" s="225"/>
      <c r="R328" s="225"/>
      <c r="S328" s="225"/>
      <c r="T328" s="22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186" t="s">
        <v>154</v>
      </c>
      <c r="AU328" s="186" t="s">
        <v>89</v>
      </c>
      <c r="AV328" s="13" t="s">
        <v>89</v>
      </c>
      <c r="AW328" s="13" t="s">
        <v>32</v>
      </c>
      <c r="AX328" s="13" t="s">
        <v>84</v>
      </c>
      <c r="AY328" s="186" t="s">
        <v>145</v>
      </c>
    </row>
    <row r="329" s="2" customFormat="1" ht="6.96" customHeight="1">
      <c r="A329" s="37"/>
      <c r="B329" s="59"/>
      <c r="C329" s="60"/>
      <c r="D329" s="60"/>
      <c r="E329" s="60"/>
      <c r="F329" s="60"/>
      <c r="G329" s="60"/>
      <c r="H329" s="60"/>
      <c r="I329" s="60"/>
      <c r="J329" s="60"/>
      <c r="K329" s="60"/>
      <c r="L329" s="38"/>
      <c r="M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</row>
  </sheetData>
  <autoFilter ref="C131:K328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92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105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Opravy fasád objektů DOZP a TS v areálu DPL Smečno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106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728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510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ROUND((SUM(BE128:BE286)),  2)</f>
        <v>0</v>
      </c>
      <c r="G33" s="37"/>
      <c r="H33" s="37"/>
      <c r="I33" s="127">
        <v>0.20999999999999999</v>
      </c>
      <c r="J33" s="126">
        <f>ROUND(((SUM(BE128:BE286))*I33),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ROUND((SUM(BF128:BF286)),  2)</f>
        <v>0</v>
      </c>
      <c r="G34" s="37"/>
      <c r="H34" s="37"/>
      <c r="I34" s="127">
        <v>0.12</v>
      </c>
      <c r="J34" s="126">
        <f>ROUND(((SUM(BF128:BF286))*I34),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ROUND((SUM(BG128:BG286)),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ROUND((SUM(BH128:BH286)),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ROUND((SUM(BI128:BI286)),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Opravy fasád objektů DOZP a TS v areálu DPL Smečno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30 - Kamenné opěrné pilíře - restaurování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Smečno</v>
      </c>
      <c r="G89" s="37"/>
      <c r="H89" s="37"/>
      <c r="I89" s="31" t="s">
        <v>22</v>
      </c>
      <c r="J89" s="68" t="str">
        <f>IF(J12="","",J12)</f>
        <v>28. 1. 2024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Domov pod Lipami Smečno</v>
      </c>
      <c r="G91" s="37"/>
      <c r="H91" s="37"/>
      <c r="I91" s="31" t="s">
        <v>30</v>
      </c>
      <c r="J91" s="35" t="str">
        <f>E21</f>
        <v>Projekt stav - ing.Volný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109</v>
      </c>
      <c r="D94" s="128"/>
      <c r="E94" s="128"/>
      <c r="F94" s="128"/>
      <c r="G94" s="128"/>
      <c r="H94" s="128"/>
      <c r="I94" s="128"/>
      <c r="J94" s="137" t="s">
        <v>110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111</v>
      </c>
      <c r="D96" s="37"/>
      <c r="E96" s="37"/>
      <c r="F96" s="37"/>
      <c r="G96" s="37"/>
      <c r="H96" s="37"/>
      <c r="I96" s="37"/>
      <c r="J96" s="95">
        <f>J128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112</v>
      </c>
    </row>
    <row r="97" s="9" customFormat="1" ht="24.96" customHeight="1">
      <c r="A97" s="9"/>
      <c r="B97" s="139"/>
      <c r="C97" s="9"/>
      <c r="D97" s="140" t="s">
        <v>511</v>
      </c>
      <c r="E97" s="141"/>
      <c r="F97" s="141"/>
      <c r="G97" s="141"/>
      <c r="H97" s="141"/>
      <c r="I97" s="141"/>
      <c r="J97" s="142">
        <f>J129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114</v>
      </c>
      <c r="E98" s="145"/>
      <c r="F98" s="145"/>
      <c r="G98" s="145"/>
      <c r="H98" s="145"/>
      <c r="I98" s="145"/>
      <c r="J98" s="146">
        <f>J130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115</v>
      </c>
      <c r="E99" s="145"/>
      <c r="F99" s="145"/>
      <c r="G99" s="145"/>
      <c r="H99" s="145"/>
      <c r="I99" s="145"/>
      <c r="J99" s="146">
        <f>J149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117</v>
      </c>
      <c r="E100" s="145"/>
      <c r="F100" s="145"/>
      <c r="G100" s="145"/>
      <c r="H100" s="145"/>
      <c r="I100" s="145"/>
      <c r="J100" s="146">
        <f>J162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119</v>
      </c>
      <c r="E101" s="145"/>
      <c r="F101" s="145"/>
      <c r="G101" s="145"/>
      <c r="H101" s="145"/>
      <c r="I101" s="145"/>
      <c r="J101" s="146">
        <f>J169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513</v>
      </c>
      <c r="E102" s="145"/>
      <c r="F102" s="145"/>
      <c r="G102" s="145"/>
      <c r="H102" s="145"/>
      <c r="I102" s="145"/>
      <c r="J102" s="146">
        <f>J181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514</v>
      </c>
      <c r="E103" s="145"/>
      <c r="F103" s="145"/>
      <c r="G103" s="145"/>
      <c r="H103" s="145"/>
      <c r="I103" s="145"/>
      <c r="J103" s="146">
        <f>J187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729</v>
      </c>
      <c r="E104" s="145"/>
      <c r="F104" s="145"/>
      <c r="G104" s="145"/>
      <c r="H104" s="145"/>
      <c r="I104" s="145"/>
      <c r="J104" s="146">
        <f>J189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730</v>
      </c>
      <c r="E105" s="145"/>
      <c r="F105" s="145"/>
      <c r="G105" s="145"/>
      <c r="H105" s="145"/>
      <c r="I105" s="145"/>
      <c r="J105" s="146">
        <f>J230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9"/>
      <c r="C106" s="9"/>
      <c r="D106" s="140" t="s">
        <v>731</v>
      </c>
      <c r="E106" s="141"/>
      <c r="F106" s="141"/>
      <c r="G106" s="141"/>
      <c r="H106" s="141"/>
      <c r="I106" s="141"/>
      <c r="J106" s="142">
        <f>J265</f>
        <v>0</v>
      </c>
      <c r="K106" s="9"/>
      <c r="L106" s="13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43"/>
      <c r="C107" s="10"/>
      <c r="D107" s="144" t="s">
        <v>123</v>
      </c>
      <c r="E107" s="145"/>
      <c r="F107" s="145"/>
      <c r="G107" s="145"/>
      <c r="H107" s="145"/>
      <c r="I107" s="145"/>
      <c r="J107" s="146">
        <f>J266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518</v>
      </c>
      <c r="E108" s="145"/>
      <c r="F108" s="145"/>
      <c r="G108" s="145"/>
      <c r="H108" s="145"/>
      <c r="I108" s="145"/>
      <c r="J108" s="146">
        <f>J271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130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120" t="str">
        <f>E7</f>
        <v>Opravy fasád objektů DOZP a TS v areálu DPL Smečno</v>
      </c>
      <c r="F118" s="31"/>
      <c r="G118" s="31"/>
      <c r="H118" s="31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106</v>
      </c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7"/>
      <c r="D120" s="37"/>
      <c r="E120" s="66" t="str">
        <f>E9</f>
        <v>30 - Kamenné opěrné pilíře - restaurování</v>
      </c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7"/>
      <c r="E122" s="37"/>
      <c r="F122" s="26" t="str">
        <f>F12</f>
        <v>Smečno</v>
      </c>
      <c r="G122" s="37"/>
      <c r="H122" s="37"/>
      <c r="I122" s="31" t="s">
        <v>22</v>
      </c>
      <c r="J122" s="68" t="str">
        <f>IF(J12="","",J12)</f>
        <v>28. 1. 2024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5.65" customHeight="1">
      <c r="A124" s="37"/>
      <c r="B124" s="38"/>
      <c r="C124" s="31" t="s">
        <v>24</v>
      </c>
      <c r="D124" s="37"/>
      <c r="E124" s="37"/>
      <c r="F124" s="26" t="str">
        <f>E15</f>
        <v>Domov pod Lipami Smečno</v>
      </c>
      <c r="G124" s="37"/>
      <c r="H124" s="37"/>
      <c r="I124" s="31" t="s">
        <v>30</v>
      </c>
      <c r="J124" s="35" t="str">
        <f>E21</f>
        <v>Projekt stav - ing.Volný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7"/>
      <c r="E125" s="37"/>
      <c r="F125" s="26" t="str">
        <f>IF(E18="","",E18)</f>
        <v>Vyplň údaj</v>
      </c>
      <c r="G125" s="37"/>
      <c r="H125" s="37"/>
      <c r="I125" s="31" t="s">
        <v>33</v>
      </c>
      <c r="J125" s="35" t="str">
        <f>E24</f>
        <v xml:space="preserve"> 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47"/>
      <c r="B127" s="148"/>
      <c r="C127" s="149" t="s">
        <v>131</v>
      </c>
      <c r="D127" s="150" t="s">
        <v>61</v>
      </c>
      <c r="E127" s="150" t="s">
        <v>57</v>
      </c>
      <c r="F127" s="150" t="s">
        <v>58</v>
      </c>
      <c r="G127" s="150" t="s">
        <v>132</v>
      </c>
      <c r="H127" s="150" t="s">
        <v>133</v>
      </c>
      <c r="I127" s="150" t="s">
        <v>134</v>
      </c>
      <c r="J127" s="150" t="s">
        <v>110</v>
      </c>
      <c r="K127" s="151" t="s">
        <v>135</v>
      </c>
      <c r="L127" s="152"/>
      <c r="M127" s="85" t="s">
        <v>1</v>
      </c>
      <c r="N127" s="86" t="s">
        <v>40</v>
      </c>
      <c r="O127" s="86" t="s">
        <v>136</v>
      </c>
      <c r="P127" s="86" t="s">
        <v>137</v>
      </c>
      <c r="Q127" s="86" t="s">
        <v>138</v>
      </c>
      <c r="R127" s="86" t="s">
        <v>139</v>
      </c>
      <c r="S127" s="86" t="s">
        <v>140</v>
      </c>
      <c r="T127" s="87" t="s">
        <v>141</v>
      </c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</row>
    <row r="128" s="2" customFormat="1" ht="22.8" customHeight="1">
      <c r="A128" s="37"/>
      <c r="B128" s="38"/>
      <c r="C128" s="92" t="s">
        <v>142</v>
      </c>
      <c r="D128" s="37"/>
      <c r="E128" s="37"/>
      <c r="F128" s="37"/>
      <c r="G128" s="37"/>
      <c r="H128" s="37"/>
      <c r="I128" s="37"/>
      <c r="J128" s="153">
        <f>BK128</f>
        <v>0</v>
      </c>
      <c r="K128" s="37"/>
      <c r="L128" s="38"/>
      <c r="M128" s="88"/>
      <c r="N128" s="72"/>
      <c r="O128" s="89"/>
      <c r="P128" s="154">
        <f>P129+P265</f>
        <v>0</v>
      </c>
      <c r="Q128" s="89"/>
      <c r="R128" s="154">
        <f>R129+R265</f>
        <v>57.243517779999998</v>
      </c>
      <c r="S128" s="89"/>
      <c r="T128" s="155">
        <f>T129+T265</f>
        <v>24.676407000000001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75</v>
      </c>
      <c r="AU128" s="18" t="s">
        <v>112</v>
      </c>
      <c r="BK128" s="156">
        <f>BK129+BK265</f>
        <v>0</v>
      </c>
    </row>
    <row r="129" s="12" customFormat="1" ht="25.92" customHeight="1">
      <c r="A129" s="12"/>
      <c r="B129" s="157"/>
      <c r="C129" s="12"/>
      <c r="D129" s="158" t="s">
        <v>75</v>
      </c>
      <c r="E129" s="159" t="s">
        <v>143</v>
      </c>
      <c r="F129" s="159" t="s">
        <v>522</v>
      </c>
      <c r="G129" s="12"/>
      <c r="H129" s="12"/>
      <c r="I129" s="160"/>
      <c r="J129" s="161">
        <f>BK129</f>
        <v>0</v>
      </c>
      <c r="K129" s="12"/>
      <c r="L129" s="157"/>
      <c r="M129" s="162"/>
      <c r="N129" s="163"/>
      <c r="O129" s="163"/>
      <c r="P129" s="164">
        <f>P130+P149+P162+P169+P181+P187+P189+P230</f>
        <v>0</v>
      </c>
      <c r="Q129" s="163"/>
      <c r="R129" s="164">
        <f>R130+R149+R162+R169+R181+R187+R189+R230</f>
        <v>56.263417779999997</v>
      </c>
      <c r="S129" s="163"/>
      <c r="T129" s="165">
        <f>T130+T149+T162+T169+T181+T187+T189+T230</f>
        <v>24.67314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84</v>
      </c>
      <c r="AT129" s="166" t="s">
        <v>75</v>
      </c>
      <c r="AU129" s="166" t="s">
        <v>76</v>
      </c>
      <c r="AY129" s="158" t="s">
        <v>145</v>
      </c>
      <c r="BK129" s="167">
        <f>BK130+BK149+BK162+BK169+BK181+BK187+BK189+BK230</f>
        <v>0</v>
      </c>
    </row>
    <row r="130" s="12" customFormat="1" ht="22.8" customHeight="1">
      <c r="A130" s="12"/>
      <c r="B130" s="157"/>
      <c r="C130" s="12"/>
      <c r="D130" s="158" t="s">
        <v>75</v>
      </c>
      <c r="E130" s="168" t="s">
        <v>84</v>
      </c>
      <c r="F130" s="168" t="s">
        <v>146</v>
      </c>
      <c r="G130" s="12"/>
      <c r="H130" s="12"/>
      <c r="I130" s="160"/>
      <c r="J130" s="169">
        <f>BK130</f>
        <v>0</v>
      </c>
      <c r="K130" s="12"/>
      <c r="L130" s="157"/>
      <c r="M130" s="162"/>
      <c r="N130" s="163"/>
      <c r="O130" s="163"/>
      <c r="P130" s="164">
        <f>SUM(P131:P148)</f>
        <v>0</v>
      </c>
      <c r="Q130" s="163"/>
      <c r="R130" s="164">
        <f>SUM(R131:R148)</f>
        <v>0</v>
      </c>
      <c r="S130" s="163"/>
      <c r="T130" s="165">
        <f>SUM(T131:T148)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8" t="s">
        <v>84</v>
      </c>
      <c r="AT130" s="166" t="s">
        <v>75</v>
      </c>
      <c r="AU130" s="166" t="s">
        <v>84</v>
      </c>
      <c r="AY130" s="158" t="s">
        <v>145</v>
      </c>
      <c r="BK130" s="167">
        <f>SUM(BK131:BK148)</f>
        <v>0</v>
      </c>
    </row>
    <row r="131" s="2" customFormat="1" ht="33" customHeight="1">
      <c r="A131" s="37"/>
      <c r="B131" s="170"/>
      <c r="C131" s="171" t="s">
        <v>84</v>
      </c>
      <c r="D131" s="171" t="s">
        <v>147</v>
      </c>
      <c r="E131" s="172" t="s">
        <v>148</v>
      </c>
      <c r="F131" s="173" t="s">
        <v>149</v>
      </c>
      <c r="G131" s="174" t="s">
        <v>150</v>
      </c>
      <c r="H131" s="175">
        <v>24.003</v>
      </c>
      <c r="I131" s="176"/>
      <c r="J131" s="177">
        <f>ROUND(I131*H131,2)</f>
        <v>0</v>
      </c>
      <c r="K131" s="173" t="s">
        <v>151</v>
      </c>
      <c r="L131" s="38"/>
      <c r="M131" s="178" t="s">
        <v>1</v>
      </c>
      <c r="N131" s="179" t="s">
        <v>41</v>
      </c>
      <c r="O131" s="76"/>
      <c r="P131" s="180">
        <f>O131*H131</f>
        <v>0</v>
      </c>
      <c r="Q131" s="180">
        <v>0</v>
      </c>
      <c r="R131" s="180">
        <f>Q131*H131</f>
        <v>0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152</v>
      </c>
      <c r="AT131" s="182" t="s">
        <v>147</v>
      </c>
      <c r="AU131" s="182" t="s">
        <v>89</v>
      </c>
      <c r="AY131" s="18" t="s">
        <v>145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84</v>
      </c>
      <c r="BK131" s="183">
        <f>ROUND(I131*H131,2)</f>
        <v>0</v>
      </c>
      <c r="BL131" s="18" t="s">
        <v>152</v>
      </c>
      <c r="BM131" s="182" t="s">
        <v>732</v>
      </c>
    </row>
    <row r="132" s="13" customFormat="1">
      <c r="A132" s="13"/>
      <c r="B132" s="184"/>
      <c r="C132" s="13"/>
      <c r="D132" s="185" t="s">
        <v>154</v>
      </c>
      <c r="E132" s="186" t="s">
        <v>1</v>
      </c>
      <c r="F132" s="187" t="s">
        <v>733</v>
      </c>
      <c r="G132" s="13"/>
      <c r="H132" s="188">
        <v>24.003</v>
      </c>
      <c r="I132" s="189"/>
      <c r="J132" s="13"/>
      <c r="K132" s="13"/>
      <c r="L132" s="184"/>
      <c r="M132" s="190"/>
      <c r="N132" s="191"/>
      <c r="O132" s="191"/>
      <c r="P132" s="191"/>
      <c r="Q132" s="191"/>
      <c r="R132" s="191"/>
      <c r="S132" s="191"/>
      <c r="T132" s="19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6" t="s">
        <v>154</v>
      </c>
      <c r="AU132" s="186" t="s">
        <v>89</v>
      </c>
      <c r="AV132" s="13" t="s">
        <v>89</v>
      </c>
      <c r="AW132" s="13" t="s">
        <v>32</v>
      </c>
      <c r="AX132" s="13" t="s">
        <v>76</v>
      </c>
      <c r="AY132" s="186" t="s">
        <v>145</v>
      </c>
    </row>
    <row r="133" s="14" customFormat="1">
      <c r="A133" s="14"/>
      <c r="B133" s="193"/>
      <c r="C133" s="14"/>
      <c r="D133" s="185" t="s">
        <v>154</v>
      </c>
      <c r="E133" s="194" t="s">
        <v>1</v>
      </c>
      <c r="F133" s="195" t="s">
        <v>159</v>
      </c>
      <c r="G133" s="14"/>
      <c r="H133" s="196">
        <v>24.003</v>
      </c>
      <c r="I133" s="197"/>
      <c r="J133" s="14"/>
      <c r="K133" s="14"/>
      <c r="L133" s="193"/>
      <c r="M133" s="198"/>
      <c r="N133" s="199"/>
      <c r="O133" s="199"/>
      <c r="P133" s="199"/>
      <c r="Q133" s="199"/>
      <c r="R133" s="199"/>
      <c r="S133" s="199"/>
      <c r="T133" s="20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4" t="s">
        <v>154</v>
      </c>
      <c r="AU133" s="194" t="s">
        <v>89</v>
      </c>
      <c r="AV133" s="14" t="s">
        <v>152</v>
      </c>
      <c r="AW133" s="14" t="s">
        <v>32</v>
      </c>
      <c r="AX133" s="14" t="s">
        <v>84</v>
      </c>
      <c r="AY133" s="194" t="s">
        <v>145</v>
      </c>
    </row>
    <row r="134" s="2" customFormat="1" ht="33" customHeight="1">
      <c r="A134" s="37"/>
      <c r="B134" s="170"/>
      <c r="C134" s="171" t="s">
        <v>89</v>
      </c>
      <c r="D134" s="171" t="s">
        <v>147</v>
      </c>
      <c r="E134" s="172" t="s">
        <v>160</v>
      </c>
      <c r="F134" s="173" t="s">
        <v>161</v>
      </c>
      <c r="G134" s="174" t="s">
        <v>150</v>
      </c>
      <c r="H134" s="175">
        <v>12.000999999999999</v>
      </c>
      <c r="I134" s="176"/>
      <c r="J134" s="177">
        <f>ROUND(I134*H134,2)</f>
        <v>0</v>
      </c>
      <c r="K134" s="173" t="s">
        <v>151</v>
      </c>
      <c r="L134" s="38"/>
      <c r="M134" s="178" t="s">
        <v>1</v>
      </c>
      <c r="N134" s="179" t="s">
        <v>41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152</v>
      </c>
      <c r="AT134" s="182" t="s">
        <v>147</v>
      </c>
      <c r="AU134" s="182" t="s">
        <v>89</v>
      </c>
      <c r="AY134" s="18" t="s">
        <v>145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84</v>
      </c>
      <c r="BK134" s="183">
        <f>ROUND(I134*H134,2)</f>
        <v>0</v>
      </c>
      <c r="BL134" s="18" t="s">
        <v>152</v>
      </c>
      <c r="BM134" s="182" t="s">
        <v>734</v>
      </c>
    </row>
    <row r="135" s="2" customFormat="1" ht="37.8" customHeight="1">
      <c r="A135" s="37"/>
      <c r="B135" s="170"/>
      <c r="C135" s="171" t="s">
        <v>163</v>
      </c>
      <c r="D135" s="171" t="s">
        <v>147</v>
      </c>
      <c r="E135" s="172" t="s">
        <v>164</v>
      </c>
      <c r="F135" s="173" t="s">
        <v>165</v>
      </c>
      <c r="G135" s="174" t="s">
        <v>150</v>
      </c>
      <c r="H135" s="175">
        <v>12.000999999999999</v>
      </c>
      <c r="I135" s="176"/>
      <c r="J135" s="177">
        <f>ROUND(I135*H135,2)</f>
        <v>0</v>
      </c>
      <c r="K135" s="173" t="s">
        <v>151</v>
      </c>
      <c r="L135" s="38"/>
      <c r="M135" s="178" t="s">
        <v>1</v>
      </c>
      <c r="N135" s="179" t="s">
        <v>41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152</v>
      </c>
      <c r="AT135" s="182" t="s">
        <v>147</v>
      </c>
      <c r="AU135" s="182" t="s">
        <v>89</v>
      </c>
      <c r="AY135" s="18" t="s">
        <v>145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84</v>
      </c>
      <c r="BK135" s="183">
        <f>ROUND(I135*H135,2)</f>
        <v>0</v>
      </c>
      <c r="BL135" s="18" t="s">
        <v>152</v>
      </c>
      <c r="BM135" s="182" t="s">
        <v>735</v>
      </c>
    </row>
    <row r="136" s="13" customFormat="1">
      <c r="A136" s="13"/>
      <c r="B136" s="184"/>
      <c r="C136" s="13"/>
      <c r="D136" s="185" t="s">
        <v>154</v>
      </c>
      <c r="E136" s="186" t="s">
        <v>1</v>
      </c>
      <c r="F136" s="187" t="s">
        <v>736</v>
      </c>
      <c r="G136" s="13"/>
      <c r="H136" s="188">
        <v>12.000999999999999</v>
      </c>
      <c r="I136" s="189"/>
      <c r="J136" s="13"/>
      <c r="K136" s="13"/>
      <c r="L136" s="184"/>
      <c r="M136" s="190"/>
      <c r="N136" s="191"/>
      <c r="O136" s="191"/>
      <c r="P136" s="191"/>
      <c r="Q136" s="191"/>
      <c r="R136" s="191"/>
      <c r="S136" s="191"/>
      <c r="T136" s="19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6" t="s">
        <v>154</v>
      </c>
      <c r="AU136" s="186" t="s">
        <v>89</v>
      </c>
      <c r="AV136" s="13" t="s">
        <v>89</v>
      </c>
      <c r="AW136" s="13" t="s">
        <v>32</v>
      </c>
      <c r="AX136" s="13" t="s">
        <v>76</v>
      </c>
      <c r="AY136" s="186" t="s">
        <v>145</v>
      </c>
    </row>
    <row r="137" s="14" customFormat="1">
      <c r="A137" s="14"/>
      <c r="B137" s="193"/>
      <c r="C137" s="14"/>
      <c r="D137" s="185" t="s">
        <v>154</v>
      </c>
      <c r="E137" s="194" t="s">
        <v>1</v>
      </c>
      <c r="F137" s="195" t="s">
        <v>159</v>
      </c>
      <c r="G137" s="14"/>
      <c r="H137" s="196">
        <v>12.000999999999999</v>
      </c>
      <c r="I137" s="197"/>
      <c r="J137" s="14"/>
      <c r="K137" s="14"/>
      <c r="L137" s="193"/>
      <c r="M137" s="198"/>
      <c r="N137" s="199"/>
      <c r="O137" s="199"/>
      <c r="P137" s="199"/>
      <c r="Q137" s="199"/>
      <c r="R137" s="199"/>
      <c r="S137" s="199"/>
      <c r="T137" s="20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4" t="s">
        <v>154</v>
      </c>
      <c r="AU137" s="194" t="s">
        <v>89</v>
      </c>
      <c r="AV137" s="14" t="s">
        <v>152</v>
      </c>
      <c r="AW137" s="14" t="s">
        <v>32</v>
      </c>
      <c r="AX137" s="14" t="s">
        <v>84</v>
      </c>
      <c r="AY137" s="194" t="s">
        <v>145</v>
      </c>
    </row>
    <row r="138" s="2" customFormat="1" ht="24.15" customHeight="1">
      <c r="A138" s="37"/>
      <c r="B138" s="170"/>
      <c r="C138" s="171" t="s">
        <v>152</v>
      </c>
      <c r="D138" s="171" t="s">
        <v>147</v>
      </c>
      <c r="E138" s="172" t="s">
        <v>168</v>
      </c>
      <c r="F138" s="173" t="s">
        <v>169</v>
      </c>
      <c r="G138" s="174" t="s">
        <v>150</v>
      </c>
      <c r="H138" s="175">
        <v>12.000999999999999</v>
      </c>
      <c r="I138" s="176"/>
      <c r="J138" s="177">
        <f>ROUND(I138*H138,2)</f>
        <v>0</v>
      </c>
      <c r="K138" s="173" t="s">
        <v>151</v>
      </c>
      <c r="L138" s="38"/>
      <c r="M138" s="178" t="s">
        <v>1</v>
      </c>
      <c r="N138" s="179" t="s">
        <v>41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152</v>
      </c>
      <c r="AT138" s="182" t="s">
        <v>147</v>
      </c>
      <c r="AU138" s="182" t="s">
        <v>89</v>
      </c>
      <c r="AY138" s="18" t="s">
        <v>145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84</v>
      </c>
      <c r="BK138" s="183">
        <f>ROUND(I138*H138,2)</f>
        <v>0</v>
      </c>
      <c r="BL138" s="18" t="s">
        <v>152</v>
      </c>
      <c r="BM138" s="182" t="s">
        <v>737</v>
      </c>
    </row>
    <row r="139" s="2" customFormat="1" ht="33" customHeight="1">
      <c r="A139" s="37"/>
      <c r="B139" s="170"/>
      <c r="C139" s="171" t="s">
        <v>171</v>
      </c>
      <c r="D139" s="171" t="s">
        <v>147</v>
      </c>
      <c r="E139" s="172" t="s">
        <v>172</v>
      </c>
      <c r="F139" s="173" t="s">
        <v>173</v>
      </c>
      <c r="G139" s="174" t="s">
        <v>174</v>
      </c>
      <c r="H139" s="175">
        <v>24.001999999999999</v>
      </c>
      <c r="I139" s="176"/>
      <c r="J139" s="177">
        <f>ROUND(I139*H139,2)</f>
        <v>0</v>
      </c>
      <c r="K139" s="173" t="s">
        <v>151</v>
      </c>
      <c r="L139" s="38"/>
      <c r="M139" s="178" t="s">
        <v>1</v>
      </c>
      <c r="N139" s="179" t="s">
        <v>41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152</v>
      </c>
      <c r="AT139" s="182" t="s">
        <v>147</v>
      </c>
      <c r="AU139" s="182" t="s">
        <v>89</v>
      </c>
      <c r="AY139" s="18" t="s">
        <v>145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84</v>
      </c>
      <c r="BK139" s="183">
        <f>ROUND(I139*H139,2)</f>
        <v>0</v>
      </c>
      <c r="BL139" s="18" t="s">
        <v>152</v>
      </c>
      <c r="BM139" s="182" t="s">
        <v>738</v>
      </c>
    </row>
    <row r="140" s="13" customFormat="1">
      <c r="A140" s="13"/>
      <c r="B140" s="184"/>
      <c r="C140" s="13"/>
      <c r="D140" s="185" t="s">
        <v>154</v>
      </c>
      <c r="E140" s="186" t="s">
        <v>1</v>
      </c>
      <c r="F140" s="187" t="s">
        <v>739</v>
      </c>
      <c r="G140" s="13"/>
      <c r="H140" s="188">
        <v>24.001999999999999</v>
      </c>
      <c r="I140" s="189"/>
      <c r="J140" s="13"/>
      <c r="K140" s="13"/>
      <c r="L140" s="184"/>
      <c r="M140" s="190"/>
      <c r="N140" s="191"/>
      <c r="O140" s="191"/>
      <c r="P140" s="191"/>
      <c r="Q140" s="191"/>
      <c r="R140" s="191"/>
      <c r="S140" s="191"/>
      <c r="T140" s="19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154</v>
      </c>
      <c r="AU140" s="186" t="s">
        <v>89</v>
      </c>
      <c r="AV140" s="13" t="s">
        <v>89</v>
      </c>
      <c r="AW140" s="13" t="s">
        <v>32</v>
      </c>
      <c r="AX140" s="13" t="s">
        <v>76</v>
      </c>
      <c r="AY140" s="186" t="s">
        <v>145</v>
      </c>
    </row>
    <row r="141" s="14" customFormat="1">
      <c r="A141" s="14"/>
      <c r="B141" s="193"/>
      <c r="C141" s="14"/>
      <c r="D141" s="185" t="s">
        <v>154</v>
      </c>
      <c r="E141" s="194" t="s">
        <v>1</v>
      </c>
      <c r="F141" s="195" t="s">
        <v>159</v>
      </c>
      <c r="G141" s="14"/>
      <c r="H141" s="196">
        <v>24.001999999999999</v>
      </c>
      <c r="I141" s="197"/>
      <c r="J141" s="14"/>
      <c r="K141" s="14"/>
      <c r="L141" s="193"/>
      <c r="M141" s="198"/>
      <c r="N141" s="199"/>
      <c r="O141" s="199"/>
      <c r="P141" s="199"/>
      <c r="Q141" s="199"/>
      <c r="R141" s="199"/>
      <c r="S141" s="199"/>
      <c r="T141" s="20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4" t="s">
        <v>154</v>
      </c>
      <c r="AU141" s="194" t="s">
        <v>89</v>
      </c>
      <c r="AV141" s="14" t="s">
        <v>152</v>
      </c>
      <c r="AW141" s="14" t="s">
        <v>32</v>
      </c>
      <c r="AX141" s="14" t="s">
        <v>84</v>
      </c>
      <c r="AY141" s="194" t="s">
        <v>145</v>
      </c>
    </row>
    <row r="142" s="2" customFormat="1" ht="16.5" customHeight="1">
      <c r="A142" s="37"/>
      <c r="B142" s="170"/>
      <c r="C142" s="171" t="s">
        <v>177</v>
      </c>
      <c r="D142" s="171" t="s">
        <v>147</v>
      </c>
      <c r="E142" s="172" t="s">
        <v>178</v>
      </c>
      <c r="F142" s="173" t="s">
        <v>179</v>
      </c>
      <c r="G142" s="174" t="s">
        <v>150</v>
      </c>
      <c r="H142" s="175">
        <v>12.000999999999999</v>
      </c>
      <c r="I142" s="176"/>
      <c r="J142" s="177">
        <f>ROUND(I142*H142,2)</f>
        <v>0</v>
      </c>
      <c r="K142" s="173" t="s">
        <v>151</v>
      </c>
      <c r="L142" s="38"/>
      <c r="M142" s="178" t="s">
        <v>1</v>
      </c>
      <c r="N142" s="179" t="s">
        <v>41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152</v>
      </c>
      <c r="AT142" s="182" t="s">
        <v>147</v>
      </c>
      <c r="AU142" s="182" t="s">
        <v>89</v>
      </c>
      <c r="AY142" s="18" t="s">
        <v>145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84</v>
      </c>
      <c r="BK142" s="183">
        <f>ROUND(I142*H142,2)</f>
        <v>0</v>
      </c>
      <c r="BL142" s="18" t="s">
        <v>152</v>
      </c>
      <c r="BM142" s="182" t="s">
        <v>740</v>
      </c>
    </row>
    <row r="143" s="2" customFormat="1" ht="24.15" customHeight="1">
      <c r="A143" s="37"/>
      <c r="B143" s="170"/>
      <c r="C143" s="171" t="s">
        <v>181</v>
      </c>
      <c r="D143" s="171" t="s">
        <v>147</v>
      </c>
      <c r="E143" s="172" t="s">
        <v>182</v>
      </c>
      <c r="F143" s="173" t="s">
        <v>183</v>
      </c>
      <c r="G143" s="174" t="s">
        <v>150</v>
      </c>
      <c r="H143" s="175">
        <v>12.002000000000001</v>
      </c>
      <c r="I143" s="176"/>
      <c r="J143" s="177">
        <f>ROUND(I143*H143,2)</f>
        <v>0</v>
      </c>
      <c r="K143" s="173" t="s">
        <v>151</v>
      </c>
      <c r="L143" s="38"/>
      <c r="M143" s="178" t="s">
        <v>1</v>
      </c>
      <c r="N143" s="179" t="s">
        <v>41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152</v>
      </c>
      <c r="AT143" s="182" t="s">
        <v>147</v>
      </c>
      <c r="AU143" s="182" t="s">
        <v>89</v>
      </c>
      <c r="AY143" s="18" t="s">
        <v>145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84</v>
      </c>
      <c r="BK143" s="183">
        <f>ROUND(I143*H143,2)</f>
        <v>0</v>
      </c>
      <c r="BL143" s="18" t="s">
        <v>152</v>
      </c>
      <c r="BM143" s="182" t="s">
        <v>741</v>
      </c>
    </row>
    <row r="144" s="13" customFormat="1">
      <c r="A144" s="13"/>
      <c r="B144" s="184"/>
      <c r="C144" s="13"/>
      <c r="D144" s="185" t="s">
        <v>154</v>
      </c>
      <c r="E144" s="186" t="s">
        <v>1</v>
      </c>
      <c r="F144" s="187" t="s">
        <v>742</v>
      </c>
      <c r="G144" s="13"/>
      <c r="H144" s="188">
        <v>12.002000000000001</v>
      </c>
      <c r="I144" s="189"/>
      <c r="J144" s="13"/>
      <c r="K144" s="13"/>
      <c r="L144" s="184"/>
      <c r="M144" s="190"/>
      <c r="N144" s="191"/>
      <c r="O144" s="191"/>
      <c r="P144" s="191"/>
      <c r="Q144" s="191"/>
      <c r="R144" s="191"/>
      <c r="S144" s="191"/>
      <c r="T144" s="19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186" t="s">
        <v>154</v>
      </c>
      <c r="AU144" s="186" t="s">
        <v>89</v>
      </c>
      <c r="AV144" s="13" t="s">
        <v>89</v>
      </c>
      <c r="AW144" s="13" t="s">
        <v>32</v>
      </c>
      <c r="AX144" s="13" t="s">
        <v>76</v>
      </c>
      <c r="AY144" s="186" t="s">
        <v>145</v>
      </c>
    </row>
    <row r="145" s="14" customFormat="1">
      <c r="A145" s="14"/>
      <c r="B145" s="193"/>
      <c r="C145" s="14"/>
      <c r="D145" s="185" t="s">
        <v>154</v>
      </c>
      <c r="E145" s="194" t="s">
        <v>1</v>
      </c>
      <c r="F145" s="195" t="s">
        <v>159</v>
      </c>
      <c r="G145" s="14"/>
      <c r="H145" s="196">
        <v>12.002000000000001</v>
      </c>
      <c r="I145" s="197"/>
      <c r="J145" s="14"/>
      <c r="K145" s="14"/>
      <c r="L145" s="193"/>
      <c r="M145" s="198"/>
      <c r="N145" s="199"/>
      <c r="O145" s="199"/>
      <c r="P145" s="199"/>
      <c r="Q145" s="199"/>
      <c r="R145" s="199"/>
      <c r="S145" s="199"/>
      <c r="T145" s="20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194" t="s">
        <v>154</v>
      </c>
      <c r="AU145" s="194" t="s">
        <v>89</v>
      </c>
      <c r="AV145" s="14" t="s">
        <v>152</v>
      </c>
      <c r="AW145" s="14" t="s">
        <v>32</v>
      </c>
      <c r="AX145" s="14" t="s">
        <v>84</v>
      </c>
      <c r="AY145" s="194" t="s">
        <v>145</v>
      </c>
    </row>
    <row r="146" s="2" customFormat="1" ht="24.15" customHeight="1">
      <c r="A146" s="37"/>
      <c r="B146" s="170"/>
      <c r="C146" s="171" t="s">
        <v>189</v>
      </c>
      <c r="D146" s="171" t="s">
        <v>147</v>
      </c>
      <c r="E146" s="172" t="s">
        <v>190</v>
      </c>
      <c r="F146" s="173" t="s">
        <v>191</v>
      </c>
      <c r="G146" s="174" t="s">
        <v>192</v>
      </c>
      <c r="H146" s="175">
        <v>24.003</v>
      </c>
      <c r="I146" s="176"/>
      <c r="J146" s="177">
        <f>ROUND(I146*H146,2)</f>
        <v>0</v>
      </c>
      <c r="K146" s="173" t="s">
        <v>151</v>
      </c>
      <c r="L146" s="38"/>
      <c r="M146" s="178" t="s">
        <v>1</v>
      </c>
      <c r="N146" s="179" t="s">
        <v>41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152</v>
      </c>
      <c r="AT146" s="182" t="s">
        <v>147</v>
      </c>
      <c r="AU146" s="182" t="s">
        <v>89</v>
      </c>
      <c r="AY146" s="18" t="s">
        <v>145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84</v>
      </c>
      <c r="BK146" s="183">
        <f>ROUND(I146*H146,2)</f>
        <v>0</v>
      </c>
      <c r="BL146" s="18" t="s">
        <v>152</v>
      </c>
      <c r="BM146" s="182" t="s">
        <v>743</v>
      </c>
    </row>
    <row r="147" s="13" customFormat="1">
      <c r="A147" s="13"/>
      <c r="B147" s="184"/>
      <c r="C147" s="13"/>
      <c r="D147" s="185" t="s">
        <v>154</v>
      </c>
      <c r="E147" s="186" t="s">
        <v>1</v>
      </c>
      <c r="F147" s="187" t="s">
        <v>744</v>
      </c>
      <c r="G147" s="13"/>
      <c r="H147" s="188">
        <v>24.003</v>
      </c>
      <c r="I147" s="189"/>
      <c r="J147" s="13"/>
      <c r="K147" s="13"/>
      <c r="L147" s="184"/>
      <c r="M147" s="190"/>
      <c r="N147" s="191"/>
      <c r="O147" s="191"/>
      <c r="P147" s="191"/>
      <c r="Q147" s="191"/>
      <c r="R147" s="191"/>
      <c r="S147" s="191"/>
      <c r="T147" s="19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154</v>
      </c>
      <c r="AU147" s="186" t="s">
        <v>89</v>
      </c>
      <c r="AV147" s="13" t="s">
        <v>89</v>
      </c>
      <c r="AW147" s="13" t="s">
        <v>32</v>
      </c>
      <c r="AX147" s="13" t="s">
        <v>76</v>
      </c>
      <c r="AY147" s="186" t="s">
        <v>145</v>
      </c>
    </row>
    <row r="148" s="14" customFormat="1">
      <c r="A148" s="14"/>
      <c r="B148" s="193"/>
      <c r="C148" s="14"/>
      <c r="D148" s="185" t="s">
        <v>154</v>
      </c>
      <c r="E148" s="194" t="s">
        <v>1</v>
      </c>
      <c r="F148" s="195" t="s">
        <v>159</v>
      </c>
      <c r="G148" s="14"/>
      <c r="H148" s="196">
        <v>24.003</v>
      </c>
      <c r="I148" s="197"/>
      <c r="J148" s="14"/>
      <c r="K148" s="14"/>
      <c r="L148" s="193"/>
      <c r="M148" s="198"/>
      <c r="N148" s="199"/>
      <c r="O148" s="199"/>
      <c r="P148" s="199"/>
      <c r="Q148" s="199"/>
      <c r="R148" s="199"/>
      <c r="S148" s="199"/>
      <c r="T148" s="20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4" t="s">
        <v>154</v>
      </c>
      <c r="AU148" s="194" t="s">
        <v>89</v>
      </c>
      <c r="AV148" s="14" t="s">
        <v>152</v>
      </c>
      <c r="AW148" s="14" t="s">
        <v>32</v>
      </c>
      <c r="AX148" s="14" t="s">
        <v>84</v>
      </c>
      <c r="AY148" s="194" t="s">
        <v>145</v>
      </c>
    </row>
    <row r="149" s="12" customFormat="1" ht="22.8" customHeight="1">
      <c r="A149" s="12"/>
      <c r="B149" s="157"/>
      <c r="C149" s="12"/>
      <c r="D149" s="158" t="s">
        <v>75</v>
      </c>
      <c r="E149" s="168" t="s">
        <v>89</v>
      </c>
      <c r="F149" s="168" t="s">
        <v>197</v>
      </c>
      <c r="G149" s="12"/>
      <c r="H149" s="12"/>
      <c r="I149" s="160"/>
      <c r="J149" s="169">
        <f>BK149</f>
        <v>0</v>
      </c>
      <c r="K149" s="12"/>
      <c r="L149" s="157"/>
      <c r="M149" s="162"/>
      <c r="N149" s="163"/>
      <c r="O149" s="163"/>
      <c r="P149" s="164">
        <f>SUM(P150:P161)</f>
        <v>0</v>
      </c>
      <c r="Q149" s="163"/>
      <c r="R149" s="164">
        <f>SUM(R150:R161)</f>
        <v>21.147170320000001</v>
      </c>
      <c r="S149" s="163"/>
      <c r="T149" s="165">
        <f>SUM(T150:T161)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8" t="s">
        <v>84</v>
      </c>
      <c r="AT149" s="166" t="s">
        <v>75</v>
      </c>
      <c r="AU149" s="166" t="s">
        <v>84</v>
      </c>
      <c r="AY149" s="158" t="s">
        <v>145</v>
      </c>
      <c r="BK149" s="167">
        <f>SUM(BK150:BK161)</f>
        <v>0</v>
      </c>
    </row>
    <row r="150" s="2" customFormat="1" ht="33" customHeight="1">
      <c r="A150" s="37"/>
      <c r="B150" s="170"/>
      <c r="C150" s="171" t="s">
        <v>198</v>
      </c>
      <c r="D150" s="171" t="s">
        <v>147</v>
      </c>
      <c r="E150" s="172" t="s">
        <v>199</v>
      </c>
      <c r="F150" s="173" t="s">
        <v>200</v>
      </c>
      <c r="G150" s="174" t="s">
        <v>150</v>
      </c>
      <c r="H150" s="175">
        <v>9.6010000000000009</v>
      </c>
      <c r="I150" s="176"/>
      <c r="J150" s="177">
        <f>ROUND(I150*H150,2)</f>
        <v>0</v>
      </c>
      <c r="K150" s="173" t="s">
        <v>151</v>
      </c>
      <c r="L150" s="38"/>
      <c r="M150" s="178" t="s">
        <v>1</v>
      </c>
      <c r="N150" s="179" t="s">
        <v>41</v>
      </c>
      <c r="O150" s="76"/>
      <c r="P150" s="180">
        <f>O150*H150</f>
        <v>0</v>
      </c>
      <c r="Q150" s="180">
        <v>1.6299999999999999</v>
      </c>
      <c r="R150" s="180">
        <f>Q150*H150</f>
        <v>15.64963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152</v>
      </c>
      <c r="AT150" s="182" t="s">
        <v>147</v>
      </c>
      <c r="AU150" s="182" t="s">
        <v>89</v>
      </c>
      <c r="AY150" s="18" t="s">
        <v>145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84</v>
      </c>
      <c r="BK150" s="183">
        <f>ROUND(I150*H150,2)</f>
        <v>0</v>
      </c>
      <c r="BL150" s="18" t="s">
        <v>152</v>
      </c>
      <c r="BM150" s="182" t="s">
        <v>745</v>
      </c>
    </row>
    <row r="151" s="13" customFormat="1">
      <c r="A151" s="13"/>
      <c r="B151" s="184"/>
      <c r="C151" s="13"/>
      <c r="D151" s="185" t="s">
        <v>154</v>
      </c>
      <c r="E151" s="186" t="s">
        <v>1</v>
      </c>
      <c r="F151" s="187" t="s">
        <v>746</v>
      </c>
      <c r="G151" s="13"/>
      <c r="H151" s="188">
        <v>9.6010000000000009</v>
      </c>
      <c r="I151" s="189"/>
      <c r="J151" s="13"/>
      <c r="K151" s="13"/>
      <c r="L151" s="184"/>
      <c r="M151" s="190"/>
      <c r="N151" s="191"/>
      <c r="O151" s="191"/>
      <c r="P151" s="191"/>
      <c r="Q151" s="191"/>
      <c r="R151" s="191"/>
      <c r="S151" s="191"/>
      <c r="T151" s="19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6" t="s">
        <v>154</v>
      </c>
      <c r="AU151" s="186" t="s">
        <v>89</v>
      </c>
      <c r="AV151" s="13" t="s">
        <v>89</v>
      </c>
      <c r="AW151" s="13" t="s">
        <v>32</v>
      </c>
      <c r="AX151" s="13" t="s">
        <v>76</v>
      </c>
      <c r="AY151" s="186" t="s">
        <v>145</v>
      </c>
    </row>
    <row r="152" s="14" customFormat="1">
      <c r="A152" s="14"/>
      <c r="B152" s="193"/>
      <c r="C152" s="14"/>
      <c r="D152" s="185" t="s">
        <v>154</v>
      </c>
      <c r="E152" s="194" t="s">
        <v>1</v>
      </c>
      <c r="F152" s="195" t="s">
        <v>159</v>
      </c>
      <c r="G152" s="14"/>
      <c r="H152" s="196">
        <v>9.6010000000000009</v>
      </c>
      <c r="I152" s="197"/>
      <c r="J152" s="14"/>
      <c r="K152" s="14"/>
      <c r="L152" s="193"/>
      <c r="M152" s="198"/>
      <c r="N152" s="199"/>
      <c r="O152" s="199"/>
      <c r="P152" s="199"/>
      <c r="Q152" s="199"/>
      <c r="R152" s="199"/>
      <c r="S152" s="199"/>
      <c r="T152" s="20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4" t="s">
        <v>154</v>
      </c>
      <c r="AU152" s="194" t="s">
        <v>89</v>
      </c>
      <c r="AV152" s="14" t="s">
        <v>152</v>
      </c>
      <c r="AW152" s="14" t="s">
        <v>32</v>
      </c>
      <c r="AX152" s="14" t="s">
        <v>84</v>
      </c>
      <c r="AY152" s="194" t="s">
        <v>145</v>
      </c>
    </row>
    <row r="153" s="2" customFormat="1" ht="24.15" customHeight="1">
      <c r="A153" s="37"/>
      <c r="B153" s="170"/>
      <c r="C153" s="171" t="s">
        <v>81</v>
      </c>
      <c r="D153" s="171" t="s">
        <v>147</v>
      </c>
      <c r="E153" s="172" t="s">
        <v>206</v>
      </c>
      <c r="F153" s="173" t="s">
        <v>207</v>
      </c>
      <c r="G153" s="174" t="s">
        <v>192</v>
      </c>
      <c r="H153" s="175">
        <v>74.676000000000002</v>
      </c>
      <c r="I153" s="176"/>
      <c r="J153" s="177">
        <f>ROUND(I153*H153,2)</f>
        <v>0</v>
      </c>
      <c r="K153" s="173" t="s">
        <v>151</v>
      </c>
      <c r="L153" s="38"/>
      <c r="M153" s="178" t="s">
        <v>1</v>
      </c>
      <c r="N153" s="179" t="s">
        <v>41</v>
      </c>
      <c r="O153" s="76"/>
      <c r="P153" s="180">
        <f>O153*H153</f>
        <v>0</v>
      </c>
      <c r="Q153" s="180">
        <v>0.00017000000000000001</v>
      </c>
      <c r="R153" s="180">
        <f>Q153*H153</f>
        <v>0.012694920000000002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152</v>
      </c>
      <c r="AT153" s="182" t="s">
        <v>147</v>
      </c>
      <c r="AU153" s="182" t="s">
        <v>89</v>
      </c>
      <c r="AY153" s="18" t="s">
        <v>145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84</v>
      </c>
      <c r="BK153" s="183">
        <f>ROUND(I153*H153,2)</f>
        <v>0</v>
      </c>
      <c r="BL153" s="18" t="s">
        <v>152</v>
      </c>
      <c r="BM153" s="182" t="s">
        <v>747</v>
      </c>
    </row>
    <row r="154" s="13" customFormat="1">
      <c r="A154" s="13"/>
      <c r="B154" s="184"/>
      <c r="C154" s="13"/>
      <c r="D154" s="185" t="s">
        <v>154</v>
      </c>
      <c r="E154" s="186" t="s">
        <v>1</v>
      </c>
      <c r="F154" s="187" t="s">
        <v>748</v>
      </c>
      <c r="G154" s="13"/>
      <c r="H154" s="188">
        <v>74.676000000000002</v>
      </c>
      <c r="I154" s="189"/>
      <c r="J154" s="13"/>
      <c r="K154" s="13"/>
      <c r="L154" s="184"/>
      <c r="M154" s="190"/>
      <c r="N154" s="191"/>
      <c r="O154" s="191"/>
      <c r="P154" s="191"/>
      <c r="Q154" s="191"/>
      <c r="R154" s="191"/>
      <c r="S154" s="191"/>
      <c r="T154" s="19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6" t="s">
        <v>154</v>
      </c>
      <c r="AU154" s="186" t="s">
        <v>89</v>
      </c>
      <c r="AV154" s="13" t="s">
        <v>89</v>
      </c>
      <c r="AW154" s="13" t="s">
        <v>32</v>
      </c>
      <c r="AX154" s="13" t="s">
        <v>76</v>
      </c>
      <c r="AY154" s="186" t="s">
        <v>145</v>
      </c>
    </row>
    <row r="155" s="14" customFormat="1">
      <c r="A155" s="14"/>
      <c r="B155" s="193"/>
      <c r="C155" s="14"/>
      <c r="D155" s="185" t="s">
        <v>154</v>
      </c>
      <c r="E155" s="194" t="s">
        <v>1</v>
      </c>
      <c r="F155" s="195" t="s">
        <v>159</v>
      </c>
      <c r="G155" s="14"/>
      <c r="H155" s="196">
        <v>74.676000000000002</v>
      </c>
      <c r="I155" s="197"/>
      <c r="J155" s="14"/>
      <c r="K155" s="14"/>
      <c r="L155" s="193"/>
      <c r="M155" s="198"/>
      <c r="N155" s="199"/>
      <c r="O155" s="199"/>
      <c r="P155" s="199"/>
      <c r="Q155" s="199"/>
      <c r="R155" s="199"/>
      <c r="S155" s="199"/>
      <c r="T155" s="20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4" t="s">
        <v>154</v>
      </c>
      <c r="AU155" s="194" t="s">
        <v>89</v>
      </c>
      <c r="AV155" s="14" t="s">
        <v>152</v>
      </c>
      <c r="AW155" s="14" t="s">
        <v>32</v>
      </c>
      <c r="AX155" s="14" t="s">
        <v>84</v>
      </c>
      <c r="AY155" s="194" t="s">
        <v>145</v>
      </c>
    </row>
    <row r="156" s="2" customFormat="1" ht="24.15" customHeight="1">
      <c r="A156" s="37"/>
      <c r="B156" s="170"/>
      <c r="C156" s="201" t="s">
        <v>213</v>
      </c>
      <c r="D156" s="201" t="s">
        <v>214</v>
      </c>
      <c r="E156" s="202" t="s">
        <v>215</v>
      </c>
      <c r="F156" s="203" t="s">
        <v>216</v>
      </c>
      <c r="G156" s="204" t="s">
        <v>192</v>
      </c>
      <c r="H156" s="205">
        <v>85.876999999999995</v>
      </c>
      <c r="I156" s="206"/>
      <c r="J156" s="207">
        <f>ROUND(I156*H156,2)</f>
        <v>0</v>
      </c>
      <c r="K156" s="203" t="s">
        <v>151</v>
      </c>
      <c r="L156" s="208"/>
      <c r="M156" s="209" t="s">
        <v>1</v>
      </c>
      <c r="N156" s="210" t="s">
        <v>41</v>
      </c>
      <c r="O156" s="76"/>
      <c r="P156" s="180">
        <f>O156*H156</f>
        <v>0</v>
      </c>
      <c r="Q156" s="180">
        <v>0.00029999999999999997</v>
      </c>
      <c r="R156" s="180">
        <f>Q156*H156</f>
        <v>0.025763099999999997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189</v>
      </c>
      <c r="AT156" s="182" t="s">
        <v>214</v>
      </c>
      <c r="AU156" s="182" t="s">
        <v>89</v>
      </c>
      <c r="AY156" s="18" t="s">
        <v>145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84</v>
      </c>
      <c r="BK156" s="183">
        <f>ROUND(I156*H156,2)</f>
        <v>0</v>
      </c>
      <c r="BL156" s="18" t="s">
        <v>152</v>
      </c>
      <c r="BM156" s="182" t="s">
        <v>749</v>
      </c>
    </row>
    <row r="157" s="13" customFormat="1">
      <c r="A157" s="13"/>
      <c r="B157" s="184"/>
      <c r="C157" s="13"/>
      <c r="D157" s="185" t="s">
        <v>154</v>
      </c>
      <c r="E157" s="186" t="s">
        <v>1</v>
      </c>
      <c r="F157" s="187" t="s">
        <v>750</v>
      </c>
      <c r="G157" s="13"/>
      <c r="H157" s="188">
        <v>85.876999999999995</v>
      </c>
      <c r="I157" s="189"/>
      <c r="J157" s="13"/>
      <c r="K157" s="13"/>
      <c r="L157" s="184"/>
      <c r="M157" s="190"/>
      <c r="N157" s="191"/>
      <c r="O157" s="191"/>
      <c r="P157" s="191"/>
      <c r="Q157" s="191"/>
      <c r="R157" s="191"/>
      <c r="S157" s="191"/>
      <c r="T157" s="19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6" t="s">
        <v>154</v>
      </c>
      <c r="AU157" s="186" t="s">
        <v>89</v>
      </c>
      <c r="AV157" s="13" t="s">
        <v>89</v>
      </c>
      <c r="AW157" s="13" t="s">
        <v>32</v>
      </c>
      <c r="AX157" s="13" t="s">
        <v>76</v>
      </c>
      <c r="AY157" s="186" t="s">
        <v>145</v>
      </c>
    </row>
    <row r="158" s="14" customFormat="1">
      <c r="A158" s="14"/>
      <c r="B158" s="193"/>
      <c r="C158" s="14"/>
      <c r="D158" s="185" t="s">
        <v>154</v>
      </c>
      <c r="E158" s="194" t="s">
        <v>1</v>
      </c>
      <c r="F158" s="195" t="s">
        <v>159</v>
      </c>
      <c r="G158" s="14"/>
      <c r="H158" s="196">
        <v>85.876999999999995</v>
      </c>
      <c r="I158" s="197"/>
      <c r="J158" s="14"/>
      <c r="K158" s="14"/>
      <c r="L158" s="193"/>
      <c r="M158" s="198"/>
      <c r="N158" s="199"/>
      <c r="O158" s="199"/>
      <c r="P158" s="199"/>
      <c r="Q158" s="199"/>
      <c r="R158" s="199"/>
      <c r="S158" s="199"/>
      <c r="T158" s="20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194" t="s">
        <v>154</v>
      </c>
      <c r="AU158" s="194" t="s">
        <v>89</v>
      </c>
      <c r="AV158" s="14" t="s">
        <v>152</v>
      </c>
      <c r="AW158" s="14" t="s">
        <v>32</v>
      </c>
      <c r="AX158" s="14" t="s">
        <v>84</v>
      </c>
      <c r="AY158" s="194" t="s">
        <v>145</v>
      </c>
    </row>
    <row r="159" s="2" customFormat="1" ht="33" customHeight="1">
      <c r="A159" s="37"/>
      <c r="B159" s="170"/>
      <c r="C159" s="171" t="s">
        <v>8</v>
      </c>
      <c r="D159" s="171" t="s">
        <v>147</v>
      </c>
      <c r="E159" s="172" t="s">
        <v>219</v>
      </c>
      <c r="F159" s="173" t="s">
        <v>220</v>
      </c>
      <c r="G159" s="174" t="s">
        <v>221</v>
      </c>
      <c r="H159" s="175">
        <v>26.670000000000002</v>
      </c>
      <c r="I159" s="176"/>
      <c r="J159" s="177">
        <f>ROUND(I159*H159,2)</f>
        <v>0</v>
      </c>
      <c r="K159" s="173" t="s">
        <v>151</v>
      </c>
      <c r="L159" s="38"/>
      <c r="M159" s="178" t="s">
        <v>1</v>
      </c>
      <c r="N159" s="179" t="s">
        <v>41</v>
      </c>
      <c r="O159" s="76"/>
      <c r="P159" s="180">
        <f>O159*H159</f>
        <v>0</v>
      </c>
      <c r="Q159" s="180">
        <v>0.20469000000000001</v>
      </c>
      <c r="R159" s="180">
        <f>Q159*H159</f>
        <v>5.4590823000000004</v>
      </c>
      <c r="S159" s="180">
        <v>0</v>
      </c>
      <c r="T159" s="18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82" t="s">
        <v>152</v>
      </c>
      <c r="AT159" s="182" t="s">
        <v>147</v>
      </c>
      <c r="AU159" s="182" t="s">
        <v>89</v>
      </c>
      <c r="AY159" s="18" t="s">
        <v>145</v>
      </c>
      <c r="BE159" s="183">
        <f>IF(N159="základní",J159,0)</f>
        <v>0</v>
      </c>
      <c r="BF159" s="183">
        <f>IF(N159="snížená",J159,0)</f>
        <v>0</v>
      </c>
      <c r="BG159" s="183">
        <f>IF(N159="zákl. přenesená",J159,0)</f>
        <v>0</v>
      </c>
      <c r="BH159" s="183">
        <f>IF(N159="sníž. přenesená",J159,0)</f>
        <v>0</v>
      </c>
      <c r="BI159" s="183">
        <f>IF(N159="nulová",J159,0)</f>
        <v>0</v>
      </c>
      <c r="BJ159" s="18" t="s">
        <v>84</v>
      </c>
      <c r="BK159" s="183">
        <f>ROUND(I159*H159,2)</f>
        <v>0</v>
      </c>
      <c r="BL159" s="18" t="s">
        <v>152</v>
      </c>
      <c r="BM159" s="182" t="s">
        <v>751</v>
      </c>
    </row>
    <row r="160" s="13" customFormat="1">
      <c r="A160" s="13"/>
      <c r="B160" s="184"/>
      <c r="C160" s="13"/>
      <c r="D160" s="185" t="s">
        <v>154</v>
      </c>
      <c r="E160" s="186" t="s">
        <v>1</v>
      </c>
      <c r="F160" s="187" t="s">
        <v>752</v>
      </c>
      <c r="G160" s="13"/>
      <c r="H160" s="188">
        <v>26.670000000000002</v>
      </c>
      <c r="I160" s="189"/>
      <c r="J160" s="13"/>
      <c r="K160" s="13"/>
      <c r="L160" s="184"/>
      <c r="M160" s="190"/>
      <c r="N160" s="191"/>
      <c r="O160" s="191"/>
      <c r="P160" s="191"/>
      <c r="Q160" s="191"/>
      <c r="R160" s="191"/>
      <c r="S160" s="191"/>
      <c r="T160" s="19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6" t="s">
        <v>154</v>
      </c>
      <c r="AU160" s="186" t="s">
        <v>89</v>
      </c>
      <c r="AV160" s="13" t="s">
        <v>89</v>
      </c>
      <c r="AW160" s="13" t="s">
        <v>32</v>
      </c>
      <c r="AX160" s="13" t="s">
        <v>76</v>
      </c>
      <c r="AY160" s="186" t="s">
        <v>145</v>
      </c>
    </row>
    <row r="161" s="14" customFormat="1">
      <c r="A161" s="14"/>
      <c r="B161" s="193"/>
      <c r="C161" s="14"/>
      <c r="D161" s="185" t="s">
        <v>154</v>
      </c>
      <c r="E161" s="194" t="s">
        <v>1</v>
      </c>
      <c r="F161" s="195" t="s">
        <v>159</v>
      </c>
      <c r="G161" s="14"/>
      <c r="H161" s="196">
        <v>26.670000000000002</v>
      </c>
      <c r="I161" s="197"/>
      <c r="J161" s="14"/>
      <c r="K161" s="14"/>
      <c r="L161" s="193"/>
      <c r="M161" s="198"/>
      <c r="N161" s="199"/>
      <c r="O161" s="199"/>
      <c r="P161" s="199"/>
      <c r="Q161" s="199"/>
      <c r="R161" s="199"/>
      <c r="S161" s="199"/>
      <c r="T161" s="20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194" t="s">
        <v>154</v>
      </c>
      <c r="AU161" s="194" t="s">
        <v>89</v>
      </c>
      <c r="AV161" s="14" t="s">
        <v>152</v>
      </c>
      <c r="AW161" s="14" t="s">
        <v>32</v>
      </c>
      <c r="AX161" s="14" t="s">
        <v>84</v>
      </c>
      <c r="AY161" s="194" t="s">
        <v>145</v>
      </c>
    </row>
    <row r="162" s="12" customFormat="1" ht="22.8" customHeight="1">
      <c r="A162" s="12"/>
      <c r="B162" s="157"/>
      <c r="C162" s="12"/>
      <c r="D162" s="158" t="s">
        <v>75</v>
      </c>
      <c r="E162" s="168" t="s">
        <v>177</v>
      </c>
      <c r="F162" s="168" t="s">
        <v>248</v>
      </c>
      <c r="G162" s="12"/>
      <c r="H162" s="12"/>
      <c r="I162" s="160"/>
      <c r="J162" s="169">
        <f>BK162</f>
        <v>0</v>
      </c>
      <c r="K162" s="12"/>
      <c r="L162" s="157"/>
      <c r="M162" s="162"/>
      <c r="N162" s="163"/>
      <c r="O162" s="163"/>
      <c r="P162" s="164">
        <f>SUM(P163:P168)</f>
        <v>0</v>
      </c>
      <c r="Q162" s="163"/>
      <c r="R162" s="164">
        <f>SUM(R163:R168)</f>
        <v>6.9893832000000007</v>
      </c>
      <c r="S162" s="163"/>
      <c r="T162" s="165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8" t="s">
        <v>84</v>
      </c>
      <c r="AT162" s="166" t="s">
        <v>75</v>
      </c>
      <c r="AU162" s="166" t="s">
        <v>84</v>
      </c>
      <c r="AY162" s="158" t="s">
        <v>145</v>
      </c>
      <c r="BK162" s="167">
        <f>SUM(BK163:BK168)</f>
        <v>0</v>
      </c>
    </row>
    <row r="163" s="2" customFormat="1" ht="33" customHeight="1">
      <c r="A163" s="37"/>
      <c r="B163" s="170"/>
      <c r="C163" s="171" t="s">
        <v>228</v>
      </c>
      <c r="D163" s="171" t="s">
        <v>147</v>
      </c>
      <c r="E163" s="172" t="s">
        <v>294</v>
      </c>
      <c r="F163" s="173" t="s">
        <v>295</v>
      </c>
      <c r="G163" s="174" t="s">
        <v>150</v>
      </c>
      <c r="H163" s="175">
        <v>1.6000000000000001</v>
      </c>
      <c r="I163" s="176"/>
      <c r="J163" s="177">
        <f>ROUND(I163*H163,2)</f>
        <v>0</v>
      </c>
      <c r="K163" s="173" t="s">
        <v>151</v>
      </c>
      <c r="L163" s="38"/>
      <c r="M163" s="178" t="s">
        <v>1</v>
      </c>
      <c r="N163" s="179" t="s">
        <v>41</v>
      </c>
      <c r="O163" s="76"/>
      <c r="P163" s="180">
        <f>O163*H163</f>
        <v>0</v>
      </c>
      <c r="Q163" s="180">
        <v>2.3010199999999998</v>
      </c>
      <c r="R163" s="180">
        <f>Q163*H163</f>
        <v>3.681632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152</v>
      </c>
      <c r="AT163" s="182" t="s">
        <v>147</v>
      </c>
      <c r="AU163" s="182" t="s">
        <v>89</v>
      </c>
      <c r="AY163" s="18" t="s">
        <v>145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84</v>
      </c>
      <c r="BK163" s="183">
        <f>ROUND(I163*H163,2)</f>
        <v>0</v>
      </c>
      <c r="BL163" s="18" t="s">
        <v>152</v>
      </c>
      <c r="BM163" s="182" t="s">
        <v>753</v>
      </c>
    </row>
    <row r="164" s="13" customFormat="1">
      <c r="A164" s="13"/>
      <c r="B164" s="184"/>
      <c r="C164" s="13"/>
      <c r="D164" s="185" t="s">
        <v>154</v>
      </c>
      <c r="E164" s="186" t="s">
        <v>1</v>
      </c>
      <c r="F164" s="187" t="s">
        <v>754</v>
      </c>
      <c r="G164" s="13"/>
      <c r="H164" s="188">
        <v>1.6000000000000001</v>
      </c>
      <c r="I164" s="189"/>
      <c r="J164" s="13"/>
      <c r="K164" s="13"/>
      <c r="L164" s="184"/>
      <c r="M164" s="190"/>
      <c r="N164" s="191"/>
      <c r="O164" s="191"/>
      <c r="P164" s="191"/>
      <c r="Q164" s="191"/>
      <c r="R164" s="191"/>
      <c r="S164" s="191"/>
      <c r="T164" s="19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154</v>
      </c>
      <c r="AU164" s="186" t="s">
        <v>89</v>
      </c>
      <c r="AV164" s="13" t="s">
        <v>89</v>
      </c>
      <c r="AW164" s="13" t="s">
        <v>32</v>
      </c>
      <c r="AX164" s="13" t="s">
        <v>76</v>
      </c>
      <c r="AY164" s="186" t="s">
        <v>145</v>
      </c>
    </row>
    <row r="165" s="14" customFormat="1">
      <c r="A165" s="14"/>
      <c r="B165" s="193"/>
      <c r="C165" s="14"/>
      <c r="D165" s="185" t="s">
        <v>154</v>
      </c>
      <c r="E165" s="194" t="s">
        <v>1</v>
      </c>
      <c r="F165" s="195" t="s">
        <v>159</v>
      </c>
      <c r="G165" s="14"/>
      <c r="H165" s="196">
        <v>1.6000000000000001</v>
      </c>
      <c r="I165" s="197"/>
      <c r="J165" s="14"/>
      <c r="K165" s="14"/>
      <c r="L165" s="193"/>
      <c r="M165" s="198"/>
      <c r="N165" s="199"/>
      <c r="O165" s="199"/>
      <c r="P165" s="199"/>
      <c r="Q165" s="199"/>
      <c r="R165" s="199"/>
      <c r="S165" s="199"/>
      <c r="T165" s="20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194" t="s">
        <v>154</v>
      </c>
      <c r="AU165" s="194" t="s">
        <v>89</v>
      </c>
      <c r="AV165" s="14" t="s">
        <v>152</v>
      </c>
      <c r="AW165" s="14" t="s">
        <v>32</v>
      </c>
      <c r="AX165" s="14" t="s">
        <v>84</v>
      </c>
      <c r="AY165" s="194" t="s">
        <v>145</v>
      </c>
    </row>
    <row r="166" s="2" customFormat="1" ht="21.75" customHeight="1">
      <c r="A166" s="37"/>
      <c r="B166" s="170"/>
      <c r="C166" s="171" t="s">
        <v>233</v>
      </c>
      <c r="D166" s="171" t="s">
        <v>147</v>
      </c>
      <c r="E166" s="172" t="s">
        <v>307</v>
      </c>
      <c r="F166" s="173" t="s">
        <v>308</v>
      </c>
      <c r="G166" s="174" t="s">
        <v>192</v>
      </c>
      <c r="H166" s="175">
        <v>12.002000000000001</v>
      </c>
      <c r="I166" s="176"/>
      <c r="J166" s="177">
        <f>ROUND(I166*H166,2)</f>
        <v>0</v>
      </c>
      <c r="K166" s="173" t="s">
        <v>151</v>
      </c>
      <c r="L166" s="38"/>
      <c r="M166" s="178" t="s">
        <v>1</v>
      </c>
      <c r="N166" s="179" t="s">
        <v>41</v>
      </c>
      <c r="O166" s="76"/>
      <c r="P166" s="180">
        <f>O166*H166</f>
        <v>0</v>
      </c>
      <c r="Q166" s="180">
        <v>0.27560000000000001</v>
      </c>
      <c r="R166" s="180">
        <f>Q166*H166</f>
        <v>3.3077512000000002</v>
      </c>
      <c r="S166" s="180">
        <v>0</v>
      </c>
      <c r="T166" s="18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152</v>
      </c>
      <c r="AT166" s="182" t="s">
        <v>147</v>
      </c>
      <c r="AU166" s="182" t="s">
        <v>89</v>
      </c>
      <c r="AY166" s="18" t="s">
        <v>145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84</v>
      </c>
      <c r="BK166" s="183">
        <f>ROUND(I166*H166,2)</f>
        <v>0</v>
      </c>
      <c r="BL166" s="18" t="s">
        <v>152</v>
      </c>
      <c r="BM166" s="182" t="s">
        <v>755</v>
      </c>
    </row>
    <row r="167" s="13" customFormat="1">
      <c r="A167" s="13"/>
      <c r="B167" s="184"/>
      <c r="C167" s="13"/>
      <c r="D167" s="185" t="s">
        <v>154</v>
      </c>
      <c r="E167" s="186" t="s">
        <v>1</v>
      </c>
      <c r="F167" s="187" t="s">
        <v>756</v>
      </c>
      <c r="G167" s="13"/>
      <c r="H167" s="188">
        <v>12.002000000000001</v>
      </c>
      <c r="I167" s="189"/>
      <c r="J167" s="13"/>
      <c r="K167" s="13"/>
      <c r="L167" s="184"/>
      <c r="M167" s="190"/>
      <c r="N167" s="191"/>
      <c r="O167" s="191"/>
      <c r="P167" s="191"/>
      <c r="Q167" s="191"/>
      <c r="R167" s="191"/>
      <c r="S167" s="191"/>
      <c r="T167" s="19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6" t="s">
        <v>154</v>
      </c>
      <c r="AU167" s="186" t="s">
        <v>89</v>
      </c>
      <c r="AV167" s="13" t="s">
        <v>89</v>
      </c>
      <c r="AW167" s="13" t="s">
        <v>32</v>
      </c>
      <c r="AX167" s="13" t="s">
        <v>76</v>
      </c>
      <c r="AY167" s="186" t="s">
        <v>145</v>
      </c>
    </row>
    <row r="168" s="14" customFormat="1">
      <c r="A168" s="14"/>
      <c r="B168" s="193"/>
      <c r="C168" s="14"/>
      <c r="D168" s="185" t="s">
        <v>154</v>
      </c>
      <c r="E168" s="194" t="s">
        <v>1</v>
      </c>
      <c r="F168" s="195" t="s">
        <v>159</v>
      </c>
      <c r="G168" s="14"/>
      <c r="H168" s="196">
        <v>12.002000000000001</v>
      </c>
      <c r="I168" s="197"/>
      <c r="J168" s="14"/>
      <c r="K168" s="14"/>
      <c r="L168" s="193"/>
      <c r="M168" s="198"/>
      <c r="N168" s="199"/>
      <c r="O168" s="199"/>
      <c r="P168" s="199"/>
      <c r="Q168" s="199"/>
      <c r="R168" s="199"/>
      <c r="S168" s="199"/>
      <c r="T168" s="20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4" t="s">
        <v>154</v>
      </c>
      <c r="AU168" s="194" t="s">
        <v>89</v>
      </c>
      <c r="AV168" s="14" t="s">
        <v>152</v>
      </c>
      <c r="AW168" s="14" t="s">
        <v>32</v>
      </c>
      <c r="AX168" s="14" t="s">
        <v>84</v>
      </c>
      <c r="AY168" s="194" t="s">
        <v>145</v>
      </c>
    </row>
    <row r="169" s="12" customFormat="1" ht="22.8" customHeight="1">
      <c r="A169" s="12"/>
      <c r="B169" s="157"/>
      <c r="C169" s="12"/>
      <c r="D169" s="158" t="s">
        <v>75</v>
      </c>
      <c r="E169" s="168" t="s">
        <v>198</v>
      </c>
      <c r="F169" s="168" t="s">
        <v>332</v>
      </c>
      <c r="G169" s="12"/>
      <c r="H169" s="12"/>
      <c r="I169" s="160"/>
      <c r="J169" s="169">
        <f>BK169</f>
        <v>0</v>
      </c>
      <c r="K169" s="12"/>
      <c r="L169" s="157"/>
      <c r="M169" s="162"/>
      <c r="N169" s="163"/>
      <c r="O169" s="163"/>
      <c r="P169" s="164">
        <f>SUM(P170:P180)</f>
        <v>0</v>
      </c>
      <c r="Q169" s="163"/>
      <c r="R169" s="164">
        <f>SUM(R170:R180)</f>
        <v>0</v>
      </c>
      <c r="S169" s="163"/>
      <c r="T169" s="165">
        <f>SUM(T170:T180)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8" t="s">
        <v>84</v>
      </c>
      <c r="AT169" s="166" t="s">
        <v>75</v>
      </c>
      <c r="AU169" s="166" t="s">
        <v>84</v>
      </c>
      <c r="AY169" s="158" t="s">
        <v>145</v>
      </c>
      <c r="BK169" s="167">
        <f>SUM(BK170:BK180)</f>
        <v>0</v>
      </c>
    </row>
    <row r="170" s="2" customFormat="1" ht="33" customHeight="1">
      <c r="A170" s="37"/>
      <c r="B170" s="170"/>
      <c r="C170" s="171" t="s">
        <v>238</v>
      </c>
      <c r="D170" s="171" t="s">
        <v>147</v>
      </c>
      <c r="E170" s="172" t="s">
        <v>351</v>
      </c>
      <c r="F170" s="173" t="s">
        <v>352</v>
      </c>
      <c r="G170" s="174" t="s">
        <v>192</v>
      </c>
      <c r="H170" s="175">
        <v>360.39999999999998</v>
      </c>
      <c r="I170" s="176"/>
      <c r="J170" s="177">
        <f>ROUND(I170*H170,2)</f>
        <v>0</v>
      </c>
      <c r="K170" s="173" t="s">
        <v>1</v>
      </c>
      <c r="L170" s="38"/>
      <c r="M170" s="178" t="s">
        <v>1</v>
      </c>
      <c r="N170" s="179" t="s">
        <v>41</v>
      </c>
      <c r="O170" s="76"/>
      <c r="P170" s="180">
        <f>O170*H170</f>
        <v>0</v>
      </c>
      <c r="Q170" s="180">
        <v>0</v>
      </c>
      <c r="R170" s="180">
        <f>Q170*H170</f>
        <v>0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563</v>
      </c>
      <c r="AT170" s="182" t="s">
        <v>147</v>
      </c>
      <c r="AU170" s="182" t="s">
        <v>89</v>
      </c>
      <c r="AY170" s="18" t="s">
        <v>145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84</v>
      </c>
      <c r="BK170" s="183">
        <f>ROUND(I170*H170,2)</f>
        <v>0</v>
      </c>
      <c r="BL170" s="18" t="s">
        <v>563</v>
      </c>
      <c r="BM170" s="182" t="s">
        <v>757</v>
      </c>
    </row>
    <row r="171" s="13" customFormat="1">
      <c r="A171" s="13"/>
      <c r="B171" s="184"/>
      <c r="C171" s="13"/>
      <c r="D171" s="185" t="s">
        <v>154</v>
      </c>
      <c r="E171" s="186" t="s">
        <v>1</v>
      </c>
      <c r="F171" s="187" t="s">
        <v>758</v>
      </c>
      <c r="G171" s="13"/>
      <c r="H171" s="188">
        <v>360.39999999999998</v>
      </c>
      <c r="I171" s="189"/>
      <c r="J171" s="13"/>
      <c r="K171" s="13"/>
      <c r="L171" s="184"/>
      <c r="M171" s="190"/>
      <c r="N171" s="191"/>
      <c r="O171" s="191"/>
      <c r="P171" s="191"/>
      <c r="Q171" s="191"/>
      <c r="R171" s="191"/>
      <c r="S171" s="191"/>
      <c r="T171" s="19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154</v>
      </c>
      <c r="AU171" s="186" t="s">
        <v>89</v>
      </c>
      <c r="AV171" s="13" t="s">
        <v>89</v>
      </c>
      <c r="AW171" s="13" t="s">
        <v>32</v>
      </c>
      <c r="AX171" s="13" t="s">
        <v>84</v>
      </c>
      <c r="AY171" s="186" t="s">
        <v>145</v>
      </c>
    </row>
    <row r="172" s="2" customFormat="1" ht="33" customHeight="1">
      <c r="A172" s="37"/>
      <c r="B172" s="170"/>
      <c r="C172" s="171" t="s">
        <v>243</v>
      </c>
      <c r="D172" s="171" t="s">
        <v>147</v>
      </c>
      <c r="E172" s="172" t="s">
        <v>353</v>
      </c>
      <c r="F172" s="173" t="s">
        <v>354</v>
      </c>
      <c r="G172" s="174" t="s">
        <v>192</v>
      </c>
      <c r="H172" s="175">
        <v>64872</v>
      </c>
      <c r="I172" s="176"/>
      <c r="J172" s="177">
        <f>ROUND(I172*H172,2)</f>
        <v>0</v>
      </c>
      <c r="K172" s="173" t="s">
        <v>1</v>
      </c>
      <c r="L172" s="38"/>
      <c r="M172" s="178" t="s">
        <v>1</v>
      </c>
      <c r="N172" s="179" t="s">
        <v>41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152</v>
      </c>
      <c r="AT172" s="182" t="s">
        <v>147</v>
      </c>
      <c r="AU172" s="182" t="s">
        <v>89</v>
      </c>
      <c r="AY172" s="18" t="s">
        <v>145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84</v>
      </c>
      <c r="BK172" s="183">
        <f>ROUND(I172*H172,2)</f>
        <v>0</v>
      </c>
      <c r="BL172" s="18" t="s">
        <v>152</v>
      </c>
      <c r="BM172" s="182" t="s">
        <v>759</v>
      </c>
    </row>
    <row r="173" s="13" customFormat="1">
      <c r="A173" s="13"/>
      <c r="B173" s="184"/>
      <c r="C173" s="13"/>
      <c r="D173" s="185" t="s">
        <v>154</v>
      </c>
      <c r="E173" s="186" t="s">
        <v>1</v>
      </c>
      <c r="F173" s="187" t="s">
        <v>760</v>
      </c>
      <c r="G173" s="13"/>
      <c r="H173" s="188">
        <v>64872</v>
      </c>
      <c r="I173" s="189"/>
      <c r="J173" s="13"/>
      <c r="K173" s="13"/>
      <c r="L173" s="184"/>
      <c r="M173" s="190"/>
      <c r="N173" s="191"/>
      <c r="O173" s="191"/>
      <c r="P173" s="191"/>
      <c r="Q173" s="191"/>
      <c r="R173" s="191"/>
      <c r="S173" s="191"/>
      <c r="T173" s="19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154</v>
      </c>
      <c r="AU173" s="186" t="s">
        <v>89</v>
      </c>
      <c r="AV173" s="13" t="s">
        <v>89</v>
      </c>
      <c r="AW173" s="13" t="s">
        <v>32</v>
      </c>
      <c r="AX173" s="13" t="s">
        <v>84</v>
      </c>
      <c r="AY173" s="186" t="s">
        <v>145</v>
      </c>
    </row>
    <row r="174" s="2" customFormat="1" ht="33" customHeight="1">
      <c r="A174" s="37"/>
      <c r="B174" s="170"/>
      <c r="C174" s="171" t="s">
        <v>249</v>
      </c>
      <c r="D174" s="171" t="s">
        <v>147</v>
      </c>
      <c r="E174" s="172" t="s">
        <v>357</v>
      </c>
      <c r="F174" s="173" t="s">
        <v>358</v>
      </c>
      <c r="G174" s="174" t="s">
        <v>192</v>
      </c>
      <c r="H174" s="175">
        <v>360.39999999999998</v>
      </c>
      <c r="I174" s="176"/>
      <c r="J174" s="177">
        <f>ROUND(I174*H174,2)</f>
        <v>0</v>
      </c>
      <c r="K174" s="173" t="s">
        <v>1</v>
      </c>
      <c r="L174" s="38"/>
      <c r="M174" s="178" t="s">
        <v>1</v>
      </c>
      <c r="N174" s="179" t="s">
        <v>41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152</v>
      </c>
      <c r="AT174" s="182" t="s">
        <v>147</v>
      </c>
      <c r="AU174" s="182" t="s">
        <v>89</v>
      </c>
      <c r="AY174" s="18" t="s">
        <v>145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84</v>
      </c>
      <c r="BK174" s="183">
        <f>ROUND(I174*H174,2)</f>
        <v>0</v>
      </c>
      <c r="BL174" s="18" t="s">
        <v>152</v>
      </c>
      <c r="BM174" s="182" t="s">
        <v>761</v>
      </c>
    </row>
    <row r="175" s="13" customFormat="1">
      <c r="A175" s="13"/>
      <c r="B175" s="184"/>
      <c r="C175" s="13"/>
      <c r="D175" s="185" t="s">
        <v>154</v>
      </c>
      <c r="E175" s="186" t="s">
        <v>1</v>
      </c>
      <c r="F175" s="187" t="s">
        <v>758</v>
      </c>
      <c r="G175" s="13"/>
      <c r="H175" s="188">
        <v>360.39999999999998</v>
      </c>
      <c r="I175" s="189"/>
      <c r="J175" s="13"/>
      <c r="K175" s="13"/>
      <c r="L175" s="184"/>
      <c r="M175" s="190"/>
      <c r="N175" s="191"/>
      <c r="O175" s="191"/>
      <c r="P175" s="191"/>
      <c r="Q175" s="191"/>
      <c r="R175" s="191"/>
      <c r="S175" s="191"/>
      <c r="T175" s="19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6" t="s">
        <v>154</v>
      </c>
      <c r="AU175" s="186" t="s">
        <v>89</v>
      </c>
      <c r="AV175" s="13" t="s">
        <v>89</v>
      </c>
      <c r="AW175" s="13" t="s">
        <v>32</v>
      </c>
      <c r="AX175" s="13" t="s">
        <v>84</v>
      </c>
      <c r="AY175" s="186" t="s">
        <v>145</v>
      </c>
    </row>
    <row r="176" s="2" customFormat="1" ht="21.75" customHeight="1">
      <c r="A176" s="37"/>
      <c r="B176" s="170"/>
      <c r="C176" s="171" t="s">
        <v>254</v>
      </c>
      <c r="D176" s="171" t="s">
        <v>147</v>
      </c>
      <c r="E176" s="172" t="s">
        <v>360</v>
      </c>
      <c r="F176" s="173" t="s">
        <v>361</v>
      </c>
      <c r="G176" s="174" t="s">
        <v>192</v>
      </c>
      <c r="H176" s="175">
        <v>360.39999999999998</v>
      </c>
      <c r="I176" s="176"/>
      <c r="J176" s="177">
        <f>ROUND(I176*H176,2)</f>
        <v>0</v>
      </c>
      <c r="K176" s="173" t="s">
        <v>151</v>
      </c>
      <c r="L176" s="38"/>
      <c r="M176" s="178" t="s">
        <v>1</v>
      </c>
      <c r="N176" s="179" t="s">
        <v>41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152</v>
      </c>
      <c r="AT176" s="182" t="s">
        <v>147</v>
      </c>
      <c r="AU176" s="182" t="s">
        <v>89</v>
      </c>
      <c r="AY176" s="18" t="s">
        <v>145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84</v>
      </c>
      <c r="BK176" s="183">
        <f>ROUND(I176*H176,2)</f>
        <v>0</v>
      </c>
      <c r="BL176" s="18" t="s">
        <v>152</v>
      </c>
      <c r="BM176" s="182" t="s">
        <v>762</v>
      </c>
    </row>
    <row r="177" s="2" customFormat="1" ht="21.75" customHeight="1">
      <c r="A177" s="37"/>
      <c r="B177" s="170"/>
      <c r="C177" s="171" t="s">
        <v>261</v>
      </c>
      <c r="D177" s="171" t="s">
        <v>147</v>
      </c>
      <c r="E177" s="172" t="s">
        <v>364</v>
      </c>
      <c r="F177" s="173" t="s">
        <v>365</v>
      </c>
      <c r="G177" s="174" t="s">
        <v>192</v>
      </c>
      <c r="H177" s="175">
        <v>64872</v>
      </c>
      <c r="I177" s="176"/>
      <c r="J177" s="177">
        <f>ROUND(I177*H177,2)</f>
        <v>0</v>
      </c>
      <c r="K177" s="173" t="s">
        <v>151</v>
      </c>
      <c r="L177" s="38"/>
      <c r="M177" s="178" t="s">
        <v>1</v>
      </c>
      <c r="N177" s="179" t="s">
        <v>41</v>
      </c>
      <c r="O177" s="76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152</v>
      </c>
      <c r="AT177" s="182" t="s">
        <v>147</v>
      </c>
      <c r="AU177" s="182" t="s">
        <v>89</v>
      </c>
      <c r="AY177" s="18" t="s">
        <v>145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84</v>
      </c>
      <c r="BK177" s="183">
        <f>ROUND(I177*H177,2)</f>
        <v>0</v>
      </c>
      <c r="BL177" s="18" t="s">
        <v>152</v>
      </c>
      <c r="BM177" s="182" t="s">
        <v>763</v>
      </c>
    </row>
    <row r="178" s="13" customFormat="1">
      <c r="A178" s="13"/>
      <c r="B178" s="184"/>
      <c r="C178" s="13"/>
      <c r="D178" s="185" t="s">
        <v>154</v>
      </c>
      <c r="E178" s="186" t="s">
        <v>1</v>
      </c>
      <c r="F178" s="187" t="s">
        <v>764</v>
      </c>
      <c r="G178" s="13"/>
      <c r="H178" s="188">
        <v>64872</v>
      </c>
      <c r="I178" s="189"/>
      <c r="J178" s="13"/>
      <c r="K178" s="13"/>
      <c r="L178" s="184"/>
      <c r="M178" s="190"/>
      <c r="N178" s="191"/>
      <c r="O178" s="191"/>
      <c r="P178" s="191"/>
      <c r="Q178" s="191"/>
      <c r="R178" s="191"/>
      <c r="S178" s="191"/>
      <c r="T178" s="19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154</v>
      </c>
      <c r="AU178" s="186" t="s">
        <v>89</v>
      </c>
      <c r="AV178" s="13" t="s">
        <v>89</v>
      </c>
      <c r="AW178" s="13" t="s">
        <v>32</v>
      </c>
      <c r="AX178" s="13" t="s">
        <v>76</v>
      </c>
      <c r="AY178" s="186" t="s">
        <v>145</v>
      </c>
    </row>
    <row r="179" s="14" customFormat="1">
      <c r="A179" s="14"/>
      <c r="B179" s="193"/>
      <c r="C179" s="14"/>
      <c r="D179" s="185" t="s">
        <v>154</v>
      </c>
      <c r="E179" s="194" t="s">
        <v>1</v>
      </c>
      <c r="F179" s="195" t="s">
        <v>159</v>
      </c>
      <c r="G179" s="14"/>
      <c r="H179" s="196">
        <v>64872</v>
      </c>
      <c r="I179" s="197"/>
      <c r="J179" s="14"/>
      <c r="K179" s="14"/>
      <c r="L179" s="193"/>
      <c r="M179" s="198"/>
      <c r="N179" s="199"/>
      <c r="O179" s="199"/>
      <c r="P179" s="199"/>
      <c r="Q179" s="199"/>
      <c r="R179" s="199"/>
      <c r="S179" s="199"/>
      <c r="T179" s="20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4" t="s">
        <v>154</v>
      </c>
      <c r="AU179" s="194" t="s">
        <v>89</v>
      </c>
      <c r="AV179" s="14" t="s">
        <v>152</v>
      </c>
      <c r="AW179" s="14" t="s">
        <v>32</v>
      </c>
      <c r="AX179" s="14" t="s">
        <v>84</v>
      </c>
      <c r="AY179" s="194" t="s">
        <v>145</v>
      </c>
    </row>
    <row r="180" s="2" customFormat="1" ht="21.75" customHeight="1">
      <c r="A180" s="37"/>
      <c r="B180" s="170"/>
      <c r="C180" s="171" t="s">
        <v>86</v>
      </c>
      <c r="D180" s="171" t="s">
        <v>147</v>
      </c>
      <c r="E180" s="172" t="s">
        <v>369</v>
      </c>
      <c r="F180" s="173" t="s">
        <v>370</v>
      </c>
      <c r="G180" s="174" t="s">
        <v>192</v>
      </c>
      <c r="H180" s="175">
        <v>360.39999999999998</v>
      </c>
      <c r="I180" s="176"/>
      <c r="J180" s="177">
        <f>ROUND(I180*H180,2)</f>
        <v>0</v>
      </c>
      <c r="K180" s="173" t="s">
        <v>151</v>
      </c>
      <c r="L180" s="38"/>
      <c r="M180" s="178" t="s">
        <v>1</v>
      </c>
      <c r="N180" s="179" t="s">
        <v>41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152</v>
      </c>
      <c r="AT180" s="182" t="s">
        <v>147</v>
      </c>
      <c r="AU180" s="182" t="s">
        <v>89</v>
      </c>
      <c r="AY180" s="18" t="s">
        <v>145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84</v>
      </c>
      <c r="BK180" s="183">
        <f>ROUND(I180*H180,2)</f>
        <v>0</v>
      </c>
      <c r="BL180" s="18" t="s">
        <v>152</v>
      </c>
      <c r="BM180" s="182" t="s">
        <v>765</v>
      </c>
    </row>
    <row r="181" s="12" customFormat="1" ht="22.8" customHeight="1">
      <c r="A181" s="12"/>
      <c r="B181" s="157"/>
      <c r="C181" s="12"/>
      <c r="D181" s="158" t="s">
        <v>75</v>
      </c>
      <c r="E181" s="168" t="s">
        <v>417</v>
      </c>
      <c r="F181" s="168" t="s">
        <v>578</v>
      </c>
      <c r="G181" s="12"/>
      <c r="H181" s="12"/>
      <c r="I181" s="160"/>
      <c r="J181" s="169">
        <f>BK181</f>
        <v>0</v>
      </c>
      <c r="K181" s="12"/>
      <c r="L181" s="157"/>
      <c r="M181" s="162"/>
      <c r="N181" s="163"/>
      <c r="O181" s="163"/>
      <c r="P181" s="164">
        <f>SUM(P182:P186)</f>
        <v>0</v>
      </c>
      <c r="Q181" s="163"/>
      <c r="R181" s="164">
        <f>SUM(R182:R186)</f>
        <v>0</v>
      </c>
      <c r="S181" s="163"/>
      <c r="T181" s="165">
        <f>SUM(T182:T186)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58" t="s">
        <v>84</v>
      </c>
      <c r="AT181" s="166" t="s">
        <v>75</v>
      </c>
      <c r="AU181" s="166" t="s">
        <v>84</v>
      </c>
      <c r="AY181" s="158" t="s">
        <v>145</v>
      </c>
      <c r="BK181" s="167">
        <f>SUM(BK182:BK186)</f>
        <v>0</v>
      </c>
    </row>
    <row r="182" s="2" customFormat="1" ht="33" customHeight="1">
      <c r="A182" s="37"/>
      <c r="B182" s="170"/>
      <c r="C182" s="171" t="s">
        <v>7</v>
      </c>
      <c r="D182" s="171" t="s">
        <v>147</v>
      </c>
      <c r="E182" s="172" t="s">
        <v>420</v>
      </c>
      <c r="F182" s="173" t="s">
        <v>421</v>
      </c>
      <c r="G182" s="174" t="s">
        <v>174</v>
      </c>
      <c r="H182" s="175">
        <v>24.672999999999998</v>
      </c>
      <c r="I182" s="176"/>
      <c r="J182" s="177">
        <f>ROUND(I182*H182,2)</f>
        <v>0</v>
      </c>
      <c r="K182" s="173" t="s">
        <v>1</v>
      </c>
      <c r="L182" s="38"/>
      <c r="M182" s="178" t="s">
        <v>1</v>
      </c>
      <c r="N182" s="179" t="s">
        <v>41</v>
      </c>
      <c r="O182" s="76"/>
      <c r="P182" s="180">
        <f>O182*H182</f>
        <v>0</v>
      </c>
      <c r="Q182" s="180">
        <v>0</v>
      </c>
      <c r="R182" s="180">
        <f>Q182*H182</f>
        <v>0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152</v>
      </c>
      <c r="AT182" s="182" t="s">
        <v>147</v>
      </c>
      <c r="AU182" s="182" t="s">
        <v>89</v>
      </c>
      <c r="AY182" s="18" t="s">
        <v>145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84</v>
      </c>
      <c r="BK182" s="183">
        <f>ROUND(I182*H182,2)</f>
        <v>0</v>
      </c>
      <c r="BL182" s="18" t="s">
        <v>152</v>
      </c>
      <c r="BM182" s="182" t="s">
        <v>766</v>
      </c>
    </row>
    <row r="183" s="2" customFormat="1" ht="24.15" customHeight="1">
      <c r="A183" s="37"/>
      <c r="B183" s="170"/>
      <c r="C183" s="171" t="s">
        <v>274</v>
      </c>
      <c r="D183" s="171" t="s">
        <v>147</v>
      </c>
      <c r="E183" s="172" t="s">
        <v>422</v>
      </c>
      <c r="F183" s="173" t="s">
        <v>423</v>
      </c>
      <c r="G183" s="174" t="s">
        <v>174</v>
      </c>
      <c r="H183" s="175">
        <v>24.672999999999998</v>
      </c>
      <c r="I183" s="176"/>
      <c r="J183" s="177">
        <f>ROUND(I183*H183,2)</f>
        <v>0</v>
      </c>
      <c r="K183" s="173" t="s">
        <v>1</v>
      </c>
      <c r="L183" s="38"/>
      <c r="M183" s="178" t="s">
        <v>1</v>
      </c>
      <c r="N183" s="179" t="s">
        <v>41</v>
      </c>
      <c r="O183" s="76"/>
      <c r="P183" s="180">
        <f>O183*H183</f>
        <v>0</v>
      </c>
      <c r="Q183" s="180">
        <v>0</v>
      </c>
      <c r="R183" s="180">
        <f>Q183*H183</f>
        <v>0</v>
      </c>
      <c r="S183" s="180">
        <v>0</v>
      </c>
      <c r="T183" s="18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152</v>
      </c>
      <c r="AT183" s="182" t="s">
        <v>147</v>
      </c>
      <c r="AU183" s="182" t="s">
        <v>89</v>
      </c>
      <c r="AY183" s="18" t="s">
        <v>145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84</v>
      </c>
      <c r="BK183" s="183">
        <f>ROUND(I183*H183,2)</f>
        <v>0</v>
      </c>
      <c r="BL183" s="18" t="s">
        <v>152</v>
      </c>
      <c r="BM183" s="182" t="s">
        <v>767</v>
      </c>
    </row>
    <row r="184" s="2" customFormat="1" ht="24.15" customHeight="1">
      <c r="A184" s="37"/>
      <c r="B184" s="170"/>
      <c r="C184" s="171" t="s">
        <v>278</v>
      </c>
      <c r="D184" s="171" t="s">
        <v>147</v>
      </c>
      <c r="E184" s="172" t="s">
        <v>425</v>
      </c>
      <c r="F184" s="173" t="s">
        <v>426</v>
      </c>
      <c r="G184" s="174" t="s">
        <v>174</v>
      </c>
      <c r="H184" s="175">
        <v>24.672999999999998</v>
      </c>
      <c r="I184" s="176"/>
      <c r="J184" s="177">
        <f>ROUND(I184*H184,2)</f>
        <v>0</v>
      </c>
      <c r="K184" s="173" t="s">
        <v>1</v>
      </c>
      <c r="L184" s="38"/>
      <c r="M184" s="178" t="s">
        <v>1</v>
      </c>
      <c r="N184" s="179" t="s">
        <v>41</v>
      </c>
      <c r="O184" s="76"/>
      <c r="P184" s="180">
        <f>O184*H184</f>
        <v>0</v>
      </c>
      <c r="Q184" s="180">
        <v>0</v>
      </c>
      <c r="R184" s="180">
        <f>Q184*H184</f>
        <v>0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152</v>
      </c>
      <c r="AT184" s="182" t="s">
        <v>147</v>
      </c>
      <c r="AU184" s="182" t="s">
        <v>89</v>
      </c>
      <c r="AY184" s="18" t="s">
        <v>145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84</v>
      </c>
      <c r="BK184" s="183">
        <f>ROUND(I184*H184,2)</f>
        <v>0</v>
      </c>
      <c r="BL184" s="18" t="s">
        <v>152</v>
      </c>
      <c r="BM184" s="182" t="s">
        <v>768</v>
      </c>
    </row>
    <row r="185" s="2" customFormat="1" ht="33" customHeight="1">
      <c r="A185" s="37"/>
      <c r="B185" s="170"/>
      <c r="C185" s="171" t="s">
        <v>283</v>
      </c>
      <c r="D185" s="171" t="s">
        <v>147</v>
      </c>
      <c r="E185" s="172" t="s">
        <v>428</v>
      </c>
      <c r="F185" s="173" t="s">
        <v>429</v>
      </c>
      <c r="G185" s="174" t="s">
        <v>174</v>
      </c>
      <c r="H185" s="175">
        <v>24.672999999999998</v>
      </c>
      <c r="I185" s="176"/>
      <c r="J185" s="177">
        <f>ROUND(I185*H185,2)</f>
        <v>0</v>
      </c>
      <c r="K185" s="173" t="s">
        <v>1</v>
      </c>
      <c r="L185" s="38"/>
      <c r="M185" s="178" t="s">
        <v>1</v>
      </c>
      <c r="N185" s="179" t="s">
        <v>41</v>
      </c>
      <c r="O185" s="76"/>
      <c r="P185" s="180">
        <f>O185*H185</f>
        <v>0</v>
      </c>
      <c r="Q185" s="180">
        <v>0</v>
      </c>
      <c r="R185" s="180">
        <f>Q185*H185</f>
        <v>0</v>
      </c>
      <c r="S185" s="180">
        <v>0</v>
      </c>
      <c r="T185" s="18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152</v>
      </c>
      <c r="AT185" s="182" t="s">
        <v>147</v>
      </c>
      <c r="AU185" s="182" t="s">
        <v>89</v>
      </c>
      <c r="AY185" s="18" t="s">
        <v>145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84</v>
      </c>
      <c r="BK185" s="183">
        <f>ROUND(I185*H185,2)</f>
        <v>0</v>
      </c>
      <c r="BL185" s="18" t="s">
        <v>152</v>
      </c>
      <c r="BM185" s="182" t="s">
        <v>769</v>
      </c>
    </row>
    <row r="186" s="2" customFormat="1" ht="24.15" customHeight="1">
      <c r="A186" s="37"/>
      <c r="B186" s="170"/>
      <c r="C186" s="171" t="s">
        <v>286</v>
      </c>
      <c r="D186" s="171" t="s">
        <v>147</v>
      </c>
      <c r="E186" s="172" t="s">
        <v>431</v>
      </c>
      <c r="F186" s="173" t="s">
        <v>432</v>
      </c>
      <c r="G186" s="174" t="s">
        <v>174</v>
      </c>
      <c r="H186" s="175">
        <v>24.672999999999998</v>
      </c>
      <c r="I186" s="176"/>
      <c r="J186" s="177">
        <f>ROUND(I186*H186,2)</f>
        <v>0</v>
      </c>
      <c r="K186" s="173" t="s">
        <v>1</v>
      </c>
      <c r="L186" s="38"/>
      <c r="M186" s="178" t="s">
        <v>1</v>
      </c>
      <c r="N186" s="179" t="s">
        <v>41</v>
      </c>
      <c r="O186" s="76"/>
      <c r="P186" s="180">
        <f>O186*H186</f>
        <v>0</v>
      </c>
      <c r="Q186" s="180">
        <v>0</v>
      </c>
      <c r="R186" s="180">
        <f>Q186*H186</f>
        <v>0</v>
      </c>
      <c r="S186" s="180">
        <v>0</v>
      </c>
      <c r="T186" s="18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2" t="s">
        <v>152</v>
      </c>
      <c r="AT186" s="182" t="s">
        <v>147</v>
      </c>
      <c r="AU186" s="182" t="s">
        <v>89</v>
      </c>
      <c r="AY186" s="18" t="s">
        <v>145</v>
      </c>
      <c r="BE186" s="183">
        <f>IF(N186="základní",J186,0)</f>
        <v>0</v>
      </c>
      <c r="BF186" s="183">
        <f>IF(N186="snížená",J186,0)</f>
        <v>0</v>
      </c>
      <c r="BG186" s="183">
        <f>IF(N186="zákl. přenesená",J186,0)</f>
        <v>0</v>
      </c>
      <c r="BH186" s="183">
        <f>IF(N186="sníž. přenesená",J186,0)</f>
        <v>0</v>
      </c>
      <c r="BI186" s="183">
        <f>IF(N186="nulová",J186,0)</f>
        <v>0</v>
      </c>
      <c r="BJ186" s="18" t="s">
        <v>84</v>
      </c>
      <c r="BK186" s="183">
        <f>ROUND(I186*H186,2)</f>
        <v>0</v>
      </c>
      <c r="BL186" s="18" t="s">
        <v>152</v>
      </c>
      <c r="BM186" s="182" t="s">
        <v>770</v>
      </c>
    </row>
    <row r="187" s="12" customFormat="1" ht="22.8" customHeight="1">
      <c r="A187" s="12"/>
      <c r="B187" s="157"/>
      <c r="C187" s="12"/>
      <c r="D187" s="158" t="s">
        <v>75</v>
      </c>
      <c r="E187" s="168" t="s">
        <v>433</v>
      </c>
      <c r="F187" s="168" t="s">
        <v>584</v>
      </c>
      <c r="G187" s="12"/>
      <c r="H187" s="12"/>
      <c r="I187" s="160"/>
      <c r="J187" s="169">
        <f>BK187</f>
        <v>0</v>
      </c>
      <c r="K187" s="12"/>
      <c r="L187" s="157"/>
      <c r="M187" s="162"/>
      <c r="N187" s="163"/>
      <c r="O187" s="163"/>
      <c r="P187" s="164">
        <f>P188</f>
        <v>0</v>
      </c>
      <c r="Q187" s="163"/>
      <c r="R187" s="164">
        <f>R188</f>
        <v>0</v>
      </c>
      <c r="S187" s="163"/>
      <c r="T187" s="165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58" t="s">
        <v>84</v>
      </c>
      <c r="AT187" s="166" t="s">
        <v>75</v>
      </c>
      <c r="AU187" s="166" t="s">
        <v>84</v>
      </c>
      <c r="AY187" s="158" t="s">
        <v>145</v>
      </c>
      <c r="BK187" s="167">
        <f>BK188</f>
        <v>0</v>
      </c>
    </row>
    <row r="188" s="2" customFormat="1" ht="16.5" customHeight="1">
      <c r="A188" s="37"/>
      <c r="B188" s="170"/>
      <c r="C188" s="171" t="s">
        <v>290</v>
      </c>
      <c r="D188" s="171" t="s">
        <v>147</v>
      </c>
      <c r="E188" s="172" t="s">
        <v>436</v>
      </c>
      <c r="F188" s="173" t="s">
        <v>437</v>
      </c>
      <c r="G188" s="174" t="s">
        <v>174</v>
      </c>
      <c r="H188" s="175">
        <v>52.262999999999998</v>
      </c>
      <c r="I188" s="176"/>
      <c r="J188" s="177">
        <f>ROUND(I188*H188,2)</f>
        <v>0</v>
      </c>
      <c r="K188" s="173" t="s">
        <v>1</v>
      </c>
      <c r="L188" s="38"/>
      <c r="M188" s="178" t="s">
        <v>1</v>
      </c>
      <c r="N188" s="179" t="s">
        <v>41</v>
      </c>
      <c r="O188" s="76"/>
      <c r="P188" s="180">
        <f>O188*H188</f>
        <v>0</v>
      </c>
      <c r="Q188" s="180">
        <v>0</v>
      </c>
      <c r="R188" s="180">
        <f>Q188*H188</f>
        <v>0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152</v>
      </c>
      <c r="AT188" s="182" t="s">
        <v>147</v>
      </c>
      <c r="AU188" s="182" t="s">
        <v>89</v>
      </c>
      <c r="AY188" s="18" t="s">
        <v>145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84</v>
      </c>
      <c r="BK188" s="183">
        <f>ROUND(I188*H188,2)</f>
        <v>0</v>
      </c>
      <c r="BL188" s="18" t="s">
        <v>152</v>
      </c>
      <c r="BM188" s="182" t="s">
        <v>771</v>
      </c>
    </row>
    <row r="189" s="12" customFormat="1" ht="22.8" customHeight="1">
      <c r="A189" s="12"/>
      <c r="B189" s="157"/>
      <c r="C189" s="12"/>
      <c r="D189" s="158" t="s">
        <v>75</v>
      </c>
      <c r="E189" s="168" t="s">
        <v>772</v>
      </c>
      <c r="F189" s="168" t="s">
        <v>773</v>
      </c>
      <c r="G189" s="12"/>
      <c r="H189" s="12"/>
      <c r="I189" s="160"/>
      <c r="J189" s="169">
        <f>BK189</f>
        <v>0</v>
      </c>
      <c r="K189" s="12"/>
      <c r="L189" s="157"/>
      <c r="M189" s="162"/>
      <c r="N189" s="163"/>
      <c r="O189" s="163"/>
      <c r="P189" s="164">
        <f>SUM(P190:P229)</f>
        <v>0</v>
      </c>
      <c r="Q189" s="163"/>
      <c r="R189" s="164">
        <f>SUM(R190:R229)</f>
        <v>5.7033748999999991</v>
      </c>
      <c r="S189" s="163"/>
      <c r="T189" s="165">
        <f>SUM(T190:T229)</f>
        <v>6.7072000000000003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8" t="s">
        <v>84</v>
      </c>
      <c r="AT189" s="166" t="s">
        <v>75</v>
      </c>
      <c r="AU189" s="166" t="s">
        <v>84</v>
      </c>
      <c r="AY189" s="158" t="s">
        <v>145</v>
      </c>
      <c r="BK189" s="167">
        <f>SUM(BK190:BK229)</f>
        <v>0</v>
      </c>
    </row>
    <row r="190" s="2" customFormat="1" ht="24.15" customHeight="1">
      <c r="A190" s="37"/>
      <c r="B190" s="170"/>
      <c r="C190" s="171" t="s">
        <v>293</v>
      </c>
      <c r="D190" s="171" t="s">
        <v>147</v>
      </c>
      <c r="E190" s="172" t="s">
        <v>386</v>
      </c>
      <c r="F190" s="173" t="s">
        <v>387</v>
      </c>
      <c r="G190" s="174" t="s">
        <v>192</v>
      </c>
      <c r="H190" s="175">
        <v>104.8</v>
      </c>
      <c r="I190" s="176"/>
      <c r="J190" s="177">
        <f>ROUND(I190*H190,2)</f>
        <v>0</v>
      </c>
      <c r="K190" s="173" t="s">
        <v>1</v>
      </c>
      <c r="L190" s="38"/>
      <c r="M190" s="178" t="s">
        <v>1</v>
      </c>
      <c r="N190" s="179" t="s">
        <v>41</v>
      </c>
      <c r="O190" s="76"/>
      <c r="P190" s="180">
        <f>O190*H190</f>
        <v>0</v>
      </c>
      <c r="Q190" s="180">
        <v>0</v>
      </c>
      <c r="R190" s="180">
        <f>Q190*H190</f>
        <v>0</v>
      </c>
      <c r="S190" s="180">
        <v>0.050000000000000003</v>
      </c>
      <c r="T190" s="181">
        <f>S190*H190</f>
        <v>5.2400000000000002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2" t="s">
        <v>152</v>
      </c>
      <c r="AT190" s="182" t="s">
        <v>147</v>
      </c>
      <c r="AU190" s="182" t="s">
        <v>89</v>
      </c>
      <c r="AY190" s="18" t="s">
        <v>145</v>
      </c>
      <c r="BE190" s="183">
        <f>IF(N190="základní",J190,0)</f>
        <v>0</v>
      </c>
      <c r="BF190" s="183">
        <f>IF(N190="snížená",J190,0)</f>
        <v>0</v>
      </c>
      <c r="BG190" s="183">
        <f>IF(N190="zákl. přenesená",J190,0)</f>
        <v>0</v>
      </c>
      <c r="BH190" s="183">
        <f>IF(N190="sníž. přenesená",J190,0)</f>
        <v>0</v>
      </c>
      <c r="BI190" s="183">
        <f>IF(N190="nulová",J190,0)</f>
        <v>0</v>
      </c>
      <c r="BJ190" s="18" t="s">
        <v>84</v>
      </c>
      <c r="BK190" s="183">
        <f>ROUND(I190*H190,2)</f>
        <v>0</v>
      </c>
      <c r="BL190" s="18" t="s">
        <v>152</v>
      </c>
      <c r="BM190" s="182" t="s">
        <v>774</v>
      </c>
    </row>
    <row r="191" s="15" customFormat="1">
      <c r="A191" s="15"/>
      <c r="B191" s="211"/>
      <c r="C191" s="15"/>
      <c r="D191" s="185" t="s">
        <v>154</v>
      </c>
      <c r="E191" s="212" t="s">
        <v>1</v>
      </c>
      <c r="F191" s="213" t="s">
        <v>775</v>
      </c>
      <c r="G191" s="15"/>
      <c r="H191" s="212" t="s">
        <v>1</v>
      </c>
      <c r="I191" s="214"/>
      <c r="J191" s="15"/>
      <c r="K191" s="15"/>
      <c r="L191" s="211"/>
      <c r="M191" s="215"/>
      <c r="N191" s="216"/>
      <c r="O191" s="216"/>
      <c r="P191" s="216"/>
      <c r="Q191" s="216"/>
      <c r="R191" s="216"/>
      <c r="S191" s="216"/>
      <c r="T191" s="21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12" t="s">
        <v>154</v>
      </c>
      <c r="AU191" s="212" t="s">
        <v>89</v>
      </c>
      <c r="AV191" s="15" t="s">
        <v>84</v>
      </c>
      <c r="AW191" s="15" t="s">
        <v>32</v>
      </c>
      <c r="AX191" s="15" t="s">
        <v>76</v>
      </c>
      <c r="AY191" s="212" t="s">
        <v>145</v>
      </c>
    </row>
    <row r="192" s="13" customFormat="1">
      <c r="A192" s="13"/>
      <c r="B192" s="184"/>
      <c r="C192" s="13"/>
      <c r="D192" s="185" t="s">
        <v>154</v>
      </c>
      <c r="E192" s="186" t="s">
        <v>1</v>
      </c>
      <c r="F192" s="187" t="s">
        <v>776</v>
      </c>
      <c r="G192" s="13"/>
      <c r="H192" s="188">
        <v>5.5419999999999998</v>
      </c>
      <c r="I192" s="189"/>
      <c r="J192" s="13"/>
      <c r="K192" s="13"/>
      <c r="L192" s="184"/>
      <c r="M192" s="190"/>
      <c r="N192" s="191"/>
      <c r="O192" s="191"/>
      <c r="P192" s="191"/>
      <c r="Q192" s="191"/>
      <c r="R192" s="191"/>
      <c r="S192" s="191"/>
      <c r="T192" s="19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6" t="s">
        <v>154</v>
      </c>
      <c r="AU192" s="186" t="s">
        <v>89</v>
      </c>
      <c r="AV192" s="13" t="s">
        <v>89</v>
      </c>
      <c r="AW192" s="13" t="s">
        <v>32</v>
      </c>
      <c r="AX192" s="13" t="s">
        <v>76</v>
      </c>
      <c r="AY192" s="186" t="s">
        <v>145</v>
      </c>
    </row>
    <row r="193" s="13" customFormat="1">
      <c r="A193" s="13"/>
      <c r="B193" s="184"/>
      <c r="C193" s="13"/>
      <c r="D193" s="185" t="s">
        <v>154</v>
      </c>
      <c r="E193" s="186" t="s">
        <v>1</v>
      </c>
      <c r="F193" s="187" t="s">
        <v>777</v>
      </c>
      <c r="G193" s="13"/>
      <c r="H193" s="188">
        <v>6.9189999999999996</v>
      </c>
      <c r="I193" s="189"/>
      <c r="J193" s="13"/>
      <c r="K193" s="13"/>
      <c r="L193" s="184"/>
      <c r="M193" s="190"/>
      <c r="N193" s="191"/>
      <c r="O193" s="191"/>
      <c r="P193" s="191"/>
      <c r="Q193" s="191"/>
      <c r="R193" s="191"/>
      <c r="S193" s="191"/>
      <c r="T193" s="19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6" t="s">
        <v>154</v>
      </c>
      <c r="AU193" s="186" t="s">
        <v>89</v>
      </c>
      <c r="AV193" s="13" t="s">
        <v>89</v>
      </c>
      <c r="AW193" s="13" t="s">
        <v>32</v>
      </c>
      <c r="AX193" s="13" t="s">
        <v>76</v>
      </c>
      <c r="AY193" s="186" t="s">
        <v>145</v>
      </c>
    </row>
    <row r="194" s="13" customFormat="1">
      <c r="A194" s="13"/>
      <c r="B194" s="184"/>
      <c r="C194" s="13"/>
      <c r="D194" s="185" t="s">
        <v>154</v>
      </c>
      <c r="E194" s="186" t="s">
        <v>1</v>
      </c>
      <c r="F194" s="187" t="s">
        <v>778</v>
      </c>
      <c r="G194" s="13"/>
      <c r="H194" s="188">
        <v>5.3380000000000001</v>
      </c>
      <c r="I194" s="189"/>
      <c r="J194" s="13"/>
      <c r="K194" s="13"/>
      <c r="L194" s="184"/>
      <c r="M194" s="190"/>
      <c r="N194" s="191"/>
      <c r="O194" s="191"/>
      <c r="P194" s="191"/>
      <c r="Q194" s="191"/>
      <c r="R194" s="191"/>
      <c r="S194" s="191"/>
      <c r="T194" s="19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6" t="s">
        <v>154</v>
      </c>
      <c r="AU194" s="186" t="s">
        <v>89</v>
      </c>
      <c r="AV194" s="13" t="s">
        <v>89</v>
      </c>
      <c r="AW194" s="13" t="s">
        <v>32</v>
      </c>
      <c r="AX194" s="13" t="s">
        <v>76</v>
      </c>
      <c r="AY194" s="186" t="s">
        <v>145</v>
      </c>
    </row>
    <row r="195" s="13" customFormat="1">
      <c r="A195" s="13"/>
      <c r="B195" s="184"/>
      <c r="C195" s="13"/>
      <c r="D195" s="185" t="s">
        <v>154</v>
      </c>
      <c r="E195" s="186" t="s">
        <v>1</v>
      </c>
      <c r="F195" s="187" t="s">
        <v>779</v>
      </c>
      <c r="G195" s="13"/>
      <c r="H195" s="188">
        <v>7.8200000000000003</v>
      </c>
      <c r="I195" s="189"/>
      <c r="J195" s="13"/>
      <c r="K195" s="13"/>
      <c r="L195" s="184"/>
      <c r="M195" s="190"/>
      <c r="N195" s="191"/>
      <c r="O195" s="191"/>
      <c r="P195" s="191"/>
      <c r="Q195" s="191"/>
      <c r="R195" s="191"/>
      <c r="S195" s="191"/>
      <c r="T195" s="19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6" t="s">
        <v>154</v>
      </c>
      <c r="AU195" s="186" t="s">
        <v>89</v>
      </c>
      <c r="AV195" s="13" t="s">
        <v>89</v>
      </c>
      <c r="AW195" s="13" t="s">
        <v>32</v>
      </c>
      <c r="AX195" s="13" t="s">
        <v>76</v>
      </c>
      <c r="AY195" s="186" t="s">
        <v>145</v>
      </c>
    </row>
    <row r="196" s="15" customFormat="1">
      <c r="A196" s="15"/>
      <c r="B196" s="211"/>
      <c r="C196" s="15"/>
      <c r="D196" s="185" t="s">
        <v>154</v>
      </c>
      <c r="E196" s="212" t="s">
        <v>1</v>
      </c>
      <c r="F196" s="213" t="s">
        <v>780</v>
      </c>
      <c r="G196" s="15"/>
      <c r="H196" s="212" t="s">
        <v>1</v>
      </c>
      <c r="I196" s="214"/>
      <c r="J196" s="15"/>
      <c r="K196" s="15"/>
      <c r="L196" s="211"/>
      <c r="M196" s="215"/>
      <c r="N196" s="216"/>
      <c r="O196" s="216"/>
      <c r="P196" s="216"/>
      <c r="Q196" s="216"/>
      <c r="R196" s="216"/>
      <c r="S196" s="216"/>
      <c r="T196" s="21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12" t="s">
        <v>154</v>
      </c>
      <c r="AU196" s="212" t="s">
        <v>89</v>
      </c>
      <c r="AV196" s="15" t="s">
        <v>84</v>
      </c>
      <c r="AW196" s="15" t="s">
        <v>32</v>
      </c>
      <c r="AX196" s="15" t="s">
        <v>76</v>
      </c>
      <c r="AY196" s="212" t="s">
        <v>145</v>
      </c>
    </row>
    <row r="197" s="13" customFormat="1">
      <c r="A197" s="13"/>
      <c r="B197" s="184"/>
      <c r="C197" s="13"/>
      <c r="D197" s="185" t="s">
        <v>154</v>
      </c>
      <c r="E197" s="186" t="s">
        <v>1</v>
      </c>
      <c r="F197" s="187" t="s">
        <v>781</v>
      </c>
      <c r="G197" s="13"/>
      <c r="H197" s="188">
        <v>9.6899999999999995</v>
      </c>
      <c r="I197" s="189"/>
      <c r="J197" s="13"/>
      <c r="K197" s="13"/>
      <c r="L197" s="184"/>
      <c r="M197" s="190"/>
      <c r="N197" s="191"/>
      <c r="O197" s="191"/>
      <c r="P197" s="191"/>
      <c r="Q197" s="191"/>
      <c r="R197" s="191"/>
      <c r="S197" s="191"/>
      <c r="T197" s="19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6" t="s">
        <v>154</v>
      </c>
      <c r="AU197" s="186" t="s">
        <v>89</v>
      </c>
      <c r="AV197" s="13" t="s">
        <v>89</v>
      </c>
      <c r="AW197" s="13" t="s">
        <v>32</v>
      </c>
      <c r="AX197" s="13" t="s">
        <v>76</v>
      </c>
      <c r="AY197" s="186" t="s">
        <v>145</v>
      </c>
    </row>
    <row r="198" s="15" customFormat="1">
      <c r="A198" s="15"/>
      <c r="B198" s="211"/>
      <c r="C198" s="15"/>
      <c r="D198" s="185" t="s">
        <v>154</v>
      </c>
      <c r="E198" s="212" t="s">
        <v>1</v>
      </c>
      <c r="F198" s="213" t="s">
        <v>782</v>
      </c>
      <c r="G198" s="15"/>
      <c r="H198" s="212" t="s">
        <v>1</v>
      </c>
      <c r="I198" s="214"/>
      <c r="J198" s="15"/>
      <c r="K198" s="15"/>
      <c r="L198" s="211"/>
      <c r="M198" s="215"/>
      <c r="N198" s="216"/>
      <c r="O198" s="216"/>
      <c r="P198" s="216"/>
      <c r="Q198" s="216"/>
      <c r="R198" s="216"/>
      <c r="S198" s="216"/>
      <c r="T198" s="217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12" t="s">
        <v>154</v>
      </c>
      <c r="AU198" s="212" t="s">
        <v>89</v>
      </c>
      <c r="AV198" s="15" t="s">
        <v>84</v>
      </c>
      <c r="AW198" s="15" t="s">
        <v>32</v>
      </c>
      <c r="AX198" s="15" t="s">
        <v>76</v>
      </c>
      <c r="AY198" s="212" t="s">
        <v>145</v>
      </c>
    </row>
    <row r="199" s="13" customFormat="1">
      <c r="A199" s="13"/>
      <c r="B199" s="184"/>
      <c r="C199" s="13"/>
      <c r="D199" s="185" t="s">
        <v>154</v>
      </c>
      <c r="E199" s="186" t="s">
        <v>1</v>
      </c>
      <c r="F199" s="187" t="s">
        <v>783</v>
      </c>
      <c r="G199" s="13"/>
      <c r="H199" s="188">
        <v>1.7849999999999999</v>
      </c>
      <c r="I199" s="189"/>
      <c r="J199" s="13"/>
      <c r="K199" s="13"/>
      <c r="L199" s="184"/>
      <c r="M199" s="190"/>
      <c r="N199" s="191"/>
      <c r="O199" s="191"/>
      <c r="P199" s="191"/>
      <c r="Q199" s="191"/>
      <c r="R199" s="191"/>
      <c r="S199" s="191"/>
      <c r="T199" s="192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186" t="s">
        <v>154</v>
      </c>
      <c r="AU199" s="186" t="s">
        <v>89</v>
      </c>
      <c r="AV199" s="13" t="s">
        <v>89</v>
      </c>
      <c r="AW199" s="13" t="s">
        <v>32</v>
      </c>
      <c r="AX199" s="13" t="s">
        <v>76</v>
      </c>
      <c r="AY199" s="186" t="s">
        <v>145</v>
      </c>
    </row>
    <row r="200" s="15" customFormat="1">
      <c r="A200" s="15"/>
      <c r="B200" s="211"/>
      <c r="C200" s="15"/>
      <c r="D200" s="185" t="s">
        <v>154</v>
      </c>
      <c r="E200" s="212" t="s">
        <v>1</v>
      </c>
      <c r="F200" s="213" t="s">
        <v>784</v>
      </c>
      <c r="G200" s="15"/>
      <c r="H200" s="212" t="s">
        <v>1</v>
      </c>
      <c r="I200" s="214"/>
      <c r="J200" s="15"/>
      <c r="K200" s="15"/>
      <c r="L200" s="211"/>
      <c r="M200" s="215"/>
      <c r="N200" s="216"/>
      <c r="O200" s="216"/>
      <c r="P200" s="216"/>
      <c r="Q200" s="216"/>
      <c r="R200" s="216"/>
      <c r="S200" s="216"/>
      <c r="T200" s="21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12" t="s">
        <v>154</v>
      </c>
      <c r="AU200" s="212" t="s">
        <v>89</v>
      </c>
      <c r="AV200" s="15" t="s">
        <v>84</v>
      </c>
      <c r="AW200" s="15" t="s">
        <v>32</v>
      </c>
      <c r="AX200" s="15" t="s">
        <v>76</v>
      </c>
      <c r="AY200" s="212" t="s">
        <v>145</v>
      </c>
    </row>
    <row r="201" s="13" customFormat="1">
      <c r="A201" s="13"/>
      <c r="B201" s="184"/>
      <c r="C201" s="13"/>
      <c r="D201" s="185" t="s">
        <v>154</v>
      </c>
      <c r="E201" s="186" t="s">
        <v>1</v>
      </c>
      <c r="F201" s="187" t="s">
        <v>785</v>
      </c>
      <c r="G201" s="13"/>
      <c r="H201" s="188">
        <v>10.778000000000001</v>
      </c>
      <c r="I201" s="189"/>
      <c r="J201" s="13"/>
      <c r="K201" s="13"/>
      <c r="L201" s="184"/>
      <c r="M201" s="190"/>
      <c r="N201" s="191"/>
      <c r="O201" s="191"/>
      <c r="P201" s="191"/>
      <c r="Q201" s="191"/>
      <c r="R201" s="191"/>
      <c r="S201" s="191"/>
      <c r="T201" s="19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6" t="s">
        <v>154</v>
      </c>
      <c r="AU201" s="186" t="s">
        <v>89</v>
      </c>
      <c r="AV201" s="13" t="s">
        <v>89</v>
      </c>
      <c r="AW201" s="13" t="s">
        <v>32</v>
      </c>
      <c r="AX201" s="13" t="s">
        <v>76</v>
      </c>
      <c r="AY201" s="186" t="s">
        <v>145</v>
      </c>
    </row>
    <row r="202" s="15" customFormat="1">
      <c r="A202" s="15"/>
      <c r="B202" s="211"/>
      <c r="C202" s="15"/>
      <c r="D202" s="185" t="s">
        <v>154</v>
      </c>
      <c r="E202" s="212" t="s">
        <v>1</v>
      </c>
      <c r="F202" s="213" t="s">
        <v>786</v>
      </c>
      <c r="G202" s="15"/>
      <c r="H202" s="212" t="s">
        <v>1</v>
      </c>
      <c r="I202" s="214"/>
      <c r="J202" s="15"/>
      <c r="K202" s="15"/>
      <c r="L202" s="211"/>
      <c r="M202" s="215"/>
      <c r="N202" s="216"/>
      <c r="O202" s="216"/>
      <c r="P202" s="216"/>
      <c r="Q202" s="216"/>
      <c r="R202" s="216"/>
      <c r="S202" s="216"/>
      <c r="T202" s="217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12" t="s">
        <v>154</v>
      </c>
      <c r="AU202" s="212" t="s">
        <v>89</v>
      </c>
      <c r="AV202" s="15" t="s">
        <v>84</v>
      </c>
      <c r="AW202" s="15" t="s">
        <v>32</v>
      </c>
      <c r="AX202" s="15" t="s">
        <v>76</v>
      </c>
      <c r="AY202" s="212" t="s">
        <v>145</v>
      </c>
    </row>
    <row r="203" s="13" customFormat="1">
      <c r="A203" s="13"/>
      <c r="B203" s="184"/>
      <c r="C203" s="13"/>
      <c r="D203" s="185" t="s">
        <v>154</v>
      </c>
      <c r="E203" s="186" t="s">
        <v>1</v>
      </c>
      <c r="F203" s="187" t="s">
        <v>787</v>
      </c>
      <c r="G203" s="13"/>
      <c r="H203" s="188">
        <v>56.927999999999997</v>
      </c>
      <c r="I203" s="189"/>
      <c r="J203" s="13"/>
      <c r="K203" s="13"/>
      <c r="L203" s="184"/>
      <c r="M203" s="190"/>
      <c r="N203" s="191"/>
      <c r="O203" s="191"/>
      <c r="P203" s="191"/>
      <c r="Q203" s="191"/>
      <c r="R203" s="191"/>
      <c r="S203" s="191"/>
      <c r="T203" s="19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6" t="s">
        <v>154</v>
      </c>
      <c r="AU203" s="186" t="s">
        <v>89</v>
      </c>
      <c r="AV203" s="13" t="s">
        <v>89</v>
      </c>
      <c r="AW203" s="13" t="s">
        <v>32</v>
      </c>
      <c r="AX203" s="13" t="s">
        <v>76</v>
      </c>
      <c r="AY203" s="186" t="s">
        <v>145</v>
      </c>
    </row>
    <row r="204" s="14" customFormat="1">
      <c r="A204" s="14"/>
      <c r="B204" s="193"/>
      <c r="C204" s="14"/>
      <c r="D204" s="185" t="s">
        <v>154</v>
      </c>
      <c r="E204" s="194" t="s">
        <v>1</v>
      </c>
      <c r="F204" s="195" t="s">
        <v>159</v>
      </c>
      <c r="G204" s="14"/>
      <c r="H204" s="196">
        <v>104.8</v>
      </c>
      <c r="I204" s="197"/>
      <c r="J204" s="14"/>
      <c r="K204" s="14"/>
      <c r="L204" s="193"/>
      <c r="M204" s="198"/>
      <c r="N204" s="199"/>
      <c r="O204" s="199"/>
      <c r="P204" s="199"/>
      <c r="Q204" s="199"/>
      <c r="R204" s="199"/>
      <c r="S204" s="199"/>
      <c r="T204" s="20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4" t="s">
        <v>154</v>
      </c>
      <c r="AU204" s="194" t="s">
        <v>89</v>
      </c>
      <c r="AV204" s="14" t="s">
        <v>152</v>
      </c>
      <c r="AW204" s="14" t="s">
        <v>32</v>
      </c>
      <c r="AX204" s="14" t="s">
        <v>84</v>
      </c>
      <c r="AY204" s="194" t="s">
        <v>145</v>
      </c>
    </row>
    <row r="205" s="2" customFormat="1" ht="16.5" customHeight="1">
      <c r="A205" s="37"/>
      <c r="B205" s="170"/>
      <c r="C205" s="171" t="s">
        <v>300</v>
      </c>
      <c r="D205" s="171" t="s">
        <v>147</v>
      </c>
      <c r="E205" s="172" t="s">
        <v>383</v>
      </c>
      <c r="F205" s="173" t="s">
        <v>384</v>
      </c>
      <c r="G205" s="174" t="s">
        <v>192</v>
      </c>
      <c r="H205" s="175">
        <v>104.8</v>
      </c>
      <c r="I205" s="176"/>
      <c r="J205" s="177">
        <f>ROUND(I205*H205,2)</f>
        <v>0</v>
      </c>
      <c r="K205" s="173" t="s">
        <v>1</v>
      </c>
      <c r="L205" s="38"/>
      <c r="M205" s="178" t="s">
        <v>1</v>
      </c>
      <c r="N205" s="179" t="s">
        <v>41</v>
      </c>
      <c r="O205" s="76"/>
      <c r="P205" s="180">
        <f>O205*H205</f>
        <v>0</v>
      </c>
      <c r="Q205" s="180">
        <v>0</v>
      </c>
      <c r="R205" s="180">
        <f>Q205*H205</f>
        <v>0</v>
      </c>
      <c r="S205" s="180">
        <v>0.014</v>
      </c>
      <c r="T205" s="181">
        <f>S205*H205</f>
        <v>1.4672000000000001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152</v>
      </c>
      <c r="AT205" s="182" t="s">
        <v>147</v>
      </c>
      <c r="AU205" s="182" t="s">
        <v>89</v>
      </c>
      <c r="AY205" s="18" t="s">
        <v>145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84</v>
      </c>
      <c r="BK205" s="183">
        <f>ROUND(I205*H205,2)</f>
        <v>0</v>
      </c>
      <c r="BL205" s="18" t="s">
        <v>152</v>
      </c>
      <c r="BM205" s="182" t="s">
        <v>788</v>
      </c>
    </row>
    <row r="206" s="13" customFormat="1">
      <c r="A206" s="13"/>
      <c r="B206" s="184"/>
      <c r="C206" s="13"/>
      <c r="D206" s="185" t="s">
        <v>154</v>
      </c>
      <c r="E206" s="186" t="s">
        <v>1</v>
      </c>
      <c r="F206" s="187" t="s">
        <v>789</v>
      </c>
      <c r="G206" s="13"/>
      <c r="H206" s="188">
        <v>104.8</v>
      </c>
      <c r="I206" s="189"/>
      <c r="J206" s="13"/>
      <c r="K206" s="13"/>
      <c r="L206" s="184"/>
      <c r="M206" s="190"/>
      <c r="N206" s="191"/>
      <c r="O206" s="191"/>
      <c r="P206" s="191"/>
      <c r="Q206" s="191"/>
      <c r="R206" s="191"/>
      <c r="S206" s="191"/>
      <c r="T206" s="19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6" t="s">
        <v>154</v>
      </c>
      <c r="AU206" s="186" t="s">
        <v>89</v>
      </c>
      <c r="AV206" s="13" t="s">
        <v>89</v>
      </c>
      <c r="AW206" s="13" t="s">
        <v>32</v>
      </c>
      <c r="AX206" s="13" t="s">
        <v>84</v>
      </c>
      <c r="AY206" s="186" t="s">
        <v>145</v>
      </c>
    </row>
    <row r="207" s="2" customFormat="1" ht="24.15" customHeight="1">
      <c r="A207" s="37"/>
      <c r="B207" s="170"/>
      <c r="C207" s="171" t="s">
        <v>306</v>
      </c>
      <c r="D207" s="171" t="s">
        <v>147</v>
      </c>
      <c r="E207" s="172" t="s">
        <v>275</v>
      </c>
      <c r="F207" s="173" t="s">
        <v>276</v>
      </c>
      <c r="G207" s="174" t="s">
        <v>192</v>
      </c>
      <c r="H207" s="175">
        <v>104.8</v>
      </c>
      <c r="I207" s="176"/>
      <c r="J207" s="177">
        <f>ROUND(I207*H207,2)</f>
        <v>0</v>
      </c>
      <c r="K207" s="173" t="s">
        <v>1</v>
      </c>
      <c r="L207" s="38"/>
      <c r="M207" s="178" t="s">
        <v>1</v>
      </c>
      <c r="N207" s="179" t="s">
        <v>41</v>
      </c>
      <c r="O207" s="76"/>
      <c r="P207" s="180">
        <f>O207*H207</f>
        <v>0</v>
      </c>
      <c r="Q207" s="180">
        <v>0</v>
      </c>
      <c r="R207" s="180">
        <f>Q207*H207</f>
        <v>0</v>
      </c>
      <c r="S207" s="180">
        <v>0</v>
      </c>
      <c r="T207" s="18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182" t="s">
        <v>152</v>
      </c>
      <c r="AT207" s="182" t="s">
        <v>147</v>
      </c>
      <c r="AU207" s="182" t="s">
        <v>89</v>
      </c>
      <c r="AY207" s="18" t="s">
        <v>145</v>
      </c>
      <c r="BE207" s="183">
        <f>IF(N207="základní",J207,0)</f>
        <v>0</v>
      </c>
      <c r="BF207" s="183">
        <f>IF(N207="snížená",J207,0)</f>
        <v>0</v>
      </c>
      <c r="BG207" s="183">
        <f>IF(N207="zákl. přenesená",J207,0)</f>
        <v>0</v>
      </c>
      <c r="BH207" s="183">
        <f>IF(N207="sníž. přenesená",J207,0)</f>
        <v>0</v>
      </c>
      <c r="BI207" s="183">
        <f>IF(N207="nulová",J207,0)</f>
        <v>0</v>
      </c>
      <c r="BJ207" s="18" t="s">
        <v>84</v>
      </c>
      <c r="BK207" s="183">
        <f>ROUND(I207*H207,2)</f>
        <v>0</v>
      </c>
      <c r="BL207" s="18" t="s">
        <v>152</v>
      </c>
      <c r="BM207" s="182" t="s">
        <v>790</v>
      </c>
    </row>
    <row r="208" s="13" customFormat="1">
      <c r="A208" s="13"/>
      <c r="B208" s="184"/>
      <c r="C208" s="13"/>
      <c r="D208" s="185" t="s">
        <v>154</v>
      </c>
      <c r="E208" s="186" t="s">
        <v>1</v>
      </c>
      <c r="F208" s="187" t="s">
        <v>789</v>
      </c>
      <c r="G208" s="13"/>
      <c r="H208" s="188">
        <v>104.8</v>
      </c>
      <c r="I208" s="189"/>
      <c r="J208" s="13"/>
      <c r="K208" s="13"/>
      <c r="L208" s="184"/>
      <c r="M208" s="190"/>
      <c r="N208" s="191"/>
      <c r="O208" s="191"/>
      <c r="P208" s="191"/>
      <c r="Q208" s="191"/>
      <c r="R208" s="191"/>
      <c r="S208" s="191"/>
      <c r="T208" s="19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6" t="s">
        <v>154</v>
      </c>
      <c r="AU208" s="186" t="s">
        <v>89</v>
      </c>
      <c r="AV208" s="13" t="s">
        <v>89</v>
      </c>
      <c r="AW208" s="13" t="s">
        <v>32</v>
      </c>
      <c r="AX208" s="13" t="s">
        <v>84</v>
      </c>
      <c r="AY208" s="186" t="s">
        <v>145</v>
      </c>
    </row>
    <row r="209" s="2" customFormat="1" ht="21.75" customHeight="1">
      <c r="A209" s="37"/>
      <c r="B209" s="170"/>
      <c r="C209" s="171" t="s">
        <v>90</v>
      </c>
      <c r="D209" s="171" t="s">
        <v>147</v>
      </c>
      <c r="E209" s="172" t="s">
        <v>466</v>
      </c>
      <c r="F209" s="173" t="s">
        <v>467</v>
      </c>
      <c r="G209" s="174" t="s">
        <v>192</v>
      </c>
      <c r="H209" s="175">
        <v>104.8</v>
      </c>
      <c r="I209" s="176"/>
      <c r="J209" s="177">
        <f>ROUND(I209*H209,2)</f>
        <v>0</v>
      </c>
      <c r="K209" s="173" t="s">
        <v>1</v>
      </c>
      <c r="L209" s="38"/>
      <c r="M209" s="178" t="s">
        <v>1</v>
      </c>
      <c r="N209" s="179" t="s">
        <v>41</v>
      </c>
      <c r="O209" s="76"/>
      <c r="P209" s="180">
        <f>O209*H209</f>
        <v>0</v>
      </c>
      <c r="Q209" s="180">
        <v>0</v>
      </c>
      <c r="R209" s="180">
        <f>Q209*H209</f>
        <v>0</v>
      </c>
      <c r="S209" s="180">
        <v>0</v>
      </c>
      <c r="T209" s="18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2" t="s">
        <v>243</v>
      </c>
      <c r="AT209" s="182" t="s">
        <v>147</v>
      </c>
      <c r="AU209" s="182" t="s">
        <v>89</v>
      </c>
      <c r="AY209" s="18" t="s">
        <v>145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84</v>
      </c>
      <c r="BK209" s="183">
        <f>ROUND(I209*H209,2)</f>
        <v>0</v>
      </c>
      <c r="BL209" s="18" t="s">
        <v>243</v>
      </c>
      <c r="BM209" s="182" t="s">
        <v>791</v>
      </c>
    </row>
    <row r="210" s="13" customFormat="1">
      <c r="A210" s="13"/>
      <c r="B210" s="184"/>
      <c r="C210" s="13"/>
      <c r="D210" s="185" t="s">
        <v>154</v>
      </c>
      <c r="E210" s="186" t="s">
        <v>1</v>
      </c>
      <c r="F210" s="187" t="s">
        <v>789</v>
      </c>
      <c r="G210" s="13"/>
      <c r="H210" s="188">
        <v>104.8</v>
      </c>
      <c r="I210" s="189"/>
      <c r="J210" s="13"/>
      <c r="K210" s="13"/>
      <c r="L210" s="184"/>
      <c r="M210" s="190"/>
      <c r="N210" s="191"/>
      <c r="O210" s="191"/>
      <c r="P210" s="191"/>
      <c r="Q210" s="191"/>
      <c r="R210" s="191"/>
      <c r="S210" s="191"/>
      <c r="T210" s="19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6" t="s">
        <v>154</v>
      </c>
      <c r="AU210" s="186" t="s">
        <v>89</v>
      </c>
      <c r="AV210" s="13" t="s">
        <v>89</v>
      </c>
      <c r="AW210" s="13" t="s">
        <v>32</v>
      </c>
      <c r="AX210" s="13" t="s">
        <v>84</v>
      </c>
      <c r="AY210" s="186" t="s">
        <v>145</v>
      </c>
    </row>
    <row r="211" s="2" customFormat="1" ht="24.15" customHeight="1">
      <c r="A211" s="37"/>
      <c r="B211" s="170"/>
      <c r="C211" s="171" t="s">
        <v>316</v>
      </c>
      <c r="D211" s="171" t="s">
        <v>147</v>
      </c>
      <c r="E211" s="172" t="s">
        <v>468</v>
      </c>
      <c r="F211" s="173" t="s">
        <v>469</v>
      </c>
      <c r="G211" s="174" t="s">
        <v>192</v>
      </c>
      <c r="H211" s="175">
        <v>104.8</v>
      </c>
      <c r="I211" s="176"/>
      <c r="J211" s="177">
        <f>ROUND(I211*H211,2)</f>
        <v>0</v>
      </c>
      <c r="K211" s="173" t="s">
        <v>1</v>
      </c>
      <c r="L211" s="38"/>
      <c r="M211" s="178" t="s">
        <v>1</v>
      </c>
      <c r="N211" s="179" t="s">
        <v>41</v>
      </c>
      <c r="O211" s="76"/>
      <c r="P211" s="180">
        <f>O211*H211</f>
        <v>0</v>
      </c>
      <c r="Q211" s="180">
        <v>0</v>
      </c>
      <c r="R211" s="180">
        <f>Q211*H211</f>
        <v>0</v>
      </c>
      <c r="S211" s="180">
        <v>0</v>
      </c>
      <c r="T211" s="18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82" t="s">
        <v>243</v>
      </c>
      <c r="AT211" s="182" t="s">
        <v>147</v>
      </c>
      <c r="AU211" s="182" t="s">
        <v>89</v>
      </c>
      <c r="AY211" s="18" t="s">
        <v>145</v>
      </c>
      <c r="BE211" s="183">
        <f>IF(N211="základní",J211,0)</f>
        <v>0</v>
      </c>
      <c r="BF211" s="183">
        <f>IF(N211="snížená",J211,0)</f>
        <v>0</v>
      </c>
      <c r="BG211" s="183">
        <f>IF(N211="zákl. přenesená",J211,0)</f>
        <v>0</v>
      </c>
      <c r="BH211" s="183">
        <f>IF(N211="sníž. přenesená",J211,0)</f>
        <v>0</v>
      </c>
      <c r="BI211" s="183">
        <f>IF(N211="nulová",J211,0)</f>
        <v>0</v>
      </c>
      <c r="BJ211" s="18" t="s">
        <v>84</v>
      </c>
      <c r="BK211" s="183">
        <f>ROUND(I211*H211,2)</f>
        <v>0</v>
      </c>
      <c r="BL211" s="18" t="s">
        <v>243</v>
      </c>
      <c r="BM211" s="182" t="s">
        <v>792</v>
      </c>
    </row>
    <row r="212" s="13" customFormat="1">
      <c r="A212" s="13"/>
      <c r="B212" s="184"/>
      <c r="C212" s="13"/>
      <c r="D212" s="185" t="s">
        <v>154</v>
      </c>
      <c r="E212" s="186" t="s">
        <v>1</v>
      </c>
      <c r="F212" s="187" t="s">
        <v>789</v>
      </c>
      <c r="G212" s="13"/>
      <c r="H212" s="188">
        <v>104.8</v>
      </c>
      <c r="I212" s="189"/>
      <c r="J212" s="13"/>
      <c r="K212" s="13"/>
      <c r="L212" s="184"/>
      <c r="M212" s="190"/>
      <c r="N212" s="191"/>
      <c r="O212" s="191"/>
      <c r="P212" s="191"/>
      <c r="Q212" s="191"/>
      <c r="R212" s="191"/>
      <c r="S212" s="191"/>
      <c r="T212" s="19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6" t="s">
        <v>154</v>
      </c>
      <c r="AU212" s="186" t="s">
        <v>89</v>
      </c>
      <c r="AV212" s="13" t="s">
        <v>89</v>
      </c>
      <c r="AW212" s="13" t="s">
        <v>32</v>
      </c>
      <c r="AX212" s="13" t="s">
        <v>84</v>
      </c>
      <c r="AY212" s="186" t="s">
        <v>145</v>
      </c>
    </row>
    <row r="213" s="2" customFormat="1" ht="24.15" customHeight="1">
      <c r="A213" s="37"/>
      <c r="B213" s="170"/>
      <c r="C213" s="171" t="s">
        <v>320</v>
      </c>
      <c r="D213" s="171" t="s">
        <v>147</v>
      </c>
      <c r="E213" s="172" t="s">
        <v>287</v>
      </c>
      <c r="F213" s="173" t="s">
        <v>288</v>
      </c>
      <c r="G213" s="174" t="s">
        <v>192</v>
      </c>
      <c r="H213" s="175">
        <v>104.8</v>
      </c>
      <c r="I213" s="176"/>
      <c r="J213" s="177">
        <f>ROUND(I213*H213,2)</f>
        <v>0</v>
      </c>
      <c r="K213" s="173" t="s">
        <v>1</v>
      </c>
      <c r="L213" s="38"/>
      <c r="M213" s="178" t="s">
        <v>1</v>
      </c>
      <c r="N213" s="179" t="s">
        <v>41</v>
      </c>
      <c r="O213" s="76"/>
      <c r="P213" s="180">
        <f>O213*H213</f>
        <v>0</v>
      </c>
      <c r="Q213" s="180">
        <v>0.021999999999999999</v>
      </c>
      <c r="R213" s="180">
        <f>Q213*H213</f>
        <v>2.3055999999999996</v>
      </c>
      <c r="S213" s="180">
        <v>0</v>
      </c>
      <c r="T213" s="18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82" t="s">
        <v>152</v>
      </c>
      <c r="AT213" s="182" t="s">
        <v>147</v>
      </c>
      <c r="AU213" s="182" t="s">
        <v>89</v>
      </c>
      <c r="AY213" s="18" t="s">
        <v>145</v>
      </c>
      <c r="BE213" s="183">
        <f>IF(N213="základní",J213,0)</f>
        <v>0</v>
      </c>
      <c r="BF213" s="183">
        <f>IF(N213="snížená",J213,0)</f>
        <v>0</v>
      </c>
      <c r="BG213" s="183">
        <f>IF(N213="zákl. přenesená",J213,0)</f>
        <v>0</v>
      </c>
      <c r="BH213" s="183">
        <f>IF(N213="sníž. přenesená",J213,0)</f>
        <v>0</v>
      </c>
      <c r="BI213" s="183">
        <f>IF(N213="nulová",J213,0)</f>
        <v>0</v>
      </c>
      <c r="BJ213" s="18" t="s">
        <v>84</v>
      </c>
      <c r="BK213" s="183">
        <f>ROUND(I213*H213,2)</f>
        <v>0</v>
      </c>
      <c r="BL213" s="18" t="s">
        <v>152</v>
      </c>
      <c r="BM213" s="182" t="s">
        <v>793</v>
      </c>
    </row>
    <row r="214" s="13" customFormat="1">
      <c r="A214" s="13"/>
      <c r="B214" s="184"/>
      <c r="C214" s="13"/>
      <c r="D214" s="185" t="s">
        <v>154</v>
      </c>
      <c r="E214" s="186" t="s">
        <v>1</v>
      </c>
      <c r="F214" s="187" t="s">
        <v>789</v>
      </c>
      <c r="G214" s="13"/>
      <c r="H214" s="188">
        <v>104.8</v>
      </c>
      <c r="I214" s="189"/>
      <c r="J214" s="13"/>
      <c r="K214" s="13"/>
      <c r="L214" s="184"/>
      <c r="M214" s="190"/>
      <c r="N214" s="191"/>
      <c r="O214" s="191"/>
      <c r="P214" s="191"/>
      <c r="Q214" s="191"/>
      <c r="R214" s="191"/>
      <c r="S214" s="191"/>
      <c r="T214" s="19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6" t="s">
        <v>154</v>
      </c>
      <c r="AU214" s="186" t="s">
        <v>89</v>
      </c>
      <c r="AV214" s="13" t="s">
        <v>89</v>
      </c>
      <c r="AW214" s="13" t="s">
        <v>32</v>
      </c>
      <c r="AX214" s="13" t="s">
        <v>84</v>
      </c>
      <c r="AY214" s="186" t="s">
        <v>145</v>
      </c>
    </row>
    <row r="215" s="2" customFormat="1" ht="24.15" customHeight="1">
      <c r="A215" s="37"/>
      <c r="B215" s="170"/>
      <c r="C215" s="171" t="s">
        <v>324</v>
      </c>
      <c r="D215" s="171" t="s">
        <v>147</v>
      </c>
      <c r="E215" s="172" t="s">
        <v>291</v>
      </c>
      <c r="F215" s="173" t="s">
        <v>292</v>
      </c>
      <c r="G215" s="174" t="s">
        <v>192</v>
      </c>
      <c r="H215" s="175">
        <v>94.022000000000006</v>
      </c>
      <c r="I215" s="176"/>
      <c r="J215" s="177">
        <f>ROUND(I215*H215,2)</f>
        <v>0</v>
      </c>
      <c r="K215" s="173" t="s">
        <v>1</v>
      </c>
      <c r="L215" s="38"/>
      <c r="M215" s="178" t="s">
        <v>1</v>
      </c>
      <c r="N215" s="179" t="s">
        <v>41</v>
      </c>
      <c r="O215" s="76"/>
      <c r="P215" s="180">
        <f>O215*H215</f>
        <v>0</v>
      </c>
      <c r="Q215" s="180">
        <v>0.035999999999999997</v>
      </c>
      <c r="R215" s="180">
        <f>Q215*H215</f>
        <v>3.384792</v>
      </c>
      <c r="S215" s="180">
        <v>0</v>
      </c>
      <c r="T215" s="18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2" t="s">
        <v>152</v>
      </c>
      <c r="AT215" s="182" t="s">
        <v>147</v>
      </c>
      <c r="AU215" s="182" t="s">
        <v>89</v>
      </c>
      <c r="AY215" s="18" t="s">
        <v>145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8" t="s">
        <v>84</v>
      </c>
      <c r="BK215" s="183">
        <f>ROUND(I215*H215,2)</f>
        <v>0</v>
      </c>
      <c r="BL215" s="18" t="s">
        <v>152</v>
      </c>
      <c r="BM215" s="182" t="s">
        <v>794</v>
      </c>
    </row>
    <row r="216" s="13" customFormat="1">
      <c r="A216" s="13"/>
      <c r="B216" s="184"/>
      <c r="C216" s="13"/>
      <c r="D216" s="185" t="s">
        <v>154</v>
      </c>
      <c r="E216" s="186" t="s">
        <v>1</v>
      </c>
      <c r="F216" s="187" t="s">
        <v>795</v>
      </c>
      <c r="G216" s="13"/>
      <c r="H216" s="188">
        <v>94.022000000000006</v>
      </c>
      <c r="I216" s="189"/>
      <c r="J216" s="13"/>
      <c r="K216" s="13"/>
      <c r="L216" s="184"/>
      <c r="M216" s="190"/>
      <c r="N216" s="191"/>
      <c r="O216" s="191"/>
      <c r="P216" s="191"/>
      <c r="Q216" s="191"/>
      <c r="R216" s="191"/>
      <c r="S216" s="191"/>
      <c r="T216" s="19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6" t="s">
        <v>154</v>
      </c>
      <c r="AU216" s="186" t="s">
        <v>89</v>
      </c>
      <c r="AV216" s="13" t="s">
        <v>89</v>
      </c>
      <c r="AW216" s="13" t="s">
        <v>32</v>
      </c>
      <c r="AX216" s="13" t="s">
        <v>84</v>
      </c>
      <c r="AY216" s="186" t="s">
        <v>145</v>
      </c>
    </row>
    <row r="217" s="2" customFormat="1" ht="24.15" customHeight="1">
      <c r="A217" s="37"/>
      <c r="B217" s="170"/>
      <c r="C217" s="171" t="s">
        <v>328</v>
      </c>
      <c r="D217" s="171" t="s">
        <v>147</v>
      </c>
      <c r="E217" s="172" t="s">
        <v>471</v>
      </c>
      <c r="F217" s="173" t="s">
        <v>472</v>
      </c>
      <c r="G217" s="174" t="s">
        <v>192</v>
      </c>
      <c r="H217" s="175">
        <v>37.094000000000001</v>
      </c>
      <c r="I217" s="176"/>
      <c r="J217" s="177">
        <f>ROUND(I217*H217,2)</f>
        <v>0</v>
      </c>
      <c r="K217" s="173" t="s">
        <v>1</v>
      </c>
      <c r="L217" s="38"/>
      <c r="M217" s="178" t="s">
        <v>1</v>
      </c>
      <c r="N217" s="179" t="s">
        <v>41</v>
      </c>
      <c r="O217" s="76"/>
      <c r="P217" s="180">
        <f>O217*H217</f>
        <v>0</v>
      </c>
      <c r="Q217" s="180">
        <v>0.00035</v>
      </c>
      <c r="R217" s="180">
        <f>Q217*H217</f>
        <v>0.0129829</v>
      </c>
      <c r="S217" s="180">
        <v>0</v>
      </c>
      <c r="T217" s="18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82" t="s">
        <v>243</v>
      </c>
      <c r="AT217" s="182" t="s">
        <v>147</v>
      </c>
      <c r="AU217" s="182" t="s">
        <v>89</v>
      </c>
      <c r="AY217" s="18" t="s">
        <v>145</v>
      </c>
      <c r="BE217" s="183">
        <f>IF(N217="základní",J217,0)</f>
        <v>0</v>
      </c>
      <c r="BF217" s="183">
        <f>IF(N217="snížená",J217,0)</f>
        <v>0</v>
      </c>
      <c r="BG217" s="183">
        <f>IF(N217="zákl. přenesená",J217,0)</f>
        <v>0</v>
      </c>
      <c r="BH217" s="183">
        <f>IF(N217="sníž. přenesená",J217,0)</f>
        <v>0</v>
      </c>
      <c r="BI217" s="183">
        <f>IF(N217="nulová",J217,0)</f>
        <v>0</v>
      </c>
      <c r="BJ217" s="18" t="s">
        <v>84</v>
      </c>
      <c r="BK217" s="183">
        <f>ROUND(I217*H217,2)</f>
        <v>0</v>
      </c>
      <c r="BL217" s="18" t="s">
        <v>243</v>
      </c>
      <c r="BM217" s="182" t="s">
        <v>796</v>
      </c>
    </row>
    <row r="218" s="13" customFormat="1">
      <c r="A218" s="13"/>
      <c r="B218" s="184"/>
      <c r="C218" s="13"/>
      <c r="D218" s="185" t="s">
        <v>154</v>
      </c>
      <c r="E218" s="186" t="s">
        <v>1</v>
      </c>
      <c r="F218" s="187" t="s">
        <v>797</v>
      </c>
      <c r="G218" s="13"/>
      <c r="H218" s="188">
        <v>37.094000000000001</v>
      </c>
      <c r="I218" s="189"/>
      <c r="J218" s="13"/>
      <c r="K218" s="13"/>
      <c r="L218" s="184"/>
      <c r="M218" s="190"/>
      <c r="N218" s="191"/>
      <c r="O218" s="191"/>
      <c r="P218" s="191"/>
      <c r="Q218" s="191"/>
      <c r="R218" s="191"/>
      <c r="S218" s="191"/>
      <c r="T218" s="19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6" t="s">
        <v>154</v>
      </c>
      <c r="AU218" s="186" t="s">
        <v>89</v>
      </c>
      <c r="AV218" s="13" t="s">
        <v>89</v>
      </c>
      <c r="AW218" s="13" t="s">
        <v>32</v>
      </c>
      <c r="AX218" s="13" t="s">
        <v>84</v>
      </c>
      <c r="AY218" s="186" t="s">
        <v>145</v>
      </c>
    </row>
    <row r="219" s="2" customFormat="1" ht="16.5" customHeight="1">
      <c r="A219" s="37"/>
      <c r="B219" s="170"/>
      <c r="C219" s="171" t="s">
        <v>333</v>
      </c>
      <c r="D219" s="171" t="s">
        <v>147</v>
      </c>
      <c r="E219" s="172" t="s">
        <v>798</v>
      </c>
      <c r="F219" s="173" t="s">
        <v>799</v>
      </c>
      <c r="G219" s="174" t="s">
        <v>192</v>
      </c>
      <c r="H219" s="175">
        <v>10.778000000000001</v>
      </c>
      <c r="I219" s="176"/>
      <c r="J219" s="177">
        <f>ROUND(I219*H219,2)</f>
        <v>0</v>
      </c>
      <c r="K219" s="173" t="s">
        <v>1</v>
      </c>
      <c r="L219" s="38"/>
      <c r="M219" s="178" t="s">
        <v>1</v>
      </c>
      <c r="N219" s="179" t="s">
        <v>41</v>
      </c>
      <c r="O219" s="76"/>
      <c r="P219" s="180">
        <f>O219*H219</f>
        <v>0</v>
      </c>
      <c r="Q219" s="180">
        <v>0</v>
      </c>
      <c r="R219" s="180">
        <f>Q219*H219</f>
        <v>0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243</v>
      </c>
      <c r="AT219" s="182" t="s">
        <v>147</v>
      </c>
      <c r="AU219" s="182" t="s">
        <v>89</v>
      </c>
      <c r="AY219" s="18" t="s">
        <v>145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84</v>
      </c>
      <c r="BK219" s="183">
        <f>ROUND(I219*H219,2)</f>
        <v>0</v>
      </c>
      <c r="BL219" s="18" t="s">
        <v>243</v>
      </c>
      <c r="BM219" s="182" t="s">
        <v>800</v>
      </c>
    </row>
    <row r="220" s="15" customFormat="1">
      <c r="A220" s="15"/>
      <c r="B220" s="211"/>
      <c r="C220" s="15"/>
      <c r="D220" s="185" t="s">
        <v>154</v>
      </c>
      <c r="E220" s="212" t="s">
        <v>1</v>
      </c>
      <c r="F220" s="213" t="s">
        <v>801</v>
      </c>
      <c r="G220" s="15"/>
      <c r="H220" s="212" t="s">
        <v>1</v>
      </c>
      <c r="I220" s="214"/>
      <c r="J220" s="15"/>
      <c r="K220" s="15"/>
      <c r="L220" s="211"/>
      <c r="M220" s="215"/>
      <c r="N220" s="216"/>
      <c r="O220" s="216"/>
      <c r="P220" s="216"/>
      <c r="Q220" s="216"/>
      <c r="R220" s="216"/>
      <c r="S220" s="216"/>
      <c r="T220" s="21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12" t="s">
        <v>154</v>
      </c>
      <c r="AU220" s="212" t="s">
        <v>89</v>
      </c>
      <c r="AV220" s="15" t="s">
        <v>84</v>
      </c>
      <c r="AW220" s="15" t="s">
        <v>32</v>
      </c>
      <c r="AX220" s="15" t="s">
        <v>76</v>
      </c>
      <c r="AY220" s="212" t="s">
        <v>145</v>
      </c>
    </row>
    <row r="221" s="13" customFormat="1">
      <c r="A221" s="13"/>
      <c r="B221" s="184"/>
      <c r="C221" s="13"/>
      <c r="D221" s="185" t="s">
        <v>154</v>
      </c>
      <c r="E221" s="186" t="s">
        <v>1</v>
      </c>
      <c r="F221" s="187" t="s">
        <v>802</v>
      </c>
      <c r="G221" s="13"/>
      <c r="H221" s="188">
        <v>1.292</v>
      </c>
      <c r="I221" s="189"/>
      <c r="J221" s="13"/>
      <c r="K221" s="13"/>
      <c r="L221" s="184"/>
      <c r="M221" s="190"/>
      <c r="N221" s="191"/>
      <c r="O221" s="191"/>
      <c r="P221" s="191"/>
      <c r="Q221" s="191"/>
      <c r="R221" s="191"/>
      <c r="S221" s="191"/>
      <c r="T221" s="19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6" t="s">
        <v>154</v>
      </c>
      <c r="AU221" s="186" t="s">
        <v>89</v>
      </c>
      <c r="AV221" s="13" t="s">
        <v>89</v>
      </c>
      <c r="AW221" s="13" t="s">
        <v>32</v>
      </c>
      <c r="AX221" s="13" t="s">
        <v>76</v>
      </c>
      <c r="AY221" s="186" t="s">
        <v>145</v>
      </c>
    </row>
    <row r="222" s="13" customFormat="1">
      <c r="A222" s="13"/>
      <c r="B222" s="184"/>
      <c r="C222" s="13"/>
      <c r="D222" s="185" t="s">
        <v>154</v>
      </c>
      <c r="E222" s="186" t="s">
        <v>1</v>
      </c>
      <c r="F222" s="187" t="s">
        <v>803</v>
      </c>
      <c r="G222" s="13"/>
      <c r="H222" s="188">
        <v>1.3260000000000001</v>
      </c>
      <c r="I222" s="189"/>
      <c r="J222" s="13"/>
      <c r="K222" s="13"/>
      <c r="L222" s="184"/>
      <c r="M222" s="190"/>
      <c r="N222" s="191"/>
      <c r="O222" s="191"/>
      <c r="P222" s="191"/>
      <c r="Q222" s="191"/>
      <c r="R222" s="191"/>
      <c r="S222" s="191"/>
      <c r="T222" s="19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6" t="s">
        <v>154</v>
      </c>
      <c r="AU222" s="186" t="s">
        <v>89</v>
      </c>
      <c r="AV222" s="13" t="s">
        <v>89</v>
      </c>
      <c r="AW222" s="13" t="s">
        <v>32</v>
      </c>
      <c r="AX222" s="13" t="s">
        <v>76</v>
      </c>
      <c r="AY222" s="186" t="s">
        <v>145</v>
      </c>
    </row>
    <row r="223" s="13" customFormat="1">
      <c r="A223" s="13"/>
      <c r="B223" s="184"/>
      <c r="C223" s="13"/>
      <c r="D223" s="185" t="s">
        <v>154</v>
      </c>
      <c r="E223" s="186" t="s">
        <v>1</v>
      </c>
      <c r="F223" s="187" t="s">
        <v>804</v>
      </c>
      <c r="G223" s="13"/>
      <c r="H223" s="188">
        <v>1.8700000000000001</v>
      </c>
      <c r="I223" s="189"/>
      <c r="J223" s="13"/>
      <c r="K223" s="13"/>
      <c r="L223" s="184"/>
      <c r="M223" s="190"/>
      <c r="N223" s="191"/>
      <c r="O223" s="191"/>
      <c r="P223" s="191"/>
      <c r="Q223" s="191"/>
      <c r="R223" s="191"/>
      <c r="S223" s="191"/>
      <c r="T223" s="19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6" t="s">
        <v>154</v>
      </c>
      <c r="AU223" s="186" t="s">
        <v>89</v>
      </c>
      <c r="AV223" s="13" t="s">
        <v>89</v>
      </c>
      <c r="AW223" s="13" t="s">
        <v>32</v>
      </c>
      <c r="AX223" s="13" t="s">
        <v>76</v>
      </c>
      <c r="AY223" s="186" t="s">
        <v>145</v>
      </c>
    </row>
    <row r="224" s="13" customFormat="1">
      <c r="A224" s="13"/>
      <c r="B224" s="184"/>
      <c r="C224" s="13"/>
      <c r="D224" s="185" t="s">
        <v>154</v>
      </c>
      <c r="E224" s="186" t="s">
        <v>1</v>
      </c>
      <c r="F224" s="187" t="s">
        <v>805</v>
      </c>
      <c r="G224" s="13"/>
      <c r="H224" s="188">
        <v>2.4140000000000001</v>
      </c>
      <c r="I224" s="189"/>
      <c r="J224" s="13"/>
      <c r="K224" s="13"/>
      <c r="L224" s="184"/>
      <c r="M224" s="190"/>
      <c r="N224" s="191"/>
      <c r="O224" s="191"/>
      <c r="P224" s="191"/>
      <c r="Q224" s="191"/>
      <c r="R224" s="191"/>
      <c r="S224" s="191"/>
      <c r="T224" s="19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6" t="s">
        <v>154</v>
      </c>
      <c r="AU224" s="186" t="s">
        <v>89</v>
      </c>
      <c r="AV224" s="13" t="s">
        <v>89</v>
      </c>
      <c r="AW224" s="13" t="s">
        <v>32</v>
      </c>
      <c r="AX224" s="13" t="s">
        <v>76</v>
      </c>
      <c r="AY224" s="186" t="s">
        <v>145</v>
      </c>
    </row>
    <row r="225" s="13" customFormat="1">
      <c r="A225" s="13"/>
      <c r="B225" s="184"/>
      <c r="C225" s="13"/>
      <c r="D225" s="185" t="s">
        <v>154</v>
      </c>
      <c r="E225" s="186" t="s">
        <v>1</v>
      </c>
      <c r="F225" s="187" t="s">
        <v>804</v>
      </c>
      <c r="G225" s="13"/>
      <c r="H225" s="188">
        <v>1.8700000000000001</v>
      </c>
      <c r="I225" s="189"/>
      <c r="J225" s="13"/>
      <c r="K225" s="13"/>
      <c r="L225" s="184"/>
      <c r="M225" s="190"/>
      <c r="N225" s="191"/>
      <c r="O225" s="191"/>
      <c r="P225" s="191"/>
      <c r="Q225" s="191"/>
      <c r="R225" s="191"/>
      <c r="S225" s="191"/>
      <c r="T225" s="19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6" t="s">
        <v>154</v>
      </c>
      <c r="AU225" s="186" t="s">
        <v>89</v>
      </c>
      <c r="AV225" s="13" t="s">
        <v>89</v>
      </c>
      <c r="AW225" s="13" t="s">
        <v>32</v>
      </c>
      <c r="AX225" s="13" t="s">
        <v>76</v>
      </c>
      <c r="AY225" s="186" t="s">
        <v>145</v>
      </c>
    </row>
    <row r="226" s="13" customFormat="1">
      <c r="A226" s="13"/>
      <c r="B226" s="184"/>
      <c r="C226" s="13"/>
      <c r="D226" s="185" t="s">
        <v>154</v>
      </c>
      <c r="E226" s="186" t="s">
        <v>1</v>
      </c>
      <c r="F226" s="187" t="s">
        <v>806</v>
      </c>
      <c r="G226" s="13"/>
      <c r="H226" s="188">
        <v>2.0059999999999998</v>
      </c>
      <c r="I226" s="189"/>
      <c r="J226" s="13"/>
      <c r="K226" s="13"/>
      <c r="L226" s="184"/>
      <c r="M226" s="190"/>
      <c r="N226" s="191"/>
      <c r="O226" s="191"/>
      <c r="P226" s="191"/>
      <c r="Q226" s="191"/>
      <c r="R226" s="191"/>
      <c r="S226" s="191"/>
      <c r="T226" s="19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6" t="s">
        <v>154</v>
      </c>
      <c r="AU226" s="186" t="s">
        <v>89</v>
      </c>
      <c r="AV226" s="13" t="s">
        <v>89</v>
      </c>
      <c r="AW226" s="13" t="s">
        <v>32</v>
      </c>
      <c r="AX226" s="13" t="s">
        <v>76</v>
      </c>
      <c r="AY226" s="186" t="s">
        <v>145</v>
      </c>
    </row>
    <row r="227" s="14" customFormat="1">
      <c r="A227" s="14"/>
      <c r="B227" s="193"/>
      <c r="C227" s="14"/>
      <c r="D227" s="185" t="s">
        <v>154</v>
      </c>
      <c r="E227" s="194" t="s">
        <v>1</v>
      </c>
      <c r="F227" s="195" t="s">
        <v>159</v>
      </c>
      <c r="G227" s="14"/>
      <c r="H227" s="196">
        <v>10.778000000000001</v>
      </c>
      <c r="I227" s="197"/>
      <c r="J227" s="14"/>
      <c r="K227" s="14"/>
      <c r="L227" s="193"/>
      <c r="M227" s="198"/>
      <c r="N227" s="199"/>
      <c r="O227" s="199"/>
      <c r="P227" s="199"/>
      <c r="Q227" s="199"/>
      <c r="R227" s="199"/>
      <c r="S227" s="199"/>
      <c r="T227" s="20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4" t="s">
        <v>154</v>
      </c>
      <c r="AU227" s="194" t="s">
        <v>89</v>
      </c>
      <c r="AV227" s="14" t="s">
        <v>152</v>
      </c>
      <c r="AW227" s="14" t="s">
        <v>32</v>
      </c>
      <c r="AX227" s="14" t="s">
        <v>84</v>
      </c>
      <c r="AY227" s="194" t="s">
        <v>145</v>
      </c>
    </row>
    <row r="228" s="2" customFormat="1" ht="16.5" customHeight="1">
      <c r="A228" s="37"/>
      <c r="B228" s="170"/>
      <c r="C228" s="171" t="s">
        <v>338</v>
      </c>
      <c r="D228" s="171" t="s">
        <v>147</v>
      </c>
      <c r="E228" s="172" t="s">
        <v>807</v>
      </c>
      <c r="F228" s="173" t="s">
        <v>808</v>
      </c>
      <c r="G228" s="174" t="s">
        <v>685</v>
      </c>
      <c r="H228" s="175">
        <v>23</v>
      </c>
      <c r="I228" s="176"/>
      <c r="J228" s="177">
        <f>ROUND(I228*H228,2)</f>
        <v>0</v>
      </c>
      <c r="K228" s="173" t="s">
        <v>1</v>
      </c>
      <c r="L228" s="38"/>
      <c r="M228" s="178" t="s">
        <v>1</v>
      </c>
      <c r="N228" s="179" t="s">
        <v>41</v>
      </c>
      <c r="O228" s="76"/>
      <c r="P228" s="180">
        <f>O228*H228</f>
        <v>0</v>
      </c>
      <c r="Q228" s="180">
        <v>0</v>
      </c>
      <c r="R228" s="180">
        <f>Q228*H228</f>
        <v>0</v>
      </c>
      <c r="S228" s="180">
        <v>0</v>
      </c>
      <c r="T228" s="18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243</v>
      </c>
      <c r="AT228" s="182" t="s">
        <v>147</v>
      </c>
      <c r="AU228" s="182" t="s">
        <v>89</v>
      </c>
      <c r="AY228" s="18" t="s">
        <v>145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84</v>
      </c>
      <c r="BK228" s="183">
        <f>ROUND(I228*H228,2)</f>
        <v>0</v>
      </c>
      <c r="BL228" s="18" t="s">
        <v>243</v>
      </c>
      <c r="BM228" s="182" t="s">
        <v>809</v>
      </c>
    </row>
    <row r="229" s="13" customFormat="1">
      <c r="A229" s="13"/>
      <c r="B229" s="184"/>
      <c r="C229" s="13"/>
      <c r="D229" s="185" t="s">
        <v>154</v>
      </c>
      <c r="E229" s="186" t="s">
        <v>1</v>
      </c>
      <c r="F229" s="187" t="s">
        <v>278</v>
      </c>
      <c r="G229" s="13"/>
      <c r="H229" s="188">
        <v>23</v>
      </c>
      <c r="I229" s="189"/>
      <c r="J229" s="13"/>
      <c r="K229" s="13"/>
      <c r="L229" s="184"/>
      <c r="M229" s="190"/>
      <c r="N229" s="191"/>
      <c r="O229" s="191"/>
      <c r="P229" s="191"/>
      <c r="Q229" s="191"/>
      <c r="R229" s="191"/>
      <c r="S229" s="191"/>
      <c r="T229" s="19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6" t="s">
        <v>154</v>
      </c>
      <c r="AU229" s="186" t="s">
        <v>89</v>
      </c>
      <c r="AV229" s="13" t="s">
        <v>89</v>
      </c>
      <c r="AW229" s="13" t="s">
        <v>32</v>
      </c>
      <c r="AX229" s="13" t="s">
        <v>84</v>
      </c>
      <c r="AY229" s="186" t="s">
        <v>145</v>
      </c>
    </row>
    <row r="230" s="12" customFormat="1" ht="22.8" customHeight="1">
      <c r="A230" s="12"/>
      <c r="B230" s="157"/>
      <c r="C230" s="12"/>
      <c r="D230" s="158" t="s">
        <v>75</v>
      </c>
      <c r="E230" s="168" t="s">
        <v>590</v>
      </c>
      <c r="F230" s="168" t="s">
        <v>810</v>
      </c>
      <c r="G230" s="12"/>
      <c r="H230" s="12"/>
      <c r="I230" s="160"/>
      <c r="J230" s="169">
        <f>BK230</f>
        <v>0</v>
      </c>
      <c r="K230" s="12"/>
      <c r="L230" s="157"/>
      <c r="M230" s="162"/>
      <c r="N230" s="163"/>
      <c r="O230" s="163"/>
      <c r="P230" s="164">
        <f>SUM(P231:P264)</f>
        <v>0</v>
      </c>
      <c r="Q230" s="163"/>
      <c r="R230" s="164">
        <f>SUM(R231:R264)</f>
        <v>22.423489359999998</v>
      </c>
      <c r="S230" s="163"/>
      <c r="T230" s="165">
        <f>SUM(T231:T264)</f>
        <v>17.96594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158" t="s">
        <v>84</v>
      </c>
      <c r="AT230" s="166" t="s">
        <v>75</v>
      </c>
      <c r="AU230" s="166" t="s">
        <v>84</v>
      </c>
      <c r="AY230" s="158" t="s">
        <v>145</v>
      </c>
      <c r="BK230" s="167">
        <f>SUM(BK231:BK264)</f>
        <v>0</v>
      </c>
    </row>
    <row r="231" s="2" customFormat="1" ht="24.15" customHeight="1">
      <c r="A231" s="37"/>
      <c r="B231" s="170"/>
      <c r="C231" s="171" t="s">
        <v>342</v>
      </c>
      <c r="D231" s="171" t="s">
        <v>147</v>
      </c>
      <c r="E231" s="172" t="s">
        <v>592</v>
      </c>
      <c r="F231" s="173" t="s">
        <v>811</v>
      </c>
      <c r="G231" s="174" t="s">
        <v>192</v>
      </c>
      <c r="H231" s="175">
        <v>360.39999999999998</v>
      </c>
      <c r="I231" s="176"/>
      <c r="J231" s="177">
        <f>ROUND(I231*H231,2)</f>
        <v>0</v>
      </c>
      <c r="K231" s="173" t="s">
        <v>1</v>
      </c>
      <c r="L231" s="38"/>
      <c r="M231" s="178" t="s">
        <v>1</v>
      </c>
      <c r="N231" s="179" t="s">
        <v>41</v>
      </c>
      <c r="O231" s="76"/>
      <c r="P231" s="180">
        <f>O231*H231</f>
        <v>0</v>
      </c>
      <c r="Q231" s="180">
        <v>0.00080000000000000004</v>
      </c>
      <c r="R231" s="180">
        <f>Q231*H231</f>
        <v>0.28832000000000002</v>
      </c>
      <c r="S231" s="180">
        <v>0</v>
      </c>
      <c r="T231" s="18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152</v>
      </c>
      <c r="AT231" s="182" t="s">
        <v>147</v>
      </c>
      <c r="AU231" s="182" t="s">
        <v>89</v>
      </c>
      <c r="AY231" s="18" t="s">
        <v>145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84</v>
      </c>
      <c r="BK231" s="183">
        <f>ROUND(I231*H231,2)</f>
        <v>0</v>
      </c>
      <c r="BL231" s="18" t="s">
        <v>152</v>
      </c>
      <c r="BM231" s="182" t="s">
        <v>812</v>
      </c>
    </row>
    <row r="232" s="15" customFormat="1">
      <c r="A232" s="15"/>
      <c r="B232" s="211"/>
      <c r="C232" s="15"/>
      <c r="D232" s="185" t="s">
        <v>154</v>
      </c>
      <c r="E232" s="212" t="s">
        <v>1</v>
      </c>
      <c r="F232" s="213" t="s">
        <v>813</v>
      </c>
      <c r="G232" s="15"/>
      <c r="H232" s="212" t="s">
        <v>1</v>
      </c>
      <c r="I232" s="214"/>
      <c r="J232" s="15"/>
      <c r="K232" s="15"/>
      <c r="L232" s="211"/>
      <c r="M232" s="215"/>
      <c r="N232" s="216"/>
      <c r="O232" s="216"/>
      <c r="P232" s="216"/>
      <c r="Q232" s="216"/>
      <c r="R232" s="216"/>
      <c r="S232" s="216"/>
      <c r="T232" s="21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12" t="s">
        <v>154</v>
      </c>
      <c r="AU232" s="212" t="s">
        <v>89</v>
      </c>
      <c r="AV232" s="15" t="s">
        <v>84</v>
      </c>
      <c r="AW232" s="15" t="s">
        <v>32</v>
      </c>
      <c r="AX232" s="15" t="s">
        <v>76</v>
      </c>
      <c r="AY232" s="212" t="s">
        <v>145</v>
      </c>
    </row>
    <row r="233" s="13" customFormat="1">
      <c r="A233" s="13"/>
      <c r="B233" s="184"/>
      <c r="C233" s="13"/>
      <c r="D233" s="185" t="s">
        <v>154</v>
      </c>
      <c r="E233" s="186" t="s">
        <v>1</v>
      </c>
      <c r="F233" s="187" t="s">
        <v>814</v>
      </c>
      <c r="G233" s="13"/>
      <c r="H233" s="188">
        <v>48</v>
      </c>
      <c r="I233" s="189"/>
      <c r="J233" s="13"/>
      <c r="K233" s="13"/>
      <c r="L233" s="184"/>
      <c r="M233" s="190"/>
      <c r="N233" s="191"/>
      <c r="O233" s="191"/>
      <c r="P233" s="191"/>
      <c r="Q233" s="191"/>
      <c r="R233" s="191"/>
      <c r="S233" s="191"/>
      <c r="T233" s="19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6" t="s">
        <v>154</v>
      </c>
      <c r="AU233" s="186" t="s">
        <v>89</v>
      </c>
      <c r="AV233" s="13" t="s">
        <v>89</v>
      </c>
      <c r="AW233" s="13" t="s">
        <v>32</v>
      </c>
      <c r="AX233" s="13" t="s">
        <v>76</v>
      </c>
      <c r="AY233" s="186" t="s">
        <v>145</v>
      </c>
    </row>
    <row r="234" s="15" customFormat="1">
      <c r="A234" s="15"/>
      <c r="B234" s="211"/>
      <c r="C234" s="15"/>
      <c r="D234" s="185" t="s">
        <v>154</v>
      </c>
      <c r="E234" s="212" t="s">
        <v>1</v>
      </c>
      <c r="F234" s="213" t="s">
        <v>815</v>
      </c>
      <c r="G234" s="15"/>
      <c r="H234" s="212" t="s">
        <v>1</v>
      </c>
      <c r="I234" s="214"/>
      <c r="J234" s="15"/>
      <c r="K234" s="15"/>
      <c r="L234" s="211"/>
      <c r="M234" s="215"/>
      <c r="N234" s="216"/>
      <c r="O234" s="216"/>
      <c r="P234" s="216"/>
      <c r="Q234" s="216"/>
      <c r="R234" s="216"/>
      <c r="S234" s="216"/>
      <c r="T234" s="21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12" t="s">
        <v>154</v>
      </c>
      <c r="AU234" s="212" t="s">
        <v>89</v>
      </c>
      <c r="AV234" s="15" t="s">
        <v>84</v>
      </c>
      <c r="AW234" s="15" t="s">
        <v>32</v>
      </c>
      <c r="AX234" s="15" t="s">
        <v>76</v>
      </c>
      <c r="AY234" s="212" t="s">
        <v>145</v>
      </c>
    </row>
    <row r="235" s="13" customFormat="1">
      <c r="A235" s="13"/>
      <c r="B235" s="184"/>
      <c r="C235" s="13"/>
      <c r="D235" s="185" t="s">
        <v>154</v>
      </c>
      <c r="E235" s="186" t="s">
        <v>1</v>
      </c>
      <c r="F235" s="187" t="s">
        <v>816</v>
      </c>
      <c r="G235" s="13"/>
      <c r="H235" s="188">
        <v>60</v>
      </c>
      <c r="I235" s="189"/>
      <c r="J235" s="13"/>
      <c r="K235" s="13"/>
      <c r="L235" s="184"/>
      <c r="M235" s="190"/>
      <c r="N235" s="191"/>
      <c r="O235" s="191"/>
      <c r="P235" s="191"/>
      <c r="Q235" s="191"/>
      <c r="R235" s="191"/>
      <c r="S235" s="191"/>
      <c r="T235" s="19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6" t="s">
        <v>154</v>
      </c>
      <c r="AU235" s="186" t="s">
        <v>89</v>
      </c>
      <c r="AV235" s="13" t="s">
        <v>89</v>
      </c>
      <c r="AW235" s="13" t="s">
        <v>32</v>
      </c>
      <c r="AX235" s="13" t="s">
        <v>76</v>
      </c>
      <c r="AY235" s="186" t="s">
        <v>145</v>
      </c>
    </row>
    <row r="236" s="15" customFormat="1">
      <c r="A236" s="15"/>
      <c r="B236" s="211"/>
      <c r="C236" s="15"/>
      <c r="D236" s="185" t="s">
        <v>154</v>
      </c>
      <c r="E236" s="212" t="s">
        <v>1</v>
      </c>
      <c r="F236" s="213" t="s">
        <v>817</v>
      </c>
      <c r="G236" s="15"/>
      <c r="H236" s="212" t="s">
        <v>1</v>
      </c>
      <c r="I236" s="214"/>
      <c r="J236" s="15"/>
      <c r="K236" s="15"/>
      <c r="L236" s="211"/>
      <c r="M236" s="215"/>
      <c r="N236" s="216"/>
      <c r="O236" s="216"/>
      <c r="P236" s="216"/>
      <c r="Q236" s="216"/>
      <c r="R236" s="216"/>
      <c r="S236" s="216"/>
      <c r="T236" s="21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12" t="s">
        <v>154</v>
      </c>
      <c r="AU236" s="212" t="s">
        <v>89</v>
      </c>
      <c r="AV236" s="15" t="s">
        <v>84</v>
      </c>
      <c r="AW236" s="15" t="s">
        <v>32</v>
      </c>
      <c r="AX236" s="15" t="s">
        <v>76</v>
      </c>
      <c r="AY236" s="212" t="s">
        <v>145</v>
      </c>
    </row>
    <row r="237" s="13" customFormat="1">
      <c r="A237" s="13"/>
      <c r="B237" s="184"/>
      <c r="C237" s="13"/>
      <c r="D237" s="185" t="s">
        <v>154</v>
      </c>
      <c r="E237" s="186" t="s">
        <v>1</v>
      </c>
      <c r="F237" s="187" t="s">
        <v>818</v>
      </c>
      <c r="G237" s="13"/>
      <c r="H237" s="188">
        <v>83.200000000000003</v>
      </c>
      <c r="I237" s="189"/>
      <c r="J237" s="13"/>
      <c r="K237" s="13"/>
      <c r="L237" s="184"/>
      <c r="M237" s="190"/>
      <c r="N237" s="191"/>
      <c r="O237" s="191"/>
      <c r="P237" s="191"/>
      <c r="Q237" s="191"/>
      <c r="R237" s="191"/>
      <c r="S237" s="191"/>
      <c r="T237" s="19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186" t="s">
        <v>154</v>
      </c>
      <c r="AU237" s="186" t="s">
        <v>89</v>
      </c>
      <c r="AV237" s="13" t="s">
        <v>89</v>
      </c>
      <c r="AW237" s="13" t="s">
        <v>32</v>
      </c>
      <c r="AX237" s="13" t="s">
        <v>76</v>
      </c>
      <c r="AY237" s="186" t="s">
        <v>145</v>
      </c>
    </row>
    <row r="238" s="15" customFormat="1">
      <c r="A238" s="15"/>
      <c r="B238" s="211"/>
      <c r="C238" s="15"/>
      <c r="D238" s="185" t="s">
        <v>154</v>
      </c>
      <c r="E238" s="212" t="s">
        <v>1</v>
      </c>
      <c r="F238" s="213" t="s">
        <v>819</v>
      </c>
      <c r="G238" s="15"/>
      <c r="H238" s="212" t="s">
        <v>1</v>
      </c>
      <c r="I238" s="214"/>
      <c r="J238" s="15"/>
      <c r="K238" s="15"/>
      <c r="L238" s="211"/>
      <c r="M238" s="215"/>
      <c r="N238" s="216"/>
      <c r="O238" s="216"/>
      <c r="P238" s="216"/>
      <c r="Q238" s="216"/>
      <c r="R238" s="216"/>
      <c r="S238" s="216"/>
      <c r="T238" s="217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12" t="s">
        <v>154</v>
      </c>
      <c r="AU238" s="212" t="s">
        <v>89</v>
      </c>
      <c r="AV238" s="15" t="s">
        <v>84</v>
      </c>
      <c r="AW238" s="15" t="s">
        <v>32</v>
      </c>
      <c r="AX238" s="15" t="s">
        <v>76</v>
      </c>
      <c r="AY238" s="212" t="s">
        <v>145</v>
      </c>
    </row>
    <row r="239" s="13" customFormat="1">
      <c r="A239" s="13"/>
      <c r="B239" s="184"/>
      <c r="C239" s="13"/>
      <c r="D239" s="185" t="s">
        <v>154</v>
      </c>
      <c r="E239" s="186" t="s">
        <v>1</v>
      </c>
      <c r="F239" s="187" t="s">
        <v>820</v>
      </c>
      <c r="G239" s="13"/>
      <c r="H239" s="188">
        <v>94.799999999999997</v>
      </c>
      <c r="I239" s="189"/>
      <c r="J239" s="13"/>
      <c r="K239" s="13"/>
      <c r="L239" s="184"/>
      <c r="M239" s="190"/>
      <c r="N239" s="191"/>
      <c r="O239" s="191"/>
      <c r="P239" s="191"/>
      <c r="Q239" s="191"/>
      <c r="R239" s="191"/>
      <c r="S239" s="191"/>
      <c r="T239" s="192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186" t="s">
        <v>154</v>
      </c>
      <c r="AU239" s="186" t="s">
        <v>89</v>
      </c>
      <c r="AV239" s="13" t="s">
        <v>89</v>
      </c>
      <c r="AW239" s="13" t="s">
        <v>32</v>
      </c>
      <c r="AX239" s="13" t="s">
        <v>76</v>
      </c>
      <c r="AY239" s="186" t="s">
        <v>145</v>
      </c>
    </row>
    <row r="240" s="15" customFormat="1">
      <c r="A240" s="15"/>
      <c r="B240" s="211"/>
      <c r="C240" s="15"/>
      <c r="D240" s="185" t="s">
        <v>154</v>
      </c>
      <c r="E240" s="212" t="s">
        <v>1</v>
      </c>
      <c r="F240" s="213" t="s">
        <v>821</v>
      </c>
      <c r="G240" s="15"/>
      <c r="H240" s="212" t="s">
        <v>1</v>
      </c>
      <c r="I240" s="214"/>
      <c r="J240" s="15"/>
      <c r="K240" s="15"/>
      <c r="L240" s="211"/>
      <c r="M240" s="215"/>
      <c r="N240" s="216"/>
      <c r="O240" s="216"/>
      <c r="P240" s="216"/>
      <c r="Q240" s="216"/>
      <c r="R240" s="216"/>
      <c r="S240" s="216"/>
      <c r="T240" s="217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12" t="s">
        <v>154</v>
      </c>
      <c r="AU240" s="212" t="s">
        <v>89</v>
      </c>
      <c r="AV240" s="15" t="s">
        <v>84</v>
      </c>
      <c r="AW240" s="15" t="s">
        <v>32</v>
      </c>
      <c r="AX240" s="15" t="s">
        <v>76</v>
      </c>
      <c r="AY240" s="212" t="s">
        <v>145</v>
      </c>
    </row>
    <row r="241" s="13" customFormat="1">
      <c r="A241" s="13"/>
      <c r="B241" s="184"/>
      <c r="C241" s="13"/>
      <c r="D241" s="185" t="s">
        <v>154</v>
      </c>
      <c r="E241" s="186" t="s">
        <v>1</v>
      </c>
      <c r="F241" s="187" t="s">
        <v>822</v>
      </c>
      <c r="G241" s="13"/>
      <c r="H241" s="188">
        <v>74.400000000000006</v>
      </c>
      <c r="I241" s="189"/>
      <c r="J241" s="13"/>
      <c r="K241" s="13"/>
      <c r="L241" s="184"/>
      <c r="M241" s="190"/>
      <c r="N241" s="191"/>
      <c r="O241" s="191"/>
      <c r="P241" s="191"/>
      <c r="Q241" s="191"/>
      <c r="R241" s="191"/>
      <c r="S241" s="191"/>
      <c r="T241" s="19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6" t="s">
        <v>154</v>
      </c>
      <c r="AU241" s="186" t="s">
        <v>89</v>
      </c>
      <c r="AV241" s="13" t="s">
        <v>89</v>
      </c>
      <c r="AW241" s="13" t="s">
        <v>32</v>
      </c>
      <c r="AX241" s="13" t="s">
        <v>76</v>
      </c>
      <c r="AY241" s="186" t="s">
        <v>145</v>
      </c>
    </row>
    <row r="242" s="14" customFormat="1">
      <c r="A242" s="14"/>
      <c r="B242" s="193"/>
      <c r="C242" s="14"/>
      <c r="D242" s="185" t="s">
        <v>154</v>
      </c>
      <c r="E242" s="194" t="s">
        <v>1</v>
      </c>
      <c r="F242" s="195" t="s">
        <v>159</v>
      </c>
      <c r="G242" s="14"/>
      <c r="H242" s="196">
        <v>360.39999999999998</v>
      </c>
      <c r="I242" s="197"/>
      <c r="J242" s="14"/>
      <c r="K242" s="14"/>
      <c r="L242" s="193"/>
      <c r="M242" s="198"/>
      <c r="N242" s="199"/>
      <c r="O242" s="199"/>
      <c r="P242" s="199"/>
      <c r="Q242" s="199"/>
      <c r="R242" s="199"/>
      <c r="S242" s="199"/>
      <c r="T242" s="20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4" t="s">
        <v>154</v>
      </c>
      <c r="AU242" s="194" t="s">
        <v>89</v>
      </c>
      <c r="AV242" s="14" t="s">
        <v>152</v>
      </c>
      <c r="AW242" s="14" t="s">
        <v>32</v>
      </c>
      <c r="AX242" s="14" t="s">
        <v>84</v>
      </c>
      <c r="AY242" s="194" t="s">
        <v>145</v>
      </c>
    </row>
    <row r="243" s="2" customFormat="1" ht="24.15" customHeight="1">
      <c r="A243" s="37"/>
      <c r="B243" s="170"/>
      <c r="C243" s="171" t="s">
        <v>346</v>
      </c>
      <c r="D243" s="171" t="s">
        <v>147</v>
      </c>
      <c r="E243" s="172" t="s">
        <v>609</v>
      </c>
      <c r="F243" s="173" t="s">
        <v>610</v>
      </c>
      <c r="G243" s="174" t="s">
        <v>192</v>
      </c>
      <c r="H243" s="175">
        <v>360.39999999999998</v>
      </c>
      <c r="I243" s="176"/>
      <c r="J243" s="177">
        <f>ROUND(I243*H243,2)</f>
        <v>0</v>
      </c>
      <c r="K243" s="173" t="s">
        <v>1</v>
      </c>
      <c r="L243" s="38"/>
      <c r="M243" s="178" t="s">
        <v>1</v>
      </c>
      <c r="N243" s="179" t="s">
        <v>41</v>
      </c>
      <c r="O243" s="76"/>
      <c r="P243" s="180">
        <f>O243*H243</f>
        <v>0</v>
      </c>
      <c r="Q243" s="180">
        <v>0</v>
      </c>
      <c r="R243" s="180">
        <f>Q243*H243</f>
        <v>0</v>
      </c>
      <c r="S243" s="180">
        <v>0.029999999999999999</v>
      </c>
      <c r="T243" s="181">
        <f>S243*H243</f>
        <v>10.811999999999999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2" t="s">
        <v>152</v>
      </c>
      <c r="AT243" s="182" t="s">
        <v>147</v>
      </c>
      <c r="AU243" s="182" t="s">
        <v>89</v>
      </c>
      <c r="AY243" s="18" t="s">
        <v>145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8" t="s">
        <v>84</v>
      </c>
      <c r="BK243" s="183">
        <f>ROUND(I243*H243,2)</f>
        <v>0</v>
      </c>
      <c r="BL243" s="18" t="s">
        <v>152</v>
      </c>
      <c r="BM243" s="182" t="s">
        <v>823</v>
      </c>
    </row>
    <row r="244" s="13" customFormat="1">
      <c r="A244" s="13"/>
      <c r="B244" s="184"/>
      <c r="C244" s="13"/>
      <c r="D244" s="185" t="s">
        <v>154</v>
      </c>
      <c r="E244" s="186" t="s">
        <v>1</v>
      </c>
      <c r="F244" s="187" t="s">
        <v>758</v>
      </c>
      <c r="G244" s="13"/>
      <c r="H244" s="188">
        <v>360.39999999999998</v>
      </c>
      <c r="I244" s="189"/>
      <c r="J244" s="13"/>
      <c r="K244" s="13"/>
      <c r="L244" s="184"/>
      <c r="M244" s="190"/>
      <c r="N244" s="191"/>
      <c r="O244" s="191"/>
      <c r="P244" s="191"/>
      <c r="Q244" s="191"/>
      <c r="R244" s="191"/>
      <c r="S244" s="191"/>
      <c r="T244" s="19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6" t="s">
        <v>154</v>
      </c>
      <c r="AU244" s="186" t="s">
        <v>89</v>
      </c>
      <c r="AV244" s="13" t="s">
        <v>89</v>
      </c>
      <c r="AW244" s="13" t="s">
        <v>32</v>
      </c>
      <c r="AX244" s="13" t="s">
        <v>84</v>
      </c>
      <c r="AY244" s="186" t="s">
        <v>145</v>
      </c>
    </row>
    <row r="245" s="2" customFormat="1" ht="16.5" customHeight="1">
      <c r="A245" s="37"/>
      <c r="B245" s="170"/>
      <c r="C245" s="171" t="s">
        <v>350</v>
      </c>
      <c r="D245" s="171" t="s">
        <v>147</v>
      </c>
      <c r="E245" s="172" t="s">
        <v>612</v>
      </c>
      <c r="F245" s="173" t="s">
        <v>613</v>
      </c>
      <c r="G245" s="174" t="s">
        <v>192</v>
      </c>
      <c r="H245" s="175">
        <v>360.39999999999998</v>
      </c>
      <c r="I245" s="176"/>
      <c r="J245" s="177">
        <f>ROUND(I245*H245,2)</f>
        <v>0</v>
      </c>
      <c r="K245" s="173" t="s">
        <v>1</v>
      </c>
      <c r="L245" s="38"/>
      <c r="M245" s="178" t="s">
        <v>1</v>
      </c>
      <c r="N245" s="179" t="s">
        <v>41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152</v>
      </c>
      <c r="AT245" s="182" t="s">
        <v>147</v>
      </c>
      <c r="AU245" s="182" t="s">
        <v>89</v>
      </c>
      <c r="AY245" s="18" t="s">
        <v>145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84</v>
      </c>
      <c r="BK245" s="183">
        <f>ROUND(I245*H245,2)</f>
        <v>0</v>
      </c>
      <c r="BL245" s="18" t="s">
        <v>152</v>
      </c>
      <c r="BM245" s="182" t="s">
        <v>824</v>
      </c>
    </row>
    <row r="246" s="13" customFormat="1">
      <c r="A246" s="13"/>
      <c r="B246" s="184"/>
      <c r="C246" s="13"/>
      <c r="D246" s="185" t="s">
        <v>154</v>
      </c>
      <c r="E246" s="186" t="s">
        <v>1</v>
      </c>
      <c r="F246" s="187" t="s">
        <v>758</v>
      </c>
      <c r="G246" s="13"/>
      <c r="H246" s="188">
        <v>360.39999999999998</v>
      </c>
      <c r="I246" s="189"/>
      <c r="J246" s="13"/>
      <c r="K246" s="13"/>
      <c r="L246" s="184"/>
      <c r="M246" s="190"/>
      <c r="N246" s="191"/>
      <c r="O246" s="191"/>
      <c r="P246" s="191"/>
      <c r="Q246" s="191"/>
      <c r="R246" s="191"/>
      <c r="S246" s="191"/>
      <c r="T246" s="19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6" t="s">
        <v>154</v>
      </c>
      <c r="AU246" s="186" t="s">
        <v>89</v>
      </c>
      <c r="AV246" s="13" t="s">
        <v>89</v>
      </c>
      <c r="AW246" s="13" t="s">
        <v>32</v>
      </c>
      <c r="AX246" s="13" t="s">
        <v>84</v>
      </c>
      <c r="AY246" s="186" t="s">
        <v>145</v>
      </c>
    </row>
    <row r="247" s="2" customFormat="1" ht="16.5" customHeight="1">
      <c r="A247" s="37"/>
      <c r="B247" s="170"/>
      <c r="C247" s="171" t="s">
        <v>93</v>
      </c>
      <c r="D247" s="171" t="s">
        <v>147</v>
      </c>
      <c r="E247" s="172" t="s">
        <v>616</v>
      </c>
      <c r="F247" s="173" t="s">
        <v>617</v>
      </c>
      <c r="G247" s="174" t="s">
        <v>192</v>
      </c>
      <c r="H247" s="175">
        <v>360.39999999999998</v>
      </c>
      <c r="I247" s="176"/>
      <c r="J247" s="177">
        <f>ROUND(I247*H247,2)</f>
        <v>0</v>
      </c>
      <c r="K247" s="173" t="s">
        <v>1</v>
      </c>
      <c r="L247" s="38"/>
      <c r="M247" s="178" t="s">
        <v>1</v>
      </c>
      <c r="N247" s="179" t="s">
        <v>41</v>
      </c>
      <c r="O247" s="76"/>
      <c r="P247" s="180">
        <f>O247*H247</f>
        <v>0</v>
      </c>
      <c r="Q247" s="180">
        <v>0.00050000000000000001</v>
      </c>
      <c r="R247" s="180">
        <f>Q247*H247</f>
        <v>0.1802</v>
      </c>
      <c r="S247" s="180">
        <v>0</v>
      </c>
      <c r="T247" s="18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82" t="s">
        <v>152</v>
      </c>
      <c r="AT247" s="182" t="s">
        <v>147</v>
      </c>
      <c r="AU247" s="182" t="s">
        <v>89</v>
      </c>
      <c r="AY247" s="18" t="s">
        <v>145</v>
      </c>
      <c r="BE247" s="183">
        <f>IF(N247="základní",J247,0)</f>
        <v>0</v>
      </c>
      <c r="BF247" s="183">
        <f>IF(N247="snížená",J247,0)</f>
        <v>0</v>
      </c>
      <c r="BG247" s="183">
        <f>IF(N247="zákl. přenesená",J247,0)</f>
        <v>0</v>
      </c>
      <c r="BH247" s="183">
        <f>IF(N247="sníž. přenesená",J247,0)</f>
        <v>0</v>
      </c>
      <c r="BI247" s="183">
        <f>IF(N247="nulová",J247,0)</f>
        <v>0</v>
      </c>
      <c r="BJ247" s="18" t="s">
        <v>84</v>
      </c>
      <c r="BK247" s="183">
        <f>ROUND(I247*H247,2)</f>
        <v>0</v>
      </c>
      <c r="BL247" s="18" t="s">
        <v>152</v>
      </c>
      <c r="BM247" s="182" t="s">
        <v>825</v>
      </c>
    </row>
    <row r="248" s="13" customFormat="1">
      <c r="A248" s="13"/>
      <c r="B248" s="184"/>
      <c r="C248" s="13"/>
      <c r="D248" s="185" t="s">
        <v>154</v>
      </c>
      <c r="E248" s="186" t="s">
        <v>1</v>
      </c>
      <c r="F248" s="187" t="s">
        <v>758</v>
      </c>
      <c r="G248" s="13"/>
      <c r="H248" s="188">
        <v>360.39999999999998</v>
      </c>
      <c r="I248" s="189"/>
      <c r="J248" s="13"/>
      <c r="K248" s="13"/>
      <c r="L248" s="184"/>
      <c r="M248" s="190"/>
      <c r="N248" s="191"/>
      <c r="O248" s="191"/>
      <c r="P248" s="191"/>
      <c r="Q248" s="191"/>
      <c r="R248" s="191"/>
      <c r="S248" s="191"/>
      <c r="T248" s="19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6" t="s">
        <v>154</v>
      </c>
      <c r="AU248" s="186" t="s">
        <v>89</v>
      </c>
      <c r="AV248" s="13" t="s">
        <v>89</v>
      </c>
      <c r="AW248" s="13" t="s">
        <v>32</v>
      </c>
      <c r="AX248" s="13" t="s">
        <v>84</v>
      </c>
      <c r="AY248" s="186" t="s">
        <v>145</v>
      </c>
    </row>
    <row r="249" s="2" customFormat="1" ht="16.5" customHeight="1">
      <c r="A249" s="37"/>
      <c r="B249" s="170"/>
      <c r="C249" s="171" t="s">
        <v>356</v>
      </c>
      <c r="D249" s="171" t="s">
        <v>147</v>
      </c>
      <c r="E249" s="172" t="s">
        <v>826</v>
      </c>
      <c r="F249" s="173" t="s">
        <v>827</v>
      </c>
      <c r="G249" s="174" t="s">
        <v>192</v>
      </c>
      <c r="H249" s="175">
        <v>10.811999999999999</v>
      </c>
      <c r="I249" s="176"/>
      <c r="J249" s="177">
        <f>ROUND(I249*H249,2)</f>
        <v>0</v>
      </c>
      <c r="K249" s="173" t="s">
        <v>1</v>
      </c>
      <c r="L249" s="38"/>
      <c r="M249" s="178" t="s">
        <v>1</v>
      </c>
      <c r="N249" s="179" t="s">
        <v>41</v>
      </c>
      <c r="O249" s="76"/>
      <c r="P249" s="180">
        <f>O249*H249</f>
        <v>0</v>
      </c>
      <c r="Q249" s="180">
        <v>0.54000000000000004</v>
      </c>
      <c r="R249" s="180">
        <f>Q249*H249</f>
        <v>5.8384799999999997</v>
      </c>
      <c r="S249" s="180">
        <v>0.01</v>
      </c>
      <c r="T249" s="181">
        <f>S249*H249</f>
        <v>0.10811999999999999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82" t="s">
        <v>152</v>
      </c>
      <c r="AT249" s="182" t="s">
        <v>147</v>
      </c>
      <c r="AU249" s="182" t="s">
        <v>89</v>
      </c>
      <c r="AY249" s="18" t="s">
        <v>145</v>
      </c>
      <c r="BE249" s="183">
        <f>IF(N249="základní",J249,0)</f>
        <v>0</v>
      </c>
      <c r="BF249" s="183">
        <f>IF(N249="snížená",J249,0)</f>
        <v>0</v>
      </c>
      <c r="BG249" s="183">
        <f>IF(N249="zákl. přenesená",J249,0)</f>
        <v>0</v>
      </c>
      <c r="BH249" s="183">
        <f>IF(N249="sníž. přenesená",J249,0)</f>
        <v>0</v>
      </c>
      <c r="BI249" s="183">
        <f>IF(N249="nulová",J249,0)</f>
        <v>0</v>
      </c>
      <c r="BJ249" s="18" t="s">
        <v>84</v>
      </c>
      <c r="BK249" s="183">
        <f>ROUND(I249*H249,2)</f>
        <v>0</v>
      </c>
      <c r="BL249" s="18" t="s">
        <v>152</v>
      </c>
      <c r="BM249" s="182" t="s">
        <v>828</v>
      </c>
    </row>
    <row r="250" s="15" customFormat="1">
      <c r="A250" s="15"/>
      <c r="B250" s="211"/>
      <c r="C250" s="15"/>
      <c r="D250" s="185" t="s">
        <v>154</v>
      </c>
      <c r="E250" s="212" t="s">
        <v>1</v>
      </c>
      <c r="F250" s="213" t="s">
        <v>829</v>
      </c>
      <c r="G250" s="15"/>
      <c r="H250" s="212" t="s">
        <v>1</v>
      </c>
      <c r="I250" s="214"/>
      <c r="J250" s="15"/>
      <c r="K250" s="15"/>
      <c r="L250" s="211"/>
      <c r="M250" s="215"/>
      <c r="N250" s="216"/>
      <c r="O250" s="216"/>
      <c r="P250" s="216"/>
      <c r="Q250" s="216"/>
      <c r="R250" s="216"/>
      <c r="S250" s="216"/>
      <c r="T250" s="21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12" t="s">
        <v>154</v>
      </c>
      <c r="AU250" s="212" t="s">
        <v>89</v>
      </c>
      <c r="AV250" s="15" t="s">
        <v>84</v>
      </c>
      <c r="AW250" s="15" t="s">
        <v>32</v>
      </c>
      <c r="AX250" s="15" t="s">
        <v>76</v>
      </c>
      <c r="AY250" s="212" t="s">
        <v>145</v>
      </c>
    </row>
    <row r="251" s="13" customFormat="1">
      <c r="A251" s="13"/>
      <c r="B251" s="184"/>
      <c r="C251" s="13"/>
      <c r="D251" s="185" t="s">
        <v>154</v>
      </c>
      <c r="E251" s="186" t="s">
        <v>1</v>
      </c>
      <c r="F251" s="187" t="s">
        <v>830</v>
      </c>
      <c r="G251" s="13"/>
      <c r="H251" s="188">
        <v>10.811999999999999</v>
      </c>
      <c r="I251" s="189"/>
      <c r="J251" s="13"/>
      <c r="K251" s="13"/>
      <c r="L251" s="184"/>
      <c r="M251" s="190"/>
      <c r="N251" s="191"/>
      <c r="O251" s="191"/>
      <c r="P251" s="191"/>
      <c r="Q251" s="191"/>
      <c r="R251" s="191"/>
      <c r="S251" s="191"/>
      <c r="T251" s="19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6" t="s">
        <v>154</v>
      </c>
      <c r="AU251" s="186" t="s">
        <v>89</v>
      </c>
      <c r="AV251" s="13" t="s">
        <v>89</v>
      </c>
      <c r="AW251" s="13" t="s">
        <v>32</v>
      </c>
      <c r="AX251" s="13" t="s">
        <v>84</v>
      </c>
      <c r="AY251" s="186" t="s">
        <v>145</v>
      </c>
    </row>
    <row r="252" s="2" customFormat="1" ht="16.5" customHeight="1">
      <c r="A252" s="37"/>
      <c r="B252" s="170"/>
      <c r="C252" s="171" t="s">
        <v>359</v>
      </c>
      <c r="D252" s="171" t="s">
        <v>147</v>
      </c>
      <c r="E252" s="172" t="s">
        <v>619</v>
      </c>
      <c r="F252" s="173" t="s">
        <v>831</v>
      </c>
      <c r="G252" s="174" t="s">
        <v>192</v>
      </c>
      <c r="H252" s="175">
        <v>349.58800000000002</v>
      </c>
      <c r="I252" s="176"/>
      <c r="J252" s="177">
        <f>ROUND(I252*H252,2)</f>
        <v>0</v>
      </c>
      <c r="K252" s="173" t="s">
        <v>1</v>
      </c>
      <c r="L252" s="38"/>
      <c r="M252" s="178" t="s">
        <v>1</v>
      </c>
      <c r="N252" s="179" t="s">
        <v>41</v>
      </c>
      <c r="O252" s="76"/>
      <c r="P252" s="180">
        <f>O252*H252</f>
        <v>0</v>
      </c>
      <c r="Q252" s="180">
        <v>0.035220000000000001</v>
      </c>
      <c r="R252" s="180">
        <f>Q252*H252</f>
        <v>12.312489360000001</v>
      </c>
      <c r="S252" s="180">
        <v>0.014999999999999999</v>
      </c>
      <c r="T252" s="181">
        <f>S252*H252</f>
        <v>5.2438200000000004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2" t="s">
        <v>152</v>
      </c>
      <c r="AT252" s="182" t="s">
        <v>147</v>
      </c>
      <c r="AU252" s="182" t="s">
        <v>89</v>
      </c>
      <c r="AY252" s="18" t="s">
        <v>145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8" t="s">
        <v>84</v>
      </c>
      <c r="BK252" s="183">
        <f>ROUND(I252*H252,2)</f>
        <v>0</v>
      </c>
      <c r="BL252" s="18" t="s">
        <v>152</v>
      </c>
      <c r="BM252" s="182" t="s">
        <v>832</v>
      </c>
    </row>
    <row r="253" s="13" customFormat="1">
      <c r="A253" s="13"/>
      <c r="B253" s="184"/>
      <c r="C253" s="13"/>
      <c r="D253" s="185" t="s">
        <v>154</v>
      </c>
      <c r="E253" s="186" t="s">
        <v>1</v>
      </c>
      <c r="F253" s="187" t="s">
        <v>833</v>
      </c>
      <c r="G253" s="13"/>
      <c r="H253" s="188">
        <v>349.58800000000002</v>
      </c>
      <c r="I253" s="189"/>
      <c r="J253" s="13"/>
      <c r="K253" s="13"/>
      <c r="L253" s="184"/>
      <c r="M253" s="190"/>
      <c r="N253" s="191"/>
      <c r="O253" s="191"/>
      <c r="P253" s="191"/>
      <c r="Q253" s="191"/>
      <c r="R253" s="191"/>
      <c r="S253" s="191"/>
      <c r="T253" s="19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6" t="s">
        <v>154</v>
      </c>
      <c r="AU253" s="186" t="s">
        <v>89</v>
      </c>
      <c r="AV253" s="13" t="s">
        <v>89</v>
      </c>
      <c r="AW253" s="13" t="s">
        <v>32</v>
      </c>
      <c r="AX253" s="13" t="s">
        <v>84</v>
      </c>
      <c r="AY253" s="186" t="s">
        <v>145</v>
      </c>
    </row>
    <row r="254" s="2" customFormat="1" ht="16.5" customHeight="1">
      <c r="A254" s="37"/>
      <c r="B254" s="170"/>
      <c r="C254" s="171" t="s">
        <v>363</v>
      </c>
      <c r="D254" s="171" t="s">
        <v>147</v>
      </c>
      <c r="E254" s="172" t="s">
        <v>622</v>
      </c>
      <c r="F254" s="173" t="s">
        <v>834</v>
      </c>
      <c r="G254" s="174" t="s">
        <v>192</v>
      </c>
      <c r="H254" s="175">
        <v>360.39999999999998</v>
      </c>
      <c r="I254" s="176"/>
      <c r="J254" s="177">
        <f>ROUND(I254*H254,2)</f>
        <v>0</v>
      </c>
      <c r="K254" s="173" t="s">
        <v>1</v>
      </c>
      <c r="L254" s="38"/>
      <c r="M254" s="178" t="s">
        <v>1</v>
      </c>
      <c r="N254" s="179" t="s">
        <v>41</v>
      </c>
      <c r="O254" s="76"/>
      <c r="P254" s="180">
        <f>O254*H254</f>
        <v>0</v>
      </c>
      <c r="Q254" s="180">
        <v>0.01</v>
      </c>
      <c r="R254" s="180">
        <f>Q254*H254</f>
        <v>3.6039999999999996</v>
      </c>
      <c r="S254" s="180">
        <v>0.0050000000000000001</v>
      </c>
      <c r="T254" s="181">
        <f>S254*H254</f>
        <v>1.8019999999999998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152</v>
      </c>
      <c r="AT254" s="182" t="s">
        <v>147</v>
      </c>
      <c r="AU254" s="182" t="s">
        <v>89</v>
      </c>
      <c r="AY254" s="18" t="s">
        <v>145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84</v>
      </c>
      <c r="BK254" s="183">
        <f>ROUND(I254*H254,2)</f>
        <v>0</v>
      </c>
      <c r="BL254" s="18" t="s">
        <v>152</v>
      </c>
      <c r="BM254" s="182" t="s">
        <v>835</v>
      </c>
    </row>
    <row r="255" s="13" customFormat="1">
      <c r="A255" s="13"/>
      <c r="B255" s="184"/>
      <c r="C255" s="13"/>
      <c r="D255" s="185" t="s">
        <v>154</v>
      </c>
      <c r="E255" s="186" t="s">
        <v>1</v>
      </c>
      <c r="F255" s="187" t="s">
        <v>758</v>
      </c>
      <c r="G255" s="13"/>
      <c r="H255" s="188">
        <v>360.39999999999998</v>
      </c>
      <c r="I255" s="189"/>
      <c r="J255" s="13"/>
      <c r="K255" s="13"/>
      <c r="L255" s="184"/>
      <c r="M255" s="190"/>
      <c r="N255" s="191"/>
      <c r="O255" s="191"/>
      <c r="P255" s="191"/>
      <c r="Q255" s="191"/>
      <c r="R255" s="191"/>
      <c r="S255" s="191"/>
      <c r="T255" s="19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6" t="s">
        <v>154</v>
      </c>
      <c r="AU255" s="186" t="s">
        <v>89</v>
      </c>
      <c r="AV255" s="13" t="s">
        <v>89</v>
      </c>
      <c r="AW255" s="13" t="s">
        <v>32</v>
      </c>
      <c r="AX255" s="13" t="s">
        <v>84</v>
      </c>
      <c r="AY255" s="186" t="s">
        <v>145</v>
      </c>
    </row>
    <row r="256" s="2" customFormat="1" ht="16.5" customHeight="1">
      <c r="A256" s="37"/>
      <c r="B256" s="170"/>
      <c r="C256" s="171" t="s">
        <v>368</v>
      </c>
      <c r="D256" s="171" t="s">
        <v>147</v>
      </c>
      <c r="E256" s="172" t="s">
        <v>626</v>
      </c>
      <c r="F256" s="173" t="s">
        <v>836</v>
      </c>
      <c r="G256" s="174" t="s">
        <v>192</v>
      </c>
      <c r="H256" s="175">
        <v>360.39999999999998</v>
      </c>
      <c r="I256" s="176"/>
      <c r="J256" s="177">
        <f>ROUND(I256*H256,2)</f>
        <v>0</v>
      </c>
      <c r="K256" s="173" t="s">
        <v>1</v>
      </c>
      <c r="L256" s="38"/>
      <c r="M256" s="178" t="s">
        <v>1</v>
      </c>
      <c r="N256" s="179" t="s">
        <v>41</v>
      </c>
      <c r="O256" s="76"/>
      <c r="P256" s="180">
        <f>O256*H256</f>
        <v>0</v>
      </c>
      <c r="Q256" s="180">
        <v>0</v>
      </c>
      <c r="R256" s="180">
        <f>Q256*H256</f>
        <v>0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152</v>
      </c>
      <c r="AT256" s="182" t="s">
        <v>147</v>
      </c>
      <c r="AU256" s="182" t="s">
        <v>89</v>
      </c>
      <c r="AY256" s="18" t="s">
        <v>145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84</v>
      </c>
      <c r="BK256" s="183">
        <f>ROUND(I256*H256,2)</f>
        <v>0</v>
      </c>
      <c r="BL256" s="18" t="s">
        <v>152</v>
      </c>
      <c r="BM256" s="182" t="s">
        <v>837</v>
      </c>
    </row>
    <row r="257" s="13" customFormat="1">
      <c r="A257" s="13"/>
      <c r="B257" s="184"/>
      <c r="C257" s="13"/>
      <c r="D257" s="185" t="s">
        <v>154</v>
      </c>
      <c r="E257" s="186" t="s">
        <v>1</v>
      </c>
      <c r="F257" s="187" t="s">
        <v>758</v>
      </c>
      <c r="G257" s="13"/>
      <c r="H257" s="188">
        <v>360.39999999999998</v>
      </c>
      <c r="I257" s="189"/>
      <c r="J257" s="13"/>
      <c r="K257" s="13"/>
      <c r="L257" s="184"/>
      <c r="M257" s="190"/>
      <c r="N257" s="191"/>
      <c r="O257" s="191"/>
      <c r="P257" s="191"/>
      <c r="Q257" s="191"/>
      <c r="R257" s="191"/>
      <c r="S257" s="191"/>
      <c r="T257" s="19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6" t="s">
        <v>154</v>
      </c>
      <c r="AU257" s="186" t="s">
        <v>89</v>
      </c>
      <c r="AV257" s="13" t="s">
        <v>89</v>
      </c>
      <c r="AW257" s="13" t="s">
        <v>32</v>
      </c>
      <c r="AX257" s="13" t="s">
        <v>84</v>
      </c>
      <c r="AY257" s="186" t="s">
        <v>145</v>
      </c>
    </row>
    <row r="258" s="2" customFormat="1" ht="16.5" customHeight="1">
      <c r="A258" s="37"/>
      <c r="B258" s="170"/>
      <c r="C258" s="171" t="s">
        <v>372</v>
      </c>
      <c r="D258" s="171" t="s">
        <v>147</v>
      </c>
      <c r="E258" s="172" t="s">
        <v>838</v>
      </c>
      <c r="F258" s="173" t="s">
        <v>839</v>
      </c>
      <c r="G258" s="174" t="s">
        <v>649</v>
      </c>
      <c r="H258" s="175">
        <v>4</v>
      </c>
      <c r="I258" s="176"/>
      <c r="J258" s="177">
        <f>ROUND(I258*H258,2)</f>
        <v>0</v>
      </c>
      <c r="K258" s="173" t="s">
        <v>1</v>
      </c>
      <c r="L258" s="38"/>
      <c r="M258" s="178" t="s">
        <v>1</v>
      </c>
      <c r="N258" s="179" t="s">
        <v>41</v>
      </c>
      <c r="O258" s="76"/>
      <c r="P258" s="180">
        <f>O258*H258</f>
        <v>0</v>
      </c>
      <c r="Q258" s="180">
        <v>0.050000000000000003</v>
      </c>
      <c r="R258" s="180">
        <f>Q258*H258</f>
        <v>0.20000000000000001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152</v>
      </c>
      <c r="AT258" s="182" t="s">
        <v>147</v>
      </c>
      <c r="AU258" s="182" t="s">
        <v>89</v>
      </c>
      <c r="AY258" s="18" t="s">
        <v>145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84</v>
      </c>
      <c r="BK258" s="183">
        <f>ROUND(I258*H258,2)</f>
        <v>0</v>
      </c>
      <c r="BL258" s="18" t="s">
        <v>152</v>
      </c>
      <c r="BM258" s="182" t="s">
        <v>840</v>
      </c>
    </row>
    <row r="259" s="15" customFormat="1">
      <c r="A259" s="15"/>
      <c r="B259" s="211"/>
      <c r="C259" s="15"/>
      <c r="D259" s="185" t="s">
        <v>154</v>
      </c>
      <c r="E259" s="212" t="s">
        <v>1</v>
      </c>
      <c r="F259" s="213" t="s">
        <v>841</v>
      </c>
      <c r="G259" s="15"/>
      <c r="H259" s="212" t="s">
        <v>1</v>
      </c>
      <c r="I259" s="214"/>
      <c r="J259" s="15"/>
      <c r="K259" s="15"/>
      <c r="L259" s="211"/>
      <c r="M259" s="215"/>
      <c r="N259" s="216"/>
      <c r="O259" s="216"/>
      <c r="P259" s="216"/>
      <c r="Q259" s="216"/>
      <c r="R259" s="216"/>
      <c r="S259" s="216"/>
      <c r="T259" s="21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12" t="s">
        <v>154</v>
      </c>
      <c r="AU259" s="212" t="s">
        <v>89</v>
      </c>
      <c r="AV259" s="15" t="s">
        <v>84</v>
      </c>
      <c r="AW259" s="15" t="s">
        <v>32</v>
      </c>
      <c r="AX259" s="15" t="s">
        <v>76</v>
      </c>
      <c r="AY259" s="212" t="s">
        <v>145</v>
      </c>
    </row>
    <row r="260" s="15" customFormat="1">
      <c r="A260" s="15"/>
      <c r="B260" s="211"/>
      <c r="C260" s="15"/>
      <c r="D260" s="185" t="s">
        <v>154</v>
      </c>
      <c r="E260" s="212" t="s">
        <v>1</v>
      </c>
      <c r="F260" s="213" t="s">
        <v>842</v>
      </c>
      <c r="G260" s="15"/>
      <c r="H260" s="212" t="s">
        <v>1</v>
      </c>
      <c r="I260" s="214"/>
      <c r="J260" s="15"/>
      <c r="K260" s="15"/>
      <c r="L260" s="211"/>
      <c r="M260" s="215"/>
      <c r="N260" s="216"/>
      <c r="O260" s="216"/>
      <c r="P260" s="216"/>
      <c r="Q260" s="216"/>
      <c r="R260" s="216"/>
      <c r="S260" s="216"/>
      <c r="T260" s="21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12" t="s">
        <v>154</v>
      </c>
      <c r="AU260" s="212" t="s">
        <v>89</v>
      </c>
      <c r="AV260" s="15" t="s">
        <v>84</v>
      </c>
      <c r="AW260" s="15" t="s">
        <v>32</v>
      </c>
      <c r="AX260" s="15" t="s">
        <v>76</v>
      </c>
      <c r="AY260" s="212" t="s">
        <v>145</v>
      </c>
    </row>
    <row r="261" s="15" customFormat="1">
      <c r="A261" s="15"/>
      <c r="B261" s="211"/>
      <c r="C261" s="15"/>
      <c r="D261" s="185" t="s">
        <v>154</v>
      </c>
      <c r="E261" s="212" t="s">
        <v>1</v>
      </c>
      <c r="F261" s="213" t="s">
        <v>843</v>
      </c>
      <c r="G261" s="15"/>
      <c r="H261" s="212" t="s">
        <v>1</v>
      </c>
      <c r="I261" s="214"/>
      <c r="J261" s="15"/>
      <c r="K261" s="15"/>
      <c r="L261" s="211"/>
      <c r="M261" s="215"/>
      <c r="N261" s="216"/>
      <c r="O261" s="216"/>
      <c r="P261" s="216"/>
      <c r="Q261" s="216"/>
      <c r="R261" s="216"/>
      <c r="S261" s="216"/>
      <c r="T261" s="217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12" t="s">
        <v>154</v>
      </c>
      <c r="AU261" s="212" t="s">
        <v>89</v>
      </c>
      <c r="AV261" s="15" t="s">
        <v>84</v>
      </c>
      <c r="AW261" s="15" t="s">
        <v>32</v>
      </c>
      <c r="AX261" s="15" t="s">
        <v>76</v>
      </c>
      <c r="AY261" s="212" t="s">
        <v>145</v>
      </c>
    </row>
    <row r="262" s="15" customFormat="1">
      <c r="A262" s="15"/>
      <c r="B262" s="211"/>
      <c r="C262" s="15"/>
      <c r="D262" s="185" t="s">
        <v>154</v>
      </c>
      <c r="E262" s="212" t="s">
        <v>1</v>
      </c>
      <c r="F262" s="213" t="s">
        <v>844</v>
      </c>
      <c r="G262" s="15"/>
      <c r="H262" s="212" t="s">
        <v>1</v>
      </c>
      <c r="I262" s="214"/>
      <c r="J262" s="15"/>
      <c r="K262" s="15"/>
      <c r="L262" s="211"/>
      <c r="M262" s="215"/>
      <c r="N262" s="216"/>
      <c r="O262" s="216"/>
      <c r="P262" s="216"/>
      <c r="Q262" s="216"/>
      <c r="R262" s="216"/>
      <c r="S262" s="216"/>
      <c r="T262" s="21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12" t="s">
        <v>154</v>
      </c>
      <c r="AU262" s="212" t="s">
        <v>89</v>
      </c>
      <c r="AV262" s="15" t="s">
        <v>84</v>
      </c>
      <c r="AW262" s="15" t="s">
        <v>32</v>
      </c>
      <c r="AX262" s="15" t="s">
        <v>76</v>
      </c>
      <c r="AY262" s="212" t="s">
        <v>145</v>
      </c>
    </row>
    <row r="263" s="15" customFormat="1">
      <c r="A263" s="15"/>
      <c r="B263" s="211"/>
      <c r="C263" s="15"/>
      <c r="D263" s="185" t="s">
        <v>154</v>
      </c>
      <c r="E263" s="212" t="s">
        <v>1</v>
      </c>
      <c r="F263" s="213" t="s">
        <v>649</v>
      </c>
      <c r="G263" s="15"/>
      <c r="H263" s="212" t="s">
        <v>1</v>
      </c>
      <c r="I263" s="214"/>
      <c r="J263" s="15"/>
      <c r="K263" s="15"/>
      <c r="L263" s="211"/>
      <c r="M263" s="215"/>
      <c r="N263" s="216"/>
      <c r="O263" s="216"/>
      <c r="P263" s="216"/>
      <c r="Q263" s="216"/>
      <c r="R263" s="216"/>
      <c r="S263" s="216"/>
      <c r="T263" s="21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12" t="s">
        <v>154</v>
      </c>
      <c r="AU263" s="212" t="s">
        <v>89</v>
      </c>
      <c r="AV263" s="15" t="s">
        <v>84</v>
      </c>
      <c r="AW263" s="15" t="s">
        <v>32</v>
      </c>
      <c r="AX263" s="15" t="s">
        <v>76</v>
      </c>
      <c r="AY263" s="212" t="s">
        <v>145</v>
      </c>
    </row>
    <row r="264" s="13" customFormat="1">
      <c r="A264" s="13"/>
      <c r="B264" s="184"/>
      <c r="C264" s="13"/>
      <c r="D264" s="185" t="s">
        <v>154</v>
      </c>
      <c r="E264" s="186" t="s">
        <v>1</v>
      </c>
      <c r="F264" s="187" t="s">
        <v>152</v>
      </c>
      <c r="G264" s="13"/>
      <c r="H264" s="188">
        <v>4</v>
      </c>
      <c r="I264" s="189"/>
      <c r="J264" s="13"/>
      <c r="K264" s="13"/>
      <c r="L264" s="184"/>
      <c r="M264" s="190"/>
      <c r="N264" s="191"/>
      <c r="O264" s="191"/>
      <c r="P264" s="191"/>
      <c r="Q264" s="191"/>
      <c r="R264" s="191"/>
      <c r="S264" s="191"/>
      <c r="T264" s="19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6" t="s">
        <v>154</v>
      </c>
      <c r="AU264" s="186" t="s">
        <v>89</v>
      </c>
      <c r="AV264" s="13" t="s">
        <v>89</v>
      </c>
      <c r="AW264" s="13" t="s">
        <v>32</v>
      </c>
      <c r="AX264" s="13" t="s">
        <v>84</v>
      </c>
      <c r="AY264" s="186" t="s">
        <v>145</v>
      </c>
    </row>
    <row r="265" s="12" customFormat="1" ht="25.92" customHeight="1">
      <c r="A265" s="12"/>
      <c r="B265" s="157"/>
      <c r="C265" s="12"/>
      <c r="D265" s="158" t="s">
        <v>75</v>
      </c>
      <c r="E265" s="159" t="s">
        <v>438</v>
      </c>
      <c r="F265" s="159" t="s">
        <v>845</v>
      </c>
      <c r="G265" s="12"/>
      <c r="H265" s="12"/>
      <c r="I265" s="160"/>
      <c r="J265" s="161">
        <f>BK265</f>
        <v>0</v>
      </c>
      <c r="K265" s="12"/>
      <c r="L265" s="157"/>
      <c r="M265" s="162"/>
      <c r="N265" s="163"/>
      <c r="O265" s="163"/>
      <c r="P265" s="164">
        <f>P266+P271</f>
        <v>0</v>
      </c>
      <c r="Q265" s="163"/>
      <c r="R265" s="164">
        <f>R266+R271</f>
        <v>0.98009999999999997</v>
      </c>
      <c r="S265" s="163"/>
      <c r="T265" s="165">
        <f>T266+T271</f>
        <v>0.0032669999999999999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58" t="s">
        <v>89</v>
      </c>
      <c r="AT265" s="166" t="s">
        <v>75</v>
      </c>
      <c r="AU265" s="166" t="s">
        <v>76</v>
      </c>
      <c r="AY265" s="158" t="s">
        <v>145</v>
      </c>
      <c r="BK265" s="167">
        <f>BK266+BK271</f>
        <v>0</v>
      </c>
    </row>
    <row r="266" s="12" customFormat="1" ht="22.8" customHeight="1">
      <c r="A266" s="12"/>
      <c r="B266" s="157"/>
      <c r="C266" s="12"/>
      <c r="D266" s="158" t="s">
        <v>75</v>
      </c>
      <c r="E266" s="168" t="s">
        <v>440</v>
      </c>
      <c r="F266" s="168" t="s">
        <v>441</v>
      </c>
      <c r="G266" s="12"/>
      <c r="H266" s="12"/>
      <c r="I266" s="160"/>
      <c r="J266" s="169">
        <f>BK266</f>
        <v>0</v>
      </c>
      <c r="K266" s="12"/>
      <c r="L266" s="157"/>
      <c r="M266" s="162"/>
      <c r="N266" s="163"/>
      <c r="O266" s="163"/>
      <c r="P266" s="164">
        <f>SUM(P267:P270)</f>
        <v>0</v>
      </c>
      <c r="Q266" s="163"/>
      <c r="R266" s="164">
        <f>SUM(R267:R270)</f>
        <v>0</v>
      </c>
      <c r="S266" s="163"/>
      <c r="T266" s="165">
        <f>SUM(T267:T270)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58" t="s">
        <v>89</v>
      </c>
      <c r="AT266" s="166" t="s">
        <v>75</v>
      </c>
      <c r="AU266" s="166" t="s">
        <v>84</v>
      </c>
      <c r="AY266" s="158" t="s">
        <v>145</v>
      </c>
      <c r="BK266" s="167">
        <f>SUM(BK267:BK270)</f>
        <v>0</v>
      </c>
    </row>
    <row r="267" s="2" customFormat="1" ht="24.15" customHeight="1">
      <c r="A267" s="37"/>
      <c r="B267" s="170"/>
      <c r="C267" s="171" t="s">
        <v>377</v>
      </c>
      <c r="D267" s="171" t="s">
        <v>147</v>
      </c>
      <c r="E267" s="172" t="s">
        <v>443</v>
      </c>
      <c r="F267" s="173" t="s">
        <v>444</v>
      </c>
      <c r="G267" s="174" t="s">
        <v>192</v>
      </c>
      <c r="H267" s="175">
        <v>32.003999999999998</v>
      </c>
      <c r="I267" s="176"/>
      <c r="J267" s="177">
        <f>ROUND(I267*H267,2)</f>
        <v>0</v>
      </c>
      <c r="K267" s="173" t="s">
        <v>1</v>
      </c>
      <c r="L267" s="38"/>
      <c r="M267" s="178" t="s">
        <v>1</v>
      </c>
      <c r="N267" s="179" t="s">
        <v>41</v>
      </c>
      <c r="O267" s="76"/>
      <c r="P267" s="180">
        <f>O267*H267</f>
        <v>0</v>
      </c>
      <c r="Q267" s="180">
        <v>0</v>
      </c>
      <c r="R267" s="180">
        <f>Q267*H267</f>
        <v>0</v>
      </c>
      <c r="S267" s="180">
        <v>0</v>
      </c>
      <c r="T267" s="18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2" t="s">
        <v>243</v>
      </c>
      <c r="AT267" s="182" t="s">
        <v>147</v>
      </c>
      <c r="AU267" s="182" t="s">
        <v>89</v>
      </c>
      <c r="AY267" s="18" t="s">
        <v>145</v>
      </c>
      <c r="BE267" s="183">
        <f>IF(N267="základní",J267,0)</f>
        <v>0</v>
      </c>
      <c r="BF267" s="183">
        <f>IF(N267="snížená",J267,0)</f>
        <v>0</v>
      </c>
      <c r="BG267" s="183">
        <f>IF(N267="zákl. přenesená",J267,0)</f>
        <v>0</v>
      </c>
      <c r="BH267" s="183">
        <f>IF(N267="sníž. přenesená",J267,0)</f>
        <v>0</v>
      </c>
      <c r="BI267" s="183">
        <f>IF(N267="nulová",J267,0)</f>
        <v>0</v>
      </c>
      <c r="BJ267" s="18" t="s">
        <v>84</v>
      </c>
      <c r="BK267" s="183">
        <f>ROUND(I267*H267,2)</f>
        <v>0</v>
      </c>
      <c r="BL267" s="18" t="s">
        <v>243</v>
      </c>
      <c r="BM267" s="182" t="s">
        <v>846</v>
      </c>
    </row>
    <row r="268" s="13" customFormat="1">
      <c r="A268" s="13"/>
      <c r="B268" s="184"/>
      <c r="C268" s="13"/>
      <c r="D268" s="185" t="s">
        <v>154</v>
      </c>
      <c r="E268" s="186" t="s">
        <v>1</v>
      </c>
      <c r="F268" s="187" t="s">
        <v>847</v>
      </c>
      <c r="G268" s="13"/>
      <c r="H268" s="188">
        <v>32.003999999999998</v>
      </c>
      <c r="I268" s="189"/>
      <c r="J268" s="13"/>
      <c r="K268" s="13"/>
      <c r="L268" s="184"/>
      <c r="M268" s="190"/>
      <c r="N268" s="191"/>
      <c r="O268" s="191"/>
      <c r="P268" s="191"/>
      <c r="Q268" s="191"/>
      <c r="R268" s="191"/>
      <c r="S268" s="191"/>
      <c r="T268" s="19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6" t="s">
        <v>154</v>
      </c>
      <c r="AU268" s="186" t="s">
        <v>89</v>
      </c>
      <c r="AV268" s="13" t="s">
        <v>89</v>
      </c>
      <c r="AW268" s="13" t="s">
        <v>32</v>
      </c>
      <c r="AX268" s="13" t="s">
        <v>76</v>
      </c>
      <c r="AY268" s="186" t="s">
        <v>145</v>
      </c>
    </row>
    <row r="269" s="14" customFormat="1">
      <c r="A269" s="14"/>
      <c r="B269" s="193"/>
      <c r="C269" s="14"/>
      <c r="D269" s="185" t="s">
        <v>154</v>
      </c>
      <c r="E269" s="194" t="s">
        <v>1</v>
      </c>
      <c r="F269" s="195" t="s">
        <v>159</v>
      </c>
      <c r="G269" s="14"/>
      <c r="H269" s="196">
        <v>32.003999999999998</v>
      </c>
      <c r="I269" s="197"/>
      <c r="J269" s="14"/>
      <c r="K269" s="14"/>
      <c r="L269" s="193"/>
      <c r="M269" s="198"/>
      <c r="N269" s="199"/>
      <c r="O269" s="199"/>
      <c r="P269" s="199"/>
      <c r="Q269" s="199"/>
      <c r="R269" s="199"/>
      <c r="S269" s="199"/>
      <c r="T269" s="20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194" t="s">
        <v>154</v>
      </c>
      <c r="AU269" s="194" t="s">
        <v>89</v>
      </c>
      <c r="AV269" s="14" t="s">
        <v>152</v>
      </c>
      <c r="AW269" s="14" t="s">
        <v>32</v>
      </c>
      <c r="AX269" s="14" t="s">
        <v>84</v>
      </c>
      <c r="AY269" s="194" t="s">
        <v>145</v>
      </c>
    </row>
    <row r="270" s="2" customFormat="1" ht="24.15" customHeight="1">
      <c r="A270" s="37"/>
      <c r="B270" s="170"/>
      <c r="C270" s="171" t="s">
        <v>382</v>
      </c>
      <c r="D270" s="171" t="s">
        <v>147</v>
      </c>
      <c r="E270" s="172" t="s">
        <v>449</v>
      </c>
      <c r="F270" s="173" t="s">
        <v>450</v>
      </c>
      <c r="G270" s="174" t="s">
        <v>451</v>
      </c>
      <c r="H270" s="218"/>
      <c r="I270" s="176"/>
      <c r="J270" s="177">
        <f>ROUND(I270*H270,2)</f>
        <v>0</v>
      </c>
      <c r="K270" s="173" t="s">
        <v>151</v>
      </c>
      <c r="L270" s="38"/>
      <c r="M270" s="178" t="s">
        <v>1</v>
      </c>
      <c r="N270" s="179" t="s">
        <v>41</v>
      </c>
      <c r="O270" s="76"/>
      <c r="P270" s="180">
        <f>O270*H270</f>
        <v>0</v>
      </c>
      <c r="Q270" s="180">
        <v>0</v>
      </c>
      <c r="R270" s="180">
        <f>Q270*H270</f>
        <v>0</v>
      </c>
      <c r="S270" s="180">
        <v>0</v>
      </c>
      <c r="T270" s="18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2" t="s">
        <v>243</v>
      </c>
      <c r="AT270" s="182" t="s">
        <v>147</v>
      </c>
      <c r="AU270" s="182" t="s">
        <v>89</v>
      </c>
      <c r="AY270" s="18" t="s">
        <v>145</v>
      </c>
      <c r="BE270" s="183">
        <f>IF(N270="základní",J270,0)</f>
        <v>0</v>
      </c>
      <c r="BF270" s="183">
        <f>IF(N270="snížená",J270,0)</f>
        <v>0</v>
      </c>
      <c r="BG270" s="183">
        <f>IF(N270="zákl. přenesená",J270,0)</f>
        <v>0</v>
      </c>
      <c r="BH270" s="183">
        <f>IF(N270="sníž. přenesená",J270,0)</f>
        <v>0</v>
      </c>
      <c r="BI270" s="183">
        <f>IF(N270="nulová",J270,0)</f>
        <v>0</v>
      </c>
      <c r="BJ270" s="18" t="s">
        <v>84</v>
      </c>
      <c r="BK270" s="183">
        <f>ROUND(I270*H270,2)</f>
        <v>0</v>
      </c>
      <c r="BL270" s="18" t="s">
        <v>243</v>
      </c>
      <c r="BM270" s="182" t="s">
        <v>848</v>
      </c>
    </row>
    <row r="271" s="12" customFormat="1" ht="22.8" customHeight="1">
      <c r="A271" s="12"/>
      <c r="B271" s="157"/>
      <c r="C271" s="12"/>
      <c r="D271" s="158" t="s">
        <v>75</v>
      </c>
      <c r="E271" s="168" t="s">
        <v>637</v>
      </c>
      <c r="F271" s="168" t="s">
        <v>638</v>
      </c>
      <c r="G271" s="12"/>
      <c r="H271" s="12"/>
      <c r="I271" s="160"/>
      <c r="J271" s="169">
        <f>BK271</f>
        <v>0</v>
      </c>
      <c r="K271" s="12"/>
      <c r="L271" s="157"/>
      <c r="M271" s="162"/>
      <c r="N271" s="163"/>
      <c r="O271" s="163"/>
      <c r="P271" s="164">
        <f>SUM(P272:P286)</f>
        <v>0</v>
      </c>
      <c r="Q271" s="163"/>
      <c r="R271" s="164">
        <f>SUM(R272:R286)</f>
        <v>0.98009999999999997</v>
      </c>
      <c r="S271" s="163"/>
      <c r="T271" s="165">
        <f>SUM(T272:T286)</f>
        <v>0.0032669999999999999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58" t="s">
        <v>89</v>
      </c>
      <c r="AT271" s="166" t="s">
        <v>75</v>
      </c>
      <c r="AU271" s="166" t="s">
        <v>84</v>
      </c>
      <c r="AY271" s="158" t="s">
        <v>145</v>
      </c>
      <c r="BK271" s="167">
        <f>SUM(BK272:BK286)</f>
        <v>0</v>
      </c>
    </row>
    <row r="272" s="2" customFormat="1" ht="16.5" customHeight="1">
      <c r="A272" s="37"/>
      <c r="B272" s="170"/>
      <c r="C272" s="171" t="s">
        <v>385</v>
      </c>
      <c r="D272" s="171" t="s">
        <v>147</v>
      </c>
      <c r="E272" s="172" t="s">
        <v>849</v>
      </c>
      <c r="F272" s="173" t="s">
        <v>850</v>
      </c>
      <c r="G272" s="174" t="s">
        <v>192</v>
      </c>
      <c r="H272" s="175">
        <v>3.2669999999999999</v>
      </c>
      <c r="I272" s="176"/>
      <c r="J272" s="177">
        <f>ROUND(I272*H272,2)</f>
        <v>0</v>
      </c>
      <c r="K272" s="173" t="s">
        <v>1</v>
      </c>
      <c r="L272" s="38"/>
      <c r="M272" s="178" t="s">
        <v>1</v>
      </c>
      <c r="N272" s="179" t="s">
        <v>41</v>
      </c>
      <c r="O272" s="76"/>
      <c r="P272" s="180">
        <f>O272*H272</f>
        <v>0</v>
      </c>
      <c r="Q272" s="180">
        <v>0.10000000000000001</v>
      </c>
      <c r="R272" s="180">
        <f>Q272*H272</f>
        <v>0.32669999999999999</v>
      </c>
      <c r="S272" s="180">
        <v>0</v>
      </c>
      <c r="T272" s="18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2" t="s">
        <v>243</v>
      </c>
      <c r="AT272" s="182" t="s">
        <v>147</v>
      </c>
      <c r="AU272" s="182" t="s">
        <v>89</v>
      </c>
      <c r="AY272" s="18" t="s">
        <v>145</v>
      </c>
      <c r="BE272" s="183">
        <f>IF(N272="základní",J272,0)</f>
        <v>0</v>
      </c>
      <c r="BF272" s="183">
        <f>IF(N272="snížená",J272,0)</f>
        <v>0</v>
      </c>
      <c r="BG272" s="183">
        <f>IF(N272="zákl. přenesená",J272,0)</f>
        <v>0</v>
      </c>
      <c r="BH272" s="183">
        <f>IF(N272="sníž. přenesená",J272,0)</f>
        <v>0</v>
      </c>
      <c r="BI272" s="183">
        <f>IF(N272="nulová",J272,0)</f>
        <v>0</v>
      </c>
      <c r="BJ272" s="18" t="s">
        <v>84</v>
      </c>
      <c r="BK272" s="183">
        <f>ROUND(I272*H272,2)</f>
        <v>0</v>
      </c>
      <c r="BL272" s="18" t="s">
        <v>243</v>
      </c>
      <c r="BM272" s="182" t="s">
        <v>851</v>
      </c>
    </row>
    <row r="273" s="15" customFormat="1">
      <c r="A273" s="15"/>
      <c r="B273" s="211"/>
      <c r="C273" s="15"/>
      <c r="D273" s="185" t="s">
        <v>154</v>
      </c>
      <c r="E273" s="212" t="s">
        <v>1</v>
      </c>
      <c r="F273" s="213" t="s">
        <v>852</v>
      </c>
      <c r="G273" s="15"/>
      <c r="H273" s="212" t="s">
        <v>1</v>
      </c>
      <c r="I273" s="214"/>
      <c r="J273" s="15"/>
      <c r="K273" s="15"/>
      <c r="L273" s="211"/>
      <c r="M273" s="215"/>
      <c r="N273" s="216"/>
      <c r="O273" s="216"/>
      <c r="P273" s="216"/>
      <c r="Q273" s="216"/>
      <c r="R273" s="216"/>
      <c r="S273" s="216"/>
      <c r="T273" s="21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12" t="s">
        <v>154</v>
      </c>
      <c r="AU273" s="212" t="s">
        <v>89</v>
      </c>
      <c r="AV273" s="15" t="s">
        <v>84</v>
      </c>
      <c r="AW273" s="15" t="s">
        <v>32</v>
      </c>
      <c r="AX273" s="15" t="s">
        <v>76</v>
      </c>
      <c r="AY273" s="212" t="s">
        <v>145</v>
      </c>
    </row>
    <row r="274" s="13" customFormat="1">
      <c r="A274" s="13"/>
      <c r="B274" s="184"/>
      <c r="C274" s="13"/>
      <c r="D274" s="185" t="s">
        <v>154</v>
      </c>
      <c r="E274" s="186" t="s">
        <v>1</v>
      </c>
      <c r="F274" s="187" t="s">
        <v>853</v>
      </c>
      <c r="G274" s="13"/>
      <c r="H274" s="188">
        <v>0.48999999999999999</v>
      </c>
      <c r="I274" s="189"/>
      <c r="J274" s="13"/>
      <c r="K274" s="13"/>
      <c r="L274" s="184"/>
      <c r="M274" s="190"/>
      <c r="N274" s="191"/>
      <c r="O274" s="191"/>
      <c r="P274" s="191"/>
      <c r="Q274" s="191"/>
      <c r="R274" s="191"/>
      <c r="S274" s="191"/>
      <c r="T274" s="19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186" t="s">
        <v>154</v>
      </c>
      <c r="AU274" s="186" t="s">
        <v>89</v>
      </c>
      <c r="AV274" s="13" t="s">
        <v>89</v>
      </c>
      <c r="AW274" s="13" t="s">
        <v>32</v>
      </c>
      <c r="AX274" s="13" t="s">
        <v>76</v>
      </c>
      <c r="AY274" s="186" t="s">
        <v>145</v>
      </c>
    </row>
    <row r="275" s="13" customFormat="1">
      <c r="A275" s="13"/>
      <c r="B275" s="184"/>
      <c r="C275" s="13"/>
      <c r="D275" s="185" t="s">
        <v>154</v>
      </c>
      <c r="E275" s="186" t="s">
        <v>1</v>
      </c>
      <c r="F275" s="187" t="s">
        <v>853</v>
      </c>
      <c r="G275" s="13"/>
      <c r="H275" s="188">
        <v>0.48999999999999999</v>
      </c>
      <c r="I275" s="189"/>
      <c r="J275" s="13"/>
      <c r="K275" s="13"/>
      <c r="L275" s="184"/>
      <c r="M275" s="190"/>
      <c r="N275" s="191"/>
      <c r="O275" s="191"/>
      <c r="P275" s="191"/>
      <c r="Q275" s="191"/>
      <c r="R275" s="191"/>
      <c r="S275" s="191"/>
      <c r="T275" s="19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6" t="s">
        <v>154</v>
      </c>
      <c r="AU275" s="186" t="s">
        <v>89</v>
      </c>
      <c r="AV275" s="13" t="s">
        <v>89</v>
      </c>
      <c r="AW275" s="13" t="s">
        <v>32</v>
      </c>
      <c r="AX275" s="13" t="s">
        <v>76</v>
      </c>
      <c r="AY275" s="186" t="s">
        <v>145</v>
      </c>
    </row>
    <row r="276" s="13" customFormat="1">
      <c r="A276" s="13"/>
      <c r="B276" s="184"/>
      <c r="C276" s="13"/>
      <c r="D276" s="185" t="s">
        <v>154</v>
      </c>
      <c r="E276" s="186" t="s">
        <v>1</v>
      </c>
      <c r="F276" s="187" t="s">
        <v>853</v>
      </c>
      <c r="G276" s="13"/>
      <c r="H276" s="188">
        <v>0.48999999999999999</v>
      </c>
      <c r="I276" s="189"/>
      <c r="J276" s="13"/>
      <c r="K276" s="13"/>
      <c r="L276" s="184"/>
      <c r="M276" s="190"/>
      <c r="N276" s="191"/>
      <c r="O276" s="191"/>
      <c r="P276" s="191"/>
      <c r="Q276" s="191"/>
      <c r="R276" s="191"/>
      <c r="S276" s="191"/>
      <c r="T276" s="19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6" t="s">
        <v>154</v>
      </c>
      <c r="AU276" s="186" t="s">
        <v>89</v>
      </c>
      <c r="AV276" s="13" t="s">
        <v>89</v>
      </c>
      <c r="AW276" s="13" t="s">
        <v>32</v>
      </c>
      <c r="AX276" s="13" t="s">
        <v>76</v>
      </c>
      <c r="AY276" s="186" t="s">
        <v>145</v>
      </c>
    </row>
    <row r="277" s="13" customFormat="1">
      <c r="A277" s="13"/>
      <c r="B277" s="184"/>
      <c r="C277" s="13"/>
      <c r="D277" s="185" t="s">
        <v>154</v>
      </c>
      <c r="E277" s="186" t="s">
        <v>1</v>
      </c>
      <c r="F277" s="187" t="s">
        <v>854</v>
      </c>
      <c r="G277" s="13"/>
      <c r="H277" s="188">
        <v>1.083</v>
      </c>
      <c r="I277" s="189"/>
      <c r="J277" s="13"/>
      <c r="K277" s="13"/>
      <c r="L277" s="184"/>
      <c r="M277" s="190"/>
      <c r="N277" s="191"/>
      <c r="O277" s="191"/>
      <c r="P277" s="191"/>
      <c r="Q277" s="191"/>
      <c r="R277" s="191"/>
      <c r="S277" s="191"/>
      <c r="T277" s="19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186" t="s">
        <v>154</v>
      </c>
      <c r="AU277" s="186" t="s">
        <v>89</v>
      </c>
      <c r="AV277" s="13" t="s">
        <v>89</v>
      </c>
      <c r="AW277" s="13" t="s">
        <v>32</v>
      </c>
      <c r="AX277" s="13" t="s">
        <v>76</v>
      </c>
      <c r="AY277" s="186" t="s">
        <v>145</v>
      </c>
    </row>
    <row r="278" s="13" customFormat="1">
      <c r="A278" s="13"/>
      <c r="B278" s="184"/>
      <c r="C278" s="13"/>
      <c r="D278" s="185" t="s">
        <v>154</v>
      </c>
      <c r="E278" s="186" t="s">
        <v>1</v>
      </c>
      <c r="F278" s="187" t="s">
        <v>853</v>
      </c>
      <c r="G278" s="13"/>
      <c r="H278" s="188">
        <v>0.48999999999999999</v>
      </c>
      <c r="I278" s="189"/>
      <c r="J278" s="13"/>
      <c r="K278" s="13"/>
      <c r="L278" s="184"/>
      <c r="M278" s="190"/>
      <c r="N278" s="191"/>
      <c r="O278" s="191"/>
      <c r="P278" s="191"/>
      <c r="Q278" s="191"/>
      <c r="R278" s="191"/>
      <c r="S278" s="191"/>
      <c r="T278" s="19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186" t="s">
        <v>154</v>
      </c>
      <c r="AU278" s="186" t="s">
        <v>89</v>
      </c>
      <c r="AV278" s="13" t="s">
        <v>89</v>
      </c>
      <c r="AW278" s="13" t="s">
        <v>32</v>
      </c>
      <c r="AX278" s="13" t="s">
        <v>76</v>
      </c>
      <c r="AY278" s="186" t="s">
        <v>145</v>
      </c>
    </row>
    <row r="279" s="13" customFormat="1">
      <c r="A279" s="13"/>
      <c r="B279" s="184"/>
      <c r="C279" s="13"/>
      <c r="D279" s="185" t="s">
        <v>154</v>
      </c>
      <c r="E279" s="186" t="s">
        <v>1</v>
      </c>
      <c r="F279" s="187" t="s">
        <v>855</v>
      </c>
      <c r="G279" s="13"/>
      <c r="H279" s="188">
        <v>0.22400000000000001</v>
      </c>
      <c r="I279" s="189"/>
      <c r="J279" s="13"/>
      <c r="K279" s="13"/>
      <c r="L279" s="184"/>
      <c r="M279" s="190"/>
      <c r="N279" s="191"/>
      <c r="O279" s="191"/>
      <c r="P279" s="191"/>
      <c r="Q279" s="191"/>
      <c r="R279" s="191"/>
      <c r="S279" s="191"/>
      <c r="T279" s="19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186" t="s">
        <v>154</v>
      </c>
      <c r="AU279" s="186" t="s">
        <v>89</v>
      </c>
      <c r="AV279" s="13" t="s">
        <v>89</v>
      </c>
      <c r="AW279" s="13" t="s">
        <v>32</v>
      </c>
      <c r="AX279" s="13" t="s">
        <v>76</v>
      </c>
      <c r="AY279" s="186" t="s">
        <v>145</v>
      </c>
    </row>
    <row r="280" s="14" customFormat="1">
      <c r="A280" s="14"/>
      <c r="B280" s="193"/>
      <c r="C280" s="14"/>
      <c r="D280" s="185" t="s">
        <v>154</v>
      </c>
      <c r="E280" s="194" t="s">
        <v>1</v>
      </c>
      <c r="F280" s="195" t="s">
        <v>159</v>
      </c>
      <c r="G280" s="14"/>
      <c r="H280" s="196">
        <v>3.2669999999999999</v>
      </c>
      <c r="I280" s="197"/>
      <c r="J280" s="14"/>
      <c r="K280" s="14"/>
      <c r="L280" s="193"/>
      <c r="M280" s="198"/>
      <c r="N280" s="199"/>
      <c r="O280" s="199"/>
      <c r="P280" s="199"/>
      <c r="Q280" s="199"/>
      <c r="R280" s="199"/>
      <c r="S280" s="199"/>
      <c r="T280" s="200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194" t="s">
        <v>154</v>
      </c>
      <c r="AU280" s="194" t="s">
        <v>89</v>
      </c>
      <c r="AV280" s="14" t="s">
        <v>152</v>
      </c>
      <c r="AW280" s="14" t="s">
        <v>32</v>
      </c>
      <c r="AX280" s="14" t="s">
        <v>84</v>
      </c>
      <c r="AY280" s="194" t="s">
        <v>145</v>
      </c>
    </row>
    <row r="281" s="2" customFormat="1" ht="16.5" customHeight="1">
      <c r="A281" s="37"/>
      <c r="B281" s="170"/>
      <c r="C281" s="171" t="s">
        <v>419</v>
      </c>
      <c r="D281" s="171" t="s">
        <v>147</v>
      </c>
      <c r="E281" s="172" t="s">
        <v>856</v>
      </c>
      <c r="F281" s="173" t="s">
        <v>857</v>
      </c>
      <c r="G281" s="174" t="s">
        <v>192</v>
      </c>
      <c r="H281" s="175">
        <v>3.2669999999999999</v>
      </c>
      <c r="I281" s="176"/>
      <c r="J281" s="177">
        <f>ROUND(I281*H281,2)</f>
        <v>0</v>
      </c>
      <c r="K281" s="173" t="s">
        <v>1</v>
      </c>
      <c r="L281" s="38"/>
      <c r="M281" s="178" t="s">
        <v>1</v>
      </c>
      <c r="N281" s="179" t="s">
        <v>41</v>
      </c>
      <c r="O281" s="76"/>
      <c r="P281" s="180">
        <f>O281*H281</f>
        <v>0</v>
      </c>
      <c r="Q281" s="180">
        <v>0.10000000000000001</v>
      </c>
      <c r="R281" s="180">
        <f>Q281*H281</f>
        <v>0.32669999999999999</v>
      </c>
      <c r="S281" s="180">
        <v>0</v>
      </c>
      <c r="T281" s="18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82" t="s">
        <v>243</v>
      </c>
      <c r="AT281" s="182" t="s">
        <v>147</v>
      </c>
      <c r="AU281" s="182" t="s">
        <v>89</v>
      </c>
      <c r="AY281" s="18" t="s">
        <v>145</v>
      </c>
      <c r="BE281" s="183">
        <f>IF(N281="základní",J281,0)</f>
        <v>0</v>
      </c>
      <c r="BF281" s="183">
        <f>IF(N281="snížená",J281,0)</f>
        <v>0</v>
      </c>
      <c r="BG281" s="183">
        <f>IF(N281="zákl. přenesená",J281,0)</f>
        <v>0</v>
      </c>
      <c r="BH281" s="183">
        <f>IF(N281="sníž. přenesená",J281,0)</f>
        <v>0</v>
      </c>
      <c r="BI281" s="183">
        <f>IF(N281="nulová",J281,0)</f>
        <v>0</v>
      </c>
      <c r="BJ281" s="18" t="s">
        <v>84</v>
      </c>
      <c r="BK281" s="183">
        <f>ROUND(I281*H281,2)</f>
        <v>0</v>
      </c>
      <c r="BL281" s="18" t="s">
        <v>243</v>
      </c>
      <c r="BM281" s="182" t="s">
        <v>858</v>
      </c>
    </row>
    <row r="282" s="13" customFormat="1">
      <c r="A282" s="13"/>
      <c r="B282" s="184"/>
      <c r="C282" s="13"/>
      <c r="D282" s="185" t="s">
        <v>154</v>
      </c>
      <c r="E282" s="186" t="s">
        <v>1</v>
      </c>
      <c r="F282" s="187" t="s">
        <v>859</v>
      </c>
      <c r="G282" s="13"/>
      <c r="H282" s="188">
        <v>3.2669999999999999</v>
      </c>
      <c r="I282" s="189"/>
      <c r="J282" s="13"/>
      <c r="K282" s="13"/>
      <c r="L282" s="184"/>
      <c r="M282" s="190"/>
      <c r="N282" s="191"/>
      <c r="O282" s="191"/>
      <c r="P282" s="191"/>
      <c r="Q282" s="191"/>
      <c r="R282" s="191"/>
      <c r="S282" s="191"/>
      <c r="T282" s="19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6" t="s">
        <v>154</v>
      </c>
      <c r="AU282" s="186" t="s">
        <v>89</v>
      </c>
      <c r="AV282" s="13" t="s">
        <v>89</v>
      </c>
      <c r="AW282" s="13" t="s">
        <v>32</v>
      </c>
      <c r="AX282" s="13" t="s">
        <v>84</v>
      </c>
      <c r="AY282" s="186" t="s">
        <v>145</v>
      </c>
    </row>
    <row r="283" s="2" customFormat="1" ht="24.15" customHeight="1">
      <c r="A283" s="37"/>
      <c r="B283" s="170"/>
      <c r="C283" s="171" t="s">
        <v>96</v>
      </c>
      <c r="D283" s="171" t="s">
        <v>147</v>
      </c>
      <c r="E283" s="172" t="s">
        <v>860</v>
      </c>
      <c r="F283" s="173" t="s">
        <v>861</v>
      </c>
      <c r="G283" s="174" t="s">
        <v>192</v>
      </c>
      <c r="H283" s="175">
        <v>3.2669999999999999</v>
      </c>
      <c r="I283" s="176"/>
      <c r="J283" s="177">
        <f>ROUND(I283*H283,2)</f>
        <v>0</v>
      </c>
      <c r="K283" s="173" t="s">
        <v>1</v>
      </c>
      <c r="L283" s="38"/>
      <c r="M283" s="178" t="s">
        <v>1</v>
      </c>
      <c r="N283" s="179" t="s">
        <v>41</v>
      </c>
      <c r="O283" s="76"/>
      <c r="P283" s="180">
        <f>O283*H283</f>
        <v>0</v>
      </c>
      <c r="Q283" s="180">
        <v>0.10000000000000001</v>
      </c>
      <c r="R283" s="180">
        <f>Q283*H283</f>
        <v>0.32669999999999999</v>
      </c>
      <c r="S283" s="180">
        <v>0.001</v>
      </c>
      <c r="T283" s="181">
        <f>S283*H283</f>
        <v>0.0032669999999999999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82" t="s">
        <v>243</v>
      </c>
      <c r="AT283" s="182" t="s">
        <v>147</v>
      </c>
      <c r="AU283" s="182" t="s">
        <v>89</v>
      </c>
      <c r="AY283" s="18" t="s">
        <v>145</v>
      </c>
      <c r="BE283" s="183">
        <f>IF(N283="základní",J283,0)</f>
        <v>0</v>
      </c>
      <c r="BF283" s="183">
        <f>IF(N283="snížená",J283,0)</f>
        <v>0</v>
      </c>
      <c r="BG283" s="183">
        <f>IF(N283="zákl. přenesená",J283,0)</f>
        <v>0</v>
      </c>
      <c r="BH283" s="183">
        <f>IF(N283="sníž. přenesená",J283,0)</f>
        <v>0</v>
      </c>
      <c r="BI283" s="183">
        <f>IF(N283="nulová",J283,0)</f>
        <v>0</v>
      </c>
      <c r="BJ283" s="18" t="s">
        <v>84</v>
      </c>
      <c r="BK283" s="183">
        <f>ROUND(I283*H283,2)</f>
        <v>0</v>
      </c>
      <c r="BL283" s="18" t="s">
        <v>243</v>
      </c>
      <c r="BM283" s="182" t="s">
        <v>862</v>
      </c>
    </row>
    <row r="284" s="13" customFormat="1">
      <c r="A284" s="13"/>
      <c r="B284" s="184"/>
      <c r="C284" s="13"/>
      <c r="D284" s="185" t="s">
        <v>154</v>
      </c>
      <c r="E284" s="186" t="s">
        <v>1</v>
      </c>
      <c r="F284" s="187" t="s">
        <v>859</v>
      </c>
      <c r="G284" s="13"/>
      <c r="H284" s="188">
        <v>3.2669999999999999</v>
      </c>
      <c r="I284" s="189"/>
      <c r="J284" s="13"/>
      <c r="K284" s="13"/>
      <c r="L284" s="184"/>
      <c r="M284" s="190"/>
      <c r="N284" s="191"/>
      <c r="O284" s="191"/>
      <c r="P284" s="191"/>
      <c r="Q284" s="191"/>
      <c r="R284" s="191"/>
      <c r="S284" s="191"/>
      <c r="T284" s="192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186" t="s">
        <v>154</v>
      </c>
      <c r="AU284" s="186" t="s">
        <v>89</v>
      </c>
      <c r="AV284" s="13" t="s">
        <v>89</v>
      </c>
      <c r="AW284" s="13" t="s">
        <v>32</v>
      </c>
      <c r="AX284" s="13" t="s">
        <v>84</v>
      </c>
      <c r="AY284" s="186" t="s">
        <v>145</v>
      </c>
    </row>
    <row r="285" s="2" customFormat="1" ht="16.5" customHeight="1">
      <c r="A285" s="37"/>
      <c r="B285" s="170"/>
      <c r="C285" s="171" t="s">
        <v>424</v>
      </c>
      <c r="D285" s="171" t="s">
        <v>147</v>
      </c>
      <c r="E285" s="172" t="s">
        <v>863</v>
      </c>
      <c r="F285" s="173" t="s">
        <v>864</v>
      </c>
      <c r="G285" s="174" t="s">
        <v>649</v>
      </c>
      <c r="H285" s="175">
        <v>1</v>
      </c>
      <c r="I285" s="176"/>
      <c r="J285" s="177">
        <f>ROUND(I285*H285,2)</f>
        <v>0</v>
      </c>
      <c r="K285" s="173" t="s">
        <v>1</v>
      </c>
      <c r="L285" s="38"/>
      <c r="M285" s="178" t="s">
        <v>1</v>
      </c>
      <c r="N285" s="179" t="s">
        <v>41</v>
      </c>
      <c r="O285" s="76"/>
      <c r="P285" s="180">
        <f>O285*H285</f>
        <v>0</v>
      </c>
      <c r="Q285" s="180">
        <v>0</v>
      </c>
      <c r="R285" s="180">
        <f>Q285*H285</f>
        <v>0</v>
      </c>
      <c r="S285" s="180">
        <v>0</v>
      </c>
      <c r="T285" s="18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82" t="s">
        <v>243</v>
      </c>
      <c r="AT285" s="182" t="s">
        <v>147</v>
      </c>
      <c r="AU285" s="182" t="s">
        <v>89</v>
      </c>
      <c r="AY285" s="18" t="s">
        <v>145</v>
      </c>
      <c r="BE285" s="183">
        <f>IF(N285="základní",J285,0)</f>
        <v>0</v>
      </c>
      <c r="BF285" s="183">
        <f>IF(N285="snížená",J285,0)</f>
        <v>0</v>
      </c>
      <c r="BG285" s="183">
        <f>IF(N285="zákl. přenesená",J285,0)</f>
        <v>0</v>
      </c>
      <c r="BH285" s="183">
        <f>IF(N285="sníž. přenesená",J285,0)</f>
        <v>0</v>
      </c>
      <c r="BI285" s="183">
        <f>IF(N285="nulová",J285,0)</f>
        <v>0</v>
      </c>
      <c r="BJ285" s="18" t="s">
        <v>84</v>
      </c>
      <c r="BK285" s="183">
        <f>ROUND(I285*H285,2)</f>
        <v>0</v>
      </c>
      <c r="BL285" s="18" t="s">
        <v>243</v>
      </c>
      <c r="BM285" s="182" t="s">
        <v>865</v>
      </c>
    </row>
    <row r="286" s="2" customFormat="1" ht="24.15" customHeight="1">
      <c r="A286" s="37"/>
      <c r="B286" s="170"/>
      <c r="C286" s="171" t="s">
        <v>427</v>
      </c>
      <c r="D286" s="171" t="s">
        <v>147</v>
      </c>
      <c r="E286" s="172" t="s">
        <v>866</v>
      </c>
      <c r="F286" s="173" t="s">
        <v>867</v>
      </c>
      <c r="G286" s="174" t="s">
        <v>174</v>
      </c>
      <c r="H286" s="175">
        <v>0.97999999999999998</v>
      </c>
      <c r="I286" s="176"/>
      <c r="J286" s="177">
        <f>ROUND(I286*H286,2)</f>
        <v>0</v>
      </c>
      <c r="K286" s="173" t="s">
        <v>1</v>
      </c>
      <c r="L286" s="38"/>
      <c r="M286" s="219" t="s">
        <v>1</v>
      </c>
      <c r="N286" s="220" t="s">
        <v>41</v>
      </c>
      <c r="O286" s="221"/>
      <c r="P286" s="222">
        <f>O286*H286</f>
        <v>0</v>
      </c>
      <c r="Q286" s="222">
        <v>0</v>
      </c>
      <c r="R286" s="222">
        <f>Q286*H286</f>
        <v>0</v>
      </c>
      <c r="S286" s="222">
        <v>0</v>
      </c>
      <c r="T286" s="223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2" t="s">
        <v>243</v>
      </c>
      <c r="AT286" s="182" t="s">
        <v>147</v>
      </c>
      <c r="AU286" s="182" t="s">
        <v>89</v>
      </c>
      <c r="AY286" s="18" t="s">
        <v>145</v>
      </c>
      <c r="BE286" s="183">
        <f>IF(N286="základní",J286,0)</f>
        <v>0</v>
      </c>
      <c r="BF286" s="183">
        <f>IF(N286="snížená",J286,0)</f>
        <v>0</v>
      </c>
      <c r="BG286" s="183">
        <f>IF(N286="zákl. přenesená",J286,0)</f>
        <v>0</v>
      </c>
      <c r="BH286" s="183">
        <f>IF(N286="sníž. přenesená",J286,0)</f>
        <v>0</v>
      </c>
      <c r="BI286" s="183">
        <f>IF(N286="nulová",J286,0)</f>
        <v>0</v>
      </c>
      <c r="BJ286" s="18" t="s">
        <v>84</v>
      </c>
      <c r="BK286" s="183">
        <f>ROUND(I286*H286,2)</f>
        <v>0</v>
      </c>
      <c r="BL286" s="18" t="s">
        <v>243</v>
      </c>
      <c r="BM286" s="182" t="s">
        <v>868</v>
      </c>
    </row>
    <row r="287" s="2" customFormat="1" ht="6.96" customHeight="1">
      <c r="A287" s="37"/>
      <c r="B287" s="59"/>
      <c r="C287" s="60"/>
      <c r="D287" s="60"/>
      <c r="E287" s="60"/>
      <c r="F287" s="60"/>
      <c r="G287" s="60"/>
      <c r="H287" s="60"/>
      <c r="I287" s="60"/>
      <c r="J287" s="60"/>
      <c r="K287" s="60"/>
      <c r="L287" s="38"/>
      <c r="M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</row>
  </sheetData>
  <autoFilter ref="C127:K286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105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Opravy fasád objektů DOZP a TS v areálu DPL Smečno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106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38"/>
      <c r="C9" s="37"/>
      <c r="D9" s="37"/>
      <c r="E9" s="66" t="s">
        <v>869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510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ROUND(J128,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ROUND((SUM(BE128:BE185)),  2)</f>
        <v>0</v>
      </c>
      <c r="G33" s="37"/>
      <c r="H33" s="37"/>
      <c r="I33" s="127">
        <v>0.20999999999999999</v>
      </c>
      <c r="J33" s="126">
        <f>ROUND(((SUM(BE128:BE185))*I33),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ROUND((SUM(BF128:BF185)),  2)</f>
        <v>0</v>
      </c>
      <c r="G34" s="37"/>
      <c r="H34" s="37"/>
      <c r="I34" s="127">
        <v>0.12</v>
      </c>
      <c r="J34" s="126">
        <f>ROUND(((SUM(BF128:BF185))*I34),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ROUND((SUM(BG128:BG185)),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ROUND((SUM(BH128:BH185)),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ROUND((SUM(BI128:BI185)),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Opravy fasád objektů DOZP a TS v areálu DPL Smečno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7"/>
      <c r="D87" s="37"/>
      <c r="E87" s="66" t="str">
        <f>E9</f>
        <v>40 - Zámek - kamenné a štukové prvky mostu - restaurování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Smečno</v>
      </c>
      <c r="G89" s="37"/>
      <c r="H89" s="37"/>
      <c r="I89" s="31" t="s">
        <v>22</v>
      </c>
      <c r="J89" s="68" t="str">
        <f>IF(J12="","",J12)</f>
        <v>28. 1. 2024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Domov pod Lipami Smečno</v>
      </c>
      <c r="G91" s="37"/>
      <c r="H91" s="37"/>
      <c r="I91" s="31" t="s">
        <v>30</v>
      </c>
      <c r="J91" s="35" t="str">
        <f>E21</f>
        <v>Projekt stav - ing.Volný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109</v>
      </c>
      <c r="D94" s="128"/>
      <c r="E94" s="128"/>
      <c r="F94" s="128"/>
      <c r="G94" s="128"/>
      <c r="H94" s="128"/>
      <c r="I94" s="128"/>
      <c r="J94" s="137" t="s">
        <v>110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111</v>
      </c>
      <c r="D96" s="37"/>
      <c r="E96" s="37"/>
      <c r="F96" s="37"/>
      <c r="G96" s="37"/>
      <c r="H96" s="37"/>
      <c r="I96" s="37"/>
      <c r="J96" s="95">
        <f>J128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112</v>
      </c>
    </row>
    <row r="97" s="9" customFormat="1" ht="24.96" customHeight="1">
      <c r="A97" s="9"/>
      <c r="B97" s="139"/>
      <c r="C97" s="9"/>
      <c r="D97" s="140" t="s">
        <v>511</v>
      </c>
      <c r="E97" s="141"/>
      <c r="F97" s="141"/>
      <c r="G97" s="141"/>
      <c r="H97" s="141"/>
      <c r="I97" s="141"/>
      <c r="J97" s="142">
        <f>J129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512</v>
      </c>
      <c r="E98" s="145"/>
      <c r="F98" s="145"/>
      <c r="G98" s="145"/>
      <c r="H98" s="145"/>
      <c r="I98" s="145"/>
      <c r="J98" s="146">
        <f>J130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870</v>
      </c>
      <c r="E99" s="145"/>
      <c r="F99" s="145"/>
      <c r="G99" s="145"/>
      <c r="H99" s="145"/>
      <c r="I99" s="145"/>
      <c r="J99" s="146">
        <f>J133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871</v>
      </c>
      <c r="E100" s="145"/>
      <c r="F100" s="145"/>
      <c r="G100" s="145"/>
      <c r="H100" s="145"/>
      <c r="I100" s="145"/>
      <c r="J100" s="146">
        <f>J136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513</v>
      </c>
      <c r="E101" s="145"/>
      <c r="F101" s="145"/>
      <c r="G101" s="145"/>
      <c r="H101" s="145"/>
      <c r="I101" s="145"/>
      <c r="J101" s="146">
        <f>J139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514</v>
      </c>
      <c r="E102" s="145"/>
      <c r="F102" s="145"/>
      <c r="G102" s="145"/>
      <c r="H102" s="145"/>
      <c r="I102" s="145"/>
      <c r="J102" s="146">
        <f>J145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515</v>
      </c>
      <c r="E103" s="145"/>
      <c r="F103" s="145"/>
      <c r="G103" s="145"/>
      <c r="H103" s="145"/>
      <c r="I103" s="145"/>
      <c r="J103" s="146">
        <f>J147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872</v>
      </c>
      <c r="E104" s="145"/>
      <c r="F104" s="145"/>
      <c r="G104" s="145"/>
      <c r="H104" s="145"/>
      <c r="I104" s="145"/>
      <c r="J104" s="146">
        <f>J149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39"/>
      <c r="C105" s="9"/>
      <c r="D105" s="140" t="s">
        <v>517</v>
      </c>
      <c r="E105" s="141"/>
      <c r="F105" s="141"/>
      <c r="G105" s="141"/>
      <c r="H105" s="141"/>
      <c r="I105" s="141"/>
      <c r="J105" s="142">
        <f>J170</f>
        <v>0</v>
      </c>
      <c r="K105" s="9"/>
      <c r="L105" s="13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43"/>
      <c r="C106" s="10"/>
      <c r="D106" s="144" t="s">
        <v>518</v>
      </c>
      <c r="E106" s="145"/>
      <c r="F106" s="145"/>
      <c r="G106" s="145"/>
      <c r="H106" s="145"/>
      <c r="I106" s="145"/>
      <c r="J106" s="146">
        <f>J171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43"/>
      <c r="C107" s="10"/>
      <c r="D107" s="144" t="s">
        <v>520</v>
      </c>
      <c r="E107" s="145"/>
      <c r="F107" s="145"/>
      <c r="G107" s="145"/>
      <c r="H107" s="145"/>
      <c r="I107" s="145"/>
      <c r="J107" s="146">
        <f>J173</f>
        <v>0</v>
      </c>
      <c r="K107" s="10"/>
      <c r="L107" s="14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43"/>
      <c r="C108" s="10"/>
      <c r="D108" s="144" t="s">
        <v>521</v>
      </c>
      <c r="E108" s="145"/>
      <c r="F108" s="145"/>
      <c r="G108" s="145"/>
      <c r="H108" s="145"/>
      <c r="I108" s="145"/>
      <c r="J108" s="146">
        <f>J181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7"/>
      <c r="B109" s="38"/>
      <c r="C109" s="37"/>
      <c r="D109" s="37"/>
      <c r="E109" s="37"/>
      <c r="F109" s="37"/>
      <c r="G109" s="37"/>
      <c r="H109" s="37"/>
      <c r="I109" s="37"/>
      <c r="J109" s="37"/>
      <c r="K109" s="37"/>
      <c r="L109" s="54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4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4" s="2" customFormat="1" ht="6.96" customHeight="1">
      <c r="A114" s="37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24.96" customHeight="1">
      <c r="A115" s="37"/>
      <c r="B115" s="38"/>
      <c r="C115" s="22" t="s">
        <v>130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7"/>
      <c r="D116" s="37"/>
      <c r="E116" s="37"/>
      <c r="F116" s="37"/>
      <c r="G116" s="37"/>
      <c r="H116" s="37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16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120" t="str">
        <f>E7</f>
        <v>Opravy fasád objektů DOZP a TS v areálu DPL Smečno</v>
      </c>
      <c r="F118" s="31"/>
      <c r="G118" s="31"/>
      <c r="H118" s="31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106</v>
      </c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30" customHeight="1">
      <c r="A120" s="37"/>
      <c r="B120" s="38"/>
      <c r="C120" s="37"/>
      <c r="D120" s="37"/>
      <c r="E120" s="66" t="str">
        <f>E9</f>
        <v>40 - Zámek - kamenné a štukové prvky mostu - restaurování</v>
      </c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7"/>
      <c r="E122" s="37"/>
      <c r="F122" s="26" t="str">
        <f>F12</f>
        <v>Smečno</v>
      </c>
      <c r="G122" s="37"/>
      <c r="H122" s="37"/>
      <c r="I122" s="31" t="s">
        <v>22</v>
      </c>
      <c r="J122" s="68" t="str">
        <f>IF(J12="","",J12)</f>
        <v>28. 1. 2024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7"/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25.65" customHeight="1">
      <c r="A124" s="37"/>
      <c r="B124" s="38"/>
      <c r="C124" s="31" t="s">
        <v>24</v>
      </c>
      <c r="D124" s="37"/>
      <c r="E124" s="37"/>
      <c r="F124" s="26" t="str">
        <f>E15</f>
        <v>Domov pod Lipami Smečno</v>
      </c>
      <c r="G124" s="37"/>
      <c r="H124" s="37"/>
      <c r="I124" s="31" t="s">
        <v>30</v>
      </c>
      <c r="J124" s="35" t="str">
        <f>E21</f>
        <v>Projekt stav - ing.Volný</v>
      </c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7"/>
      <c r="E125" s="37"/>
      <c r="F125" s="26" t="str">
        <f>IF(E18="","",E18)</f>
        <v>Vyplň údaj</v>
      </c>
      <c r="G125" s="37"/>
      <c r="H125" s="37"/>
      <c r="I125" s="31" t="s">
        <v>33</v>
      </c>
      <c r="J125" s="35" t="str">
        <f>E24</f>
        <v xml:space="preserve"> 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47"/>
      <c r="B127" s="148"/>
      <c r="C127" s="149" t="s">
        <v>131</v>
      </c>
      <c r="D127" s="150" t="s">
        <v>61</v>
      </c>
      <c r="E127" s="150" t="s">
        <v>57</v>
      </c>
      <c r="F127" s="150" t="s">
        <v>58</v>
      </c>
      <c r="G127" s="150" t="s">
        <v>132</v>
      </c>
      <c r="H127" s="150" t="s">
        <v>133</v>
      </c>
      <c r="I127" s="150" t="s">
        <v>134</v>
      </c>
      <c r="J127" s="150" t="s">
        <v>110</v>
      </c>
      <c r="K127" s="151" t="s">
        <v>135</v>
      </c>
      <c r="L127" s="152"/>
      <c r="M127" s="85" t="s">
        <v>1</v>
      </c>
      <c r="N127" s="86" t="s">
        <v>40</v>
      </c>
      <c r="O127" s="86" t="s">
        <v>136</v>
      </c>
      <c r="P127" s="86" t="s">
        <v>137</v>
      </c>
      <c r="Q127" s="86" t="s">
        <v>138</v>
      </c>
      <c r="R127" s="86" t="s">
        <v>139</v>
      </c>
      <c r="S127" s="86" t="s">
        <v>140</v>
      </c>
      <c r="T127" s="87" t="s">
        <v>141</v>
      </c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</row>
    <row r="128" s="2" customFormat="1" ht="22.8" customHeight="1">
      <c r="A128" s="37"/>
      <c r="B128" s="38"/>
      <c r="C128" s="92" t="s">
        <v>142</v>
      </c>
      <c r="D128" s="37"/>
      <c r="E128" s="37"/>
      <c r="F128" s="37"/>
      <c r="G128" s="37"/>
      <c r="H128" s="37"/>
      <c r="I128" s="37"/>
      <c r="J128" s="153">
        <f>BK128</f>
        <v>0</v>
      </c>
      <c r="K128" s="37"/>
      <c r="L128" s="38"/>
      <c r="M128" s="88"/>
      <c r="N128" s="72"/>
      <c r="O128" s="89"/>
      <c r="P128" s="154">
        <f>P129+P170</f>
        <v>0</v>
      </c>
      <c r="Q128" s="89"/>
      <c r="R128" s="154">
        <f>R129+R170</f>
        <v>8.9663270799999992</v>
      </c>
      <c r="S128" s="89"/>
      <c r="T128" s="155">
        <f>T129+T170</f>
        <v>6.088984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8" t="s">
        <v>75</v>
      </c>
      <c r="AU128" s="18" t="s">
        <v>112</v>
      </c>
      <c r="BK128" s="156">
        <f>BK129+BK170</f>
        <v>0</v>
      </c>
    </row>
    <row r="129" s="12" customFormat="1" ht="25.92" customHeight="1">
      <c r="A129" s="12"/>
      <c r="B129" s="157"/>
      <c r="C129" s="12"/>
      <c r="D129" s="158" t="s">
        <v>75</v>
      </c>
      <c r="E129" s="159" t="s">
        <v>143</v>
      </c>
      <c r="F129" s="159" t="s">
        <v>522</v>
      </c>
      <c r="G129" s="12"/>
      <c r="H129" s="12"/>
      <c r="I129" s="160"/>
      <c r="J129" s="161">
        <f>BK129</f>
        <v>0</v>
      </c>
      <c r="K129" s="12"/>
      <c r="L129" s="157"/>
      <c r="M129" s="162"/>
      <c r="N129" s="163"/>
      <c r="O129" s="163"/>
      <c r="P129" s="164">
        <f>P130+P133+P136+P139+P145+P147+P149</f>
        <v>0</v>
      </c>
      <c r="Q129" s="163"/>
      <c r="R129" s="164">
        <f>R130+R133+R136+R139+R145+R147+R149</f>
        <v>6.6087995599999987</v>
      </c>
      <c r="S129" s="163"/>
      <c r="T129" s="165">
        <f>T130+T133+T136+T139+T145+T147+T149</f>
        <v>6.0829839999999997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8" t="s">
        <v>84</v>
      </c>
      <c r="AT129" s="166" t="s">
        <v>75</v>
      </c>
      <c r="AU129" s="166" t="s">
        <v>76</v>
      </c>
      <c r="AY129" s="158" t="s">
        <v>145</v>
      </c>
      <c r="BK129" s="167">
        <f>BK130+BK133+BK136+BK139+BK145+BK147+BK149</f>
        <v>0</v>
      </c>
    </row>
    <row r="130" s="12" customFormat="1" ht="22.8" customHeight="1">
      <c r="A130" s="12"/>
      <c r="B130" s="157"/>
      <c r="C130" s="12"/>
      <c r="D130" s="158" t="s">
        <v>75</v>
      </c>
      <c r="E130" s="168" t="s">
        <v>163</v>
      </c>
      <c r="F130" s="168" t="s">
        <v>548</v>
      </c>
      <c r="G130" s="12"/>
      <c r="H130" s="12"/>
      <c r="I130" s="160"/>
      <c r="J130" s="169">
        <f>BK130</f>
        <v>0</v>
      </c>
      <c r="K130" s="12"/>
      <c r="L130" s="157"/>
      <c r="M130" s="162"/>
      <c r="N130" s="163"/>
      <c r="O130" s="163"/>
      <c r="P130" s="164">
        <f>SUM(P131:P132)</f>
        <v>0</v>
      </c>
      <c r="Q130" s="163"/>
      <c r="R130" s="164">
        <f>SUM(R131:R132)</f>
        <v>4.0076855999999994</v>
      </c>
      <c r="S130" s="163"/>
      <c r="T130" s="165">
        <f>SUM(T131:T132)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8" t="s">
        <v>84</v>
      </c>
      <c r="AT130" s="166" t="s">
        <v>75</v>
      </c>
      <c r="AU130" s="166" t="s">
        <v>84</v>
      </c>
      <c r="AY130" s="158" t="s">
        <v>145</v>
      </c>
      <c r="BK130" s="167">
        <f>SUM(BK131:BK132)</f>
        <v>0</v>
      </c>
    </row>
    <row r="131" s="2" customFormat="1" ht="24.15" customHeight="1">
      <c r="A131" s="37"/>
      <c r="B131" s="170"/>
      <c r="C131" s="171" t="s">
        <v>84</v>
      </c>
      <c r="D131" s="171" t="s">
        <v>147</v>
      </c>
      <c r="E131" s="172" t="s">
        <v>873</v>
      </c>
      <c r="F131" s="173" t="s">
        <v>874</v>
      </c>
      <c r="G131" s="174" t="s">
        <v>192</v>
      </c>
      <c r="H131" s="175">
        <v>8.2799999999999994</v>
      </c>
      <c r="I131" s="176"/>
      <c r="J131" s="177">
        <f>ROUND(I131*H131,2)</f>
        <v>0</v>
      </c>
      <c r="K131" s="173" t="s">
        <v>151</v>
      </c>
      <c r="L131" s="38"/>
      <c r="M131" s="178" t="s">
        <v>1</v>
      </c>
      <c r="N131" s="179" t="s">
        <v>41</v>
      </c>
      <c r="O131" s="76"/>
      <c r="P131" s="180">
        <f>O131*H131</f>
        <v>0</v>
      </c>
      <c r="Q131" s="180">
        <v>0.48402000000000001</v>
      </c>
      <c r="R131" s="180">
        <f>Q131*H131</f>
        <v>4.0076855999999994</v>
      </c>
      <c r="S131" s="180">
        <v>0</v>
      </c>
      <c r="T131" s="18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2" t="s">
        <v>152</v>
      </c>
      <c r="AT131" s="182" t="s">
        <v>147</v>
      </c>
      <c r="AU131" s="182" t="s">
        <v>89</v>
      </c>
      <c r="AY131" s="18" t="s">
        <v>145</v>
      </c>
      <c r="BE131" s="183">
        <f>IF(N131="základní",J131,0)</f>
        <v>0</v>
      </c>
      <c r="BF131" s="183">
        <f>IF(N131="snížená",J131,0)</f>
        <v>0</v>
      </c>
      <c r="BG131" s="183">
        <f>IF(N131="zákl. přenesená",J131,0)</f>
        <v>0</v>
      </c>
      <c r="BH131" s="183">
        <f>IF(N131="sníž. přenesená",J131,0)</f>
        <v>0</v>
      </c>
      <c r="BI131" s="183">
        <f>IF(N131="nulová",J131,0)</f>
        <v>0</v>
      </c>
      <c r="BJ131" s="18" t="s">
        <v>84</v>
      </c>
      <c r="BK131" s="183">
        <f>ROUND(I131*H131,2)</f>
        <v>0</v>
      </c>
      <c r="BL131" s="18" t="s">
        <v>152</v>
      </c>
      <c r="BM131" s="182" t="s">
        <v>875</v>
      </c>
    </row>
    <row r="132" s="13" customFormat="1">
      <c r="A132" s="13"/>
      <c r="B132" s="184"/>
      <c r="C132" s="13"/>
      <c r="D132" s="185" t="s">
        <v>154</v>
      </c>
      <c r="E132" s="186" t="s">
        <v>1</v>
      </c>
      <c r="F132" s="187" t="s">
        <v>876</v>
      </c>
      <c r="G132" s="13"/>
      <c r="H132" s="188">
        <v>8.2799999999999994</v>
      </c>
      <c r="I132" s="189"/>
      <c r="J132" s="13"/>
      <c r="K132" s="13"/>
      <c r="L132" s="184"/>
      <c r="M132" s="190"/>
      <c r="N132" s="191"/>
      <c r="O132" s="191"/>
      <c r="P132" s="191"/>
      <c r="Q132" s="191"/>
      <c r="R132" s="191"/>
      <c r="S132" s="191"/>
      <c r="T132" s="19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6" t="s">
        <v>154</v>
      </c>
      <c r="AU132" s="186" t="s">
        <v>89</v>
      </c>
      <c r="AV132" s="13" t="s">
        <v>89</v>
      </c>
      <c r="AW132" s="13" t="s">
        <v>32</v>
      </c>
      <c r="AX132" s="13" t="s">
        <v>84</v>
      </c>
      <c r="AY132" s="186" t="s">
        <v>145</v>
      </c>
    </row>
    <row r="133" s="12" customFormat="1" ht="22.8" customHeight="1">
      <c r="A133" s="12"/>
      <c r="B133" s="157"/>
      <c r="C133" s="12"/>
      <c r="D133" s="158" t="s">
        <v>75</v>
      </c>
      <c r="E133" s="168" t="s">
        <v>177</v>
      </c>
      <c r="F133" s="168" t="s">
        <v>877</v>
      </c>
      <c r="G133" s="12"/>
      <c r="H133" s="12"/>
      <c r="I133" s="160"/>
      <c r="J133" s="169">
        <f>BK133</f>
        <v>0</v>
      </c>
      <c r="K133" s="12"/>
      <c r="L133" s="157"/>
      <c r="M133" s="162"/>
      <c r="N133" s="163"/>
      <c r="O133" s="163"/>
      <c r="P133" s="164">
        <f>SUM(P134:P135)</f>
        <v>0</v>
      </c>
      <c r="Q133" s="163"/>
      <c r="R133" s="164">
        <f>SUM(R134:R135)</f>
        <v>1.6023455999999998</v>
      </c>
      <c r="S133" s="163"/>
      <c r="T133" s="165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8" t="s">
        <v>84</v>
      </c>
      <c r="AT133" s="166" t="s">
        <v>75</v>
      </c>
      <c r="AU133" s="166" t="s">
        <v>84</v>
      </c>
      <c r="AY133" s="158" t="s">
        <v>145</v>
      </c>
      <c r="BK133" s="167">
        <f>SUM(BK134:BK135)</f>
        <v>0</v>
      </c>
    </row>
    <row r="134" s="2" customFormat="1" ht="24.15" customHeight="1">
      <c r="A134" s="37"/>
      <c r="B134" s="170"/>
      <c r="C134" s="171" t="s">
        <v>89</v>
      </c>
      <c r="D134" s="171" t="s">
        <v>147</v>
      </c>
      <c r="E134" s="172" t="s">
        <v>878</v>
      </c>
      <c r="F134" s="173" t="s">
        <v>879</v>
      </c>
      <c r="G134" s="174" t="s">
        <v>192</v>
      </c>
      <c r="H134" s="175">
        <v>16.559999999999999</v>
      </c>
      <c r="I134" s="176"/>
      <c r="J134" s="177">
        <f>ROUND(I134*H134,2)</f>
        <v>0</v>
      </c>
      <c r="K134" s="173" t="s">
        <v>151</v>
      </c>
      <c r="L134" s="38"/>
      <c r="M134" s="178" t="s">
        <v>1</v>
      </c>
      <c r="N134" s="179" t="s">
        <v>41</v>
      </c>
      <c r="O134" s="76"/>
      <c r="P134" s="180">
        <f>O134*H134</f>
        <v>0</v>
      </c>
      <c r="Q134" s="180">
        <v>0.096759999999999999</v>
      </c>
      <c r="R134" s="180">
        <f>Q134*H134</f>
        <v>1.6023455999999998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152</v>
      </c>
      <c r="AT134" s="182" t="s">
        <v>147</v>
      </c>
      <c r="AU134" s="182" t="s">
        <v>89</v>
      </c>
      <c r="AY134" s="18" t="s">
        <v>145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84</v>
      </c>
      <c r="BK134" s="183">
        <f>ROUND(I134*H134,2)</f>
        <v>0</v>
      </c>
      <c r="BL134" s="18" t="s">
        <v>152</v>
      </c>
      <c r="BM134" s="182" t="s">
        <v>880</v>
      </c>
    </row>
    <row r="135" s="13" customFormat="1">
      <c r="A135" s="13"/>
      <c r="B135" s="184"/>
      <c r="C135" s="13"/>
      <c r="D135" s="185" t="s">
        <v>154</v>
      </c>
      <c r="E135" s="186" t="s">
        <v>1</v>
      </c>
      <c r="F135" s="187" t="s">
        <v>881</v>
      </c>
      <c r="G135" s="13"/>
      <c r="H135" s="188">
        <v>16.559999999999999</v>
      </c>
      <c r="I135" s="189"/>
      <c r="J135" s="13"/>
      <c r="K135" s="13"/>
      <c r="L135" s="184"/>
      <c r="M135" s="190"/>
      <c r="N135" s="191"/>
      <c r="O135" s="191"/>
      <c r="P135" s="191"/>
      <c r="Q135" s="191"/>
      <c r="R135" s="191"/>
      <c r="S135" s="191"/>
      <c r="T135" s="19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6" t="s">
        <v>154</v>
      </c>
      <c r="AU135" s="186" t="s">
        <v>89</v>
      </c>
      <c r="AV135" s="13" t="s">
        <v>89</v>
      </c>
      <c r="AW135" s="13" t="s">
        <v>32</v>
      </c>
      <c r="AX135" s="13" t="s">
        <v>84</v>
      </c>
      <c r="AY135" s="186" t="s">
        <v>145</v>
      </c>
    </row>
    <row r="136" s="12" customFormat="1" ht="22.8" customHeight="1">
      <c r="A136" s="12"/>
      <c r="B136" s="157"/>
      <c r="C136" s="12"/>
      <c r="D136" s="158" t="s">
        <v>75</v>
      </c>
      <c r="E136" s="168" t="s">
        <v>198</v>
      </c>
      <c r="F136" s="168" t="s">
        <v>882</v>
      </c>
      <c r="G136" s="12"/>
      <c r="H136" s="12"/>
      <c r="I136" s="160"/>
      <c r="J136" s="169">
        <f>BK136</f>
        <v>0</v>
      </c>
      <c r="K136" s="12"/>
      <c r="L136" s="157"/>
      <c r="M136" s="162"/>
      <c r="N136" s="163"/>
      <c r="O136" s="163"/>
      <c r="P136" s="164">
        <f>SUM(P137:P138)</f>
        <v>0</v>
      </c>
      <c r="Q136" s="163"/>
      <c r="R136" s="164">
        <f>SUM(R137:R138)</f>
        <v>0</v>
      </c>
      <c r="S136" s="163"/>
      <c r="T136" s="165">
        <f>SUM(T137:T138)</f>
        <v>4.968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8" t="s">
        <v>84</v>
      </c>
      <c r="AT136" s="166" t="s">
        <v>75</v>
      </c>
      <c r="AU136" s="166" t="s">
        <v>84</v>
      </c>
      <c r="AY136" s="158" t="s">
        <v>145</v>
      </c>
      <c r="BK136" s="167">
        <f>SUM(BK137:BK138)</f>
        <v>0</v>
      </c>
    </row>
    <row r="137" s="2" customFormat="1" ht="24.15" customHeight="1">
      <c r="A137" s="37"/>
      <c r="B137" s="170"/>
      <c r="C137" s="171" t="s">
        <v>163</v>
      </c>
      <c r="D137" s="171" t="s">
        <v>147</v>
      </c>
      <c r="E137" s="172" t="s">
        <v>378</v>
      </c>
      <c r="F137" s="173" t="s">
        <v>883</v>
      </c>
      <c r="G137" s="174" t="s">
        <v>150</v>
      </c>
      <c r="H137" s="175">
        <v>2.484</v>
      </c>
      <c r="I137" s="176"/>
      <c r="J137" s="177">
        <f>ROUND(I137*H137,2)</f>
        <v>0</v>
      </c>
      <c r="K137" s="173" t="s">
        <v>1</v>
      </c>
      <c r="L137" s="38"/>
      <c r="M137" s="178" t="s">
        <v>1</v>
      </c>
      <c r="N137" s="179" t="s">
        <v>41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2</v>
      </c>
      <c r="T137" s="181">
        <f>S137*H137</f>
        <v>4.968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152</v>
      </c>
      <c r="AT137" s="182" t="s">
        <v>147</v>
      </c>
      <c r="AU137" s="182" t="s">
        <v>89</v>
      </c>
      <c r="AY137" s="18" t="s">
        <v>145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84</v>
      </c>
      <c r="BK137" s="183">
        <f>ROUND(I137*H137,2)</f>
        <v>0</v>
      </c>
      <c r="BL137" s="18" t="s">
        <v>152</v>
      </c>
      <c r="BM137" s="182" t="s">
        <v>884</v>
      </c>
    </row>
    <row r="138" s="13" customFormat="1">
      <c r="A138" s="13"/>
      <c r="B138" s="184"/>
      <c r="C138" s="13"/>
      <c r="D138" s="185" t="s">
        <v>154</v>
      </c>
      <c r="E138" s="186" t="s">
        <v>1</v>
      </c>
      <c r="F138" s="187" t="s">
        <v>885</v>
      </c>
      <c r="G138" s="13"/>
      <c r="H138" s="188">
        <v>2.484</v>
      </c>
      <c r="I138" s="189"/>
      <c r="J138" s="13"/>
      <c r="K138" s="13"/>
      <c r="L138" s="184"/>
      <c r="M138" s="190"/>
      <c r="N138" s="191"/>
      <c r="O138" s="191"/>
      <c r="P138" s="191"/>
      <c r="Q138" s="191"/>
      <c r="R138" s="191"/>
      <c r="S138" s="191"/>
      <c r="T138" s="19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6" t="s">
        <v>154</v>
      </c>
      <c r="AU138" s="186" t="s">
        <v>89</v>
      </c>
      <c r="AV138" s="13" t="s">
        <v>89</v>
      </c>
      <c r="AW138" s="13" t="s">
        <v>32</v>
      </c>
      <c r="AX138" s="13" t="s">
        <v>84</v>
      </c>
      <c r="AY138" s="186" t="s">
        <v>145</v>
      </c>
    </row>
    <row r="139" s="12" customFormat="1" ht="22.8" customHeight="1">
      <c r="A139" s="12"/>
      <c r="B139" s="157"/>
      <c r="C139" s="12"/>
      <c r="D139" s="158" t="s">
        <v>75</v>
      </c>
      <c r="E139" s="168" t="s">
        <v>417</v>
      </c>
      <c r="F139" s="168" t="s">
        <v>578</v>
      </c>
      <c r="G139" s="12"/>
      <c r="H139" s="12"/>
      <c r="I139" s="160"/>
      <c r="J139" s="169">
        <f>BK139</f>
        <v>0</v>
      </c>
      <c r="K139" s="12"/>
      <c r="L139" s="157"/>
      <c r="M139" s="162"/>
      <c r="N139" s="163"/>
      <c r="O139" s="163"/>
      <c r="P139" s="164">
        <f>SUM(P140:P144)</f>
        <v>0</v>
      </c>
      <c r="Q139" s="163"/>
      <c r="R139" s="164">
        <f>SUM(R140:R144)</f>
        <v>0</v>
      </c>
      <c r="S139" s="163"/>
      <c r="T139" s="165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8" t="s">
        <v>84</v>
      </c>
      <c r="AT139" s="166" t="s">
        <v>75</v>
      </c>
      <c r="AU139" s="166" t="s">
        <v>84</v>
      </c>
      <c r="AY139" s="158" t="s">
        <v>145</v>
      </c>
      <c r="BK139" s="167">
        <f>SUM(BK140:BK144)</f>
        <v>0</v>
      </c>
    </row>
    <row r="140" s="2" customFormat="1" ht="33" customHeight="1">
      <c r="A140" s="37"/>
      <c r="B140" s="170"/>
      <c r="C140" s="171" t="s">
        <v>152</v>
      </c>
      <c r="D140" s="171" t="s">
        <v>147</v>
      </c>
      <c r="E140" s="172" t="s">
        <v>420</v>
      </c>
      <c r="F140" s="173" t="s">
        <v>421</v>
      </c>
      <c r="G140" s="174" t="s">
        <v>174</v>
      </c>
      <c r="H140" s="175">
        <v>6.0830000000000002</v>
      </c>
      <c r="I140" s="176"/>
      <c r="J140" s="177">
        <f>ROUND(I140*H140,2)</f>
        <v>0</v>
      </c>
      <c r="K140" s="173" t="s">
        <v>151</v>
      </c>
      <c r="L140" s="38"/>
      <c r="M140" s="178" t="s">
        <v>1</v>
      </c>
      <c r="N140" s="179" t="s">
        <v>41</v>
      </c>
      <c r="O140" s="76"/>
      <c r="P140" s="180">
        <f>O140*H140</f>
        <v>0</v>
      </c>
      <c r="Q140" s="180">
        <v>0</v>
      </c>
      <c r="R140" s="180">
        <f>Q140*H140</f>
        <v>0</v>
      </c>
      <c r="S140" s="180">
        <v>0</v>
      </c>
      <c r="T140" s="18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2" t="s">
        <v>152</v>
      </c>
      <c r="AT140" s="182" t="s">
        <v>147</v>
      </c>
      <c r="AU140" s="182" t="s">
        <v>89</v>
      </c>
      <c r="AY140" s="18" t="s">
        <v>145</v>
      </c>
      <c r="BE140" s="183">
        <f>IF(N140="základní",J140,0)</f>
        <v>0</v>
      </c>
      <c r="BF140" s="183">
        <f>IF(N140="snížená",J140,0)</f>
        <v>0</v>
      </c>
      <c r="BG140" s="183">
        <f>IF(N140="zákl. přenesená",J140,0)</f>
        <v>0</v>
      </c>
      <c r="BH140" s="183">
        <f>IF(N140="sníž. přenesená",J140,0)</f>
        <v>0</v>
      </c>
      <c r="BI140" s="183">
        <f>IF(N140="nulová",J140,0)</f>
        <v>0</v>
      </c>
      <c r="BJ140" s="18" t="s">
        <v>84</v>
      </c>
      <c r="BK140" s="183">
        <f>ROUND(I140*H140,2)</f>
        <v>0</v>
      </c>
      <c r="BL140" s="18" t="s">
        <v>152</v>
      </c>
      <c r="BM140" s="182" t="s">
        <v>886</v>
      </c>
    </row>
    <row r="141" s="2" customFormat="1" ht="24.15" customHeight="1">
      <c r="A141" s="37"/>
      <c r="B141" s="170"/>
      <c r="C141" s="171" t="s">
        <v>171</v>
      </c>
      <c r="D141" s="171" t="s">
        <v>147</v>
      </c>
      <c r="E141" s="172" t="s">
        <v>422</v>
      </c>
      <c r="F141" s="173" t="s">
        <v>423</v>
      </c>
      <c r="G141" s="174" t="s">
        <v>174</v>
      </c>
      <c r="H141" s="175">
        <v>6.0830000000000002</v>
      </c>
      <c r="I141" s="176"/>
      <c r="J141" s="177">
        <f>ROUND(I141*H141,2)</f>
        <v>0</v>
      </c>
      <c r="K141" s="173" t="s">
        <v>151</v>
      </c>
      <c r="L141" s="38"/>
      <c r="M141" s="178" t="s">
        <v>1</v>
      </c>
      <c r="N141" s="179" t="s">
        <v>41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152</v>
      </c>
      <c r="AT141" s="182" t="s">
        <v>147</v>
      </c>
      <c r="AU141" s="182" t="s">
        <v>89</v>
      </c>
      <c r="AY141" s="18" t="s">
        <v>145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84</v>
      </c>
      <c r="BK141" s="183">
        <f>ROUND(I141*H141,2)</f>
        <v>0</v>
      </c>
      <c r="BL141" s="18" t="s">
        <v>152</v>
      </c>
      <c r="BM141" s="182" t="s">
        <v>887</v>
      </c>
    </row>
    <row r="142" s="2" customFormat="1" ht="24.15" customHeight="1">
      <c r="A142" s="37"/>
      <c r="B142" s="170"/>
      <c r="C142" s="171" t="s">
        <v>177</v>
      </c>
      <c r="D142" s="171" t="s">
        <v>147</v>
      </c>
      <c r="E142" s="172" t="s">
        <v>425</v>
      </c>
      <c r="F142" s="173" t="s">
        <v>426</v>
      </c>
      <c r="G142" s="174" t="s">
        <v>174</v>
      </c>
      <c r="H142" s="175">
        <v>6.0830000000000002</v>
      </c>
      <c r="I142" s="176"/>
      <c r="J142" s="177">
        <f>ROUND(I142*H142,2)</f>
        <v>0</v>
      </c>
      <c r="K142" s="173" t="s">
        <v>151</v>
      </c>
      <c r="L142" s="38"/>
      <c r="M142" s="178" t="s">
        <v>1</v>
      </c>
      <c r="N142" s="179" t="s">
        <v>41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152</v>
      </c>
      <c r="AT142" s="182" t="s">
        <v>147</v>
      </c>
      <c r="AU142" s="182" t="s">
        <v>89</v>
      </c>
      <c r="AY142" s="18" t="s">
        <v>145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84</v>
      </c>
      <c r="BK142" s="183">
        <f>ROUND(I142*H142,2)</f>
        <v>0</v>
      </c>
      <c r="BL142" s="18" t="s">
        <v>152</v>
      </c>
      <c r="BM142" s="182" t="s">
        <v>888</v>
      </c>
    </row>
    <row r="143" s="2" customFormat="1" ht="33" customHeight="1">
      <c r="A143" s="37"/>
      <c r="B143" s="170"/>
      <c r="C143" s="171" t="s">
        <v>181</v>
      </c>
      <c r="D143" s="171" t="s">
        <v>147</v>
      </c>
      <c r="E143" s="172" t="s">
        <v>428</v>
      </c>
      <c r="F143" s="173" t="s">
        <v>429</v>
      </c>
      <c r="G143" s="174" t="s">
        <v>174</v>
      </c>
      <c r="H143" s="175">
        <v>6.0830000000000002</v>
      </c>
      <c r="I143" s="176"/>
      <c r="J143" s="177">
        <f>ROUND(I143*H143,2)</f>
        <v>0</v>
      </c>
      <c r="K143" s="173" t="s">
        <v>151</v>
      </c>
      <c r="L143" s="38"/>
      <c r="M143" s="178" t="s">
        <v>1</v>
      </c>
      <c r="N143" s="179" t="s">
        <v>41</v>
      </c>
      <c r="O143" s="76"/>
      <c r="P143" s="180">
        <f>O143*H143</f>
        <v>0</v>
      </c>
      <c r="Q143" s="180">
        <v>0</v>
      </c>
      <c r="R143" s="180">
        <f>Q143*H143</f>
        <v>0</v>
      </c>
      <c r="S143" s="180">
        <v>0</v>
      </c>
      <c r="T143" s="18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2" t="s">
        <v>152</v>
      </c>
      <c r="AT143" s="182" t="s">
        <v>147</v>
      </c>
      <c r="AU143" s="182" t="s">
        <v>89</v>
      </c>
      <c r="AY143" s="18" t="s">
        <v>145</v>
      </c>
      <c r="BE143" s="183">
        <f>IF(N143="základní",J143,0)</f>
        <v>0</v>
      </c>
      <c r="BF143" s="183">
        <f>IF(N143="snížená",J143,0)</f>
        <v>0</v>
      </c>
      <c r="BG143" s="183">
        <f>IF(N143="zákl. přenesená",J143,0)</f>
        <v>0</v>
      </c>
      <c r="BH143" s="183">
        <f>IF(N143="sníž. přenesená",J143,0)</f>
        <v>0</v>
      </c>
      <c r="BI143" s="183">
        <f>IF(N143="nulová",J143,0)</f>
        <v>0</v>
      </c>
      <c r="BJ143" s="18" t="s">
        <v>84</v>
      </c>
      <c r="BK143" s="183">
        <f>ROUND(I143*H143,2)</f>
        <v>0</v>
      </c>
      <c r="BL143" s="18" t="s">
        <v>152</v>
      </c>
      <c r="BM143" s="182" t="s">
        <v>889</v>
      </c>
    </row>
    <row r="144" s="2" customFormat="1" ht="24.15" customHeight="1">
      <c r="A144" s="37"/>
      <c r="B144" s="170"/>
      <c r="C144" s="171" t="s">
        <v>189</v>
      </c>
      <c r="D144" s="171" t="s">
        <v>147</v>
      </c>
      <c r="E144" s="172" t="s">
        <v>431</v>
      </c>
      <c r="F144" s="173" t="s">
        <v>432</v>
      </c>
      <c r="G144" s="174" t="s">
        <v>174</v>
      </c>
      <c r="H144" s="175">
        <v>6.0830000000000002</v>
      </c>
      <c r="I144" s="176"/>
      <c r="J144" s="177">
        <f>ROUND(I144*H144,2)</f>
        <v>0</v>
      </c>
      <c r="K144" s="173" t="s">
        <v>1</v>
      </c>
      <c r="L144" s="38"/>
      <c r="M144" s="178" t="s">
        <v>1</v>
      </c>
      <c r="N144" s="179" t="s">
        <v>41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152</v>
      </c>
      <c r="AT144" s="182" t="s">
        <v>147</v>
      </c>
      <c r="AU144" s="182" t="s">
        <v>89</v>
      </c>
      <c r="AY144" s="18" t="s">
        <v>145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84</v>
      </c>
      <c r="BK144" s="183">
        <f>ROUND(I144*H144,2)</f>
        <v>0</v>
      </c>
      <c r="BL144" s="18" t="s">
        <v>152</v>
      </c>
      <c r="BM144" s="182" t="s">
        <v>890</v>
      </c>
    </row>
    <row r="145" s="12" customFormat="1" ht="22.8" customHeight="1">
      <c r="A145" s="12"/>
      <c r="B145" s="157"/>
      <c r="C145" s="12"/>
      <c r="D145" s="158" t="s">
        <v>75</v>
      </c>
      <c r="E145" s="168" t="s">
        <v>433</v>
      </c>
      <c r="F145" s="168" t="s">
        <v>584</v>
      </c>
      <c r="G145" s="12"/>
      <c r="H145" s="12"/>
      <c r="I145" s="160"/>
      <c r="J145" s="169">
        <f>BK145</f>
        <v>0</v>
      </c>
      <c r="K145" s="12"/>
      <c r="L145" s="157"/>
      <c r="M145" s="162"/>
      <c r="N145" s="163"/>
      <c r="O145" s="163"/>
      <c r="P145" s="164">
        <f>P146</f>
        <v>0</v>
      </c>
      <c r="Q145" s="163"/>
      <c r="R145" s="164">
        <f>R146</f>
        <v>0</v>
      </c>
      <c r="S145" s="163"/>
      <c r="T145" s="165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58" t="s">
        <v>84</v>
      </c>
      <c r="AT145" s="166" t="s">
        <v>75</v>
      </c>
      <c r="AU145" s="166" t="s">
        <v>84</v>
      </c>
      <c r="AY145" s="158" t="s">
        <v>145</v>
      </c>
      <c r="BK145" s="167">
        <f>BK146</f>
        <v>0</v>
      </c>
    </row>
    <row r="146" s="2" customFormat="1" ht="16.5" customHeight="1">
      <c r="A146" s="37"/>
      <c r="B146" s="170"/>
      <c r="C146" s="171" t="s">
        <v>198</v>
      </c>
      <c r="D146" s="171" t="s">
        <v>147</v>
      </c>
      <c r="E146" s="172" t="s">
        <v>436</v>
      </c>
      <c r="F146" s="173" t="s">
        <v>437</v>
      </c>
      <c r="G146" s="174" t="s">
        <v>174</v>
      </c>
      <c r="H146" s="175">
        <v>6.609</v>
      </c>
      <c r="I146" s="176"/>
      <c r="J146" s="177">
        <f>ROUND(I146*H146,2)</f>
        <v>0</v>
      </c>
      <c r="K146" s="173" t="s">
        <v>151</v>
      </c>
      <c r="L146" s="38"/>
      <c r="M146" s="178" t="s">
        <v>1</v>
      </c>
      <c r="N146" s="179" t="s">
        <v>41</v>
      </c>
      <c r="O146" s="76"/>
      <c r="P146" s="180">
        <f>O146*H146</f>
        <v>0</v>
      </c>
      <c r="Q146" s="180">
        <v>0</v>
      </c>
      <c r="R146" s="180">
        <f>Q146*H146</f>
        <v>0</v>
      </c>
      <c r="S146" s="180">
        <v>0</v>
      </c>
      <c r="T146" s="18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2" t="s">
        <v>152</v>
      </c>
      <c r="AT146" s="182" t="s">
        <v>147</v>
      </c>
      <c r="AU146" s="182" t="s">
        <v>89</v>
      </c>
      <c r="AY146" s="18" t="s">
        <v>145</v>
      </c>
      <c r="BE146" s="183">
        <f>IF(N146="základní",J146,0)</f>
        <v>0</v>
      </c>
      <c r="BF146" s="183">
        <f>IF(N146="snížená",J146,0)</f>
        <v>0</v>
      </c>
      <c r="BG146" s="183">
        <f>IF(N146="zákl. přenesená",J146,0)</f>
        <v>0</v>
      </c>
      <c r="BH146" s="183">
        <f>IF(N146="sníž. přenesená",J146,0)</f>
        <v>0</v>
      </c>
      <c r="BI146" s="183">
        <f>IF(N146="nulová",J146,0)</f>
        <v>0</v>
      </c>
      <c r="BJ146" s="18" t="s">
        <v>84</v>
      </c>
      <c r="BK146" s="183">
        <f>ROUND(I146*H146,2)</f>
        <v>0</v>
      </c>
      <c r="BL146" s="18" t="s">
        <v>152</v>
      </c>
      <c r="BM146" s="182" t="s">
        <v>891</v>
      </c>
    </row>
    <row r="147" s="12" customFormat="1" ht="22.8" customHeight="1">
      <c r="A147" s="12"/>
      <c r="B147" s="157"/>
      <c r="C147" s="12"/>
      <c r="D147" s="158" t="s">
        <v>75</v>
      </c>
      <c r="E147" s="168" t="s">
        <v>75</v>
      </c>
      <c r="F147" s="168" t="s">
        <v>586</v>
      </c>
      <c r="G147" s="12"/>
      <c r="H147" s="12"/>
      <c r="I147" s="160"/>
      <c r="J147" s="169">
        <f>BK147</f>
        <v>0</v>
      </c>
      <c r="K147" s="12"/>
      <c r="L147" s="157"/>
      <c r="M147" s="162"/>
      <c r="N147" s="163"/>
      <c r="O147" s="163"/>
      <c r="P147" s="164">
        <f>P148</f>
        <v>0</v>
      </c>
      <c r="Q147" s="163"/>
      <c r="R147" s="164">
        <f>R148</f>
        <v>0</v>
      </c>
      <c r="S147" s="163"/>
      <c r="T147" s="165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8" t="s">
        <v>84</v>
      </c>
      <c r="AT147" s="166" t="s">
        <v>75</v>
      </c>
      <c r="AU147" s="166" t="s">
        <v>84</v>
      </c>
      <c r="AY147" s="158" t="s">
        <v>145</v>
      </c>
      <c r="BK147" s="167">
        <f>BK148</f>
        <v>0</v>
      </c>
    </row>
    <row r="148" s="2" customFormat="1" ht="16.5" customHeight="1">
      <c r="A148" s="37"/>
      <c r="B148" s="170"/>
      <c r="C148" s="171" t="s">
        <v>81</v>
      </c>
      <c r="D148" s="171" t="s">
        <v>147</v>
      </c>
      <c r="E148" s="172" t="s">
        <v>587</v>
      </c>
      <c r="F148" s="173" t="s">
        <v>588</v>
      </c>
      <c r="G148" s="174" t="s">
        <v>479</v>
      </c>
      <c r="H148" s="175">
        <v>1</v>
      </c>
      <c r="I148" s="176"/>
      <c r="J148" s="177">
        <f>ROUND(I148*H148,2)</f>
        <v>0</v>
      </c>
      <c r="K148" s="173" t="s">
        <v>1</v>
      </c>
      <c r="L148" s="38"/>
      <c r="M148" s="178" t="s">
        <v>1</v>
      </c>
      <c r="N148" s="179" t="s">
        <v>41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152</v>
      </c>
      <c r="AT148" s="182" t="s">
        <v>147</v>
      </c>
      <c r="AU148" s="182" t="s">
        <v>89</v>
      </c>
      <c r="AY148" s="18" t="s">
        <v>145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84</v>
      </c>
      <c r="BK148" s="183">
        <f>ROUND(I148*H148,2)</f>
        <v>0</v>
      </c>
      <c r="BL148" s="18" t="s">
        <v>152</v>
      </c>
      <c r="BM148" s="182" t="s">
        <v>892</v>
      </c>
    </row>
    <row r="149" s="12" customFormat="1" ht="22.8" customHeight="1">
      <c r="A149" s="12"/>
      <c r="B149" s="157"/>
      <c r="C149" s="12"/>
      <c r="D149" s="158" t="s">
        <v>75</v>
      </c>
      <c r="E149" s="168" t="s">
        <v>590</v>
      </c>
      <c r="F149" s="168" t="s">
        <v>893</v>
      </c>
      <c r="G149" s="12"/>
      <c r="H149" s="12"/>
      <c r="I149" s="160"/>
      <c r="J149" s="169">
        <f>BK149</f>
        <v>0</v>
      </c>
      <c r="K149" s="12"/>
      <c r="L149" s="157"/>
      <c r="M149" s="162"/>
      <c r="N149" s="163"/>
      <c r="O149" s="163"/>
      <c r="P149" s="164">
        <f>SUM(P150:P169)</f>
        <v>0</v>
      </c>
      <c r="Q149" s="163"/>
      <c r="R149" s="164">
        <f>SUM(R150:R169)</f>
        <v>0.99876835999999991</v>
      </c>
      <c r="S149" s="163"/>
      <c r="T149" s="165">
        <f>SUM(T150:T169)</f>
        <v>1.1149839999999998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8" t="s">
        <v>84</v>
      </c>
      <c r="AT149" s="166" t="s">
        <v>75</v>
      </c>
      <c r="AU149" s="166" t="s">
        <v>84</v>
      </c>
      <c r="AY149" s="158" t="s">
        <v>145</v>
      </c>
      <c r="BK149" s="167">
        <f>SUM(BK150:BK169)</f>
        <v>0</v>
      </c>
    </row>
    <row r="150" s="2" customFormat="1" ht="37.8" customHeight="1">
      <c r="A150" s="37"/>
      <c r="B150" s="170"/>
      <c r="C150" s="171" t="s">
        <v>213</v>
      </c>
      <c r="D150" s="171" t="s">
        <v>147</v>
      </c>
      <c r="E150" s="172" t="s">
        <v>592</v>
      </c>
      <c r="F150" s="173" t="s">
        <v>593</v>
      </c>
      <c r="G150" s="174" t="s">
        <v>192</v>
      </c>
      <c r="H150" s="175">
        <v>21.442</v>
      </c>
      <c r="I150" s="176"/>
      <c r="J150" s="177">
        <f>ROUND(I150*H150,2)</f>
        <v>0</v>
      </c>
      <c r="K150" s="173" t="s">
        <v>1</v>
      </c>
      <c r="L150" s="38"/>
      <c r="M150" s="178" t="s">
        <v>1</v>
      </c>
      <c r="N150" s="179" t="s">
        <v>41</v>
      </c>
      <c r="O150" s="76"/>
      <c r="P150" s="180">
        <f>O150*H150</f>
        <v>0</v>
      </c>
      <c r="Q150" s="180">
        <v>0.00080000000000000004</v>
      </c>
      <c r="R150" s="180">
        <f>Q150*H150</f>
        <v>0.017153600000000001</v>
      </c>
      <c r="S150" s="180">
        <v>0.002</v>
      </c>
      <c r="T150" s="181">
        <f>S150*H150</f>
        <v>0.042883999999999999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152</v>
      </c>
      <c r="AT150" s="182" t="s">
        <v>147</v>
      </c>
      <c r="AU150" s="182" t="s">
        <v>89</v>
      </c>
      <c r="AY150" s="18" t="s">
        <v>145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84</v>
      </c>
      <c r="BK150" s="183">
        <f>ROUND(I150*H150,2)</f>
        <v>0</v>
      </c>
      <c r="BL150" s="18" t="s">
        <v>152</v>
      </c>
      <c r="BM150" s="182" t="s">
        <v>894</v>
      </c>
    </row>
    <row r="151" s="15" customFormat="1">
      <c r="A151" s="15"/>
      <c r="B151" s="211"/>
      <c r="C151" s="15"/>
      <c r="D151" s="185" t="s">
        <v>154</v>
      </c>
      <c r="E151" s="212" t="s">
        <v>1</v>
      </c>
      <c r="F151" s="213" t="s">
        <v>895</v>
      </c>
      <c r="G151" s="15"/>
      <c r="H151" s="212" t="s">
        <v>1</v>
      </c>
      <c r="I151" s="214"/>
      <c r="J151" s="15"/>
      <c r="K151" s="15"/>
      <c r="L151" s="211"/>
      <c r="M151" s="215"/>
      <c r="N151" s="216"/>
      <c r="O151" s="216"/>
      <c r="P151" s="216"/>
      <c r="Q151" s="216"/>
      <c r="R151" s="216"/>
      <c r="S151" s="216"/>
      <c r="T151" s="21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12" t="s">
        <v>154</v>
      </c>
      <c r="AU151" s="212" t="s">
        <v>89</v>
      </c>
      <c r="AV151" s="15" t="s">
        <v>84</v>
      </c>
      <c r="AW151" s="15" t="s">
        <v>32</v>
      </c>
      <c r="AX151" s="15" t="s">
        <v>76</v>
      </c>
      <c r="AY151" s="212" t="s">
        <v>145</v>
      </c>
    </row>
    <row r="152" s="13" customFormat="1">
      <c r="A152" s="13"/>
      <c r="B152" s="184"/>
      <c r="C152" s="13"/>
      <c r="D152" s="185" t="s">
        <v>154</v>
      </c>
      <c r="E152" s="186" t="s">
        <v>1</v>
      </c>
      <c r="F152" s="187" t="s">
        <v>896</v>
      </c>
      <c r="G152" s="13"/>
      <c r="H152" s="188">
        <v>11.699999999999999</v>
      </c>
      <c r="I152" s="189"/>
      <c r="J152" s="13"/>
      <c r="K152" s="13"/>
      <c r="L152" s="184"/>
      <c r="M152" s="190"/>
      <c r="N152" s="191"/>
      <c r="O152" s="191"/>
      <c r="P152" s="191"/>
      <c r="Q152" s="191"/>
      <c r="R152" s="191"/>
      <c r="S152" s="191"/>
      <c r="T152" s="19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6" t="s">
        <v>154</v>
      </c>
      <c r="AU152" s="186" t="s">
        <v>89</v>
      </c>
      <c r="AV152" s="13" t="s">
        <v>89</v>
      </c>
      <c r="AW152" s="13" t="s">
        <v>32</v>
      </c>
      <c r="AX152" s="13" t="s">
        <v>76</v>
      </c>
      <c r="AY152" s="186" t="s">
        <v>145</v>
      </c>
    </row>
    <row r="153" s="15" customFormat="1">
      <c r="A153" s="15"/>
      <c r="B153" s="211"/>
      <c r="C153" s="15"/>
      <c r="D153" s="185" t="s">
        <v>154</v>
      </c>
      <c r="E153" s="212" t="s">
        <v>1</v>
      </c>
      <c r="F153" s="213" t="s">
        <v>897</v>
      </c>
      <c r="G153" s="15"/>
      <c r="H153" s="212" t="s">
        <v>1</v>
      </c>
      <c r="I153" s="214"/>
      <c r="J153" s="15"/>
      <c r="K153" s="15"/>
      <c r="L153" s="211"/>
      <c r="M153" s="215"/>
      <c r="N153" s="216"/>
      <c r="O153" s="216"/>
      <c r="P153" s="216"/>
      <c r="Q153" s="216"/>
      <c r="R153" s="216"/>
      <c r="S153" s="216"/>
      <c r="T153" s="217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12" t="s">
        <v>154</v>
      </c>
      <c r="AU153" s="212" t="s">
        <v>89</v>
      </c>
      <c r="AV153" s="15" t="s">
        <v>84</v>
      </c>
      <c r="AW153" s="15" t="s">
        <v>32</v>
      </c>
      <c r="AX153" s="15" t="s">
        <v>76</v>
      </c>
      <c r="AY153" s="212" t="s">
        <v>145</v>
      </c>
    </row>
    <row r="154" s="13" customFormat="1">
      <c r="A154" s="13"/>
      <c r="B154" s="184"/>
      <c r="C154" s="13"/>
      <c r="D154" s="185" t="s">
        <v>154</v>
      </c>
      <c r="E154" s="186" t="s">
        <v>1</v>
      </c>
      <c r="F154" s="187" t="s">
        <v>898</v>
      </c>
      <c r="G154" s="13"/>
      <c r="H154" s="188">
        <v>5.742</v>
      </c>
      <c r="I154" s="189"/>
      <c r="J154" s="13"/>
      <c r="K154" s="13"/>
      <c r="L154" s="184"/>
      <c r="M154" s="190"/>
      <c r="N154" s="191"/>
      <c r="O154" s="191"/>
      <c r="P154" s="191"/>
      <c r="Q154" s="191"/>
      <c r="R154" s="191"/>
      <c r="S154" s="191"/>
      <c r="T154" s="19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6" t="s">
        <v>154</v>
      </c>
      <c r="AU154" s="186" t="s">
        <v>89</v>
      </c>
      <c r="AV154" s="13" t="s">
        <v>89</v>
      </c>
      <c r="AW154" s="13" t="s">
        <v>32</v>
      </c>
      <c r="AX154" s="13" t="s">
        <v>76</v>
      </c>
      <c r="AY154" s="186" t="s">
        <v>145</v>
      </c>
    </row>
    <row r="155" s="15" customFormat="1">
      <c r="A155" s="15"/>
      <c r="B155" s="211"/>
      <c r="C155" s="15"/>
      <c r="D155" s="185" t="s">
        <v>154</v>
      </c>
      <c r="E155" s="212" t="s">
        <v>1</v>
      </c>
      <c r="F155" s="213" t="s">
        <v>899</v>
      </c>
      <c r="G155" s="15"/>
      <c r="H155" s="212" t="s">
        <v>1</v>
      </c>
      <c r="I155" s="214"/>
      <c r="J155" s="15"/>
      <c r="K155" s="15"/>
      <c r="L155" s="211"/>
      <c r="M155" s="215"/>
      <c r="N155" s="216"/>
      <c r="O155" s="216"/>
      <c r="P155" s="216"/>
      <c r="Q155" s="216"/>
      <c r="R155" s="216"/>
      <c r="S155" s="216"/>
      <c r="T155" s="21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12" t="s">
        <v>154</v>
      </c>
      <c r="AU155" s="212" t="s">
        <v>89</v>
      </c>
      <c r="AV155" s="15" t="s">
        <v>84</v>
      </c>
      <c r="AW155" s="15" t="s">
        <v>32</v>
      </c>
      <c r="AX155" s="15" t="s">
        <v>76</v>
      </c>
      <c r="AY155" s="212" t="s">
        <v>145</v>
      </c>
    </row>
    <row r="156" s="13" customFormat="1">
      <c r="A156" s="13"/>
      <c r="B156" s="184"/>
      <c r="C156" s="13"/>
      <c r="D156" s="185" t="s">
        <v>154</v>
      </c>
      <c r="E156" s="186" t="s">
        <v>1</v>
      </c>
      <c r="F156" s="187" t="s">
        <v>900</v>
      </c>
      <c r="G156" s="13"/>
      <c r="H156" s="188">
        <v>4</v>
      </c>
      <c r="I156" s="189"/>
      <c r="J156" s="13"/>
      <c r="K156" s="13"/>
      <c r="L156" s="184"/>
      <c r="M156" s="190"/>
      <c r="N156" s="191"/>
      <c r="O156" s="191"/>
      <c r="P156" s="191"/>
      <c r="Q156" s="191"/>
      <c r="R156" s="191"/>
      <c r="S156" s="191"/>
      <c r="T156" s="19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6" t="s">
        <v>154</v>
      </c>
      <c r="AU156" s="186" t="s">
        <v>89</v>
      </c>
      <c r="AV156" s="13" t="s">
        <v>89</v>
      </c>
      <c r="AW156" s="13" t="s">
        <v>32</v>
      </c>
      <c r="AX156" s="13" t="s">
        <v>76</v>
      </c>
      <c r="AY156" s="186" t="s">
        <v>145</v>
      </c>
    </row>
    <row r="157" s="14" customFormat="1">
      <c r="A157" s="14"/>
      <c r="B157" s="193"/>
      <c r="C157" s="14"/>
      <c r="D157" s="185" t="s">
        <v>154</v>
      </c>
      <c r="E157" s="194" t="s">
        <v>1</v>
      </c>
      <c r="F157" s="195" t="s">
        <v>159</v>
      </c>
      <c r="G157" s="14"/>
      <c r="H157" s="196">
        <v>21.442</v>
      </c>
      <c r="I157" s="197"/>
      <c r="J157" s="14"/>
      <c r="K157" s="14"/>
      <c r="L157" s="193"/>
      <c r="M157" s="198"/>
      <c r="N157" s="199"/>
      <c r="O157" s="199"/>
      <c r="P157" s="199"/>
      <c r="Q157" s="199"/>
      <c r="R157" s="199"/>
      <c r="S157" s="199"/>
      <c r="T157" s="200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4" t="s">
        <v>154</v>
      </c>
      <c r="AU157" s="194" t="s">
        <v>89</v>
      </c>
      <c r="AV157" s="14" t="s">
        <v>152</v>
      </c>
      <c r="AW157" s="14" t="s">
        <v>32</v>
      </c>
      <c r="AX157" s="14" t="s">
        <v>84</v>
      </c>
      <c r="AY157" s="194" t="s">
        <v>145</v>
      </c>
    </row>
    <row r="158" s="2" customFormat="1" ht="24.15" customHeight="1">
      <c r="A158" s="37"/>
      <c r="B158" s="170"/>
      <c r="C158" s="171" t="s">
        <v>8</v>
      </c>
      <c r="D158" s="171" t="s">
        <v>147</v>
      </c>
      <c r="E158" s="172" t="s">
        <v>609</v>
      </c>
      <c r="F158" s="173" t="s">
        <v>610</v>
      </c>
      <c r="G158" s="174" t="s">
        <v>192</v>
      </c>
      <c r="H158" s="175">
        <v>21.442</v>
      </c>
      <c r="I158" s="176"/>
      <c r="J158" s="177">
        <f>ROUND(I158*H158,2)</f>
        <v>0</v>
      </c>
      <c r="K158" s="173" t="s">
        <v>1</v>
      </c>
      <c r="L158" s="38"/>
      <c r="M158" s="178" t="s">
        <v>1</v>
      </c>
      <c r="N158" s="179" t="s">
        <v>41</v>
      </c>
      <c r="O158" s="76"/>
      <c r="P158" s="180">
        <f>O158*H158</f>
        <v>0</v>
      </c>
      <c r="Q158" s="180">
        <v>0</v>
      </c>
      <c r="R158" s="180">
        <f>Q158*H158</f>
        <v>0</v>
      </c>
      <c r="S158" s="180">
        <v>0.029999999999999999</v>
      </c>
      <c r="T158" s="181">
        <f>S158*H158</f>
        <v>0.64325999999999994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2" t="s">
        <v>152</v>
      </c>
      <c r="AT158" s="182" t="s">
        <v>147</v>
      </c>
      <c r="AU158" s="182" t="s">
        <v>89</v>
      </c>
      <c r="AY158" s="18" t="s">
        <v>145</v>
      </c>
      <c r="BE158" s="183">
        <f>IF(N158="základní",J158,0)</f>
        <v>0</v>
      </c>
      <c r="BF158" s="183">
        <f>IF(N158="snížená",J158,0)</f>
        <v>0</v>
      </c>
      <c r="BG158" s="183">
        <f>IF(N158="zákl. přenesená",J158,0)</f>
        <v>0</v>
      </c>
      <c r="BH158" s="183">
        <f>IF(N158="sníž. přenesená",J158,0)</f>
        <v>0</v>
      </c>
      <c r="BI158" s="183">
        <f>IF(N158="nulová",J158,0)</f>
        <v>0</v>
      </c>
      <c r="BJ158" s="18" t="s">
        <v>84</v>
      </c>
      <c r="BK158" s="183">
        <f>ROUND(I158*H158,2)</f>
        <v>0</v>
      </c>
      <c r="BL158" s="18" t="s">
        <v>152</v>
      </c>
      <c r="BM158" s="182" t="s">
        <v>901</v>
      </c>
    </row>
    <row r="159" s="13" customFormat="1">
      <c r="A159" s="13"/>
      <c r="B159" s="184"/>
      <c r="C159" s="13"/>
      <c r="D159" s="185" t="s">
        <v>154</v>
      </c>
      <c r="E159" s="186" t="s">
        <v>1</v>
      </c>
      <c r="F159" s="187" t="s">
        <v>902</v>
      </c>
      <c r="G159" s="13"/>
      <c r="H159" s="188">
        <v>21.442</v>
      </c>
      <c r="I159" s="189"/>
      <c r="J159" s="13"/>
      <c r="K159" s="13"/>
      <c r="L159" s="184"/>
      <c r="M159" s="190"/>
      <c r="N159" s="191"/>
      <c r="O159" s="191"/>
      <c r="P159" s="191"/>
      <c r="Q159" s="191"/>
      <c r="R159" s="191"/>
      <c r="S159" s="191"/>
      <c r="T159" s="19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6" t="s">
        <v>154</v>
      </c>
      <c r="AU159" s="186" t="s">
        <v>89</v>
      </c>
      <c r="AV159" s="13" t="s">
        <v>89</v>
      </c>
      <c r="AW159" s="13" t="s">
        <v>32</v>
      </c>
      <c r="AX159" s="13" t="s">
        <v>84</v>
      </c>
      <c r="AY159" s="186" t="s">
        <v>145</v>
      </c>
    </row>
    <row r="160" s="2" customFormat="1" ht="16.5" customHeight="1">
      <c r="A160" s="37"/>
      <c r="B160" s="170"/>
      <c r="C160" s="171" t="s">
        <v>228</v>
      </c>
      <c r="D160" s="171" t="s">
        <v>147</v>
      </c>
      <c r="E160" s="172" t="s">
        <v>612</v>
      </c>
      <c r="F160" s="173" t="s">
        <v>613</v>
      </c>
      <c r="G160" s="174" t="s">
        <v>192</v>
      </c>
      <c r="H160" s="175">
        <v>21.442</v>
      </c>
      <c r="I160" s="176"/>
      <c r="J160" s="177">
        <f>ROUND(I160*H160,2)</f>
        <v>0</v>
      </c>
      <c r="K160" s="173" t="s">
        <v>1</v>
      </c>
      <c r="L160" s="38"/>
      <c r="M160" s="178" t="s">
        <v>1</v>
      </c>
      <c r="N160" s="179" t="s">
        <v>41</v>
      </c>
      <c r="O160" s="76"/>
      <c r="P160" s="180">
        <f>O160*H160</f>
        <v>0</v>
      </c>
      <c r="Q160" s="180">
        <v>6.0000000000000002E-05</v>
      </c>
      <c r="R160" s="180">
        <f>Q160*H160</f>
        <v>0.00128652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152</v>
      </c>
      <c r="AT160" s="182" t="s">
        <v>147</v>
      </c>
      <c r="AU160" s="182" t="s">
        <v>89</v>
      </c>
      <c r="AY160" s="18" t="s">
        <v>145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84</v>
      </c>
      <c r="BK160" s="183">
        <f>ROUND(I160*H160,2)</f>
        <v>0</v>
      </c>
      <c r="BL160" s="18" t="s">
        <v>152</v>
      </c>
      <c r="BM160" s="182" t="s">
        <v>903</v>
      </c>
    </row>
    <row r="161" s="13" customFormat="1">
      <c r="A161" s="13"/>
      <c r="B161" s="184"/>
      <c r="C161" s="13"/>
      <c r="D161" s="185" t="s">
        <v>154</v>
      </c>
      <c r="E161" s="186" t="s">
        <v>1</v>
      </c>
      <c r="F161" s="187" t="s">
        <v>902</v>
      </c>
      <c r="G161" s="13"/>
      <c r="H161" s="188">
        <v>21.442</v>
      </c>
      <c r="I161" s="189"/>
      <c r="J161" s="13"/>
      <c r="K161" s="13"/>
      <c r="L161" s="184"/>
      <c r="M161" s="190"/>
      <c r="N161" s="191"/>
      <c r="O161" s="191"/>
      <c r="P161" s="191"/>
      <c r="Q161" s="191"/>
      <c r="R161" s="191"/>
      <c r="S161" s="191"/>
      <c r="T161" s="19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6" t="s">
        <v>154</v>
      </c>
      <c r="AU161" s="186" t="s">
        <v>89</v>
      </c>
      <c r="AV161" s="13" t="s">
        <v>89</v>
      </c>
      <c r="AW161" s="13" t="s">
        <v>32</v>
      </c>
      <c r="AX161" s="13" t="s">
        <v>84</v>
      </c>
      <c r="AY161" s="186" t="s">
        <v>145</v>
      </c>
    </row>
    <row r="162" s="2" customFormat="1" ht="16.5" customHeight="1">
      <c r="A162" s="37"/>
      <c r="B162" s="170"/>
      <c r="C162" s="171" t="s">
        <v>233</v>
      </c>
      <c r="D162" s="171" t="s">
        <v>147</v>
      </c>
      <c r="E162" s="172" t="s">
        <v>616</v>
      </c>
      <c r="F162" s="173" t="s">
        <v>617</v>
      </c>
      <c r="G162" s="174" t="s">
        <v>192</v>
      </c>
      <c r="H162" s="175">
        <v>21.442</v>
      </c>
      <c r="I162" s="176"/>
      <c r="J162" s="177">
        <f>ROUND(I162*H162,2)</f>
        <v>0</v>
      </c>
      <c r="K162" s="173" t="s">
        <v>1</v>
      </c>
      <c r="L162" s="38"/>
      <c r="M162" s="178" t="s">
        <v>1</v>
      </c>
      <c r="N162" s="179" t="s">
        <v>41</v>
      </c>
      <c r="O162" s="76"/>
      <c r="P162" s="180">
        <f>O162*H162</f>
        <v>0</v>
      </c>
      <c r="Q162" s="180">
        <v>0.00050000000000000001</v>
      </c>
      <c r="R162" s="180">
        <f>Q162*H162</f>
        <v>0.010721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152</v>
      </c>
      <c r="AT162" s="182" t="s">
        <v>147</v>
      </c>
      <c r="AU162" s="182" t="s">
        <v>89</v>
      </c>
      <c r="AY162" s="18" t="s">
        <v>145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84</v>
      </c>
      <c r="BK162" s="183">
        <f>ROUND(I162*H162,2)</f>
        <v>0</v>
      </c>
      <c r="BL162" s="18" t="s">
        <v>152</v>
      </c>
      <c r="BM162" s="182" t="s">
        <v>904</v>
      </c>
    </row>
    <row r="163" s="13" customFormat="1">
      <c r="A163" s="13"/>
      <c r="B163" s="184"/>
      <c r="C163" s="13"/>
      <c r="D163" s="185" t="s">
        <v>154</v>
      </c>
      <c r="E163" s="186" t="s">
        <v>1</v>
      </c>
      <c r="F163" s="187" t="s">
        <v>902</v>
      </c>
      <c r="G163" s="13"/>
      <c r="H163" s="188">
        <v>21.442</v>
      </c>
      <c r="I163" s="189"/>
      <c r="J163" s="13"/>
      <c r="K163" s="13"/>
      <c r="L163" s="184"/>
      <c r="M163" s="190"/>
      <c r="N163" s="191"/>
      <c r="O163" s="191"/>
      <c r="P163" s="191"/>
      <c r="Q163" s="191"/>
      <c r="R163" s="191"/>
      <c r="S163" s="191"/>
      <c r="T163" s="19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6" t="s">
        <v>154</v>
      </c>
      <c r="AU163" s="186" t="s">
        <v>89</v>
      </c>
      <c r="AV163" s="13" t="s">
        <v>89</v>
      </c>
      <c r="AW163" s="13" t="s">
        <v>32</v>
      </c>
      <c r="AX163" s="13" t="s">
        <v>84</v>
      </c>
      <c r="AY163" s="186" t="s">
        <v>145</v>
      </c>
    </row>
    <row r="164" s="2" customFormat="1" ht="16.5" customHeight="1">
      <c r="A164" s="37"/>
      <c r="B164" s="170"/>
      <c r="C164" s="171" t="s">
        <v>238</v>
      </c>
      <c r="D164" s="171" t="s">
        <v>147</v>
      </c>
      <c r="E164" s="172" t="s">
        <v>619</v>
      </c>
      <c r="F164" s="173" t="s">
        <v>905</v>
      </c>
      <c r="G164" s="174" t="s">
        <v>192</v>
      </c>
      <c r="H164" s="175">
        <v>21.442</v>
      </c>
      <c r="I164" s="176"/>
      <c r="J164" s="177">
        <f>ROUND(I164*H164,2)</f>
        <v>0</v>
      </c>
      <c r="K164" s="173" t="s">
        <v>1</v>
      </c>
      <c r="L164" s="38"/>
      <c r="M164" s="178" t="s">
        <v>1</v>
      </c>
      <c r="N164" s="179" t="s">
        <v>41</v>
      </c>
      <c r="O164" s="76"/>
      <c r="P164" s="180">
        <f>O164*H164</f>
        <v>0</v>
      </c>
      <c r="Q164" s="180">
        <v>0.035220000000000001</v>
      </c>
      <c r="R164" s="180">
        <f>Q164*H164</f>
        <v>0.75518724000000004</v>
      </c>
      <c r="S164" s="180">
        <v>0.014999999999999999</v>
      </c>
      <c r="T164" s="181">
        <f>S164*H164</f>
        <v>0.32162999999999997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82" t="s">
        <v>152</v>
      </c>
      <c r="AT164" s="182" t="s">
        <v>147</v>
      </c>
      <c r="AU164" s="182" t="s">
        <v>89</v>
      </c>
      <c r="AY164" s="18" t="s">
        <v>145</v>
      </c>
      <c r="BE164" s="183">
        <f>IF(N164="základní",J164,0)</f>
        <v>0</v>
      </c>
      <c r="BF164" s="183">
        <f>IF(N164="snížená",J164,0)</f>
        <v>0</v>
      </c>
      <c r="BG164" s="183">
        <f>IF(N164="zákl. přenesená",J164,0)</f>
        <v>0</v>
      </c>
      <c r="BH164" s="183">
        <f>IF(N164="sníž. přenesená",J164,0)</f>
        <v>0</v>
      </c>
      <c r="BI164" s="183">
        <f>IF(N164="nulová",J164,0)</f>
        <v>0</v>
      </c>
      <c r="BJ164" s="18" t="s">
        <v>84</v>
      </c>
      <c r="BK164" s="183">
        <f>ROUND(I164*H164,2)</f>
        <v>0</v>
      </c>
      <c r="BL164" s="18" t="s">
        <v>152</v>
      </c>
      <c r="BM164" s="182" t="s">
        <v>906</v>
      </c>
    </row>
    <row r="165" s="13" customFormat="1">
      <c r="A165" s="13"/>
      <c r="B165" s="184"/>
      <c r="C165" s="13"/>
      <c r="D165" s="185" t="s">
        <v>154</v>
      </c>
      <c r="E165" s="186" t="s">
        <v>1</v>
      </c>
      <c r="F165" s="187" t="s">
        <v>902</v>
      </c>
      <c r="G165" s="13"/>
      <c r="H165" s="188">
        <v>21.442</v>
      </c>
      <c r="I165" s="189"/>
      <c r="J165" s="13"/>
      <c r="K165" s="13"/>
      <c r="L165" s="184"/>
      <c r="M165" s="190"/>
      <c r="N165" s="191"/>
      <c r="O165" s="191"/>
      <c r="P165" s="191"/>
      <c r="Q165" s="191"/>
      <c r="R165" s="191"/>
      <c r="S165" s="191"/>
      <c r="T165" s="19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6" t="s">
        <v>154</v>
      </c>
      <c r="AU165" s="186" t="s">
        <v>89</v>
      </c>
      <c r="AV165" s="13" t="s">
        <v>89</v>
      </c>
      <c r="AW165" s="13" t="s">
        <v>32</v>
      </c>
      <c r="AX165" s="13" t="s">
        <v>84</v>
      </c>
      <c r="AY165" s="186" t="s">
        <v>145</v>
      </c>
    </row>
    <row r="166" s="2" customFormat="1" ht="16.5" customHeight="1">
      <c r="A166" s="37"/>
      <c r="B166" s="170"/>
      <c r="C166" s="171" t="s">
        <v>243</v>
      </c>
      <c r="D166" s="171" t="s">
        <v>147</v>
      </c>
      <c r="E166" s="172" t="s">
        <v>622</v>
      </c>
      <c r="F166" s="173" t="s">
        <v>907</v>
      </c>
      <c r="G166" s="174" t="s">
        <v>192</v>
      </c>
      <c r="H166" s="175">
        <v>21.442</v>
      </c>
      <c r="I166" s="176"/>
      <c r="J166" s="177">
        <f>ROUND(I166*H166,2)</f>
        <v>0</v>
      </c>
      <c r="K166" s="173" t="s">
        <v>1</v>
      </c>
      <c r="L166" s="38"/>
      <c r="M166" s="178" t="s">
        <v>1</v>
      </c>
      <c r="N166" s="179" t="s">
        <v>41</v>
      </c>
      <c r="O166" s="76"/>
      <c r="P166" s="180">
        <f>O166*H166</f>
        <v>0</v>
      </c>
      <c r="Q166" s="180">
        <v>0.01</v>
      </c>
      <c r="R166" s="180">
        <f>Q166*H166</f>
        <v>0.21442</v>
      </c>
      <c r="S166" s="180">
        <v>0.0050000000000000001</v>
      </c>
      <c r="T166" s="181">
        <f>S166*H166</f>
        <v>0.10721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2" t="s">
        <v>152</v>
      </c>
      <c r="AT166" s="182" t="s">
        <v>147</v>
      </c>
      <c r="AU166" s="182" t="s">
        <v>89</v>
      </c>
      <c r="AY166" s="18" t="s">
        <v>145</v>
      </c>
      <c r="BE166" s="183">
        <f>IF(N166="základní",J166,0)</f>
        <v>0</v>
      </c>
      <c r="BF166" s="183">
        <f>IF(N166="snížená",J166,0)</f>
        <v>0</v>
      </c>
      <c r="BG166" s="183">
        <f>IF(N166="zákl. přenesená",J166,0)</f>
        <v>0</v>
      </c>
      <c r="BH166" s="183">
        <f>IF(N166="sníž. přenesená",J166,0)</f>
        <v>0</v>
      </c>
      <c r="BI166" s="183">
        <f>IF(N166="nulová",J166,0)</f>
        <v>0</v>
      </c>
      <c r="BJ166" s="18" t="s">
        <v>84</v>
      </c>
      <c r="BK166" s="183">
        <f>ROUND(I166*H166,2)</f>
        <v>0</v>
      </c>
      <c r="BL166" s="18" t="s">
        <v>152</v>
      </c>
      <c r="BM166" s="182" t="s">
        <v>908</v>
      </c>
    </row>
    <row r="167" s="13" customFormat="1">
      <c r="A167" s="13"/>
      <c r="B167" s="184"/>
      <c r="C167" s="13"/>
      <c r="D167" s="185" t="s">
        <v>154</v>
      </c>
      <c r="E167" s="186" t="s">
        <v>1</v>
      </c>
      <c r="F167" s="187" t="s">
        <v>902</v>
      </c>
      <c r="G167" s="13"/>
      <c r="H167" s="188">
        <v>21.442</v>
      </c>
      <c r="I167" s="189"/>
      <c r="J167" s="13"/>
      <c r="K167" s="13"/>
      <c r="L167" s="184"/>
      <c r="M167" s="190"/>
      <c r="N167" s="191"/>
      <c r="O167" s="191"/>
      <c r="P167" s="191"/>
      <c r="Q167" s="191"/>
      <c r="R167" s="191"/>
      <c r="S167" s="191"/>
      <c r="T167" s="19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6" t="s">
        <v>154</v>
      </c>
      <c r="AU167" s="186" t="s">
        <v>89</v>
      </c>
      <c r="AV167" s="13" t="s">
        <v>89</v>
      </c>
      <c r="AW167" s="13" t="s">
        <v>32</v>
      </c>
      <c r="AX167" s="13" t="s">
        <v>84</v>
      </c>
      <c r="AY167" s="186" t="s">
        <v>145</v>
      </c>
    </row>
    <row r="168" s="2" customFormat="1" ht="16.5" customHeight="1">
      <c r="A168" s="37"/>
      <c r="B168" s="170"/>
      <c r="C168" s="171" t="s">
        <v>249</v>
      </c>
      <c r="D168" s="171" t="s">
        <v>147</v>
      </c>
      <c r="E168" s="172" t="s">
        <v>626</v>
      </c>
      <c r="F168" s="173" t="s">
        <v>909</v>
      </c>
      <c r="G168" s="174" t="s">
        <v>192</v>
      </c>
      <c r="H168" s="175">
        <v>21.442</v>
      </c>
      <c r="I168" s="176"/>
      <c r="J168" s="177">
        <f>ROUND(I168*H168,2)</f>
        <v>0</v>
      </c>
      <c r="K168" s="173" t="s">
        <v>1</v>
      </c>
      <c r="L168" s="38"/>
      <c r="M168" s="178" t="s">
        <v>1</v>
      </c>
      <c r="N168" s="179" t="s">
        <v>41</v>
      </c>
      <c r="O168" s="76"/>
      <c r="P168" s="180">
        <f>O168*H168</f>
        <v>0</v>
      </c>
      <c r="Q168" s="180">
        <v>0</v>
      </c>
      <c r="R168" s="180">
        <f>Q168*H168</f>
        <v>0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152</v>
      </c>
      <c r="AT168" s="182" t="s">
        <v>147</v>
      </c>
      <c r="AU168" s="182" t="s">
        <v>89</v>
      </c>
      <c r="AY168" s="18" t="s">
        <v>145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84</v>
      </c>
      <c r="BK168" s="183">
        <f>ROUND(I168*H168,2)</f>
        <v>0</v>
      </c>
      <c r="BL168" s="18" t="s">
        <v>152</v>
      </c>
      <c r="BM168" s="182" t="s">
        <v>910</v>
      </c>
    </row>
    <row r="169" s="13" customFormat="1">
      <c r="A169" s="13"/>
      <c r="B169" s="184"/>
      <c r="C169" s="13"/>
      <c r="D169" s="185" t="s">
        <v>154</v>
      </c>
      <c r="E169" s="186" t="s">
        <v>1</v>
      </c>
      <c r="F169" s="187" t="s">
        <v>902</v>
      </c>
      <c r="G169" s="13"/>
      <c r="H169" s="188">
        <v>21.442</v>
      </c>
      <c r="I169" s="189"/>
      <c r="J169" s="13"/>
      <c r="K169" s="13"/>
      <c r="L169" s="184"/>
      <c r="M169" s="190"/>
      <c r="N169" s="191"/>
      <c r="O169" s="191"/>
      <c r="P169" s="191"/>
      <c r="Q169" s="191"/>
      <c r="R169" s="191"/>
      <c r="S169" s="191"/>
      <c r="T169" s="19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6" t="s">
        <v>154</v>
      </c>
      <c r="AU169" s="186" t="s">
        <v>89</v>
      </c>
      <c r="AV169" s="13" t="s">
        <v>89</v>
      </c>
      <c r="AW169" s="13" t="s">
        <v>32</v>
      </c>
      <c r="AX169" s="13" t="s">
        <v>84</v>
      </c>
      <c r="AY169" s="186" t="s">
        <v>145</v>
      </c>
    </row>
    <row r="170" s="12" customFormat="1" ht="25.92" customHeight="1">
      <c r="A170" s="12"/>
      <c r="B170" s="157"/>
      <c r="C170" s="12"/>
      <c r="D170" s="158" t="s">
        <v>75</v>
      </c>
      <c r="E170" s="159" t="s">
        <v>438</v>
      </c>
      <c r="F170" s="159" t="s">
        <v>629</v>
      </c>
      <c r="G170" s="12"/>
      <c r="H170" s="12"/>
      <c r="I170" s="160"/>
      <c r="J170" s="161">
        <f>BK170</f>
        <v>0</v>
      </c>
      <c r="K170" s="12"/>
      <c r="L170" s="157"/>
      <c r="M170" s="162"/>
      <c r="N170" s="163"/>
      <c r="O170" s="163"/>
      <c r="P170" s="164">
        <f>P171+P173+P181</f>
        <v>0</v>
      </c>
      <c r="Q170" s="163"/>
      <c r="R170" s="164">
        <f>R171+R173+R181</f>
        <v>2.3575275199999997</v>
      </c>
      <c r="S170" s="163"/>
      <c r="T170" s="165">
        <f>T171+T173+T181</f>
        <v>0.0060000000000000001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8" t="s">
        <v>89</v>
      </c>
      <c r="AT170" s="166" t="s">
        <v>75</v>
      </c>
      <c r="AU170" s="166" t="s">
        <v>76</v>
      </c>
      <c r="AY170" s="158" t="s">
        <v>145</v>
      </c>
      <c r="BK170" s="167">
        <f>BK171+BK173+BK181</f>
        <v>0</v>
      </c>
    </row>
    <row r="171" s="12" customFormat="1" ht="22.8" customHeight="1">
      <c r="A171" s="12"/>
      <c r="B171" s="157"/>
      <c r="C171" s="12"/>
      <c r="D171" s="158" t="s">
        <v>75</v>
      </c>
      <c r="E171" s="168" t="s">
        <v>637</v>
      </c>
      <c r="F171" s="168" t="s">
        <v>638</v>
      </c>
      <c r="G171" s="12"/>
      <c r="H171" s="12"/>
      <c r="I171" s="160"/>
      <c r="J171" s="169">
        <f>BK171</f>
        <v>0</v>
      </c>
      <c r="K171" s="12"/>
      <c r="L171" s="157"/>
      <c r="M171" s="162"/>
      <c r="N171" s="163"/>
      <c r="O171" s="163"/>
      <c r="P171" s="164">
        <f>P172</f>
        <v>0</v>
      </c>
      <c r="Q171" s="163"/>
      <c r="R171" s="164">
        <f>R172</f>
        <v>0</v>
      </c>
      <c r="S171" s="163"/>
      <c r="T171" s="165">
        <f>T172</f>
        <v>0.0060000000000000001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158" t="s">
        <v>89</v>
      </c>
      <c r="AT171" s="166" t="s">
        <v>75</v>
      </c>
      <c r="AU171" s="166" t="s">
        <v>84</v>
      </c>
      <c r="AY171" s="158" t="s">
        <v>145</v>
      </c>
      <c r="BK171" s="167">
        <f>BK172</f>
        <v>0</v>
      </c>
    </row>
    <row r="172" s="2" customFormat="1" ht="16.5" customHeight="1">
      <c r="A172" s="37"/>
      <c r="B172" s="170"/>
      <c r="C172" s="171" t="s">
        <v>254</v>
      </c>
      <c r="D172" s="171" t="s">
        <v>147</v>
      </c>
      <c r="E172" s="172" t="s">
        <v>651</v>
      </c>
      <c r="F172" s="173" t="s">
        <v>652</v>
      </c>
      <c r="G172" s="174" t="s">
        <v>649</v>
      </c>
      <c r="H172" s="175">
        <v>6</v>
      </c>
      <c r="I172" s="176"/>
      <c r="J172" s="177">
        <f>ROUND(I172*H172,2)</f>
        <v>0</v>
      </c>
      <c r="K172" s="173" t="s">
        <v>1</v>
      </c>
      <c r="L172" s="38"/>
      <c r="M172" s="178" t="s">
        <v>1</v>
      </c>
      <c r="N172" s="179" t="s">
        <v>41</v>
      </c>
      <c r="O172" s="76"/>
      <c r="P172" s="180">
        <f>O172*H172</f>
        <v>0</v>
      </c>
      <c r="Q172" s="180">
        <v>0</v>
      </c>
      <c r="R172" s="180">
        <f>Q172*H172</f>
        <v>0</v>
      </c>
      <c r="S172" s="180">
        <v>0.001</v>
      </c>
      <c r="T172" s="181">
        <f>S172*H172</f>
        <v>0.0060000000000000001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243</v>
      </c>
      <c r="AT172" s="182" t="s">
        <v>147</v>
      </c>
      <c r="AU172" s="182" t="s">
        <v>89</v>
      </c>
      <c r="AY172" s="18" t="s">
        <v>145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84</v>
      </c>
      <c r="BK172" s="183">
        <f>ROUND(I172*H172,2)</f>
        <v>0</v>
      </c>
      <c r="BL172" s="18" t="s">
        <v>243</v>
      </c>
      <c r="BM172" s="182" t="s">
        <v>911</v>
      </c>
    </row>
    <row r="173" s="12" customFormat="1" ht="22.8" customHeight="1">
      <c r="A173" s="12"/>
      <c r="B173" s="157"/>
      <c r="C173" s="12"/>
      <c r="D173" s="158" t="s">
        <v>75</v>
      </c>
      <c r="E173" s="168" t="s">
        <v>672</v>
      </c>
      <c r="F173" s="168" t="s">
        <v>673</v>
      </c>
      <c r="G173" s="12"/>
      <c r="H173" s="12"/>
      <c r="I173" s="160"/>
      <c r="J173" s="169">
        <f>BK173</f>
        <v>0</v>
      </c>
      <c r="K173" s="12"/>
      <c r="L173" s="157"/>
      <c r="M173" s="162"/>
      <c r="N173" s="163"/>
      <c r="O173" s="163"/>
      <c r="P173" s="164">
        <f>SUM(P174:P180)</f>
        <v>0</v>
      </c>
      <c r="Q173" s="163"/>
      <c r="R173" s="164">
        <f>SUM(R174:R180)</f>
        <v>2.3455199999999996</v>
      </c>
      <c r="S173" s="163"/>
      <c r="T173" s="165">
        <f>SUM(T174:T180)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158" t="s">
        <v>89</v>
      </c>
      <c r="AT173" s="166" t="s">
        <v>75</v>
      </c>
      <c r="AU173" s="166" t="s">
        <v>84</v>
      </c>
      <c r="AY173" s="158" t="s">
        <v>145</v>
      </c>
      <c r="BK173" s="167">
        <f>SUM(BK174:BK180)</f>
        <v>0</v>
      </c>
    </row>
    <row r="174" s="2" customFormat="1" ht="24.15" customHeight="1">
      <c r="A174" s="37"/>
      <c r="B174" s="170"/>
      <c r="C174" s="171" t="s">
        <v>261</v>
      </c>
      <c r="D174" s="171" t="s">
        <v>147</v>
      </c>
      <c r="E174" s="172" t="s">
        <v>694</v>
      </c>
      <c r="F174" s="173" t="s">
        <v>912</v>
      </c>
      <c r="G174" s="174" t="s">
        <v>685</v>
      </c>
      <c r="H174" s="175">
        <v>15</v>
      </c>
      <c r="I174" s="176"/>
      <c r="J174" s="177">
        <f>ROUND(I174*H174,2)</f>
        <v>0</v>
      </c>
      <c r="K174" s="173" t="s">
        <v>1</v>
      </c>
      <c r="L174" s="38"/>
      <c r="M174" s="178" t="s">
        <v>1</v>
      </c>
      <c r="N174" s="179" t="s">
        <v>41</v>
      </c>
      <c r="O174" s="76"/>
      <c r="P174" s="180">
        <f>O174*H174</f>
        <v>0</v>
      </c>
      <c r="Q174" s="180">
        <v>0</v>
      </c>
      <c r="R174" s="180">
        <f>Q174*H174</f>
        <v>0</v>
      </c>
      <c r="S174" s="180">
        <v>0</v>
      </c>
      <c r="T174" s="18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2" t="s">
        <v>243</v>
      </c>
      <c r="AT174" s="182" t="s">
        <v>147</v>
      </c>
      <c r="AU174" s="182" t="s">
        <v>89</v>
      </c>
      <c r="AY174" s="18" t="s">
        <v>145</v>
      </c>
      <c r="BE174" s="183">
        <f>IF(N174="základní",J174,0)</f>
        <v>0</v>
      </c>
      <c r="BF174" s="183">
        <f>IF(N174="snížená",J174,0)</f>
        <v>0</v>
      </c>
      <c r="BG174" s="183">
        <f>IF(N174="zákl. přenesená",J174,0)</f>
        <v>0</v>
      </c>
      <c r="BH174" s="183">
        <f>IF(N174="sníž. přenesená",J174,0)</f>
        <v>0</v>
      </c>
      <c r="BI174" s="183">
        <f>IF(N174="nulová",J174,0)</f>
        <v>0</v>
      </c>
      <c r="BJ174" s="18" t="s">
        <v>84</v>
      </c>
      <c r="BK174" s="183">
        <f>ROUND(I174*H174,2)</f>
        <v>0</v>
      </c>
      <c r="BL174" s="18" t="s">
        <v>243</v>
      </c>
      <c r="BM174" s="182" t="s">
        <v>913</v>
      </c>
    </row>
    <row r="175" s="13" customFormat="1">
      <c r="A175" s="13"/>
      <c r="B175" s="184"/>
      <c r="C175" s="13"/>
      <c r="D175" s="185" t="s">
        <v>154</v>
      </c>
      <c r="E175" s="186" t="s">
        <v>1</v>
      </c>
      <c r="F175" s="187" t="s">
        <v>238</v>
      </c>
      <c r="G175" s="13"/>
      <c r="H175" s="188">
        <v>15</v>
      </c>
      <c r="I175" s="189"/>
      <c r="J175" s="13"/>
      <c r="K175" s="13"/>
      <c r="L175" s="184"/>
      <c r="M175" s="190"/>
      <c r="N175" s="191"/>
      <c r="O175" s="191"/>
      <c r="P175" s="191"/>
      <c r="Q175" s="191"/>
      <c r="R175" s="191"/>
      <c r="S175" s="191"/>
      <c r="T175" s="19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6" t="s">
        <v>154</v>
      </c>
      <c r="AU175" s="186" t="s">
        <v>89</v>
      </c>
      <c r="AV175" s="13" t="s">
        <v>89</v>
      </c>
      <c r="AW175" s="13" t="s">
        <v>32</v>
      </c>
      <c r="AX175" s="13" t="s">
        <v>84</v>
      </c>
      <c r="AY175" s="186" t="s">
        <v>145</v>
      </c>
    </row>
    <row r="176" s="2" customFormat="1" ht="21.75" customHeight="1">
      <c r="A176" s="37"/>
      <c r="B176" s="170"/>
      <c r="C176" s="171" t="s">
        <v>86</v>
      </c>
      <c r="D176" s="171" t="s">
        <v>147</v>
      </c>
      <c r="E176" s="172" t="s">
        <v>683</v>
      </c>
      <c r="F176" s="173" t="s">
        <v>914</v>
      </c>
      <c r="G176" s="174" t="s">
        <v>685</v>
      </c>
      <c r="H176" s="175">
        <v>8.6999999999999993</v>
      </c>
      <c r="I176" s="176"/>
      <c r="J176" s="177">
        <f>ROUND(I176*H176,2)</f>
        <v>0</v>
      </c>
      <c r="K176" s="173" t="s">
        <v>1</v>
      </c>
      <c r="L176" s="38"/>
      <c r="M176" s="178" t="s">
        <v>1</v>
      </c>
      <c r="N176" s="179" t="s">
        <v>41</v>
      </c>
      <c r="O176" s="76"/>
      <c r="P176" s="180">
        <f>O176*H176</f>
        <v>0</v>
      </c>
      <c r="Q176" s="180">
        <v>0.12479999999999999</v>
      </c>
      <c r="R176" s="180">
        <f>Q176*H176</f>
        <v>1.0857599999999998</v>
      </c>
      <c r="S176" s="180">
        <v>0</v>
      </c>
      <c r="T176" s="18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243</v>
      </c>
      <c r="AT176" s="182" t="s">
        <v>147</v>
      </c>
      <c r="AU176" s="182" t="s">
        <v>89</v>
      </c>
      <c r="AY176" s="18" t="s">
        <v>145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84</v>
      </c>
      <c r="BK176" s="183">
        <f>ROUND(I176*H176,2)</f>
        <v>0</v>
      </c>
      <c r="BL176" s="18" t="s">
        <v>243</v>
      </c>
      <c r="BM176" s="182" t="s">
        <v>915</v>
      </c>
    </row>
    <row r="177" s="13" customFormat="1">
      <c r="A177" s="13"/>
      <c r="B177" s="184"/>
      <c r="C177" s="13"/>
      <c r="D177" s="185" t="s">
        <v>154</v>
      </c>
      <c r="E177" s="186" t="s">
        <v>1</v>
      </c>
      <c r="F177" s="187" t="s">
        <v>916</v>
      </c>
      <c r="G177" s="13"/>
      <c r="H177" s="188">
        <v>8.6999999999999993</v>
      </c>
      <c r="I177" s="189"/>
      <c r="J177" s="13"/>
      <c r="K177" s="13"/>
      <c r="L177" s="184"/>
      <c r="M177" s="190"/>
      <c r="N177" s="191"/>
      <c r="O177" s="191"/>
      <c r="P177" s="191"/>
      <c r="Q177" s="191"/>
      <c r="R177" s="191"/>
      <c r="S177" s="191"/>
      <c r="T177" s="19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154</v>
      </c>
      <c r="AU177" s="186" t="s">
        <v>89</v>
      </c>
      <c r="AV177" s="13" t="s">
        <v>89</v>
      </c>
      <c r="AW177" s="13" t="s">
        <v>32</v>
      </c>
      <c r="AX177" s="13" t="s">
        <v>84</v>
      </c>
      <c r="AY177" s="186" t="s">
        <v>145</v>
      </c>
    </row>
    <row r="178" s="2" customFormat="1" ht="16.5" customHeight="1">
      <c r="A178" s="37"/>
      <c r="B178" s="170"/>
      <c r="C178" s="171" t="s">
        <v>7</v>
      </c>
      <c r="D178" s="171" t="s">
        <v>147</v>
      </c>
      <c r="E178" s="172" t="s">
        <v>688</v>
      </c>
      <c r="F178" s="173" t="s">
        <v>917</v>
      </c>
      <c r="G178" s="174" t="s">
        <v>685</v>
      </c>
      <c r="H178" s="175">
        <v>8.6999999999999993</v>
      </c>
      <c r="I178" s="176"/>
      <c r="J178" s="177">
        <f>ROUND(I178*H178,2)</f>
        <v>0</v>
      </c>
      <c r="K178" s="173" t="s">
        <v>1</v>
      </c>
      <c r="L178" s="38"/>
      <c r="M178" s="178" t="s">
        <v>1</v>
      </c>
      <c r="N178" s="179" t="s">
        <v>41</v>
      </c>
      <c r="O178" s="76"/>
      <c r="P178" s="180">
        <f>O178*H178</f>
        <v>0</v>
      </c>
      <c r="Q178" s="180">
        <v>0.14480000000000001</v>
      </c>
      <c r="R178" s="180">
        <f>Q178*H178</f>
        <v>1.25976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243</v>
      </c>
      <c r="AT178" s="182" t="s">
        <v>147</v>
      </c>
      <c r="AU178" s="182" t="s">
        <v>89</v>
      </c>
      <c r="AY178" s="18" t="s">
        <v>145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84</v>
      </c>
      <c r="BK178" s="183">
        <f>ROUND(I178*H178,2)</f>
        <v>0</v>
      </c>
      <c r="BL178" s="18" t="s">
        <v>243</v>
      </c>
      <c r="BM178" s="182" t="s">
        <v>918</v>
      </c>
    </row>
    <row r="179" s="13" customFormat="1">
      <c r="A179" s="13"/>
      <c r="B179" s="184"/>
      <c r="C179" s="13"/>
      <c r="D179" s="185" t="s">
        <v>154</v>
      </c>
      <c r="E179" s="186" t="s">
        <v>1</v>
      </c>
      <c r="F179" s="187" t="s">
        <v>916</v>
      </c>
      <c r="G179" s="13"/>
      <c r="H179" s="188">
        <v>8.6999999999999993</v>
      </c>
      <c r="I179" s="189"/>
      <c r="J179" s="13"/>
      <c r="K179" s="13"/>
      <c r="L179" s="184"/>
      <c r="M179" s="190"/>
      <c r="N179" s="191"/>
      <c r="O179" s="191"/>
      <c r="P179" s="191"/>
      <c r="Q179" s="191"/>
      <c r="R179" s="191"/>
      <c r="S179" s="191"/>
      <c r="T179" s="19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6" t="s">
        <v>154</v>
      </c>
      <c r="AU179" s="186" t="s">
        <v>89</v>
      </c>
      <c r="AV179" s="13" t="s">
        <v>89</v>
      </c>
      <c r="AW179" s="13" t="s">
        <v>32</v>
      </c>
      <c r="AX179" s="13" t="s">
        <v>84</v>
      </c>
      <c r="AY179" s="186" t="s">
        <v>145</v>
      </c>
    </row>
    <row r="180" s="2" customFormat="1" ht="24.15" customHeight="1">
      <c r="A180" s="37"/>
      <c r="B180" s="170"/>
      <c r="C180" s="171" t="s">
        <v>274</v>
      </c>
      <c r="D180" s="171" t="s">
        <v>147</v>
      </c>
      <c r="E180" s="172" t="s">
        <v>708</v>
      </c>
      <c r="F180" s="173" t="s">
        <v>709</v>
      </c>
      <c r="G180" s="174" t="s">
        <v>174</v>
      </c>
      <c r="H180" s="175">
        <v>2.3460000000000001</v>
      </c>
      <c r="I180" s="176"/>
      <c r="J180" s="177">
        <f>ROUND(I180*H180,2)</f>
        <v>0</v>
      </c>
      <c r="K180" s="173" t="s">
        <v>151</v>
      </c>
      <c r="L180" s="38"/>
      <c r="M180" s="178" t="s">
        <v>1</v>
      </c>
      <c r="N180" s="179" t="s">
        <v>41</v>
      </c>
      <c r="O180" s="76"/>
      <c r="P180" s="180">
        <f>O180*H180</f>
        <v>0</v>
      </c>
      <c r="Q180" s="180">
        <v>0</v>
      </c>
      <c r="R180" s="180">
        <f>Q180*H180</f>
        <v>0</v>
      </c>
      <c r="S180" s="180">
        <v>0</v>
      </c>
      <c r="T180" s="18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2" t="s">
        <v>243</v>
      </c>
      <c r="AT180" s="182" t="s">
        <v>147</v>
      </c>
      <c r="AU180" s="182" t="s">
        <v>89</v>
      </c>
      <c r="AY180" s="18" t="s">
        <v>145</v>
      </c>
      <c r="BE180" s="183">
        <f>IF(N180="základní",J180,0)</f>
        <v>0</v>
      </c>
      <c r="BF180" s="183">
        <f>IF(N180="snížená",J180,0)</f>
        <v>0</v>
      </c>
      <c r="BG180" s="183">
        <f>IF(N180="zákl. přenesená",J180,0)</f>
        <v>0</v>
      </c>
      <c r="BH180" s="183">
        <f>IF(N180="sníž. přenesená",J180,0)</f>
        <v>0</v>
      </c>
      <c r="BI180" s="183">
        <f>IF(N180="nulová",J180,0)</f>
        <v>0</v>
      </c>
      <c r="BJ180" s="18" t="s">
        <v>84</v>
      </c>
      <c r="BK180" s="183">
        <f>ROUND(I180*H180,2)</f>
        <v>0</v>
      </c>
      <c r="BL180" s="18" t="s">
        <v>243</v>
      </c>
      <c r="BM180" s="182" t="s">
        <v>919</v>
      </c>
    </row>
    <row r="181" s="12" customFormat="1" ht="22.8" customHeight="1">
      <c r="A181" s="12"/>
      <c r="B181" s="157"/>
      <c r="C181" s="12"/>
      <c r="D181" s="158" t="s">
        <v>75</v>
      </c>
      <c r="E181" s="168" t="s">
        <v>463</v>
      </c>
      <c r="F181" s="168" t="s">
        <v>711</v>
      </c>
      <c r="G181" s="12"/>
      <c r="H181" s="12"/>
      <c r="I181" s="160"/>
      <c r="J181" s="169">
        <f>BK181</f>
        <v>0</v>
      </c>
      <c r="K181" s="12"/>
      <c r="L181" s="157"/>
      <c r="M181" s="162"/>
      <c r="N181" s="163"/>
      <c r="O181" s="163"/>
      <c r="P181" s="164">
        <f>SUM(P182:P185)</f>
        <v>0</v>
      </c>
      <c r="Q181" s="163"/>
      <c r="R181" s="164">
        <f>SUM(R182:R185)</f>
        <v>0.012007519999999999</v>
      </c>
      <c r="S181" s="163"/>
      <c r="T181" s="165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58" t="s">
        <v>89</v>
      </c>
      <c r="AT181" s="166" t="s">
        <v>75</v>
      </c>
      <c r="AU181" s="166" t="s">
        <v>84</v>
      </c>
      <c r="AY181" s="158" t="s">
        <v>145</v>
      </c>
      <c r="BK181" s="167">
        <f>SUM(BK182:BK185)</f>
        <v>0</v>
      </c>
    </row>
    <row r="182" s="2" customFormat="1" ht="24.15" customHeight="1">
      <c r="A182" s="37"/>
      <c r="B182" s="170"/>
      <c r="C182" s="171" t="s">
        <v>278</v>
      </c>
      <c r="D182" s="171" t="s">
        <v>147</v>
      </c>
      <c r="E182" s="172" t="s">
        <v>722</v>
      </c>
      <c r="F182" s="173" t="s">
        <v>723</v>
      </c>
      <c r="G182" s="174" t="s">
        <v>192</v>
      </c>
      <c r="H182" s="175">
        <v>21.442</v>
      </c>
      <c r="I182" s="176"/>
      <c r="J182" s="177">
        <f>ROUND(I182*H182,2)</f>
        <v>0</v>
      </c>
      <c r="K182" s="173" t="s">
        <v>1</v>
      </c>
      <c r="L182" s="38"/>
      <c r="M182" s="178" t="s">
        <v>1</v>
      </c>
      <c r="N182" s="179" t="s">
        <v>41</v>
      </c>
      <c r="O182" s="76"/>
      <c r="P182" s="180">
        <f>O182*H182</f>
        <v>0</v>
      </c>
      <c r="Q182" s="180">
        <v>6.0000000000000002E-05</v>
      </c>
      <c r="R182" s="180">
        <f>Q182*H182</f>
        <v>0.00128652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243</v>
      </c>
      <c r="AT182" s="182" t="s">
        <v>147</v>
      </c>
      <c r="AU182" s="182" t="s">
        <v>89</v>
      </c>
      <c r="AY182" s="18" t="s">
        <v>145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84</v>
      </c>
      <c r="BK182" s="183">
        <f>ROUND(I182*H182,2)</f>
        <v>0</v>
      </c>
      <c r="BL182" s="18" t="s">
        <v>243</v>
      </c>
      <c r="BM182" s="182" t="s">
        <v>920</v>
      </c>
    </row>
    <row r="183" s="13" customFormat="1">
      <c r="A183" s="13"/>
      <c r="B183" s="184"/>
      <c r="C183" s="13"/>
      <c r="D183" s="185" t="s">
        <v>154</v>
      </c>
      <c r="E183" s="186" t="s">
        <v>1</v>
      </c>
      <c r="F183" s="187" t="s">
        <v>902</v>
      </c>
      <c r="G183" s="13"/>
      <c r="H183" s="188">
        <v>21.442</v>
      </c>
      <c r="I183" s="189"/>
      <c r="J183" s="13"/>
      <c r="K183" s="13"/>
      <c r="L183" s="184"/>
      <c r="M183" s="190"/>
      <c r="N183" s="191"/>
      <c r="O183" s="191"/>
      <c r="P183" s="191"/>
      <c r="Q183" s="191"/>
      <c r="R183" s="191"/>
      <c r="S183" s="191"/>
      <c r="T183" s="192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186" t="s">
        <v>154</v>
      </c>
      <c r="AU183" s="186" t="s">
        <v>89</v>
      </c>
      <c r="AV183" s="13" t="s">
        <v>89</v>
      </c>
      <c r="AW183" s="13" t="s">
        <v>32</v>
      </c>
      <c r="AX183" s="13" t="s">
        <v>84</v>
      </c>
      <c r="AY183" s="186" t="s">
        <v>145</v>
      </c>
    </row>
    <row r="184" s="2" customFormat="1" ht="21.75" customHeight="1">
      <c r="A184" s="37"/>
      <c r="B184" s="170"/>
      <c r="C184" s="171" t="s">
        <v>283</v>
      </c>
      <c r="D184" s="171" t="s">
        <v>147</v>
      </c>
      <c r="E184" s="172" t="s">
        <v>725</v>
      </c>
      <c r="F184" s="173" t="s">
        <v>726</v>
      </c>
      <c r="G184" s="174" t="s">
        <v>192</v>
      </c>
      <c r="H184" s="175">
        <v>21.442</v>
      </c>
      <c r="I184" s="176"/>
      <c r="J184" s="177">
        <f>ROUND(I184*H184,2)</f>
        <v>0</v>
      </c>
      <c r="K184" s="173" t="s">
        <v>1</v>
      </c>
      <c r="L184" s="38"/>
      <c r="M184" s="178" t="s">
        <v>1</v>
      </c>
      <c r="N184" s="179" t="s">
        <v>41</v>
      </c>
      <c r="O184" s="76"/>
      <c r="P184" s="180">
        <f>O184*H184</f>
        <v>0</v>
      </c>
      <c r="Q184" s="180">
        <v>0.00050000000000000001</v>
      </c>
      <c r="R184" s="180">
        <f>Q184*H184</f>
        <v>0.010721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243</v>
      </c>
      <c r="AT184" s="182" t="s">
        <v>147</v>
      </c>
      <c r="AU184" s="182" t="s">
        <v>89</v>
      </c>
      <c r="AY184" s="18" t="s">
        <v>145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84</v>
      </c>
      <c r="BK184" s="183">
        <f>ROUND(I184*H184,2)</f>
        <v>0</v>
      </c>
      <c r="BL184" s="18" t="s">
        <v>243</v>
      </c>
      <c r="BM184" s="182" t="s">
        <v>921</v>
      </c>
    </row>
    <row r="185" s="13" customFormat="1">
      <c r="A185" s="13"/>
      <c r="B185" s="184"/>
      <c r="C185" s="13"/>
      <c r="D185" s="185" t="s">
        <v>154</v>
      </c>
      <c r="E185" s="186" t="s">
        <v>1</v>
      </c>
      <c r="F185" s="187" t="s">
        <v>902</v>
      </c>
      <c r="G185" s="13"/>
      <c r="H185" s="188">
        <v>21.442</v>
      </c>
      <c r="I185" s="189"/>
      <c r="J185" s="13"/>
      <c r="K185" s="13"/>
      <c r="L185" s="184"/>
      <c r="M185" s="224"/>
      <c r="N185" s="225"/>
      <c r="O185" s="225"/>
      <c r="P185" s="225"/>
      <c r="Q185" s="225"/>
      <c r="R185" s="225"/>
      <c r="S185" s="225"/>
      <c r="T185" s="22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6" t="s">
        <v>154</v>
      </c>
      <c r="AU185" s="186" t="s">
        <v>89</v>
      </c>
      <c r="AV185" s="13" t="s">
        <v>89</v>
      </c>
      <c r="AW185" s="13" t="s">
        <v>32</v>
      </c>
      <c r="AX185" s="13" t="s">
        <v>84</v>
      </c>
      <c r="AY185" s="186" t="s">
        <v>145</v>
      </c>
    </row>
    <row r="186" s="2" customFormat="1" ht="6.96" customHeight="1">
      <c r="A186" s="37"/>
      <c r="B186" s="59"/>
      <c r="C186" s="60"/>
      <c r="D186" s="60"/>
      <c r="E186" s="60"/>
      <c r="F186" s="60"/>
      <c r="G186" s="60"/>
      <c r="H186" s="60"/>
      <c r="I186" s="60"/>
      <c r="J186" s="60"/>
      <c r="K186" s="60"/>
      <c r="L186" s="38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</sheetData>
  <autoFilter ref="C127:K185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105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Opravy fasád objektů DOZP a TS v areálu DPL Smečno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106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38"/>
      <c r="C9" s="37"/>
      <c r="D9" s="37"/>
      <c r="E9" s="66" t="s">
        <v>922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510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ROUND(J134,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ROUND((SUM(BE134:BE273)),  2)</f>
        <v>0</v>
      </c>
      <c r="G33" s="37"/>
      <c r="H33" s="37"/>
      <c r="I33" s="127">
        <v>0.20999999999999999</v>
      </c>
      <c r="J33" s="126">
        <f>ROUND(((SUM(BE134:BE273))*I33),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ROUND((SUM(BF134:BF273)),  2)</f>
        <v>0</v>
      </c>
      <c r="G34" s="37"/>
      <c r="H34" s="37"/>
      <c r="I34" s="127">
        <v>0.12</v>
      </c>
      <c r="J34" s="126">
        <f>ROUND(((SUM(BF134:BF273))*I34),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ROUND((SUM(BG134:BG273)),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ROUND((SUM(BH134:BH273)),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ROUND((SUM(BI134:BI273)),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Opravy fasád objektů DOZP a TS v areálu DPL Smečno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7"/>
      <c r="D87" s="37"/>
      <c r="E87" s="66" t="str">
        <f>E9</f>
        <v>50 - Salla Terena - nové sanační omítky soklové části severní fasády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Smečno</v>
      </c>
      <c r="G89" s="37"/>
      <c r="H89" s="37"/>
      <c r="I89" s="31" t="s">
        <v>22</v>
      </c>
      <c r="J89" s="68" t="str">
        <f>IF(J12="","",J12)</f>
        <v>28. 1. 2024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Domov pod Lipami Smečno</v>
      </c>
      <c r="G91" s="37"/>
      <c r="H91" s="37"/>
      <c r="I91" s="31" t="s">
        <v>30</v>
      </c>
      <c r="J91" s="35" t="str">
        <f>E21</f>
        <v>Projekt stav - ing.Volný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109</v>
      </c>
      <c r="D94" s="128"/>
      <c r="E94" s="128"/>
      <c r="F94" s="128"/>
      <c r="G94" s="128"/>
      <c r="H94" s="128"/>
      <c r="I94" s="128"/>
      <c r="J94" s="137" t="s">
        <v>110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111</v>
      </c>
      <c r="D96" s="37"/>
      <c r="E96" s="37"/>
      <c r="F96" s="37"/>
      <c r="G96" s="37"/>
      <c r="H96" s="37"/>
      <c r="I96" s="37"/>
      <c r="J96" s="95">
        <f>J134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112</v>
      </c>
    </row>
    <row r="97" s="9" customFormat="1" ht="24.96" customHeight="1">
      <c r="A97" s="9"/>
      <c r="B97" s="139"/>
      <c r="C97" s="9"/>
      <c r="D97" s="140" t="s">
        <v>511</v>
      </c>
      <c r="E97" s="141"/>
      <c r="F97" s="141"/>
      <c r="G97" s="141"/>
      <c r="H97" s="141"/>
      <c r="I97" s="141"/>
      <c r="J97" s="142">
        <f>J135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114</v>
      </c>
      <c r="E98" s="145"/>
      <c r="F98" s="145"/>
      <c r="G98" s="145"/>
      <c r="H98" s="145"/>
      <c r="I98" s="145"/>
      <c r="J98" s="146">
        <f>J136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115</v>
      </c>
      <c r="E99" s="145"/>
      <c r="F99" s="145"/>
      <c r="G99" s="145"/>
      <c r="H99" s="145"/>
      <c r="I99" s="145"/>
      <c r="J99" s="146">
        <f>J167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116</v>
      </c>
      <c r="E100" s="145"/>
      <c r="F100" s="145"/>
      <c r="G100" s="145"/>
      <c r="H100" s="145"/>
      <c r="I100" s="145"/>
      <c r="J100" s="146">
        <f>J181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923</v>
      </c>
      <c r="E101" s="145"/>
      <c r="F101" s="145"/>
      <c r="G101" s="145"/>
      <c r="H101" s="145"/>
      <c r="I101" s="145"/>
      <c r="J101" s="146">
        <f>J188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924</v>
      </c>
      <c r="E102" s="145"/>
      <c r="F102" s="145"/>
      <c r="G102" s="145"/>
      <c r="H102" s="145"/>
      <c r="I102" s="145"/>
      <c r="J102" s="146">
        <f>J192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117</v>
      </c>
      <c r="E103" s="145"/>
      <c r="F103" s="145"/>
      <c r="G103" s="145"/>
      <c r="H103" s="145"/>
      <c r="I103" s="145"/>
      <c r="J103" s="146">
        <f>J199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119</v>
      </c>
      <c r="E104" s="145"/>
      <c r="F104" s="145"/>
      <c r="G104" s="145"/>
      <c r="H104" s="145"/>
      <c r="I104" s="145"/>
      <c r="J104" s="146">
        <f>J218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513</v>
      </c>
      <c r="E105" s="145"/>
      <c r="F105" s="145"/>
      <c r="G105" s="145"/>
      <c r="H105" s="145"/>
      <c r="I105" s="145"/>
      <c r="J105" s="146">
        <f>J235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514</v>
      </c>
      <c r="E106" s="145"/>
      <c r="F106" s="145"/>
      <c r="G106" s="145"/>
      <c r="H106" s="145"/>
      <c r="I106" s="145"/>
      <c r="J106" s="146">
        <f>J241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9"/>
      <c r="C107" s="9"/>
      <c r="D107" s="140" t="s">
        <v>517</v>
      </c>
      <c r="E107" s="141"/>
      <c r="F107" s="141"/>
      <c r="G107" s="141"/>
      <c r="H107" s="141"/>
      <c r="I107" s="141"/>
      <c r="J107" s="142">
        <f>J243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3"/>
      <c r="C108" s="10"/>
      <c r="D108" s="144" t="s">
        <v>123</v>
      </c>
      <c r="E108" s="145"/>
      <c r="F108" s="145"/>
      <c r="G108" s="145"/>
      <c r="H108" s="145"/>
      <c r="I108" s="145"/>
      <c r="J108" s="146">
        <f>J244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925</v>
      </c>
      <c r="E109" s="145"/>
      <c r="F109" s="145"/>
      <c r="G109" s="145"/>
      <c r="H109" s="145"/>
      <c r="I109" s="145"/>
      <c r="J109" s="146">
        <f>J249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521</v>
      </c>
      <c r="E110" s="145"/>
      <c r="F110" s="145"/>
      <c r="G110" s="145"/>
      <c r="H110" s="145"/>
      <c r="I110" s="145"/>
      <c r="J110" s="146">
        <f>J255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39"/>
      <c r="C111" s="9"/>
      <c r="D111" s="140" t="s">
        <v>926</v>
      </c>
      <c r="E111" s="141"/>
      <c r="F111" s="141"/>
      <c r="G111" s="141"/>
      <c r="H111" s="141"/>
      <c r="I111" s="141"/>
      <c r="J111" s="142">
        <f>J262</f>
        <v>0</v>
      </c>
      <c r="K111" s="9"/>
      <c r="L111" s="13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43"/>
      <c r="C112" s="10"/>
      <c r="D112" s="144" t="s">
        <v>927</v>
      </c>
      <c r="E112" s="145"/>
      <c r="F112" s="145"/>
      <c r="G112" s="145"/>
      <c r="H112" s="145"/>
      <c r="I112" s="145"/>
      <c r="J112" s="146">
        <f>J263</f>
        <v>0</v>
      </c>
      <c r="K112" s="10"/>
      <c r="L112" s="14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43"/>
      <c r="C113" s="10"/>
      <c r="D113" s="144" t="s">
        <v>928</v>
      </c>
      <c r="E113" s="145"/>
      <c r="F113" s="145"/>
      <c r="G113" s="145"/>
      <c r="H113" s="145"/>
      <c r="I113" s="145"/>
      <c r="J113" s="146">
        <f>J266</f>
        <v>0</v>
      </c>
      <c r="K113" s="10"/>
      <c r="L113" s="14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43"/>
      <c r="C114" s="10"/>
      <c r="D114" s="144" t="s">
        <v>929</v>
      </c>
      <c r="E114" s="145"/>
      <c r="F114" s="145"/>
      <c r="G114" s="145"/>
      <c r="H114" s="145"/>
      <c r="I114" s="145"/>
      <c r="J114" s="146">
        <f>J271</f>
        <v>0</v>
      </c>
      <c r="K114" s="10"/>
      <c r="L114" s="14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7"/>
      <c r="B115" s="38"/>
      <c r="C115" s="37"/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59"/>
      <c r="C116" s="60"/>
      <c r="D116" s="60"/>
      <c r="E116" s="60"/>
      <c r="F116" s="60"/>
      <c r="G116" s="60"/>
      <c r="H116" s="60"/>
      <c r="I116" s="60"/>
      <c r="J116" s="60"/>
      <c r="K116" s="60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1"/>
      <c r="C120" s="62"/>
      <c r="D120" s="62"/>
      <c r="E120" s="62"/>
      <c r="F120" s="62"/>
      <c r="G120" s="62"/>
      <c r="H120" s="62"/>
      <c r="I120" s="62"/>
      <c r="J120" s="62"/>
      <c r="K120" s="62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130</v>
      </c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7"/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</v>
      </c>
      <c r="D123" s="37"/>
      <c r="E123" s="37"/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7"/>
      <c r="D124" s="37"/>
      <c r="E124" s="120" t="str">
        <f>E7</f>
        <v>Opravy fasád objektů DOZP a TS v areálu DPL Smečno</v>
      </c>
      <c r="F124" s="31"/>
      <c r="G124" s="31"/>
      <c r="H124" s="31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106</v>
      </c>
      <c r="D125" s="37"/>
      <c r="E125" s="37"/>
      <c r="F125" s="37"/>
      <c r="G125" s="37"/>
      <c r="H125" s="37"/>
      <c r="I125" s="37"/>
      <c r="J125" s="37"/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30" customHeight="1">
      <c r="A126" s="37"/>
      <c r="B126" s="38"/>
      <c r="C126" s="37"/>
      <c r="D126" s="37"/>
      <c r="E126" s="66" t="str">
        <f>E9</f>
        <v>50 - Salla Terena - nové sanační omítky soklové části severní fasády</v>
      </c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6.96" customHeight="1">
      <c r="A127" s="37"/>
      <c r="B127" s="38"/>
      <c r="C127" s="37"/>
      <c r="D127" s="37"/>
      <c r="E127" s="37"/>
      <c r="F127" s="37"/>
      <c r="G127" s="37"/>
      <c r="H127" s="37"/>
      <c r="I127" s="37"/>
      <c r="J127" s="37"/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20</v>
      </c>
      <c r="D128" s="37"/>
      <c r="E128" s="37"/>
      <c r="F128" s="26" t="str">
        <f>F12</f>
        <v>Smečno</v>
      </c>
      <c r="G128" s="37"/>
      <c r="H128" s="37"/>
      <c r="I128" s="31" t="s">
        <v>22</v>
      </c>
      <c r="J128" s="68" t="str">
        <f>IF(J12="","",J12)</f>
        <v>28. 1. 2024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25.65" customHeight="1">
      <c r="A130" s="37"/>
      <c r="B130" s="38"/>
      <c r="C130" s="31" t="s">
        <v>24</v>
      </c>
      <c r="D130" s="37"/>
      <c r="E130" s="37"/>
      <c r="F130" s="26" t="str">
        <f>E15</f>
        <v>Domov pod Lipami Smečno</v>
      </c>
      <c r="G130" s="37"/>
      <c r="H130" s="37"/>
      <c r="I130" s="31" t="s">
        <v>30</v>
      </c>
      <c r="J130" s="35" t="str">
        <f>E21</f>
        <v>Projekt stav - ing.Volný</v>
      </c>
      <c r="K130" s="37"/>
      <c r="L130" s="54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5.15" customHeight="1">
      <c r="A131" s="37"/>
      <c r="B131" s="38"/>
      <c r="C131" s="31" t="s">
        <v>28</v>
      </c>
      <c r="D131" s="37"/>
      <c r="E131" s="37"/>
      <c r="F131" s="26" t="str">
        <f>IF(E18="","",E18)</f>
        <v>Vyplň údaj</v>
      </c>
      <c r="G131" s="37"/>
      <c r="H131" s="37"/>
      <c r="I131" s="31" t="s">
        <v>33</v>
      </c>
      <c r="J131" s="35" t="str">
        <f>E24</f>
        <v xml:space="preserve"> </v>
      </c>
      <c r="K131" s="37"/>
      <c r="L131" s="54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0.32" customHeight="1">
      <c r="A132" s="37"/>
      <c r="B132" s="38"/>
      <c r="C132" s="37"/>
      <c r="D132" s="37"/>
      <c r="E132" s="37"/>
      <c r="F132" s="37"/>
      <c r="G132" s="37"/>
      <c r="H132" s="37"/>
      <c r="I132" s="37"/>
      <c r="J132" s="37"/>
      <c r="K132" s="37"/>
      <c r="L132" s="54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11" customFormat="1" ht="29.28" customHeight="1">
      <c r="A133" s="147"/>
      <c r="B133" s="148"/>
      <c r="C133" s="149" t="s">
        <v>131</v>
      </c>
      <c r="D133" s="150" t="s">
        <v>61</v>
      </c>
      <c r="E133" s="150" t="s">
        <v>57</v>
      </c>
      <c r="F133" s="150" t="s">
        <v>58</v>
      </c>
      <c r="G133" s="150" t="s">
        <v>132</v>
      </c>
      <c r="H133" s="150" t="s">
        <v>133</v>
      </c>
      <c r="I133" s="150" t="s">
        <v>134</v>
      </c>
      <c r="J133" s="150" t="s">
        <v>110</v>
      </c>
      <c r="K133" s="151" t="s">
        <v>135</v>
      </c>
      <c r="L133" s="152"/>
      <c r="M133" s="85" t="s">
        <v>1</v>
      </c>
      <c r="N133" s="86" t="s">
        <v>40</v>
      </c>
      <c r="O133" s="86" t="s">
        <v>136</v>
      </c>
      <c r="P133" s="86" t="s">
        <v>137</v>
      </c>
      <c r="Q133" s="86" t="s">
        <v>138</v>
      </c>
      <c r="R133" s="86" t="s">
        <v>139</v>
      </c>
      <c r="S133" s="86" t="s">
        <v>140</v>
      </c>
      <c r="T133" s="87" t="s">
        <v>141</v>
      </c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</row>
    <row r="134" s="2" customFormat="1" ht="22.8" customHeight="1">
      <c r="A134" s="37"/>
      <c r="B134" s="38"/>
      <c r="C134" s="92" t="s">
        <v>142</v>
      </c>
      <c r="D134" s="37"/>
      <c r="E134" s="37"/>
      <c r="F134" s="37"/>
      <c r="G134" s="37"/>
      <c r="H134" s="37"/>
      <c r="I134" s="37"/>
      <c r="J134" s="153">
        <f>BK134</f>
        <v>0</v>
      </c>
      <c r="K134" s="37"/>
      <c r="L134" s="38"/>
      <c r="M134" s="88"/>
      <c r="N134" s="72"/>
      <c r="O134" s="89"/>
      <c r="P134" s="154">
        <f>P135+P243+P262</f>
        <v>0</v>
      </c>
      <c r="Q134" s="89"/>
      <c r="R134" s="154">
        <f>R135+R243+R262</f>
        <v>76.201863580000008</v>
      </c>
      <c r="S134" s="89"/>
      <c r="T134" s="155">
        <f>T135+T243+T262</f>
        <v>14.519954000000002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8" t="s">
        <v>75</v>
      </c>
      <c r="AU134" s="18" t="s">
        <v>112</v>
      </c>
      <c r="BK134" s="156">
        <f>BK135+BK243+BK262</f>
        <v>0</v>
      </c>
    </row>
    <row r="135" s="12" customFormat="1" ht="25.92" customHeight="1">
      <c r="A135" s="12"/>
      <c r="B135" s="157"/>
      <c r="C135" s="12"/>
      <c r="D135" s="158" t="s">
        <v>75</v>
      </c>
      <c r="E135" s="159" t="s">
        <v>143</v>
      </c>
      <c r="F135" s="159" t="s">
        <v>522</v>
      </c>
      <c r="G135" s="12"/>
      <c r="H135" s="12"/>
      <c r="I135" s="160"/>
      <c r="J135" s="161">
        <f>BK135</f>
        <v>0</v>
      </c>
      <c r="K135" s="12"/>
      <c r="L135" s="157"/>
      <c r="M135" s="162"/>
      <c r="N135" s="163"/>
      <c r="O135" s="163"/>
      <c r="P135" s="164">
        <f>P136+P167+P181+P188+P192+P199+P218+P235+P241</f>
        <v>0</v>
      </c>
      <c r="Q135" s="163"/>
      <c r="R135" s="164">
        <f>R136+R167+R181+R188+R192+R199+R218+R235+R241</f>
        <v>75.977943580000002</v>
      </c>
      <c r="S135" s="163"/>
      <c r="T135" s="165">
        <f>T136+T167+T181+T188+T192+T199+T218+T235+T241</f>
        <v>14.519954000000002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8" t="s">
        <v>84</v>
      </c>
      <c r="AT135" s="166" t="s">
        <v>75</v>
      </c>
      <c r="AU135" s="166" t="s">
        <v>76</v>
      </c>
      <c r="AY135" s="158" t="s">
        <v>145</v>
      </c>
      <c r="BK135" s="167">
        <f>BK136+BK167+BK181+BK188+BK192+BK199+BK218+BK235+BK241</f>
        <v>0</v>
      </c>
    </row>
    <row r="136" s="12" customFormat="1" ht="22.8" customHeight="1">
      <c r="A136" s="12"/>
      <c r="B136" s="157"/>
      <c r="C136" s="12"/>
      <c r="D136" s="158" t="s">
        <v>75</v>
      </c>
      <c r="E136" s="168" t="s">
        <v>84</v>
      </c>
      <c r="F136" s="168" t="s">
        <v>146</v>
      </c>
      <c r="G136" s="12"/>
      <c r="H136" s="12"/>
      <c r="I136" s="160"/>
      <c r="J136" s="169">
        <f>BK136</f>
        <v>0</v>
      </c>
      <c r="K136" s="12"/>
      <c r="L136" s="157"/>
      <c r="M136" s="162"/>
      <c r="N136" s="163"/>
      <c r="O136" s="163"/>
      <c r="P136" s="164">
        <f>SUM(P137:P166)</f>
        <v>0</v>
      </c>
      <c r="Q136" s="163"/>
      <c r="R136" s="164">
        <f>SUM(R137:R166)</f>
        <v>7.2000000000000002</v>
      </c>
      <c r="S136" s="163"/>
      <c r="T136" s="165">
        <f>SUM(T137:T166)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158" t="s">
        <v>84</v>
      </c>
      <c r="AT136" s="166" t="s">
        <v>75</v>
      </c>
      <c r="AU136" s="166" t="s">
        <v>84</v>
      </c>
      <c r="AY136" s="158" t="s">
        <v>145</v>
      </c>
      <c r="BK136" s="167">
        <f>SUM(BK137:BK166)</f>
        <v>0</v>
      </c>
    </row>
    <row r="137" s="2" customFormat="1" ht="33" customHeight="1">
      <c r="A137" s="37"/>
      <c r="B137" s="170"/>
      <c r="C137" s="171" t="s">
        <v>84</v>
      </c>
      <c r="D137" s="171" t="s">
        <v>147</v>
      </c>
      <c r="E137" s="172" t="s">
        <v>930</v>
      </c>
      <c r="F137" s="173" t="s">
        <v>931</v>
      </c>
      <c r="G137" s="174" t="s">
        <v>150</v>
      </c>
      <c r="H137" s="175">
        <v>15.48</v>
      </c>
      <c r="I137" s="176"/>
      <c r="J137" s="177">
        <f>ROUND(I137*H137,2)</f>
        <v>0</v>
      </c>
      <c r="K137" s="173" t="s">
        <v>151</v>
      </c>
      <c r="L137" s="38"/>
      <c r="M137" s="178" t="s">
        <v>1</v>
      </c>
      <c r="N137" s="179" t="s">
        <v>41</v>
      </c>
      <c r="O137" s="76"/>
      <c r="P137" s="180">
        <f>O137*H137</f>
        <v>0</v>
      </c>
      <c r="Q137" s="180">
        <v>0</v>
      </c>
      <c r="R137" s="180">
        <f>Q137*H137</f>
        <v>0</v>
      </c>
      <c r="S137" s="180">
        <v>0</v>
      </c>
      <c r="T137" s="18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2" t="s">
        <v>152</v>
      </c>
      <c r="AT137" s="182" t="s">
        <v>147</v>
      </c>
      <c r="AU137" s="182" t="s">
        <v>89</v>
      </c>
      <c r="AY137" s="18" t="s">
        <v>145</v>
      </c>
      <c r="BE137" s="183">
        <f>IF(N137="základní",J137,0)</f>
        <v>0</v>
      </c>
      <c r="BF137" s="183">
        <f>IF(N137="snížená",J137,0)</f>
        <v>0</v>
      </c>
      <c r="BG137" s="183">
        <f>IF(N137="zákl. přenesená",J137,0)</f>
        <v>0</v>
      </c>
      <c r="BH137" s="183">
        <f>IF(N137="sníž. přenesená",J137,0)</f>
        <v>0</v>
      </c>
      <c r="BI137" s="183">
        <f>IF(N137="nulová",J137,0)</f>
        <v>0</v>
      </c>
      <c r="BJ137" s="18" t="s">
        <v>84</v>
      </c>
      <c r="BK137" s="183">
        <f>ROUND(I137*H137,2)</f>
        <v>0</v>
      </c>
      <c r="BL137" s="18" t="s">
        <v>152</v>
      </c>
      <c r="BM137" s="182" t="s">
        <v>932</v>
      </c>
    </row>
    <row r="138" s="13" customFormat="1">
      <c r="A138" s="13"/>
      <c r="B138" s="184"/>
      <c r="C138" s="13"/>
      <c r="D138" s="185" t="s">
        <v>154</v>
      </c>
      <c r="E138" s="186" t="s">
        <v>1</v>
      </c>
      <c r="F138" s="187" t="s">
        <v>933</v>
      </c>
      <c r="G138" s="13"/>
      <c r="H138" s="188">
        <v>14.4</v>
      </c>
      <c r="I138" s="189"/>
      <c r="J138" s="13"/>
      <c r="K138" s="13"/>
      <c r="L138" s="184"/>
      <c r="M138" s="190"/>
      <c r="N138" s="191"/>
      <c r="O138" s="191"/>
      <c r="P138" s="191"/>
      <c r="Q138" s="191"/>
      <c r="R138" s="191"/>
      <c r="S138" s="191"/>
      <c r="T138" s="19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6" t="s">
        <v>154</v>
      </c>
      <c r="AU138" s="186" t="s">
        <v>89</v>
      </c>
      <c r="AV138" s="13" t="s">
        <v>89</v>
      </c>
      <c r="AW138" s="13" t="s">
        <v>32</v>
      </c>
      <c r="AX138" s="13" t="s">
        <v>76</v>
      </c>
      <c r="AY138" s="186" t="s">
        <v>145</v>
      </c>
    </row>
    <row r="139" s="13" customFormat="1">
      <c r="A139" s="13"/>
      <c r="B139" s="184"/>
      <c r="C139" s="13"/>
      <c r="D139" s="185" t="s">
        <v>154</v>
      </c>
      <c r="E139" s="186" t="s">
        <v>1</v>
      </c>
      <c r="F139" s="187" t="s">
        <v>934</v>
      </c>
      <c r="G139" s="13"/>
      <c r="H139" s="188">
        <v>1.0800000000000001</v>
      </c>
      <c r="I139" s="189"/>
      <c r="J139" s="13"/>
      <c r="K139" s="13"/>
      <c r="L139" s="184"/>
      <c r="M139" s="190"/>
      <c r="N139" s="191"/>
      <c r="O139" s="191"/>
      <c r="P139" s="191"/>
      <c r="Q139" s="191"/>
      <c r="R139" s="191"/>
      <c r="S139" s="191"/>
      <c r="T139" s="19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6" t="s">
        <v>154</v>
      </c>
      <c r="AU139" s="186" t="s">
        <v>89</v>
      </c>
      <c r="AV139" s="13" t="s">
        <v>89</v>
      </c>
      <c r="AW139" s="13" t="s">
        <v>32</v>
      </c>
      <c r="AX139" s="13" t="s">
        <v>76</v>
      </c>
      <c r="AY139" s="186" t="s">
        <v>145</v>
      </c>
    </row>
    <row r="140" s="14" customFormat="1">
      <c r="A140" s="14"/>
      <c r="B140" s="193"/>
      <c r="C140" s="14"/>
      <c r="D140" s="185" t="s">
        <v>154</v>
      </c>
      <c r="E140" s="194" t="s">
        <v>1</v>
      </c>
      <c r="F140" s="195" t="s">
        <v>159</v>
      </c>
      <c r="G140" s="14"/>
      <c r="H140" s="196">
        <v>15.48</v>
      </c>
      <c r="I140" s="197"/>
      <c r="J140" s="14"/>
      <c r="K140" s="14"/>
      <c r="L140" s="193"/>
      <c r="M140" s="198"/>
      <c r="N140" s="199"/>
      <c r="O140" s="199"/>
      <c r="P140" s="199"/>
      <c r="Q140" s="199"/>
      <c r="R140" s="199"/>
      <c r="S140" s="199"/>
      <c r="T140" s="20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4" t="s">
        <v>154</v>
      </c>
      <c r="AU140" s="194" t="s">
        <v>89</v>
      </c>
      <c r="AV140" s="14" t="s">
        <v>152</v>
      </c>
      <c r="AW140" s="14" t="s">
        <v>32</v>
      </c>
      <c r="AX140" s="14" t="s">
        <v>84</v>
      </c>
      <c r="AY140" s="194" t="s">
        <v>145</v>
      </c>
    </row>
    <row r="141" s="2" customFormat="1" ht="33" customHeight="1">
      <c r="A141" s="37"/>
      <c r="B141" s="170"/>
      <c r="C141" s="171" t="s">
        <v>89</v>
      </c>
      <c r="D141" s="171" t="s">
        <v>147</v>
      </c>
      <c r="E141" s="172" t="s">
        <v>148</v>
      </c>
      <c r="F141" s="173" t="s">
        <v>149</v>
      </c>
      <c r="G141" s="174" t="s">
        <v>150</v>
      </c>
      <c r="H141" s="175">
        <v>34.767000000000003</v>
      </c>
      <c r="I141" s="176"/>
      <c r="J141" s="177">
        <f>ROUND(I141*H141,2)</f>
        <v>0</v>
      </c>
      <c r="K141" s="173" t="s">
        <v>151</v>
      </c>
      <c r="L141" s="38"/>
      <c r="M141" s="178" t="s">
        <v>1</v>
      </c>
      <c r="N141" s="179" t="s">
        <v>41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152</v>
      </c>
      <c r="AT141" s="182" t="s">
        <v>147</v>
      </c>
      <c r="AU141" s="182" t="s">
        <v>89</v>
      </c>
      <c r="AY141" s="18" t="s">
        <v>145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84</v>
      </c>
      <c r="BK141" s="183">
        <f>ROUND(I141*H141,2)</f>
        <v>0</v>
      </c>
      <c r="BL141" s="18" t="s">
        <v>152</v>
      </c>
      <c r="BM141" s="182" t="s">
        <v>935</v>
      </c>
    </row>
    <row r="142" s="13" customFormat="1">
      <c r="A142" s="13"/>
      <c r="B142" s="184"/>
      <c r="C142" s="13"/>
      <c r="D142" s="185" t="s">
        <v>154</v>
      </c>
      <c r="E142" s="186" t="s">
        <v>1</v>
      </c>
      <c r="F142" s="187" t="s">
        <v>936</v>
      </c>
      <c r="G142" s="13"/>
      <c r="H142" s="188">
        <v>34.767000000000003</v>
      </c>
      <c r="I142" s="189"/>
      <c r="J142" s="13"/>
      <c r="K142" s="13"/>
      <c r="L142" s="184"/>
      <c r="M142" s="190"/>
      <c r="N142" s="191"/>
      <c r="O142" s="191"/>
      <c r="P142" s="191"/>
      <c r="Q142" s="191"/>
      <c r="R142" s="191"/>
      <c r="S142" s="191"/>
      <c r="T142" s="19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6" t="s">
        <v>154</v>
      </c>
      <c r="AU142" s="186" t="s">
        <v>89</v>
      </c>
      <c r="AV142" s="13" t="s">
        <v>89</v>
      </c>
      <c r="AW142" s="13" t="s">
        <v>32</v>
      </c>
      <c r="AX142" s="13" t="s">
        <v>76</v>
      </c>
      <c r="AY142" s="186" t="s">
        <v>145</v>
      </c>
    </row>
    <row r="143" s="14" customFormat="1">
      <c r="A143" s="14"/>
      <c r="B143" s="193"/>
      <c r="C143" s="14"/>
      <c r="D143" s="185" t="s">
        <v>154</v>
      </c>
      <c r="E143" s="194" t="s">
        <v>1</v>
      </c>
      <c r="F143" s="195" t="s">
        <v>159</v>
      </c>
      <c r="G143" s="14"/>
      <c r="H143" s="196">
        <v>34.767000000000003</v>
      </c>
      <c r="I143" s="197"/>
      <c r="J143" s="14"/>
      <c r="K143" s="14"/>
      <c r="L143" s="193"/>
      <c r="M143" s="198"/>
      <c r="N143" s="199"/>
      <c r="O143" s="199"/>
      <c r="P143" s="199"/>
      <c r="Q143" s="199"/>
      <c r="R143" s="199"/>
      <c r="S143" s="199"/>
      <c r="T143" s="20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4" t="s">
        <v>154</v>
      </c>
      <c r="AU143" s="194" t="s">
        <v>89</v>
      </c>
      <c r="AV143" s="14" t="s">
        <v>152</v>
      </c>
      <c r="AW143" s="14" t="s">
        <v>32</v>
      </c>
      <c r="AX143" s="14" t="s">
        <v>84</v>
      </c>
      <c r="AY143" s="194" t="s">
        <v>145</v>
      </c>
    </row>
    <row r="144" s="2" customFormat="1" ht="33" customHeight="1">
      <c r="A144" s="37"/>
      <c r="B144" s="170"/>
      <c r="C144" s="171" t="s">
        <v>163</v>
      </c>
      <c r="D144" s="171" t="s">
        <v>147</v>
      </c>
      <c r="E144" s="172" t="s">
        <v>172</v>
      </c>
      <c r="F144" s="173" t="s">
        <v>173</v>
      </c>
      <c r="G144" s="174" t="s">
        <v>174</v>
      </c>
      <c r="H144" s="175">
        <v>56.560000000000002</v>
      </c>
      <c r="I144" s="176"/>
      <c r="J144" s="177">
        <f>ROUND(I144*H144,2)</f>
        <v>0</v>
      </c>
      <c r="K144" s="173" t="s">
        <v>151</v>
      </c>
      <c r="L144" s="38"/>
      <c r="M144" s="178" t="s">
        <v>1</v>
      </c>
      <c r="N144" s="179" t="s">
        <v>41</v>
      </c>
      <c r="O144" s="76"/>
      <c r="P144" s="180">
        <f>O144*H144</f>
        <v>0</v>
      </c>
      <c r="Q144" s="180">
        <v>0</v>
      </c>
      <c r="R144" s="180">
        <f>Q144*H144</f>
        <v>0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152</v>
      </c>
      <c r="AT144" s="182" t="s">
        <v>147</v>
      </c>
      <c r="AU144" s="182" t="s">
        <v>89</v>
      </c>
      <c r="AY144" s="18" t="s">
        <v>145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84</v>
      </c>
      <c r="BK144" s="183">
        <f>ROUND(I144*H144,2)</f>
        <v>0</v>
      </c>
      <c r="BL144" s="18" t="s">
        <v>152</v>
      </c>
      <c r="BM144" s="182" t="s">
        <v>937</v>
      </c>
    </row>
    <row r="145" s="13" customFormat="1">
      <c r="A145" s="13"/>
      <c r="B145" s="184"/>
      <c r="C145" s="13"/>
      <c r="D145" s="185" t="s">
        <v>154</v>
      </c>
      <c r="E145" s="186" t="s">
        <v>1</v>
      </c>
      <c r="F145" s="187" t="s">
        <v>938</v>
      </c>
      <c r="G145" s="13"/>
      <c r="H145" s="188">
        <v>56.560000000000002</v>
      </c>
      <c r="I145" s="189"/>
      <c r="J145" s="13"/>
      <c r="K145" s="13"/>
      <c r="L145" s="184"/>
      <c r="M145" s="190"/>
      <c r="N145" s="191"/>
      <c r="O145" s="191"/>
      <c r="P145" s="191"/>
      <c r="Q145" s="191"/>
      <c r="R145" s="191"/>
      <c r="S145" s="191"/>
      <c r="T145" s="19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6" t="s">
        <v>154</v>
      </c>
      <c r="AU145" s="186" t="s">
        <v>89</v>
      </c>
      <c r="AV145" s="13" t="s">
        <v>89</v>
      </c>
      <c r="AW145" s="13" t="s">
        <v>32</v>
      </c>
      <c r="AX145" s="13" t="s">
        <v>76</v>
      </c>
      <c r="AY145" s="186" t="s">
        <v>145</v>
      </c>
    </row>
    <row r="146" s="14" customFormat="1">
      <c r="A146" s="14"/>
      <c r="B146" s="193"/>
      <c r="C146" s="14"/>
      <c r="D146" s="185" t="s">
        <v>154</v>
      </c>
      <c r="E146" s="194" t="s">
        <v>1</v>
      </c>
      <c r="F146" s="195" t="s">
        <v>159</v>
      </c>
      <c r="G146" s="14"/>
      <c r="H146" s="196">
        <v>56.560000000000002</v>
      </c>
      <c r="I146" s="197"/>
      <c r="J146" s="14"/>
      <c r="K146" s="14"/>
      <c r="L146" s="193"/>
      <c r="M146" s="198"/>
      <c r="N146" s="199"/>
      <c r="O146" s="199"/>
      <c r="P146" s="199"/>
      <c r="Q146" s="199"/>
      <c r="R146" s="199"/>
      <c r="S146" s="199"/>
      <c r="T146" s="20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4" t="s">
        <v>154</v>
      </c>
      <c r="AU146" s="194" t="s">
        <v>89</v>
      </c>
      <c r="AV146" s="14" t="s">
        <v>152</v>
      </c>
      <c r="AW146" s="14" t="s">
        <v>32</v>
      </c>
      <c r="AX146" s="14" t="s">
        <v>84</v>
      </c>
      <c r="AY146" s="194" t="s">
        <v>145</v>
      </c>
    </row>
    <row r="147" s="2" customFormat="1" ht="37.8" customHeight="1">
      <c r="A147" s="37"/>
      <c r="B147" s="170"/>
      <c r="C147" s="171" t="s">
        <v>152</v>
      </c>
      <c r="D147" s="171" t="s">
        <v>147</v>
      </c>
      <c r="E147" s="172" t="s">
        <v>164</v>
      </c>
      <c r="F147" s="173" t="s">
        <v>165</v>
      </c>
      <c r="G147" s="174" t="s">
        <v>150</v>
      </c>
      <c r="H147" s="175">
        <v>28.280000000000001</v>
      </c>
      <c r="I147" s="176"/>
      <c r="J147" s="177">
        <f>ROUND(I147*H147,2)</f>
        <v>0</v>
      </c>
      <c r="K147" s="173" t="s">
        <v>151</v>
      </c>
      <c r="L147" s="38"/>
      <c r="M147" s="178" t="s">
        <v>1</v>
      </c>
      <c r="N147" s="179" t="s">
        <v>41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152</v>
      </c>
      <c r="AT147" s="182" t="s">
        <v>147</v>
      </c>
      <c r="AU147" s="182" t="s">
        <v>89</v>
      </c>
      <c r="AY147" s="18" t="s">
        <v>145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84</v>
      </c>
      <c r="BK147" s="183">
        <f>ROUND(I147*H147,2)</f>
        <v>0</v>
      </c>
      <c r="BL147" s="18" t="s">
        <v>152</v>
      </c>
      <c r="BM147" s="182" t="s">
        <v>939</v>
      </c>
    </row>
    <row r="148" s="13" customFormat="1">
      <c r="A148" s="13"/>
      <c r="B148" s="184"/>
      <c r="C148" s="13"/>
      <c r="D148" s="185" t="s">
        <v>154</v>
      </c>
      <c r="E148" s="186" t="s">
        <v>1</v>
      </c>
      <c r="F148" s="187" t="s">
        <v>940</v>
      </c>
      <c r="G148" s="13"/>
      <c r="H148" s="188">
        <v>28.280000000000001</v>
      </c>
      <c r="I148" s="189"/>
      <c r="J148" s="13"/>
      <c r="K148" s="13"/>
      <c r="L148" s="184"/>
      <c r="M148" s="190"/>
      <c r="N148" s="191"/>
      <c r="O148" s="191"/>
      <c r="P148" s="191"/>
      <c r="Q148" s="191"/>
      <c r="R148" s="191"/>
      <c r="S148" s="191"/>
      <c r="T148" s="19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186" t="s">
        <v>154</v>
      </c>
      <c r="AU148" s="186" t="s">
        <v>89</v>
      </c>
      <c r="AV148" s="13" t="s">
        <v>89</v>
      </c>
      <c r="AW148" s="13" t="s">
        <v>32</v>
      </c>
      <c r="AX148" s="13" t="s">
        <v>76</v>
      </c>
      <c r="AY148" s="186" t="s">
        <v>145</v>
      </c>
    </row>
    <row r="149" s="14" customFormat="1">
      <c r="A149" s="14"/>
      <c r="B149" s="193"/>
      <c r="C149" s="14"/>
      <c r="D149" s="185" t="s">
        <v>154</v>
      </c>
      <c r="E149" s="194" t="s">
        <v>1</v>
      </c>
      <c r="F149" s="195" t="s">
        <v>159</v>
      </c>
      <c r="G149" s="14"/>
      <c r="H149" s="196">
        <v>28.280000000000001</v>
      </c>
      <c r="I149" s="197"/>
      <c r="J149" s="14"/>
      <c r="K149" s="14"/>
      <c r="L149" s="193"/>
      <c r="M149" s="198"/>
      <c r="N149" s="199"/>
      <c r="O149" s="199"/>
      <c r="P149" s="199"/>
      <c r="Q149" s="199"/>
      <c r="R149" s="199"/>
      <c r="S149" s="199"/>
      <c r="T149" s="20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194" t="s">
        <v>154</v>
      </c>
      <c r="AU149" s="194" t="s">
        <v>89</v>
      </c>
      <c r="AV149" s="14" t="s">
        <v>152</v>
      </c>
      <c r="AW149" s="14" t="s">
        <v>32</v>
      </c>
      <c r="AX149" s="14" t="s">
        <v>84</v>
      </c>
      <c r="AY149" s="194" t="s">
        <v>145</v>
      </c>
    </row>
    <row r="150" s="2" customFormat="1" ht="16.5" customHeight="1">
      <c r="A150" s="37"/>
      <c r="B150" s="170"/>
      <c r="C150" s="171" t="s">
        <v>171</v>
      </c>
      <c r="D150" s="171" t="s">
        <v>147</v>
      </c>
      <c r="E150" s="172" t="s">
        <v>178</v>
      </c>
      <c r="F150" s="173" t="s">
        <v>179</v>
      </c>
      <c r="G150" s="174" t="s">
        <v>150</v>
      </c>
      <c r="H150" s="175">
        <v>28.280000000000001</v>
      </c>
      <c r="I150" s="176"/>
      <c r="J150" s="177">
        <f>ROUND(I150*H150,2)</f>
        <v>0</v>
      </c>
      <c r="K150" s="173" t="s">
        <v>151</v>
      </c>
      <c r="L150" s="38"/>
      <c r="M150" s="178" t="s">
        <v>1</v>
      </c>
      <c r="N150" s="179" t="s">
        <v>41</v>
      </c>
      <c r="O150" s="76"/>
      <c r="P150" s="180">
        <f>O150*H150</f>
        <v>0</v>
      </c>
      <c r="Q150" s="180">
        <v>0</v>
      </c>
      <c r="R150" s="180">
        <f>Q150*H150</f>
        <v>0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152</v>
      </c>
      <c r="AT150" s="182" t="s">
        <v>147</v>
      </c>
      <c r="AU150" s="182" t="s">
        <v>89</v>
      </c>
      <c r="AY150" s="18" t="s">
        <v>145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84</v>
      </c>
      <c r="BK150" s="183">
        <f>ROUND(I150*H150,2)</f>
        <v>0</v>
      </c>
      <c r="BL150" s="18" t="s">
        <v>152</v>
      </c>
      <c r="BM150" s="182" t="s">
        <v>941</v>
      </c>
    </row>
    <row r="151" s="2" customFormat="1" ht="24.15" customHeight="1">
      <c r="A151" s="37"/>
      <c r="B151" s="170"/>
      <c r="C151" s="171" t="s">
        <v>177</v>
      </c>
      <c r="D151" s="171" t="s">
        <v>147</v>
      </c>
      <c r="E151" s="172" t="s">
        <v>182</v>
      </c>
      <c r="F151" s="173" t="s">
        <v>183</v>
      </c>
      <c r="G151" s="174" t="s">
        <v>150</v>
      </c>
      <c r="H151" s="175">
        <v>21.966999999999999</v>
      </c>
      <c r="I151" s="176"/>
      <c r="J151" s="177">
        <f>ROUND(I151*H151,2)</f>
        <v>0</v>
      </c>
      <c r="K151" s="173" t="s">
        <v>151</v>
      </c>
      <c r="L151" s="38"/>
      <c r="M151" s="178" t="s">
        <v>1</v>
      </c>
      <c r="N151" s="179" t="s">
        <v>41</v>
      </c>
      <c r="O151" s="76"/>
      <c r="P151" s="180">
        <f>O151*H151</f>
        <v>0</v>
      </c>
      <c r="Q151" s="180">
        <v>0</v>
      </c>
      <c r="R151" s="180">
        <f>Q151*H151</f>
        <v>0</v>
      </c>
      <c r="S151" s="180">
        <v>0</v>
      </c>
      <c r="T151" s="18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2" t="s">
        <v>152</v>
      </c>
      <c r="AT151" s="182" t="s">
        <v>147</v>
      </c>
      <c r="AU151" s="182" t="s">
        <v>89</v>
      </c>
      <c r="AY151" s="18" t="s">
        <v>145</v>
      </c>
      <c r="BE151" s="183">
        <f>IF(N151="základní",J151,0)</f>
        <v>0</v>
      </c>
      <c r="BF151" s="183">
        <f>IF(N151="snížená",J151,0)</f>
        <v>0</v>
      </c>
      <c r="BG151" s="183">
        <f>IF(N151="zákl. přenesená",J151,0)</f>
        <v>0</v>
      </c>
      <c r="BH151" s="183">
        <f>IF(N151="sníž. přenesená",J151,0)</f>
        <v>0</v>
      </c>
      <c r="BI151" s="183">
        <f>IF(N151="nulová",J151,0)</f>
        <v>0</v>
      </c>
      <c r="BJ151" s="18" t="s">
        <v>84</v>
      </c>
      <c r="BK151" s="183">
        <f>ROUND(I151*H151,2)</f>
        <v>0</v>
      </c>
      <c r="BL151" s="18" t="s">
        <v>152</v>
      </c>
      <c r="BM151" s="182" t="s">
        <v>942</v>
      </c>
    </row>
    <row r="152" s="13" customFormat="1">
      <c r="A152" s="13"/>
      <c r="B152" s="184"/>
      <c r="C152" s="13"/>
      <c r="D152" s="185" t="s">
        <v>154</v>
      </c>
      <c r="E152" s="186" t="s">
        <v>1</v>
      </c>
      <c r="F152" s="187" t="s">
        <v>943</v>
      </c>
      <c r="G152" s="13"/>
      <c r="H152" s="188">
        <v>17.384</v>
      </c>
      <c r="I152" s="189"/>
      <c r="J152" s="13"/>
      <c r="K152" s="13"/>
      <c r="L152" s="184"/>
      <c r="M152" s="190"/>
      <c r="N152" s="191"/>
      <c r="O152" s="191"/>
      <c r="P152" s="191"/>
      <c r="Q152" s="191"/>
      <c r="R152" s="191"/>
      <c r="S152" s="191"/>
      <c r="T152" s="19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186" t="s">
        <v>154</v>
      </c>
      <c r="AU152" s="186" t="s">
        <v>89</v>
      </c>
      <c r="AV152" s="13" t="s">
        <v>89</v>
      </c>
      <c r="AW152" s="13" t="s">
        <v>32</v>
      </c>
      <c r="AX152" s="13" t="s">
        <v>76</v>
      </c>
      <c r="AY152" s="186" t="s">
        <v>145</v>
      </c>
    </row>
    <row r="153" s="13" customFormat="1">
      <c r="A153" s="13"/>
      <c r="B153" s="184"/>
      <c r="C153" s="13"/>
      <c r="D153" s="185" t="s">
        <v>154</v>
      </c>
      <c r="E153" s="186" t="s">
        <v>1</v>
      </c>
      <c r="F153" s="187" t="s">
        <v>944</v>
      </c>
      <c r="G153" s="13"/>
      <c r="H153" s="188">
        <v>-5.7949999999999999</v>
      </c>
      <c r="I153" s="189"/>
      <c r="J153" s="13"/>
      <c r="K153" s="13"/>
      <c r="L153" s="184"/>
      <c r="M153" s="190"/>
      <c r="N153" s="191"/>
      <c r="O153" s="191"/>
      <c r="P153" s="191"/>
      <c r="Q153" s="191"/>
      <c r="R153" s="191"/>
      <c r="S153" s="191"/>
      <c r="T153" s="19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6" t="s">
        <v>154</v>
      </c>
      <c r="AU153" s="186" t="s">
        <v>89</v>
      </c>
      <c r="AV153" s="13" t="s">
        <v>89</v>
      </c>
      <c r="AW153" s="13" t="s">
        <v>32</v>
      </c>
      <c r="AX153" s="13" t="s">
        <v>76</v>
      </c>
      <c r="AY153" s="186" t="s">
        <v>145</v>
      </c>
    </row>
    <row r="154" s="13" customFormat="1">
      <c r="A154" s="13"/>
      <c r="B154" s="184"/>
      <c r="C154" s="13"/>
      <c r="D154" s="185" t="s">
        <v>154</v>
      </c>
      <c r="E154" s="186" t="s">
        <v>1</v>
      </c>
      <c r="F154" s="187" t="s">
        <v>945</v>
      </c>
      <c r="G154" s="13"/>
      <c r="H154" s="188">
        <v>9.5999999999999996</v>
      </c>
      <c r="I154" s="189"/>
      <c r="J154" s="13"/>
      <c r="K154" s="13"/>
      <c r="L154" s="184"/>
      <c r="M154" s="190"/>
      <c r="N154" s="191"/>
      <c r="O154" s="191"/>
      <c r="P154" s="191"/>
      <c r="Q154" s="191"/>
      <c r="R154" s="191"/>
      <c r="S154" s="191"/>
      <c r="T154" s="19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6" t="s">
        <v>154</v>
      </c>
      <c r="AU154" s="186" t="s">
        <v>89</v>
      </c>
      <c r="AV154" s="13" t="s">
        <v>89</v>
      </c>
      <c r="AW154" s="13" t="s">
        <v>32</v>
      </c>
      <c r="AX154" s="13" t="s">
        <v>76</v>
      </c>
      <c r="AY154" s="186" t="s">
        <v>145</v>
      </c>
    </row>
    <row r="155" s="13" customFormat="1">
      <c r="A155" s="13"/>
      <c r="B155" s="184"/>
      <c r="C155" s="13"/>
      <c r="D155" s="185" t="s">
        <v>154</v>
      </c>
      <c r="E155" s="186" t="s">
        <v>1</v>
      </c>
      <c r="F155" s="187" t="s">
        <v>946</v>
      </c>
      <c r="G155" s="13"/>
      <c r="H155" s="188">
        <v>0.77800000000000002</v>
      </c>
      <c r="I155" s="189"/>
      <c r="J155" s="13"/>
      <c r="K155" s="13"/>
      <c r="L155" s="184"/>
      <c r="M155" s="190"/>
      <c r="N155" s="191"/>
      <c r="O155" s="191"/>
      <c r="P155" s="191"/>
      <c r="Q155" s="191"/>
      <c r="R155" s="191"/>
      <c r="S155" s="191"/>
      <c r="T155" s="19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186" t="s">
        <v>154</v>
      </c>
      <c r="AU155" s="186" t="s">
        <v>89</v>
      </c>
      <c r="AV155" s="13" t="s">
        <v>89</v>
      </c>
      <c r="AW155" s="13" t="s">
        <v>32</v>
      </c>
      <c r="AX155" s="13" t="s">
        <v>76</v>
      </c>
      <c r="AY155" s="186" t="s">
        <v>145</v>
      </c>
    </row>
    <row r="156" s="14" customFormat="1">
      <c r="A156" s="14"/>
      <c r="B156" s="193"/>
      <c r="C156" s="14"/>
      <c r="D156" s="185" t="s">
        <v>154</v>
      </c>
      <c r="E156" s="194" t="s">
        <v>1</v>
      </c>
      <c r="F156" s="195" t="s">
        <v>159</v>
      </c>
      <c r="G156" s="14"/>
      <c r="H156" s="196">
        <v>21.966999999999999</v>
      </c>
      <c r="I156" s="197"/>
      <c r="J156" s="14"/>
      <c r="K156" s="14"/>
      <c r="L156" s="193"/>
      <c r="M156" s="198"/>
      <c r="N156" s="199"/>
      <c r="O156" s="199"/>
      <c r="P156" s="199"/>
      <c r="Q156" s="199"/>
      <c r="R156" s="199"/>
      <c r="S156" s="199"/>
      <c r="T156" s="20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194" t="s">
        <v>154</v>
      </c>
      <c r="AU156" s="194" t="s">
        <v>89</v>
      </c>
      <c r="AV156" s="14" t="s">
        <v>152</v>
      </c>
      <c r="AW156" s="14" t="s">
        <v>32</v>
      </c>
      <c r="AX156" s="14" t="s">
        <v>84</v>
      </c>
      <c r="AY156" s="194" t="s">
        <v>145</v>
      </c>
    </row>
    <row r="157" s="2" customFormat="1" ht="24.15" customHeight="1">
      <c r="A157" s="37"/>
      <c r="B157" s="170"/>
      <c r="C157" s="171" t="s">
        <v>181</v>
      </c>
      <c r="D157" s="171" t="s">
        <v>147</v>
      </c>
      <c r="E157" s="172" t="s">
        <v>947</v>
      </c>
      <c r="F157" s="173" t="s">
        <v>948</v>
      </c>
      <c r="G157" s="174" t="s">
        <v>150</v>
      </c>
      <c r="H157" s="175">
        <v>3.6000000000000001</v>
      </c>
      <c r="I157" s="176"/>
      <c r="J157" s="177">
        <f>ROUND(I157*H157,2)</f>
        <v>0</v>
      </c>
      <c r="K157" s="173" t="s">
        <v>151</v>
      </c>
      <c r="L157" s="38"/>
      <c r="M157" s="178" t="s">
        <v>1</v>
      </c>
      <c r="N157" s="179" t="s">
        <v>41</v>
      </c>
      <c r="O157" s="76"/>
      <c r="P157" s="180">
        <f>O157*H157</f>
        <v>0</v>
      </c>
      <c r="Q157" s="180">
        <v>0</v>
      </c>
      <c r="R157" s="180">
        <f>Q157*H157</f>
        <v>0</v>
      </c>
      <c r="S157" s="180">
        <v>0</v>
      </c>
      <c r="T157" s="18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2" t="s">
        <v>152</v>
      </c>
      <c r="AT157" s="182" t="s">
        <v>147</v>
      </c>
      <c r="AU157" s="182" t="s">
        <v>89</v>
      </c>
      <c r="AY157" s="18" t="s">
        <v>145</v>
      </c>
      <c r="BE157" s="183">
        <f>IF(N157="základní",J157,0)</f>
        <v>0</v>
      </c>
      <c r="BF157" s="183">
        <f>IF(N157="snížená",J157,0)</f>
        <v>0</v>
      </c>
      <c r="BG157" s="183">
        <f>IF(N157="zákl. přenesená",J157,0)</f>
        <v>0</v>
      </c>
      <c r="BH157" s="183">
        <f>IF(N157="sníž. přenesená",J157,0)</f>
        <v>0</v>
      </c>
      <c r="BI157" s="183">
        <f>IF(N157="nulová",J157,0)</f>
        <v>0</v>
      </c>
      <c r="BJ157" s="18" t="s">
        <v>84</v>
      </c>
      <c r="BK157" s="183">
        <f>ROUND(I157*H157,2)</f>
        <v>0</v>
      </c>
      <c r="BL157" s="18" t="s">
        <v>152</v>
      </c>
      <c r="BM157" s="182" t="s">
        <v>949</v>
      </c>
    </row>
    <row r="158" s="13" customFormat="1">
      <c r="A158" s="13"/>
      <c r="B158" s="184"/>
      <c r="C158" s="13"/>
      <c r="D158" s="185" t="s">
        <v>154</v>
      </c>
      <c r="E158" s="186" t="s">
        <v>1</v>
      </c>
      <c r="F158" s="187" t="s">
        <v>950</v>
      </c>
      <c r="G158" s="13"/>
      <c r="H158" s="188">
        <v>3.6000000000000001</v>
      </c>
      <c r="I158" s="189"/>
      <c r="J158" s="13"/>
      <c r="K158" s="13"/>
      <c r="L158" s="184"/>
      <c r="M158" s="190"/>
      <c r="N158" s="191"/>
      <c r="O158" s="191"/>
      <c r="P158" s="191"/>
      <c r="Q158" s="191"/>
      <c r="R158" s="191"/>
      <c r="S158" s="191"/>
      <c r="T158" s="19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6" t="s">
        <v>154</v>
      </c>
      <c r="AU158" s="186" t="s">
        <v>89</v>
      </c>
      <c r="AV158" s="13" t="s">
        <v>89</v>
      </c>
      <c r="AW158" s="13" t="s">
        <v>32</v>
      </c>
      <c r="AX158" s="13" t="s">
        <v>76</v>
      </c>
      <c r="AY158" s="186" t="s">
        <v>145</v>
      </c>
    </row>
    <row r="159" s="14" customFormat="1">
      <c r="A159" s="14"/>
      <c r="B159" s="193"/>
      <c r="C159" s="14"/>
      <c r="D159" s="185" t="s">
        <v>154</v>
      </c>
      <c r="E159" s="194" t="s">
        <v>1</v>
      </c>
      <c r="F159" s="195" t="s">
        <v>159</v>
      </c>
      <c r="G159" s="14"/>
      <c r="H159" s="196">
        <v>3.6000000000000001</v>
      </c>
      <c r="I159" s="197"/>
      <c r="J159" s="14"/>
      <c r="K159" s="14"/>
      <c r="L159" s="193"/>
      <c r="M159" s="198"/>
      <c r="N159" s="199"/>
      <c r="O159" s="199"/>
      <c r="P159" s="199"/>
      <c r="Q159" s="199"/>
      <c r="R159" s="199"/>
      <c r="S159" s="199"/>
      <c r="T159" s="20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4" t="s">
        <v>154</v>
      </c>
      <c r="AU159" s="194" t="s">
        <v>89</v>
      </c>
      <c r="AV159" s="14" t="s">
        <v>152</v>
      </c>
      <c r="AW159" s="14" t="s">
        <v>32</v>
      </c>
      <c r="AX159" s="14" t="s">
        <v>84</v>
      </c>
      <c r="AY159" s="194" t="s">
        <v>145</v>
      </c>
    </row>
    <row r="160" s="2" customFormat="1" ht="16.5" customHeight="1">
      <c r="A160" s="37"/>
      <c r="B160" s="170"/>
      <c r="C160" s="201" t="s">
        <v>189</v>
      </c>
      <c r="D160" s="201" t="s">
        <v>214</v>
      </c>
      <c r="E160" s="202" t="s">
        <v>951</v>
      </c>
      <c r="F160" s="203" t="s">
        <v>952</v>
      </c>
      <c r="G160" s="204" t="s">
        <v>174</v>
      </c>
      <c r="H160" s="205">
        <v>7.2000000000000002</v>
      </c>
      <c r="I160" s="206"/>
      <c r="J160" s="207">
        <f>ROUND(I160*H160,2)</f>
        <v>0</v>
      </c>
      <c r="K160" s="203" t="s">
        <v>151</v>
      </c>
      <c r="L160" s="208"/>
      <c r="M160" s="209" t="s">
        <v>1</v>
      </c>
      <c r="N160" s="210" t="s">
        <v>41</v>
      </c>
      <c r="O160" s="76"/>
      <c r="P160" s="180">
        <f>O160*H160</f>
        <v>0</v>
      </c>
      <c r="Q160" s="180">
        <v>1</v>
      </c>
      <c r="R160" s="180">
        <f>Q160*H160</f>
        <v>7.2000000000000002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189</v>
      </c>
      <c r="AT160" s="182" t="s">
        <v>214</v>
      </c>
      <c r="AU160" s="182" t="s">
        <v>89</v>
      </c>
      <c r="AY160" s="18" t="s">
        <v>145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84</v>
      </c>
      <c r="BK160" s="183">
        <f>ROUND(I160*H160,2)</f>
        <v>0</v>
      </c>
      <c r="BL160" s="18" t="s">
        <v>152</v>
      </c>
      <c r="BM160" s="182" t="s">
        <v>953</v>
      </c>
    </row>
    <row r="161" s="13" customFormat="1">
      <c r="A161" s="13"/>
      <c r="B161" s="184"/>
      <c r="C161" s="13"/>
      <c r="D161" s="185" t="s">
        <v>154</v>
      </c>
      <c r="E161" s="186" t="s">
        <v>1</v>
      </c>
      <c r="F161" s="187" t="s">
        <v>954</v>
      </c>
      <c r="G161" s="13"/>
      <c r="H161" s="188">
        <v>7.2000000000000002</v>
      </c>
      <c r="I161" s="189"/>
      <c r="J161" s="13"/>
      <c r="K161" s="13"/>
      <c r="L161" s="184"/>
      <c r="M161" s="190"/>
      <c r="N161" s="191"/>
      <c r="O161" s="191"/>
      <c r="P161" s="191"/>
      <c r="Q161" s="191"/>
      <c r="R161" s="191"/>
      <c r="S161" s="191"/>
      <c r="T161" s="192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186" t="s">
        <v>154</v>
      </c>
      <c r="AU161" s="186" t="s">
        <v>89</v>
      </c>
      <c r="AV161" s="13" t="s">
        <v>89</v>
      </c>
      <c r="AW161" s="13" t="s">
        <v>32</v>
      </c>
      <c r="AX161" s="13" t="s">
        <v>76</v>
      </c>
      <c r="AY161" s="186" t="s">
        <v>145</v>
      </c>
    </row>
    <row r="162" s="14" customFormat="1">
      <c r="A162" s="14"/>
      <c r="B162" s="193"/>
      <c r="C162" s="14"/>
      <c r="D162" s="185" t="s">
        <v>154</v>
      </c>
      <c r="E162" s="194" t="s">
        <v>1</v>
      </c>
      <c r="F162" s="195" t="s">
        <v>159</v>
      </c>
      <c r="G162" s="14"/>
      <c r="H162" s="196">
        <v>7.2000000000000002</v>
      </c>
      <c r="I162" s="197"/>
      <c r="J162" s="14"/>
      <c r="K162" s="14"/>
      <c r="L162" s="193"/>
      <c r="M162" s="198"/>
      <c r="N162" s="199"/>
      <c r="O162" s="199"/>
      <c r="P162" s="199"/>
      <c r="Q162" s="199"/>
      <c r="R162" s="199"/>
      <c r="S162" s="199"/>
      <c r="T162" s="20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194" t="s">
        <v>154</v>
      </c>
      <c r="AU162" s="194" t="s">
        <v>89</v>
      </c>
      <c r="AV162" s="14" t="s">
        <v>152</v>
      </c>
      <c r="AW162" s="14" t="s">
        <v>32</v>
      </c>
      <c r="AX162" s="14" t="s">
        <v>84</v>
      </c>
      <c r="AY162" s="194" t="s">
        <v>145</v>
      </c>
    </row>
    <row r="163" s="2" customFormat="1" ht="24.15" customHeight="1">
      <c r="A163" s="37"/>
      <c r="B163" s="170"/>
      <c r="C163" s="171" t="s">
        <v>198</v>
      </c>
      <c r="D163" s="171" t="s">
        <v>147</v>
      </c>
      <c r="E163" s="172" t="s">
        <v>190</v>
      </c>
      <c r="F163" s="173" t="s">
        <v>191</v>
      </c>
      <c r="G163" s="174" t="s">
        <v>192</v>
      </c>
      <c r="H163" s="175">
        <v>57.945</v>
      </c>
      <c r="I163" s="176"/>
      <c r="J163" s="177">
        <f>ROUND(I163*H163,2)</f>
        <v>0</v>
      </c>
      <c r="K163" s="173" t="s">
        <v>151</v>
      </c>
      <c r="L163" s="38"/>
      <c r="M163" s="178" t="s">
        <v>1</v>
      </c>
      <c r="N163" s="179" t="s">
        <v>41</v>
      </c>
      <c r="O163" s="76"/>
      <c r="P163" s="180">
        <f>O163*H163</f>
        <v>0</v>
      </c>
      <c r="Q163" s="180">
        <v>0</v>
      </c>
      <c r="R163" s="180">
        <f>Q163*H163</f>
        <v>0</v>
      </c>
      <c r="S163" s="180">
        <v>0</v>
      </c>
      <c r="T163" s="18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2" t="s">
        <v>152</v>
      </c>
      <c r="AT163" s="182" t="s">
        <v>147</v>
      </c>
      <c r="AU163" s="182" t="s">
        <v>89</v>
      </c>
      <c r="AY163" s="18" t="s">
        <v>145</v>
      </c>
      <c r="BE163" s="183">
        <f>IF(N163="základní",J163,0)</f>
        <v>0</v>
      </c>
      <c r="BF163" s="183">
        <f>IF(N163="snížená",J163,0)</f>
        <v>0</v>
      </c>
      <c r="BG163" s="183">
        <f>IF(N163="zákl. přenesená",J163,0)</f>
        <v>0</v>
      </c>
      <c r="BH163" s="183">
        <f>IF(N163="sníž. přenesená",J163,0)</f>
        <v>0</v>
      </c>
      <c r="BI163" s="183">
        <f>IF(N163="nulová",J163,0)</f>
        <v>0</v>
      </c>
      <c r="BJ163" s="18" t="s">
        <v>84</v>
      </c>
      <c r="BK163" s="183">
        <f>ROUND(I163*H163,2)</f>
        <v>0</v>
      </c>
      <c r="BL163" s="18" t="s">
        <v>152</v>
      </c>
      <c r="BM163" s="182" t="s">
        <v>955</v>
      </c>
    </row>
    <row r="164" s="13" customFormat="1">
      <c r="A164" s="13"/>
      <c r="B164" s="184"/>
      <c r="C164" s="13"/>
      <c r="D164" s="185" t="s">
        <v>154</v>
      </c>
      <c r="E164" s="186" t="s">
        <v>1</v>
      </c>
      <c r="F164" s="187" t="s">
        <v>956</v>
      </c>
      <c r="G164" s="13"/>
      <c r="H164" s="188">
        <v>34.767000000000003</v>
      </c>
      <c r="I164" s="189"/>
      <c r="J164" s="13"/>
      <c r="K164" s="13"/>
      <c r="L164" s="184"/>
      <c r="M164" s="190"/>
      <c r="N164" s="191"/>
      <c r="O164" s="191"/>
      <c r="P164" s="191"/>
      <c r="Q164" s="191"/>
      <c r="R164" s="191"/>
      <c r="S164" s="191"/>
      <c r="T164" s="19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186" t="s">
        <v>154</v>
      </c>
      <c r="AU164" s="186" t="s">
        <v>89</v>
      </c>
      <c r="AV164" s="13" t="s">
        <v>89</v>
      </c>
      <c r="AW164" s="13" t="s">
        <v>32</v>
      </c>
      <c r="AX164" s="13" t="s">
        <v>76</v>
      </c>
      <c r="AY164" s="186" t="s">
        <v>145</v>
      </c>
    </row>
    <row r="165" s="13" customFormat="1">
      <c r="A165" s="13"/>
      <c r="B165" s="184"/>
      <c r="C165" s="13"/>
      <c r="D165" s="185" t="s">
        <v>154</v>
      </c>
      <c r="E165" s="186" t="s">
        <v>1</v>
      </c>
      <c r="F165" s="187" t="s">
        <v>957</v>
      </c>
      <c r="G165" s="13"/>
      <c r="H165" s="188">
        <v>23.178000000000001</v>
      </c>
      <c r="I165" s="189"/>
      <c r="J165" s="13"/>
      <c r="K165" s="13"/>
      <c r="L165" s="184"/>
      <c r="M165" s="190"/>
      <c r="N165" s="191"/>
      <c r="O165" s="191"/>
      <c r="P165" s="191"/>
      <c r="Q165" s="191"/>
      <c r="R165" s="191"/>
      <c r="S165" s="191"/>
      <c r="T165" s="19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6" t="s">
        <v>154</v>
      </c>
      <c r="AU165" s="186" t="s">
        <v>89</v>
      </c>
      <c r="AV165" s="13" t="s">
        <v>89</v>
      </c>
      <c r="AW165" s="13" t="s">
        <v>32</v>
      </c>
      <c r="AX165" s="13" t="s">
        <v>76</v>
      </c>
      <c r="AY165" s="186" t="s">
        <v>145</v>
      </c>
    </row>
    <row r="166" s="14" customFormat="1">
      <c r="A166" s="14"/>
      <c r="B166" s="193"/>
      <c r="C166" s="14"/>
      <c r="D166" s="185" t="s">
        <v>154</v>
      </c>
      <c r="E166" s="194" t="s">
        <v>1</v>
      </c>
      <c r="F166" s="195" t="s">
        <v>159</v>
      </c>
      <c r="G166" s="14"/>
      <c r="H166" s="196">
        <v>57.945</v>
      </c>
      <c r="I166" s="197"/>
      <c r="J166" s="14"/>
      <c r="K166" s="14"/>
      <c r="L166" s="193"/>
      <c r="M166" s="198"/>
      <c r="N166" s="199"/>
      <c r="O166" s="199"/>
      <c r="P166" s="199"/>
      <c r="Q166" s="199"/>
      <c r="R166" s="199"/>
      <c r="S166" s="199"/>
      <c r="T166" s="20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4" t="s">
        <v>154</v>
      </c>
      <c r="AU166" s="194" t="s">
        <v>89</v>
      </c>
      <c r="AV166" s="14" t="s">
        <v>152</v>
      </c>
      <c r="AW166" s="14" t="s">
        <v>32</v>
      </c>
      <c r="AX166" s="14" t="s">
        <v>84</v>
      </c>
      <c r="AY166" s="194" t="s">
        <v>145</v>
      </c>
    </row>
    <row r="167" s="12" customFormat="1" ht="22.8" customHeight="1">
      <c r="A167" s="12"/>
      <c r="B167" s="157"/>
      <c r="C167" s="12"/>
      <c r="D167" s="158" t="s">
        <v>75</v>
      </c>
      <c r="E167" s="168" t="s">
        <v>89</v>
      </c>
      <c r="F167" s="168" t="s">
        <v>197</v>
      </c>
      <c r="G167" s="12"/>
      <c r="H167" s="12"/>
      <c r="I167" s="160"/>
      <c r="J167" s="169">
        <f>BK167</f>
        <v>0</v>
      </c>
      <c r="K167" s="12"/>
      <c r="L167" s="157"/>
      <c r="M167" s="162"/>
      <c r="N167" s="163"/>
      <c r="O167" s="163"/>
      <c r="P167" s="164">
        <f>SUM(P168:P180)</f>
        <v>0</v>
      </c>
      <c r="Q167" s="163"/>
      <c r="R167" s="164">
        <f>SUM(R168:R180)</f>
        <v>31.123549279999999</v>
      </c>
      <c r="S167" s="163"/>
      <c r="T167" s="165">
        <f>SUM(T168:T180)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58" t="s">
        <v>84</v>
      </c>
      <c r="AT167" s="166" t="s">
        <v>75</v>
      </c>
      <c r="AU167" s="166" t="s">
        <v>84</v>
      </c>
      <c r="AY167" s="158" t="s">
        <v>145</v>
      </c>
      <c r="BK167" s="167">
        <f>SUM(BK168:BK180)</f>
        <v>0</v>
      </c>
    </row>
    <row r="168" s="2" customFormat="1" ht="33" customHeight="1">
      <c r="A168" s="37"/>
      <c r="B168" s="170"/>
      <c r="C168" s="171" t="s">
        <v>81</v>
      </c>
      <c r="D168" s="171" t="s">
        <v>147</v>
      </c>
      <c r="E168" s="172" t="s">
        <v>199</v>
      </c>
      <c r="F168" s="173" t="s">
        <v>200</v>
      </c>
      <c r="G168" s="174" t="s">
        <v>150</v>
      </c>
      <c r="H168" s="175">
        <v>14.209</v>
      </c>
      <c r="I168" s="176"/>
      <c r="J168" s="177">
        <f>ROUND(I168*H168,2)</f>
        <v>0</v>
      </c>
      <c r="K168" s="173" t="s">
        <v>151</v>
      </c>
      <c r="L168" s="38"/>
      <c r="M168" s="178" t="s">
        <v>1</v>
      </c>
      <c r="N168" s="179" t="s">
        <v>41</v>
      </c>
      <c r="O168" s="76"/>
      <c r="P168" s="180">
        <f>O168*H168</f>
        <v>0</v>
      </c>
      <c r="Q168" s="180">
        <v>1.6299999999999999</v>
      </c>
      <c r="R168" s="180">
        <f>Q168*H168</f>
        <v>23.16067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152</v>
      </c>
      <c r="AT168" s="182" t="s">
        <v>147</v>
      </c>
      <c r="AU168" s="182" t="s">
        <v>89</v>
      </c>
      <c r="AY168" s="18" t="s">
        <v>145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84</v>
      </c>
      <c r="BK168" s="183">
        <f>ROUND(I168*H168,2)</f>
        <v>0</v>
      </c>
      <c r="BL168" s="18" t="s">
        <v>152</v>
      </c>
      <c r="BM168" s="182" t="s">
        <v>958</v>
      </c>
    </row>
    <row r="169" s="13" customFormat="1">
      <c r="A169" s="13"/>
      <c r="B169" s="184"/>
      <c r="C169" s="13"/>
      <c r="D169" s="185" t="s">
        <v>154</v>
      </c>
      <c r="E169" s="186" t="s">
        <v>1</v>
      </c>
      <c r="F169" s="187" t="s">
        <v>959</v>
      </c>
      <c r="G169" s="13"/>
      <c r="H169" s="188">
        <v>13.907</v>
      </c>
      <c r="I169" s="189"/>
      <c r="J169" s="13"/>
      <c r="K169" s="13"/>
      <c r="L169" s="184"/>
      <c r="M169" s="190"/>
      <c r="N169" s="191"/>
      <c r="O169" s="191"/>
      <c r="P169" s="191"/>
      <c r="Q169" s="191"/>
      <c r="R169" s="191"/>
      <c r="S169" s="191"/>
      <c r="T169" s="19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6" t="s">
        <v>154</v>
      </c>
      <c r="AU169" s="186" t="s">
        <v>89</v>
      </c>
      <c r="AV169" s="13" t="s">
        <v>89</v>
      </c>
      <c r="AW169" s="13" t="s">
        <v>32</v>
      </c>
      <c r="AX169" s="13" t="s">
        <v>76</v>
      </c>
      <c r="AY169" s="186" t="s">
        <v>145</v>
      </c>
    </row>
    <row r="170" s="13" customFormat="1">
      <c r="A170" s="13"/>
      <c r="B170" s="184"/>
      <c r="C170" s="13"/>
      <c r="D170" s="185" t="s">
        <v>154</v>
      </c>
      <c r="E170" s="186" t="s">
        <v>1</v>
      </c>
      <c r="F170" s="187" t="s">
        <v>960</v>
      </c>
      <c r="G170" s="13"/>
      <c r="H170" s="188">
        <v>0.30199999999999999</v>
      </c>
      <c r="I170" s="189"/>
      <c r="J170" s="13"/>
      <c r="K170" s="13"/>
      <c r="L170" s="184"/>
      <c r="M170" s="190"/>
      <c r="N170" s="191"/>
      <c r="O170" s="191"/>
      <c r="P170" s="191"/>
      <c r="Q170" s="191"/>
      <c r="R170" s="191"/>
      <c r="S170" s="191"/>
      <c r="T170" s="19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154</v>
      </c>
      <c r="AU170" s="186" t="s">
        <v>89</v>
      </c>
      <c r="AV170" s="13" t="s">
        <v>89</v>
      </c>
      <c r="AW170" s="13" t="s">
        <v>32</v>
      </c>
      <c r="AX170" s="13" t="s">
        <v>76</v>
      </c>
      <c r="AY170" s="186" t="s">
        <v>145</v>
      </c>
    </row>
    <row r="171" s="14" customFormat="1">
      <c r="A171" s="14"/>
      <c r="B171" s="193"/>
      <c r="C171" s="14"/>
      <c r="D171" s="185" t="s">
        <v>154</v>
      </c>
      <c r="E171" s="194" t="s">
        <v>1</v>
      </c>
      <c r="F171" s="195" t="s">
        <v>159</v>
      </c>
      <c r="G171" s="14"/>
      <c r="H171" s="196">
        <v>14.209</v>
      </c>
      <c r="I171" s="197"/>
      <c r="J171" s="14"/>
      <c r="K171" s="14"/>
      <c r="L171" s="193"/>
      <c r="M171" s="198"/>
      <c r="N171" s="199"/>
      <c r="O171" s="199"/>
      <c r="P171" s="199"/>
      <c r="Q171" s="199"/>
      <c r="R171" s="199"/>
      <c r="S171" s="199"/>
      <c r="T171" s="20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4" t="s">
        <v>154</v>
      </c>
      <c r="AU171" s="194" t="s">
        <v>89</v>
      </c>
      <c r="AV171" s="14" t="s">
        <v>152</v>
      </c>
      <c r="AW171" s="14" t="s">
        <v>32</v>
      </c>
      <c r="AX171" s="14" t="s">
        <v>84</v>
      </c>
      <c r="AY171" s="194" t="s">
        <v>145</v>
      </c>
    </row>
    <row r="172" s="2" customFormat="1" ht="24.15" customHeight="1">
      <c r="A172" s="37"/>
      <c r="B172" s="170"/>
      <c r="C172" s="171" t="s">
        <v>213</v>
      </c>
      <c r="D172" s="171" t="s">
        <v>147</v>
      </c>
      <c r="E172" s="172" t="s">
        <v>206</v>
      </c>
      <c r="F172" s="173" t="s">
        <v>207</v>
      </c>
      <c r="G172" s="174" t="s">
        <v>192</v>
      </c>
      <c r="H172" s="175">
        <v>108.164</v>
      </c>
      <c r="I172" s="176"/>
      <c r="J172" s="177">
        <f>ROUND(I172*H172,2)</f>
        <v>0</v>
      </c>
      <c r="K172" s="173" t="s">
        <v>151</v>
      </c>
      <c r="L172" s="38"/>
      <c r="M172" s="178" t="s">
        <v>1</v>
      </c>
      <c r="N172" s="179" t="s">
        <v>41</v>
      </c>
      <c r="O172" s="76"/>
      <c r="P172" s="180">
        <f>O172*H172</f>
        <v>0</v>
      </c>
      <c r="Q172" s="180">
        <v>0.00017000000000000001</v>
      </c>
      <c r="R172" s="180">
        <f>Q172*H172</f>
        <v>0.018387880000000002</v>
      </c>
      <c r="S172" s="180">
        <v>0</v>
      </c>
      <c r="T172" s="18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2" t="s">
        <v>152</v>
      </c>
      <c r="AT172" s="182" t="s">
        <v>147</v>
      </c>
      <c r="AU172" s="182" t="s">
        <v>89</v>
      </c>
      <c r="AY172" s="18" t="s">
        <v>145</v>
      </c>
      <c r="BE172" s="183">
        <f>IF(N172="základní",J172,0)</f>
        <v>0</v>
      </c>
      <c r="BF172" s="183">
        <f>IF(N172="snížená",J172,0)</f>
        <v>0</v>
      </c>
      <c r="BG172" s="183">
        <f>IF(N172="zákl. přenesená",J172,0)</f>
        <v>0</v>
      </c>
      <c r="BH172" s="183">
        <f>IF(N172="sníž. přenesená",J172,0)</f>
        <v>0</v>
      </c>
      <c r="BI172" s="183">
        <f>IF(N172="nulová",J172,0)</f>
        <v>0</v>
      </c>
      <c r="BJ172" s="18" t="s">
        <v>84</v>
      </c>
      <c r="BK172" s="183">
        <f>ROUND(I172*H172,2)</f>
        <v>0</v>
      </c>
      <c r="BL172" s="18" t="s">
        <v>152</v>
      </c>
      <c r="BM172" s="182" t="s">
        <v>961</v>
      </c>
    </row>
    <row r="173" s="13" customFormat="1">
      <c r="A173" s="13"/>
      <c r="B173" s="184"/>
      <c r="C173" s="13"/>
      <c r="D173" s="185" t="s">
        <v>154</v>
      </c>
      <c r="E173" s="186" t="s">
        <v>1</v>
      </c>
      <c r="F173" s="187" t="s">
        <v>962</v>
      </c>
      <c r="G173" s="13"/>
      <c r="H173" s="188">
        <v>108.164</v>
      </c>
      <c r="I173" s="189"/>
      <c r="J173" s="13"/>
      <c r="K173" s="13"/>
      <c r="L173" s="184"/>
      <c r="M173" s="190"/>
      <c r="N173" s="191"/>
      <c r="O173" s="191"/>
      <c r="P173" s="191"/>
      <c r="Q173" s="191"/>
      <c r="R173" s="191"/>
      <c r="S173" s="191"/>
      <c r="T173" s="19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154</v>
      </c>
      <c r="AU173" s="186" t="s">
        <v>89</v>
      </c>
      <c r="AV173" s="13" t="s">
        <v>89</v>
      </c>
      <c r="AW173" s="13" t="s">
        <v>32</v>
      </c>
      <c r="AX173" s="13" t="s">
        <v>76</v>
      </c>
      <c r="AY173" s="186" t="s">
        <v>145</v>
      </c>
    </row>
    <row r="174" s="14" customFormat="1">
      <c r="A174" s="14"/>
      <c r="B174" s="193"/>
      <c r="C174" s="14"/>
      <c r="D174" s="185" t="s">
        <v>154</v>
      </c>
      <c r="E174" s="194" t="s">
        <v>1</v>
      </c>
      <c r="F174" s="195" t="s">
        <v>159</v>
      </c>
      <c r="G174" s="14"/>
      <c r="H174" s="196">
        <v>108.164</v>
      </c>
      <c r="I174" s="197"/>
      <c r="J174" s="14"/>
      <c r="K174" s="14"/>
      <c r="L174" s="193"/>
      <c r="M174" s="198"/>
      <c r="N174" s="199"/>
      <c r="O174" s="199"/>
      <c r="P174" s="199"/>
      <c r="Q174" s="199"/>
      <c r="R174" s="199"/>
      <c r="S174" s="199"/>
      <c r="T174" s="20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194" t="s">
        <v>154</v>
      </c>
      <c r="AU174" s="194" t="s">
        <v>89</v>
      </c>
      <c r="AV174" s="14" t="s">
        <v>152</v>
      </c>
      <c r="AW174" s="14" t="s">
        <v>32</v>
      </c>
      <c r="AX174" s="14" t="s">
        <v>84</v>
      </c>
      <c r="AY174" s="194" t="s">
        <v>145</v>
      </c>
    </row>
    <row r="175" s="2" customFormat="1" ht="24.15" customHeight="1">
      <c r="A175" s="37"/>
      <c r="B175" s="170"/>
      <c r="C175" s="201" t="s">
        <v>8</v>
      </c>
      <c r="D175" s="201" t="s">
        <v>214</v>
      </c>
      <c r="E175" s="202" t="s">
        <v>215</v>
      </c>
      <c r="F175" s="203" t="s">
        <v>216</v>
      </c>
      <c r="G175" s="204" t="s">
        <v>192</v>
      </c>
      <c r="H175" s="205">
        <v>124.389</v>
      </c>
      <c r="I175" s="206"/>
      <c r="J175" s="207">
        <f>ROUND(I175*H175,2)</f>
        <v>0</v>
      </c>
      <c r="K175" s="203" t="s">
        <v>151</v>
      </c>
      <c r="L175" s="208"/>
      <c r="M175" s="209" t="s">
        <v>1</v>
      </c>
      <c r="N175" s="210" t="s">
        <v>41</v>
      </c>
      <c r="O175" s="76"/>
      <c r="P175" s="180">
        <f>O175*H175</f>
        <v>0</v>
      </c>
      <c r="Q175" s="180">
        <v>0.00029999999999999997</v>
      </c>
      <c r="R175" s="180">
        <f>Q175*H175</f>
        <v>0.037316699999999994</v>
      </c>
      <c r="S175" s="180">
        <v>0</v>
      </c>
      <c r="T175" s="18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2" t="s">
        <v>189</v>
      </c>
      <c r="AT175" s="182" t="s">
        <v>214</v>
      </c>
      <c r="AU175" s="182" t="s">
        <v>89</v>
      </c>
      <c r="AY175" s="18" t="s">
        <v>145</v>
      </c>
      <c r="BE175" s="183">
        <f>IF(N175="základní",J175,0)</f>
        <v>0</v>
      </c>
      <c r="BF175" s="183">
        <f>IF(N175="snížená",J175,0)</f>
        <v>0</v>
      </c>
      <c r="BG175" s="183">
        <f>IF(N175="zákl. přenesená",J175,0)</f>
        <v>0</v>
      </c>
      <c r="BH175" s="183">
        <f>IF(N175="sníž. přenesená",J175,0)</f>
        <v>0</v>
      </c>
      <c r="BI175" s="183">
        <f>IF(N175="nulová",J175,0)</f>
        <v>0</v>
      </c>
      <c r="BJ175" s="18" t="s">
        <v>84</v>
      </c>
      <c r="BK175" s="183">
        <f>ROUND(I175*H175,2)</f>
        <v>0</v>
      </c>
      <c r="BL175" s="18" t="s">
        <v>152</v>
      </c>
      <c r="BM175" s="182" t="s">
        <v>963</v>
      </c>
    </row>
    <row r="176" s="13" customFormat="1">
      <c r="A176" s="13"/>
      <c r="B176" s="184"/>
      <c r="C176" s="13"/>
      <c r="D176" s="185" t="s">
        <v>154</v>
      </c>
      <c r="E176" s="186" t="s">
        <v>1</v>
      </c>
      <c r="F176" s="187" t="s">
        <v>964</v>
      </c>
      <c r="G176" s="13"/>
      <c r="H176" s="188">
        <v>124.389</v>
      </c>
      <c r="I176" s="189"/>
      <c r="J176" s="13"/>
      <c r="K176" s="13"/>
      <c r="L176" s="184"/>
      <c r="M176" s="190"/>
      <c r="N176" s="191"/>
      <c r="O176" s="191"/>
      <c r="P176" s="191"/>
      <c r="Q176" s="191"/>
      <c r="R176" s="191"/>
      <c r="S176" s="191"/>
      <c r="T176" s="19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6" t="s">
        <v>154</v>
      </c>
      <c r="AU176" s="186" t="s">
        <v>89</v>
      </c>
      <c r="AV176" s="13" t="s">
        <v>89</v>
      </c>
      <c r="AW176" s="13" t="s">
        <v>32</v>
      </c>
      <c r="AX176" s="13" t="s">
        <v>76</v>
      </c>
      <c r="AY176" s="186" t="s">
        <v>145</v>
      </c>
    </row>
    <row r="177" s="14" customFormat="1">
      <c r="A177" s="14"/>
      <c r="B177" s="193"/>
      <c r="C177" s="14"/>
      <c r="D177" s="185" t="s">
        <v>154</v>
      </c>
      <c r="E177" s="194" t="s">
        <v>1</v>
      </c>
      <c r="F177" s="195" t="s">
        <v>159</v>
      </c>
      <c r="G177" s="14"/>
      <c r="H177" s="196">
        <v>124.389</v>
      </c>
      <c r="I177" s="197"/>
      <c r="J177" s="14"/>
      <c r="K177" s="14"/>
      <c r="L177" s="193"/>
      <c r="M177" s="198"/>
      <c r="N177" s="199"/>
      <c r="O177" s="199"/>
      <c r="P177" s="199"/>
      <c r="Q177" s="199"/>
      <c r="R177" s="199"/>
      <c r="S177" s="199"/>
      <c r="T177" s="200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4" t="s">
        <v>154</v>
      </c>
      <c r="AU177" s="194" t="s">
        <v>89</v>
      </c>
      <c r="AV177" s="14" t="s">
        <v>152</v>
      </c>
      <c r="AW177" s="14" t="s">
        <v>32</v>
      </c>
      <c r="AX177" s="14" t="s">
        <v>84</v>
      </c>
      <c r="AY177" s="194" t="s">
        <v>145</v>
      </c>
    </row>
    <row r="178" s="2" customFormat="1" ht="33" customHeight="1">
      <c r="A178" s="37"/>
      <c r="B178" s="170"/>
      <c r="C178" s="171" t="s">
        <v>228</v>
      </c>
      <c r="D178" s="171" t="s">
        <v>147</v>
      </c>
      <c r="E178" s="172" t="s">
        <v>219</v>
      </c>
      <c r="F178" s="173" t="s">
        <v>220</v>
      </c>
      <c r="G178" s="174" t="s">
        <v>221</v>
      </c>
      <c r="H178" s="175">
        <v>38.630000000000003</v>
      </c>
      <c r="I178" s="176"/>
      <c r="J178" s="177">
        <f>ROUND(I178*H178,2)</f>
        <v>0</v>
      </c>
      <c r="K178" s="173" t="s">
        <v>151</v>
      </c>
      <c r="L178" s="38"/>
      <c r="M178" s="178" t="s">
        <v>1</v>
      </c>
      <c r="N178" s="179" t="s">
        <v>41</v>
      </c>
      <c r="O178" s="76"/>
      <c r="P178" s="180">
        <f>O178*H178</f>
        <v>0</v>
      </c>
      <c r="Q178" s="180">
        <v>0.20469000000000001</v>
      </c>
      <c r="R178" s="180">
        <f>Q178*H178</f>
        <v>7.9071747000000006</v>
      </c>
      <c r="S178" s="180">
        <v>0</v>
      </c>
      <c r="T178" s="18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2" t="s">
        <v>152</v>
      </c>
      <c r="AT178" s="182" t="s">
        <v>147</v>
      </c>
      <c r="AU178" s="182" t="s">
        <v>89</v>
      </c>
      <c r="AY178" s="18" t="s">
        <v>145</v>
      </c>
      <c r="BE178" s="183">
        <f>IF(N178="základní",J178,0)</f>
        <v>0</v>
      </c>
      <c r="BF178" s="183">
        <f>IF(N178="snížená",J178,0)</f>
        <v>0</v>
      </c>
      <c r="BG178" s="183">
        <f>IF(N178="zákl. přenesená",J178,0)</f>
        <v>0</v>
      </c>
      <c r="BH178" s="183">
        <f>IF(N178="sníž. přenesená",J178,0)</f>
        <v>0</v>
      </c>
      <c r="BI178" s="183">
        <f>IF(N178="nulová",J178,0)</f>
        <v>0</v>
      </c>
      <c r="BJ178" s="18" t="s">
        <v>84</v>
      </c>
      <c r="BK178" s="183">
        <f>ROUND(I178*H178,2)</f>
        <v>0</v>
      </c>
      <c r="BL178" s="18" t="s">
        <v>152</v>
      </c>
      <c r="BM178" s="182" t="s">
        <v>965</v>
      </c>
    </row>
    <row r="179" s="13" customFormat="1">
      <c r="A179" s="13"/>
      <c r="B179" s="184"/>
      <c r="C179" s="13"/>
      <c r="D179" s="185" t="s">
        <v>154</v>
      </c>
      <c r="E179" s="186" t="s">
        <v>1</v>
      </c>
      <c r="F179" s="187" t="s">
        <v>966</v>
      </c>
      <c r="G179" s="13"/>
      <c r="H179" s="188">
        <v>38.630000000000003</v>
      </c>
      <c r="I179" s="189"/>
      <c r="J179" s="13"/>
      <c r="K179" s="13"/>
      <c r="L179" s="184"/>
      <c r="M179" s="190"/>
      <c r="N179" s="191"/>
      <c r="O179" s="191"/>
      <c r="P179" s="191"/>
      <c r="Q179" s="191"/>
      <c r="R179" s="191"/>
      <c r="S179" s="191"/>
      <c r="T179" s="19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6" t="s">
        <v>154</v>
      </c>
      <c r="AU179" s="186" t="s">
        <v>89</v>
      </c>
      <c r="AV179" s="13" t="s">
        <v>89</v>
      </c>
      <c r="AW179" s="13" t="s">
        <v>32</v>
      </c>
      <c r="AX179" s="13" t="s">
        <v>76</v>
      </c>
      <c r="AY179" s="186" t="s">
        <v>145</v>
      </c>
    </row>
    <row r="180" s="14" customFormat="1">
      <c r="A180" s="14"/>
      <c r="B180" s="193"/>
      <c r="C180" s="14"/>
      <c r="D180" s="185" t="s">
        <v>154</v>
      </c>
      <c r="E180" s="194" t="s">
        <v>1</v>
      </c>
      <c r="F180" s="195" t="s">
        <v>159</v>
      </c>
      <c r="G180" s="14"/>
      <c r="H180" s="196">
        <v>38.630000000000003</v>
      </c>
      <c r="I180" s="197"/>
      <c r="J180" s="14"/>
      <c r="K180" s="14"/>
      <c r="L180" s="193"/>
      <c r="M180" s="198"/>
      <c r="N180" s="199"/>
      <c r="O180" s="199"/>
      <c r="P180" s="199"/>
      <c r="Q180" s="199"/>
      <c r="R180" s="199"/>
      <c r="S180" s="199"/>
      <c r="T180" s="20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4" t="s">
        <v>154</v>
      </c>
      <c r="AU180" s="194" t="s">
        <v>89</v>
      </c>
      <c r="AV180" s="14" t="s">
        <v>152</v>
      </c>
      <c r="AW180" s="14" t="s">
        <v>32</v>
      </c>
      <c r="AX180" s="14" t="s">
        <v>84</v>
      </c>
      <c r="AY180" s="194" t="s">
        <v>145</v>
      </c>
    </row>
    <row r="181" s="12" customFormat="1" ht="22.8" customHeight="1">
      <c r="A181" s="12"/>
      <c r="B181" s="157"/>
      <c r="C181" s="12"/>
      <c r="D181" s="158" t="s">
        <v>75</v>
      </c>
      <c r="E181" s="168" t="s">
        <v>163</v>
      </c>
      <c r="F181" s="168" t="s">
        <v>227</v>
      </c>
      <c r="G181" s="12"/>
      <c r="H181" s="12"/>
      <c r="I181" s="160"/>
      <c r="J181" s="169">
        <f>BK181</f>
        <v>0</v>
      </c>
      <c r="K181" s="12"/>
      <c r="L181" s="157"/>
      <c r="M181" s="162"/>
      <c r="N181" s="163"/>
      <c r="O181" s="163"/>
      <c r="P181" s="164">
        <f>SUM(P182:P187)</f>
        <v>0</v>
      </c>
      <c r="Q181" s="163"/>
      <c r="R181" s="164">
        <f>SUM(R182:R187)</f>
        <v>7.3982380000000001</v>
      </c>
      <c r="S181" s="163"/>
      <c r="T181" s="165">
        <f>SUM(T182:T187)</f>
        <v>0.00033399999999999999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58" t="s">
        <v>84</v>
      </c>
      <c r="AT181" s="166" t="s">
        <v>75</v>
      </c>
      <c r="AU181" s="166" t="s">
        <v>84</v>
      </c>
      <c r="AY181" s="158" t="s">
        <v>145</v>
      </c>
      <c r="BK181" s="167">
        <f>SUM(BK182:BK187)</f>
        <v>0</v>
      </c>
    </row>
    <row r="182" s="2" customFormat="1" ht="33" customHeight="1">
      <c r="A182" s="37"/>
      <c r="B182" s="170"/>
      <c r="C182" s="171" t="s">
        <v>233</v>
      </c>
      <c r="D182" s="171" t="s">
        <v>147</v>
      </c>
      <c r="E182" s="172" t="s">
        <v>229</v>
      </c>
      <c r="F182" s="173" t="s">
        <v>230</v>
      </c>
      <c r="G182" s="174" t="s">
        <v>150</v>
      </c>
      <c r="H182" s="175">
        <v>1.5</v>
      </c>
      <c r="I182" s="176"/>
      <c r="J182" s="177">
        <f>ROUND(I182*H182,2)</f>
        <v>0</v>
      </c>
      <c r="K182" s="173" t="s">
        <v>1</v>
      </c>
      <c r="L182" s="38"/>
      <c r="M182" s="178" t="s">
        <v>1</v>
      </c>
      <c r="N182" s="179" t="s">
        <v>41</v>
      </c>
      <c r="O182" s="76"/>
      <c r="P182" s="180">
        <f>O182*H182</f>
        <v>0</v>
      </c>
      <c r="Q182" s="180">
        <v>4.6299999999999999</v>
      </c>
      <c r="R182" s="180">
        <f>Q182*H182</f>
        <v>6.9450000000000003</v>
      </c>
      <c r="S182" s="180">
        <v>0</v>
      </c>
      <c r="T182" s="18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2" t="s">
        <v>152</v>
      </c>
      <c r="AT182" s="182" t="s">
        <v>147</v>
      </c>
      <c r="AU182" s="182" t="s">
        <v>89</v>
      </c>
      <c r="AY182" s="18" t="s">
        <v>145</v>
      </c>
      <c r="BE182" s="183">
        <f>IF(N182="základní",J182,0)</f>
        <v>0</v>
      </c>
      <c r="BF182" s="183">
        <f>IF(N182="snížená",J182,0)</f>
        <v>0</v>
      </c>
      <c r="BG182" s="183">
        <f>IF(N182="zákl. přenesená",J182,0)</f>
        <v>0</v>
      </c>
      <c r="BH182" s="183">
        <f>IF(N182="sníž. přenesená",J182,0)</f>
        <v>0</v>
      </c>
      <c r="BI182" s="183">
        <f>IF(N182="nulová",J182,0)</f>
        <v>0</v>
      </c>
      <c r="BJ182" s="18" t="s">
        <v>84</v>
      </c>
      <c r="BK182" s="183">
        <f>ROUND(I182*H182,2)</f>
        <v>0</v>
      </c>
      <c r="BL182" s="18" t="s">
        <v>152</v>
      </c>
      <c r="BM182" s="182" t="s">
        <v>967</v>
      </c>
    </row>
    <row r="183" s="15" customFormat="1">
      <c r="A183" s="15"/>
      <c r="B183" s="211"/>
      <c r="C183" s="15"/>
      <c r="D183" s="185" t="s">
        <v>154</v>
      </c>
      <c r="E183" s="212" t="s">
        <v>1</v>
      </c>
      <c r="F183" s="213" t="s">
        <v>231</v>
      </c>
      <c r="G183" s="15"/>
      <c r="H183" s="212" t="s">
        <v>1</v>
      </c>
      <c r="I183" s="214"/>
      <c r="J183" s="15"/>
      <c r="K183" s="15"/>
      <c r="L183" s="211"/>
      <c r="M183" s="215"/>
      <c r="N183" s="216"/>
      <c r="O183" s="216"/>
      <c r="P183" s="216"/>
      <c r="Q183" s="216"/>
      <c r="R183" s="216"/>
      <c r="S183" s="216"/>
      <c r="T183" s="21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12" t="s">
        <v>154</v>
      </c>
      <c r="AU183" s="212" t="s">
        <v>89</v>
      </c>
      <c r="AV183" s="15" t="s">
        <v>84</v>
      </c>
      <c r="AW183" s="15" t="s">
        <v>32</v>
      </c>
      <c r="AX183" s="15" t="s">
        <v>76</v>
      </c>
      <c r="AY183" s="212" t="s">
        <v>145</v>
      </c>
    </row>
    <row r="184" s="13" customFormat="1">
      <c r="A184" s="13"/>
      <c r="B184" s="184"/>
      <c r="C184" s="13"/>
      <c r="D184" s="185" t="s">
        <v>154</v>
      </c>
      <c r="E184" s="186" t="s">
        <v>1</v>
      </c>
      <c r="F184" s="187" t="s">
        <v>968</v>
      </c>
      <c r="G184" s="13"/>
      <c r="H184" s="188">
        <v>1.5</v>
      </c>
      <c r="I184" s="189"/>
      <c r="J184" s="13"/>
      <c r="K184" s="13"/>
      <c r="L184" s="184"/>
      <c r="M184" s="190"/>
      <c r="N184" s="191"/>
      <c r="O184" s="191"/>
      <c r="P184" s="191"/>
      <c r="Q184" s="191"/>
      <c r="R184" s="191"/>
      <c r="S184" s="191"/>
      <c r="T184" s="19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6" t="s">
        <v>154</v>
      </c>
      <c r="AU184" s="186" t="s">
        <v>89</v>
      </c>
      <c r="AV184" s="13" t="s">
        <v>89</v>
      </c>
      <c r="AW184" s="13" t="s">
        <v>32</v>
      </c>
      <c r="AX184" s="13" t="s">
        <v>84</v>
      </c>
      <c r="AY184" s="186" t="s">
        <v>145</v>
      </c>
    </row>
    <row r="185" s="2" customFormat="1" ht="24.15" customHeight="1">
      <c r="A185" s="37"/>
      <c r="B185" s="170"/>
      <c r="C185" s="171" t="s">
        <v>238</v>
      </c>
      <c r="D185" s="171" t="s">
        <v>147</v>
      </c>
      <c r="E185" s="172" t="s">
        <v>239</v>
      </c>
      <c r="F185" s="173" t="s">
        <v>240</v>
      </c>
      <c r="G185" s="174" t="s">
        <v>221</v>
      </c>
      <c r="H185" s="175">
        <v>33.399999999999999</v>
      </c>
      <c r="I185" s="176"/>
      <c r="J185" s="177">
        <f>ROUND(I185*H185,2)</f>
        <v>0</v>
      </c>
      <c r="K185" s="173" t="s">
        <v>151</v>
      </c>
      <c r="L185" s="38"/>
      <c r="M185" s="178" t="s">
        <v>1</v>
      </c>
      <c r="N185" s="179" t="s">
        <v>41</v>
      </c>
      <c r="O185" s="76"/>
      <c r="P185" s="180">
        <f>O185*H185</f>
        <v>0</v>
      </c>
      <c r="Q185" s="180">
        <v>0.013570000000000001</v>
      </c>
      <c r="R185" s="180">
        <f>Q185*H185</f>
        <v>0.45323799999999997</v>
      </c>
      <c r="S185" s="180">
        <v>1.0000000000000001E-05</v>
      </c>
      <c r="T185" s="181">
        <f>S185*H185</f>
        <v>0.00033399999999999999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152</v>
      </c>
      <c r="AT185" s="182" t="s">
        <v>147</v>
      </c>
      <c r="AU185" s="182" t="s">
        <v>89</v>
      </c>
      <c r="AY185" s="18" t="s">
        <v>145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84</v>
      </c>
      <c r="BK185" s="183">
        <f>ROUND(I185*H185,2)</f>
        <v>0</v>
      </c>
      <c r="BL185" s="18" t="s">
        <v>152</v>
      </c>
      <c r="BM185" s="182" t="s">
        <v>969</v>
      </c>
    </row>
    <row r="186" s="13" customFormat="1">
      <c r="A186" s="13"/>
      <c r="B186" s="184"/>
      <c r="C186" s="13"/>
      <c r="D186" s="185" t="s">
        <v>154</v>
      </c>
      <c r="E186" s="186" t="s">
        <v>1</v>
      </c>
      <c r="F186" s="187" t="s">
        <v>970</v>
      </c>
      <c r="G186" s="13"/>
      <c r="H186" s="188">
        <v>33.399999999999999</v>
      </c>
      <c r="I186" s="189"/>
      <c r="J186" s="13"/>
      <c r="K186" s="13"/>
      <c r="L186" s="184"/>
      <c r="M186" s="190"/>
      <c r="N186" s="191"/>
      <c r="O186" s="191"/>
      <c r="P186" s="191"/>
      <c r="Q186" s="191"/>
      <c r="R186" s="191"/>
      <c r="S186" s="191"/>
      <c r="T186" s="19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6" t="s">
        <v>154</v>
      </c>
      <c r="AU186" s="186" t="s">
        <v>89</v>
      </c>
      <c r="AV186" s="13" t="s">
        <v>89</v>
      </c>
      <c r="AW186" s="13" t="s">
        <v>32</v>
      </c>
      <c r="AX186" s="13" t="s">
        <v>76</v>
      </c>
      <c r="AY186" s="186" t="s">
        <v>145</v>
      </c>
    </row>
    <row r="187" s="14" customFormat="1">
      <c r="A187" s="14"/>
      <c r="B187" s="193"/>
      <c r="C187" s="14"/>
      <c r="D187" s="185" t="s">
        <v>154</v>
      </c>
      <c r="E187" s="194" t="s">
        <v>1</v>
      </c>
      <c r="F187" s="195" t="s">
        <v>159</v>
      </c>
      <c r="G187" s="14"/>
      <c r="H187" s="196">
        <v>33.399999999999999</v>
      </c>
      <c r="I187" s="197"/>
      <c r="J187" s="14"/>
      <c r="K187" s="14"/>
      <c r="L187" s="193"/>
      <c r="M187" s="198"/>
      <c r="N187" s="199"/>
      <c r="O187" s="199"/>
      <c r="P187" s="199"/>
      <c r="Q187" s="199"/>
      <c r="R187" s="199"/>
      <c r="S187" s="199"/>
      <c r="T187" s="200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4" t="s">
        <v>154</v>
      </c>
      <c r="AU187" s="194" t="s">
        <v>89</v>
      </c>
      <c r="AV187" s="14" t="s">
        <v>152</v>
      </c>
      <c r="AW187" s="14" t="s">
        <v>32</v>
      </c>
      <c r="AX187" s="14" t="s">
        <v>84</v>
      </c>
      <c r="AY187" s="194" t="s">
        <v>145</v>
      </c>
    </row>
    <row r="188" s="12" customFormat="1" ht="22.8" customHeight="1">
      <c r="A188" s="12"/>
      <c r="B188" s="157"/>
      <c r="C188" s="12"/>
      <c r="D188" s="158" t="s">
        <v>75</v>
      </c>
      <c r="E188" s="168" t="s">
        <v>152</v>
      </c>
      <c r="F188" s="168" t="s">
        <v>971</v>
      </c>
      <c r="G188" s="12"/>
      <c r="H188" s="12"/>
      <c r="I188" s="160"/>
      <c r="J188" s="169">
        <f>BK188</f>
        <v>0</v>
      </c>
      <c r="K188" s="12"/>
      <c r="L188" s="157"/>
      <c r="M188" s="162"/>
      <c r="N188" s="163"/>
      <c r="O188" s="163"/>
      <c r="P188" s="164">
        <f>SUM(P189:P191)</f>
        <v>0</v>
      </c>
      <c r="Q188" s="163"/>
      <c r="R188" s="164">
        <f>SUM(R189:R191)</f>
        <v>2.2689240000000002</v>
      </c>
      <c r="S188" s="163"/>
      <c r="T188" s="165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158" t="s">
        <v>84</v>
      </c>
      <c r="AT188" s="166" t="s">
        <v>75</v>
      </c>
      <c r="AU188" s="166" t="s">
        <v>84</v>
      </c>
      <c r="AY188" s="158" t="s">
        <v>145</v>
      </c>
      <c r="BK188" s="167">
        <f>SUM(BK189:BK191)</f>
        <v>0</v>
      </c>
    </row>
    <row r="189" s="2" customFormat="1" ht="16.5" customHeight="1">
      <c r="A189" s="37"/>
      <c r="B189" s="170"/>
      <c r="C189" s="171" t="s">
        <v>243</v>
      </c>
      <c r="D189" s="171" t="s">
        <v>147</v>
      </c>
      <c r="E189" s="172" t="s">
        <v>972</v>
      </c>
      <c r="F189" s="173" t="s">
        <v>973</v>
      </c>
      <c r="G189" s="174" t="s">
        <v>150</v>
      </c>
      <c r="H189" s="175">
        <v>1.2</v>
      </c>
      <c r="I189" s="176"/>
      <c r="J189" s="177">
        <f>ROUND(I189*H189,2)</f>
        <v>0</v>
      </c>
      <c r="K189" s="173" t="s">
        <v>151</v>
      </c>
      <c r="L189" s="38"/>
      <c r="M189" s="178" t="s">
        <v>1</v>
      </c>
      <c r="N189" s="179" t="s">
        <v>41</v>
      </c>
      <c r="O189" s="76"/>
      <c r="P189" s="180">
        <f>O189*H189</f>
        <v>0</v>
      </c>
      <c r="Q189" s="180">
        <v>1.8907700000000001</v>
      </c>
      <c r="R189" s="180">
        <f>Q189*H189</f>
        <v>2.2689240000000002</v>
      </c>
      <c r="S189" s="180">
        <v>0</v>
      </c>
      <c r="T189" s="18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2" t="s">
        <v>152</v>
      </c>
      <c r="AT189" s="182" t="s">
        <v>147</v>
      </c>
      <c r="AU189" s="182" t="s">
        <v>89</v>
      </c>
      <c r="AY189" s="18" t="s">
        <v>145</v>
      </c>
      <c r="BE189" s="183">
        <f>IF(N189="základní",J189,0)</f>
        <v>0</v>
      </c>
      <c r="BF189" s="183">
        <f>IF(N189="snížená",J189,0)</f>
        <v>0</v>
      </c>
      <c r="BG189" s="183">
        <f>IF(N189="zákl. přenesená",J189,0)</f>
        <v>0</v>
      </c>
      <c r="BH189" s="183">
        <f>IF(N189="sníž. přenesená",J189,0)</f>
        <v>0</v>
      </c>
      <c r="BI189" s="183">
        <f>IF(N189="nulová",J189,0)</f>
        <v>0</v>
      </c>
      <c r="BJ189" s="18" t="s">
        <v>84</v>
      </c>
      <c r="BK189" s="183">
        <f>ROUND(I189*H189,2)</f>
        <v>0</v>
      </c>
      <c r="BL189" s="18" t="s">
        <v>152</v>
      </c>
      <c r="BM189" s="182" t="s">
        <v>974</v>
      </c>
    </row>
    <row r="190" s="13" customFormat="1">
      <c r="A190" s="13"/>
      <c r="B190" s="184"/>
      <c r="C190" s="13"/>
      <c r="D190" s="185" t="s">
        <v>154</v>
      </c>
      <c r="E190" s="186" t="s">
        <v>1</v>
      </c>
      <c r="F190" s="187" t="s">
        <v>975</v>
      </c>
      <c r="G190" s="13"/>
      <c r="H190" s="188">
        <v>1.2</v>
      </c>
      <c r="I190" s="189"/>
      <c r="J190" s="13"/>
      <c r="K190" s="13"/>
      <c r="L190" s="184"/>
      <c r="M190" s="190"/>
      <c r="N190" s="191"/>
      <c r="O190" s="191"/>
      <c r="P190" s="191"/>
      <c r="Q190" s="191"/>
      <c r="R190" s="191"/>
      <c r="S190" s="191"/>
      <c r="T190" s="19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6" t="s">
        <v>154</v>
      </c>
      <c r="AU190" s="186" t="s">
        <v>89</v>
      </c>
      <c r="AV190" s="13" t="s">
        <v>89</v>
      </c>
      <c r="AW190" s="13" t="s">
        <v>32</v>
      </c>
      <c r="AX190" s="13" t="s">
        <v>76</v>
      </c>
      <c r="AY190" s="186" t="s">
        <v>145</v>
      </c>
    </row>
    <row r="191" s="14" customFormat="1">
      <c r="A191" s="14"/>
      <c r="B191" s="193"/>
      <c r="C191" s="14"/>
      <c r="D191" s="185" t="s">
        <v>154</v>
      </c>
      <c r="E191" s="194" t="s">
        <v>1</v>
      </c>
      <c r="F191" s="195" t="s">
        <v>159</v>
      </c>
      <c r="G191" s="14"/>
      <c r="H191" s="196">
        <v>1.2</v>
      </c>
      <c r="I191" s="197"/>
      <c r="J191" s="14"/>
      <c r="K191" s="14"/>
      <c r="L191" s="193"/>
      <c r="M191" s="198"/>
      <c r="N191" s="199"/>
      <c r="O191" s="199"/>
      <c r="P191" s="199"/>
      <c r="Q191" s="199"/>
      <c r="R191" s="199"/>
      <c r="S191" s="199"/>
      <c r="T191" s="200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4" t="s">
        <v>154</v>
      </c>
      <c r="AU191" s="194" t="s">
        <v>89</v>
      </c>
      <c r="AV191" s="14" t="s">
        <v>152</v>
      </c>
      <c r="AW191" s="14" t="s">
        <v>32</v>
      </c>
      <c r="AX191" s="14" t="s">
        <v>84</v>
      </c>
      <c r="AY191" s="194" t="s">
        <v>145</v>
      </c>
    </row>
    <row r="192" s="12" customFormat="1" ht="22.8" customHeight="1">
      <c r="A192" s="12"/>
      <c r="B192" s="157"/>
      <c r="C192" s="12"/>
      <c r="D192" s="158" t="s">
        <v>75</v>
      </c>
      <c r="E192" s="168" t="s">
        <v>171</v>
      </c>
      <c r="F192" s="168" t="s">
        <v>976</v>
      </c>
      <c r="G192" s="12"/>
      <c r="H192" s="12"/>
      <c r="I192" s="160"/>
      <c r="J192" s="169">
        <f>BK192</f>
        <v>0</v>
      </c>
      <c r="K192" s="12"/>
      <c r="L192" s="157"/>
      <c r="M192" s="162"/>
      <c r="N192" s="163"/>
      <c r="O192" s="163"/>
      <c r="P192" s="164">
        <f>SUM(P193:P198)</f>
        <v>0</v>
      </c>
      <c r="Q192" s="163"/>
      <c r="R192" s="164">
        <f>SUM(R193:R198)</f>
        <v>9.8970060000000011</v>
      </c>
      <c r="S192" s="163"/>
      <c r="T192" s="165">
        <f>SUM(T193:T198)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58" t="s">
        <v>84</v>
      </c>
      <c r="AT192" s="166" t="s">
        <v>75</v>
      </c>
      <c r="AU192" s="166" t="s">
        <v>84</v>
      </c>
      <c r="AY192" s="158" t="s">
        <v>145</v>
      </c>
      <c r="BK192" s="167">
        <f>SUM(BK193:BK198)</f>
        <v>0</v>
      </c>
    </row>
    <row r="193" s="2" customFormat="1" ht="24.15" customHeight="1">
      <c r="A193" s="37"/>
      <c r="B193" s="170"/>
      <c r="C193" s="171" t="s">
        <v>249</v>
      </c>
      <c r="D193" s="171" t="s">
        <v>147</v>
      </c>
      <c r="E193" s="172" t="s">
        <v>977</v>
      </c>
      <c r="F193" s="173" t="s">
        <v>978</v>
      </c>
      <c r="G193" s="174" t="s">
        <v>192</v>
      </c>
      <c r="H193" s="175">
        <v>23.178000000000001</v>
      </c>
      <c r="I193" s="176"/>
      <c r="J193" s="177">
        <f>ROUND(I193*H193,2)</f>
        <v>0</v>
      </c>
      <c r="K193" s="173" t="s">
        <v>151</v>
      </c>
      <c r="L193" s="38"/>
      <c r="M193" s="178" t="s">
        <v>1</v>
      </c>
      <c r="N193" s="179" t="s">
        <v>41</v>
      </c>
      <c r="O193" s="76"/>
      <c r="P193" s="180">
        <f>O193*H193</f>
        <v>0</v>
      </c>
      <c r="Q193" s="180">
        <v>0.19700000000000001</v>
      </c>
      <c r="R193" s="180">
        <f>Q193*H193</f>
        <v>4.5660660000000002</v>
      </c>
      <c r="S193" s="180">
        <v>0</v>
      </c>
      <c r="T193" s="18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2" t="s">
        <v>152</v>
      </c>
      <c r="AT193" s="182" t="s">
        <v>147</v>
      </c>
      <c r="AU193" s="182" t="s">
        <v>89</v>
      </c>
      <c r="AY193" s="18" t="s">
        <v>145</v>
      </c>
      <c r="BE193" s="183">
        <f>IF(N193="základní",J193,0)</f>
        <v>0</v>
      </c>
      <c r="BF193" s="183">
        <f>IF(N193="snížená",J193,0)</f>
        <v>0</v>
      </c>
      <c r="BG193" s="183">
        <f>IF(N193="zákl. přenesená",J193,0)</f>
        <v>0</v>
      </c>
      <c r="BH193" s="183">
        <f>IF(N193="sníž. přenesená",J193,0)</f>
        <v>0</v>
      </c>
      <c r="BI193" s="183">
        <f>IF(N193="nulová",J193,0)</f>
        <v>0</v>
      </c>
      <c r="BJ193" s="18" t="s">
        <v>84</v>
      </c>
      <c r="BK193" s="183">
        <f>ROUND(I193*H193,2)</f>
        <v>0</v>
      </c>
      <c r="BL193" s="18" t="s">
        <v>152</v>
      </c>
      <c r="BM193" s="182" t="s">
        <v>979</v>
      </c>
    </row>
    <row r="194" s="13" customFormat="1">
      <c r="A194" s="13"/>
      <c r="B194" s="184"/>
      <c r="C194" s="13"/>
      <c r="D194" s="185" t="s">
        <v>154</v>
      </c>
      <c r="E194" s="186" t="s">
        <v>1</v>
      </c>
      <c r="F194" s="187" t="s">
        <v>980</v>
      </c>
      <c r="G194" s="13"/>
      <c r="H194" s="188">
        <v>23.178000000000001</v>
      </c>
      <c r="I194" s="189"/>
      <c r="J194" s="13"/>
      <c r="K194" s="13"/>
      <c r="L194" s="184"/>
      <c r="M194" s="190"/>
      <c r="N194" s="191"/>
      <c r="O194" s="191"/>
      <c r="P194" s="191"/>
      <c r="Q194" s="191"/>
      <c r="R194" s="191"/>
      <c r="S194" s="191"/>
      <c r="T194" s="192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6" t="s">
        <v>154</v>
      </c>
      <c r="AU194" s="186" t="s">
        <v>89</v>
      </c>
      <c r="AV194" s="13" t="s">
        <v>89</v>
      </c>
      <c r="AW194" s="13" t="s">
        <v>32</v>
      </c>
      <c r="AX194" s="13" t="s">
        <v>76</v>
      </c>
      <c r="AY194" s="186" t="s">
        <v>145</v>
      </c>
    </row>
    <row r="195" s="14" customFormat="1">
      <c r="A195" s="14"/>
      <c r="B195" s="193"/>
      <c r="C195" s="14"/>
      <c r="D195" s="185" t="s">
        <v>154</v>
      </c>
      <c r="E195" s="194" t="s">
        <v>1</v>
      </c>
      <c r="F195" s="195" t="s">
        <v>159</v>
      </c>
      <c r="G195" s="14"/>
      <c r="H195" s="196">
        <v>23.178000000000001</v>
      </c>
      <c r="I195" s="197"/>
      <c r="J195" s="14"/>
      <c r="K195" s="14"/>
      <c r="L195" s="193"/>
      <c r="M195" s="198"/>
      <c r="N195" s="199"/>
      <c r="O195" s="199"/>
      <c r="P195" s="199"/>
      <c r="Q195" s="199"/>
      <c r="R195" s="199"/>
      <c r="S195" s="199"/>
      <c r="T195" s="200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4" t="s">
        <v>154</v>
      </c>
      <c r="AU195" s="194" t="s">
        <v>89</v>
      </c>
      <c r="AV195" s="14" t="s">
        <v>152</v>
      </c>
      <c r="AW195" s="14" t="s">
        <v>32</v>
      </c>
      <c r="AX195" s="14" t="s">
        <v>84</v>
      </c>
      <c r="AY195" s="194" t="s">
        <v>145</v>
      </c>
    </row>
    <row r="196" s="2" customFormat="1" ht="21.75" customHeight="1">
      <c r="A196" s="37"/>
      <c r="B196" s="170"/>
      <c r="C196" s="171" t="s">
        <v>254</v>
      </c>
      <c r="D196" s="171" t="s">
        <v>147</v>
      </c>
      <c r="E196" s="172" t="s">
        <v>981</v>
      </c>
      <c r="F196" s="173" t="s">
        <v>982</v>
      </c>
      <c r="G196" s="174" t="s">
        <v>192</v>
      </c>
      <c r="H196" s="175">
        <v>23.178000000000001</v>
      </c>
      <c r="I196" s="176"/>
      <c r="J196" s="177">
        <f>ROUND(I196*H196,2)</f>
        <v>0</v>
      </c>
      <c r="K196" s="173" t="s">
        <v>151</v>
      </c>
      <c r="L196" s="38"/>
      <c r="M196" s="178" t="s">
        <v>1</v>
      </c>
      <c r="N196" s="179" t="s">
        <v>41</v>
      </c>
      <c r="O196" s="76"/>
      <c r="P196" s="180">
        <f>O196*H196</f>
        <v>0</v>
      </c>
      <c r="Q196" s="180">
        <v>0.23000000000000001</v>
      </c>
      <c r="R196" s="180">
        <f>Q196*H196</f>
        <v>5.33094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152</v>
      </c>
      <c r="AT196" s="182" t="s">
        <v>147</v>
      </c>
      <c r="AU196" s="182" t="s">
        <v>89</v>
      </c>
      <c r="AY196" s="18" t="s">
        <v>145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84</v>
      </c>
      <c r="BK196" s="183">
        <f>ROUND(I196*H196,2)</f>
        <v>0</v>
      </c>
      <c r="BL196" s="18" t="s">
        <v>152</v>
      </c>
      <c r="BM196" s="182" t="s">
        <v>983</v>
      </c>
    </row>
    <row r="197" s="13" customFormat="1">
      <c r="A197" s="13"/>
      <c r="B197" s="184"/>
      <c r="C197" s="13"/>
      <c r="D197" s="185" t="s">
        <v>154</v>
      </c>
      <c r="E197" s="186" t="s">
        <v>1</v>
      </c>
      <c r="F197" s="187" t="s">
        <v>980</v>
      </c>
      <c r="G197" s="13"/>
      <c r="H197" s="188">
        <v>23.178000000000001</v>
      </c>
      <c r="I197" s="189"/>
      <c r="J197" s="13"/>
      <c r="K197" s="13"/>
      <c r="L197" s="184"/>
      <c r="M197" s="190"/>
      <c r="N197" s="191"/>
      <c r="O197" s="191"/>
      <c r="P197" s="191"/>
      <c r="Q197" s="191"/>
      <c r="R197" s="191"/>
      <c r="S197" s="191"/>
      <c r="T197" s="19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6" t="s">
        <v>154</v>
      </c>
      <c r="AU197" s="186" t="s">
        <v>89</v>
      </c>
      <c r="AV197" s="13" t="s">
        <v>89</v>
      </c>
      <c r="AW197" s="13" t="s">
        <v>32</v>
      </c>
      <c r="AX197" s="13" t="s">
        <v>76</v>
      </c>
      <c r="AY197" s="186" t="s">
        <v>145</v>
      </c>
    </row>
    <row r="198" s="14" customFormat="1">
      <c r="A198" s="14"/>
      <c r="B198" s="193"/>
      <c r="C198" s="14"/>
      <c r="D198" s="185" t="s">
        <v>154</v>
      </c>
      <c r="E198" s="194" t="s">
        <v>1</v>
      </c>
      <c r="F198" s="195" t="s">
        <v>159</v>
      </c>
      <c r="G198" s="14"/>
      <c r="H198" s="196">
        <v>23.178000000000001</v>
      </c>
      <c r="I198" s="197"/>
      <c r="J198" s="14"/>
      <c r="K198" s="14"/>
      <c r="L198" s="193"/>
      <c r="M198" s="198"/>
      <c r="N198" s="199"/>
      <c r="O198" s="199"/>
      <c r="P198" s="199"/>
      <c r="Q198" s="199"/>
      <c r="R198" s="199"/>
      <c r="S198" s="199"/>
      <c r="T198" s="20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4" t="s">
        <v>154</v>
      </c>
      <c r="AU198" s="194" t="s">
        <v>89</v>
      </c>
      <c r="AV198" s="14" t="s">
        <v>152</v>
      </c>
      <c r="AW198" s="14" t="s">
        <v>32</v>
      </c>
      <c r="AX198" s="14" t="s">
        <v>84</v>
      </c>
      <c r="AY198" s="194" t="s">
        <v>145</v>
      </c>
    </row>
    <row r="199" s="12" customFormat="1" ht="22.8" customHeight="1">
      <c r="A199" s="12"/>
      <c r="B199" s="157"/>
      <c r="C199" s="12"/>
      <c r="D199" s="158" t="s">
        <v>75</v>
      </c>
      <c r="E199" s="168" t="s">
        <v>177</v>
      </c>
      <c r="F199" s="168" t="s">
        <v>248</v>
      </c>
      <c r="G199" s="12"/>
      <c r="H199" s="12"/>
      <c r="I199" s="160"/>
      <c r="J199" s="169">
        <f>BK199</f>
        <v>0</v>
      </c>
      <c r="K199" s="12"/>
      <c r="L199" s="157"/>
      <c r="M199" s="162"/>
      <c r="N199" s="163"/>
      <c r="O199" s="163"/>
      <c r="P199" s="164">
        <f>SUM(P200:P217)</f>
        <v>0</v>
      </c>
      <c r="Q199" s="163"/>
      <c r="R199" s="164">
        <f>SUM(R200:R217)</f>
        <v>18.090226299999998</v>
      </c>
      <c r="S199" s="163"/>
      <c r="T199" s="165">
        <f>SUM(T200:T217)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58" t="s">
        <v>84</v>
      </c>
      <c r="AT199" s="166" t="s">
        <v>75</v>
      </c>
      <c r="AU199" s="166" t="s">
        <v>84</v>
      </c>
      <c r="AY199" s="158" t="s">
        <v>145</v>
      </c>
      <c r="BK199" s="167">
        <f>SUM(BK200:BK217)</f>
        <v>0</v>
      </c>
    </row>
    <row r="200" s="2" customFormat="1" ht="21.75" customHeight="1">
      <c r="A200" s="37"/>
      <c r="B200" s="170"/>
      <c r="C200" s="171" t="s">
        <v>261</v>
      </c>
      <c r="D200" s="171" t="s">
        <v>147</v>
      </c>
      <c r="E200" s="172" t="s">
        <v>279</v>
      </c>
      <c r="F200" s="173" t="s">
        <v>280</v>
      </c>
      <c r="G200" s="174" t="s">
        <v>192</v>
      </c>
      <c r="H200" s="175">
        <v>100</v>
      </c>
      <c r="I200" s="176"/>
      <c r="J200" s="177">
        <f>ROUND(I200*H200,2)</f>
        <v>0</v>
      </c>
      <c r="K200" s="173" t="s">
        <v>1</v>
      </c>
      <c r="L200" s="38"/>
      <c r="M200" s="178" t="s">
        <v>1</v>
      </c>
      <c r="N200" s="179" t="s">
        <v>41</v>
      </c>
      <c r="O200" s="76"/>
      <c r="P200" s="180">
        <f>O200*H200</f>
        <v>0</v>
      </c>
      <c r="Q200" s="180">
        <v>0.01</v>
      </c>
      <c r="R200" s="180">
        <f>Q200*H200</f>
        <v>1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152</v>
      </c>
      <c r="AT200" s="182" t="s">
        <v>147</v>
      </c>
      <c r="AU200" s="182" t="s">
        <v>89</v>
      </c>
      <c r="AY200" s="18" t="s">
        <v>145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84</v>
      </c>
      <c r="BK200" s="183">
        <f>ROUND(I200*H200,2)</f>
        <v>0</v>
      </c>
      <c r="BL200" s="18" t="s">
        <v>152</v>
      </c>
      <c r="BM200" s="182" t="s">
        <v>984</v>
      </c>
    </row>
    <row r="201" s="13" customFormat="1">
      <c r="A201" s="13"/>
      <c r="B201" s="184"/>
      <c r="C201" s="13"/>
      <c r="D201" s="185" t="s">
        <v>154</v>
      </c>
      <c r="E201" s="186" t="s">
        <v>1</v>
      </c>
      <c r="F201" s="187" t="s">
        <v>985</v>
      </c>
      <c r="G201" s="13"/>
      <c r="H201" s="188">
        <v>100</v>
      </c>
      <c r="I201" s="189"/>
      <c r="J201" s="13"/>
      <c r="K201" s="13"/>
      <c r="L201" s="184"/>
      <c r="M201" s="190"/>
      <c r="N201" s="191"/>
      <c r="O201" s="191"/>
      <c r="P201" s="191"/>
      <c r="Q201" s="191"/>
      <c r="R201" s="191"/>
      <c r="S201" s="191"/>
      <c r="T201" s="19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6" t="s">
        <v>154</v>
      </c>
      <c r="AU201" s="186" t="s">
        <v>89</v>
      </c>
      <c r="AV201" s="13" t="s">
        <v>89</v>
      </c>
      <c r="AW201" s="13" t="s">
        <v>32</v>
      </c>
      <c r="AX201" s="13" t="s">
        <v>84</v>
      </c>
      <c r="AY201" s="186" t="s">
        <v>145</v>
      </c>
    </row>
    <row r="202" s="2" customFormat="1" ht="16.5" customHeight="1">
      <c r="A202" s="37"/>
      <c r="B202" s="170"/>
      <c r="C202" s="171" t="s">
        <v>86</v>
      </c>
      <c r="D202" s="171" t="s">
        <v>147</v>
      </c>
      <c r="E202" s="172" t="s">
        <v>284</v>
      </c>
      <c r="F202" s="173" t="s">
        <v>285</v>
      </c>
      <c r="G202" s="174" t="s">
        <v>192</v>
      </c>
      <c r="H202" s="175">
        <v>100</v>
      </c>
      <c r="I202" s="176"/>
      <c r="J202" s="177">
        <f>ROUND(I202*H202,2)</f>
        <v>0</v>
      </c>
      <c r="K202" s="173" t="s">
        <v>1</v>
      </c>
      <c r="L202" s="38"/>
      <c r="M202" s="178" t="s">
        <v>1</v>
      </c>
      <c r="N202" s="179" t="s">
        <v>41</v>
      </c>
      <c r="O202" s="76"/>
      <c r="P202" s="180">
        <f>O202*H202</f>
        <v>0</v>
      </c>
      <c r="Q202" s="180">
        <v>0.0040000000000000001</v>
      </c>
      <c r="R202" s="180">
        <f>Q202*H202</f>
        <v>0.40000000000000002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152</v>
      </c>
      <c r="AT202" s="182" t="s">
        <v>147</v>
      </c>
      <c r="AU202" s="182" t="s">
        <v>89</v>
      </c>
      <c r="AY202" s="18" t="s">
        <v>145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84</v>
      </c>
      <c r="BK202" s="183">
        <f>ROUND(I202*H202,2)</f>
        <v>0</v>
      </c>
      <c r="BL202" s="18" t="s">
        <v>152</v>
      </c>
      <c r="BM202" s="182" t="s">
        <v>986</v>
      </c>
    </row>
    <row r="203" s="15" customFormat="1">
      <c r="A203" s="15"/>
      <c r="B203" s="211"/>
      <c r="C203" s="15"/>
      <c r="D203" s="185" t="s">
        <v>154</v>
      </c>
      <c r="E203" s="212" t="s">
        <v>1</v>
      </c>
      <c r="F203" s="213" t="s">
        <v>281</v>
      </c>
      <c r="G203" s="15"/>
      <c r="H203" s="212" t="s">
        <v>1</v>
      </c>
      <c r="I203" s="214"/>
      <c r="J203" s="15"/>
      <c r="K203" s="15"/>
      <c r="L203" s="211"/>
      <c r="M203" s="215"/>
      <c r="N203" s="216"/>
      <c r="O203" s="216"/>
      <c r="P203" s="216"/>
      <c r="Q203" s="216"/>
      <c r="R203" s="216"/>
      <c r="S203" s="216"/>
      <c r="T203" s="21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12" t="s">
        <v>154</v>
      </c>
      <c r="AU203" s="212" t="s">
        <v>89</v>
      </c>
      <c r="AV203" s="15" t="s">
        <v>84</v>
      </c>
      <c r="AW203" s="15" t="s">
        <v>32</v>
      </c>
      <c r="AX203" s="15" t="s">
        <v>76</v>
      </c>
      <c r="AY203" s="212" t="s">
        <v>145</v>
      </c>
    </row>
    <row r="204" s="13" customFormat="1">
      <c r="A204" s="13"/>
      <c r="B204" s="184"/>
      <c r="C204" s="13"/>
      <c r="D204" s="185" t="s">
        <v>154</v>
      </c>
      <c r="E204" s="186" t="s">
        <v>1</v>
      </c>
      <c r="F204" s="187" t="s">
        <v>985</v>
      </c>
      <c r="G204" s="13"/>
      <c r="H204" s="188">
        <v>100</v>
      </c>
      <c r="I204" s="189"/>
      <c r="J204" s="13"/>
      <c r="K204" s="13"/>
      <c r="L204" s="184"/>
      <c r="M204" s="190"/>
      <c r="N204" s="191"/>
      <c r="O204" s="191"/>
      <c r="P204" s="191"/>
      <c r="Q204" s="191"/>
      <c r="R204" s="191"/>
      <c r="S204" s="191"/>
      <c r="T204" s="19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6" t="s">
        <v>154</v>
      </c>
      <c r="AU204" s="186" t="s">
        <v>89</v>
      </c>
      <c r="AV204" s="13" t="s">
        <v>89</v>
      </c>
      <c r="AW204" s="13" t="s">
        <v>32</v>
      </c>
      <c r="AX204" s="13" t="s">
        <v>84</v>
      </c>
      <c r="AY204" s="186" t="s">
        <v>145</v>
      </c>
    </row>
    <row r="205" s="2" customFormat="1" ht="24.15" customHeight="1">
      <c r="A205" s="37"/>
      <c r="B205" s="170"/>
      <c r="C205" s="171" t="s">
        <v>7</v>
      </c>
      <c r="D205" s="171" t="s">
        <v>147</v>
      </c>
      <c r="E205" s="172" t="s">
        <v>287</v>
      </c>
      <c r="F205" s="173" t="s">
        <v>288</v>
      </c>
      <c r="G205" s="174" t="s">
        <v>192</v>
      </c>
      <c r="H205" s="175">
        <v>100</v>
      </c>
      <c r="I205" s="176"/>
      <c r="J205" s="177">
        <f>ROUND(I205*H205,2)</f>
        <v>0</v>
      </c>
      <c r="K205" s="173" t="s">
        <v>1</v>
      </c>
      <c r="L205" s="38"/>
      <c r="M205" s="178" t="s">
        <v>1</v>
      </c>
      <c r="N205" s="179" t="s">
        <v>41</v>
      </c>
      <c r="O205" s="76"/>
      <c r="P205" s="180">
        <f>O205*H205</f>
        <v>0</v>
      </c>
      <c r="Q205" s="180">
        <v>0.021999999999999999</v>
      </c>
      <c r="R205" s="180">
        <f>Q205*H205</f>
        <v>2.1999999999999997</v>
      </c>
      <c r="S205" s="180">
        <v>0</v>
      </c>
      <c r="T205" s="18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152</v>
      </c>
      <c r="AT205" s="182" t="s">
        <v>147</v>
      </c>
      <c r="AU205" s="182" t="s">
        <v>89</v>
      </c>
      <c r="AY205" s="18" t="s">
        <v>145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84</v>
      </c>
      <c r="BK205" s="183">
        <f>ROUND(I205*H205,2)</f>
        <v>0</v>
      </c>
      <c r="BL205" s="18" t="s">
        <v>152</v>
      </c>
      <c r="BM205" s="182" t="s">
        <v>987</v>
      </c>
    </row>
    <row r="206" s="15" customFormat="1">
      <c r="A206" s="15"/>
      <c r="B206" s="211"/>
      <c r="C206" s="15"/>
      <c r="D206" s="185" t="s">
        <v>154</v>
      </c>
      <c r="E206" s="212" t="s">
        <v>1</v>
      </c>
      <c r="F206" s="213" t="s">
        <v>289</v>
      </c>
      <c r="G206" s="15"/>
      <c r="H206" s="212" t="s">
        <v>1</v>
      </c>
      <c r="I206" s="214"/>
      <c r="J206" s="15"/>
      <c r="K206" s="15"/>
      <c r="L206" s="211"/>
      <c r="M206" s="215"/>
      <c r="N206" s="216"/>
      <c r="O206" s="216"/>
      <c r="P206" s="216"/>
      <c r="Q206" s="216"/>
      <c r="R206" s="216"/>
      <c r="S206" s="216"/>
      <c r="T206" s="21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12" t="s">
        <v>154</v>
      </c>
      <c r="AU206" s="212" t="s">
        <v>89</v>
      </c>
      <c r="AV206" s="15" t="s">
        <v>84</v>
      </c>
      <c r="AW206" s="15" t="s">
        <v>32</v>
      </c>
      <c r="AX206" s="15" t="s">
        <v>76</v>
      </c>
      <c r="AY206" s="212" t="s">
        <v>145</v>
      </c>
    </row>
    <row r="207" s="13" customFormat="1">
      <c r="A207" s="13"/>
      <c r="B207" s="184"/>
      <c r="C207" s="13"/>
      <c r="D207" s="185" t="s">
        <v>154</v>
      </c>
      <c r="E207" s="186" t="s">
        <v>1</v>
      </c>
      <c r="F207" s="187" t="s">
        <v>985</v>
      </c>
      <c r="G207" s="13"/>
      <c r="H207" s="188">
        <v>100</v>
      </c>
      <c r="I207" s="189"/>
      <c r="J207" s="13"/>
      <c r="K207" s="13"/>
      <c r="L207" s="184"/>
      <c r="M207" s="190"/>
      <c r="N207" s="191"/>
      <c r="O207" s="191"/>
      <c r="P207" s="191"/>
      <c r="Q207" s="191"/>
      <c r="R207" s="191"/>
      <c r="S207" s="191"/>
      <c r="T207" s="19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6" t="s">
        <v>154</v>
      </c>
      <c r="AU207" s="186" t="s">
        <v>89</v>
      </c>
      <c r="AV207" s="13" t="s">
        <v>89</v>
      </c>
      <c r="AW207" s="13" t="s">
        <v>32</v>
      </c>
      <c r="AX207" s="13" t="s">
        <v>84</v>
      </c>
      <c r="AY207" s="186" t="s">
        <v>145</v>
      </c>
    </row>
    <row r="208" s="2" customFormat="1" ht="24.15" customHeight="1">
      <c r="A208" s="37"/>
      <c r="B208" s="170"/>
      <c r="C208" s="171" t="s">
        <v>274</v>
      </c>
      <c r="D208" s="171" t="s">
        <v>147</v>
      </c>
      <c r="E208" s="172" t="s">
        <v>291</v>
      </c>
      <c r="F208" s="173" t="s">
        <v>292</v>
      </c>
      <c r="G208" s="174" t="s">
        <v>192</v>
      </c>
      <c r="H208" s="175">
        <v>100</v>
      </c>
      <c r="I208" s="176"/>
      <c r="J208" s="177">
        <f>ROUND(I208*H208,2)</f>
        <v>0</v>
      </c>
      <c r="K208" s="173" t="s">
        <v>1</v>
      </c>
      <c r="L208" s="38"/>
      <c r="M208" s="178" t="s">
        <v>1</v>
      </c>
      <c r="N208" s="179" t="s">
        <v>41</v>
      </c>
      <c r="O208" s="76"/>
      <c r="P208" s="180">
        <f>O208*H208</f>
        <v>0</v>
      </c>
      <c r="Q208" s="180">
        <v>0.035999999999999997</v>
      </c>
      <c r="R208" s="180">
        <f>Q208*H208</f>
        <v>3.5999999999999996</v>
      </c>
      <c r="S208" s="180">
        <v>0</v>
      </c>
      <c r="T208" s="18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82" t="s">
        <v>152</v>
      </c>
      <c r="AT208" s="182" t="s">
        <v>147</v>
      </c>
      <c r="AU208" s="182" t="s">
        <v>89</v>
      </c>
      <c r="AY208" s="18" t="s">
        <v>145</v>
      </c>
      <c r="BE208" s="183">
        <f>IF(N208="základní",J208,0)</f>
        <v>0</v>
      </c>
      <c r="BF208" s="183">
        <f>IF(N208="snížená",J208,0)</f>
        <v>0</v>
      </c>
      <c r="BG208" s="183">
        <f>IF(N208="zákl. přenesená",J208,0)</f>
        <v>0</v>
      </c>
      <c r="BH208" s="183">
        <f>IF(N208="sníž. přenesená",J208,0)</f>
        <v>0</v>
      </c>
      <c r="BI208" s="183">
        <f>IF(N208="nulová",J208,0)</f>
        <v>0</v>
      </c>
      <c r="BJ208" s="18" t="s">
        <v>84</v>
      </c>
      <c r="BK208" s="183">
        <f>ROUND(I208*H208,2)</f>
        <v>0</v>
      </c>
      <c r="BL208" s="18" t="s">
        <v>152</v>
      </c>
      <c r="BM208" s="182" t="s">
        <v>988</v>
      </c>
    </row>
    <row r="209" s="13" customFormat="1">
      <c r="A209" s="13"/>
      <c r="B209" s="184"/>
      <c r="C209" s="13"/>
      <c r="D209" s="185" t="s">
        <v>154</v>
      </c>
      <c r="E209" s="186" t="s">
        <v>1</v>
      </c>
      <c r="F209" s="187" t="s">
        <v>985</v>
      </c>
      <c r="G209" s="13"/>
      <c r="H209" s="188">
        <v>100</v>
      </c>
      <c r="I209" s="189"/>
      <c r="J209" s="13"/>
      <c r="K209" s="13"/>
      <c r="L209" s="184"/>
      <c r="M209" s="190"/>
      <c r="N209" s="191"/>
      <c r="O209" s="191"/>
      <c r="P209" s="191"/>
      <c r="Q209" s="191"/>
      <c r="R209" s="191"/>
      <c r="S209" s="191"/>
      <c r="T209" s="19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6" t="s">
        <v>154</v>
      </c>
      <c r="AU209" s="186" t="s">
        <v>89</v>
      </c>
      <c r="AV209" s="13" t="s">
        <v>89</v>
      </c>
      <c r="AW209" s="13" t="s">
        <v>32</v>
      </c>
      <c r="AX209" s="13" t="s">
        <v>84</v>
      </c>
      <c r="AY209" s="186" t="s">
        <v>145</v>
      </c>
    </row>
    <row r="210" s="2" customFormat="1" ht="24.15" customHeight="1">
      <c r="A210" s="37"/>
      <c r="B210" s="170"/>
      <c r="C210" s="171" t="s">
        <v>278</v>
      </c>
      <c r="D210" s="171" t="s">
        <v>147</v>
      </c>
      <c r="E210" s="172" t="s">
        <v>275</v>
      </c>
      <c r="F210" s="173" t="s">
        <v>276</v>
      </c>
      <c r="G210" s="174" t="s">
        <v>192</v>
      </c>
      <c r="H210" s="175">
        <v>100</v>
      </c>
      <c r="I210" s="176"/>
      <c r="J210" s="177">
        <f>ROUND(I210*H210,2)</f>
        <v>0</v>
      </c>
      <c r="K210" s="173" t="s">
        <v>1</v>
      </c>
      <c r="L210" s="38"/>
      <c r="M210" s="178" t="s">
        <v>1</v>
      </c>
      <c r="N210" s="179" t="s">
        <v>41</v>
      </c>
      <c r="O210" s="76"/>
      <c r="P210" s="180">
        <f>O210*H210</f>
        <v>0</v>
      </c>
      <c r="Q210" s="180">
        <v>0</v>
      </c>
      <c r="R210" s="180">
        <f>Q210*H210</f>
        <v>0</v>
      </c>
      <c r="S210" s="180">
        <v>0</v>
      </c>
      <c r="T210" s="18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82" t="s">
        <v>152</v>
      </c>
      <c r="AT210" s="182" t="s">
        <v>147</v>
      </c>
      <c r="AU210" s="182" t="s">
        <v>89</v>
      </c>
      <c r="AY210" s="18" t="s">
        <v>145</v>
      </c>
      <c r="BE210" s="183">
        <f>IF(N210="základní",J210,0)</f>
        <v>0</v>
      </c>
      <c r="BF210" s="183">
        <f>IF(N210="snížená",J210,0)</f>
        <v>0</v>
      </c>
      <c r="BG210" s="183">
        <f>IF(N210="zákl. přenesená",J210,0)</f>
        <v>0</v>
      </c>
      <c r="BH210" s="183">
        <f>IF(N210="sníž. přenesená",J210,0)</f>
        <v>0</v>
      </c>
      <c r="BI210" s="183">
        <f>IF(N210="nulová",J210,0)</f>
        <v>0</v>
      </c>
      <c r="BJ210" s="18" t="s">
        <v>84</v>
      </c>
      <c r="BK210" s="183">
        <f>ROUND(I210*H210,2)</f>
        <v>0</v>
      </c>
      <c r="BL210" s="18" t="s">
        <v>152</v>
      </c>
      <c r="BM210" s="182" t="s">
        <v>989</v>
      </c>
    </row>
    <row r="211" s="13" customFormat="1">
      <c r="A211" s="13"/>
      <c r="B211" s="184"/>
      <c r="C211" s="13"/>
      <c r="D211" s="185" t="s">
        <v>154</v>
      </c>
      <c r="E211" s="186" t="s">
        <v>1</v>
      </c>
      <c r="F211" s="187" t="s">
        <v>985</v>
      </c>
      <c r="G211" s="13"/>
      <c r="H211" s="188">
        <v>100</v>
      </c>
      <c r="I211" s="189"/>
      <c r="J211" s="13"/>
      <c r="K211" s="13"/>
      <c r="L211" s="184"/>
      <c r="M211" s="190"/>
      <c r="N211" s="191"/>
      <c r="O211" s="191"/>
      <c r="P211" s="191"/>
      <c r="Q211" s="191"/>
      <c r="R211" s="191"/>
      <c r="S211" s="191"/>
      <c r="T211" s="19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6" t="s">
        <v>154</v>
      </c>
      <c r="AU211" s="186" t="s">
        <v>89</v>
      </c>
      <c r="AV211" s="13" t="s">
        <v>89</v>
      </c>
      <c r="AW211" s="13" t="s">
        <v>32</v>
      </c>
      <c r="AX211" s="13" t="s">
        <v>84</v>
      </c>
      <c r="AY211" s="186" t="s">
        <v>145</v>
      </c>
    </row>
    <row r="212" s="2" customFormat="1" ht="33" customHeight="1">
      <c r="A212" s="37"/>
      <c r="B212" s="170"/>
      <c r="C212" s="171" t="s">
        <v>283</v>
      </c>
      <c r="D212" s="171" t="s">
        <v>147</v>
      </c>
      <c r="E212" s="172" t="s">
        <v>294</v>
      </c>
      <c r="F212" s="173" t="s">
        <v>295</v>
      </c>
      <c r="G212" s="174" t="s">
        <v>150</v>
      </c>
      <c r="H212" s="175">
        <v>2.3180000000000001</v>
      </c>
      <c r="I212" s="176"/>
      <c r="J212" s="177">
        <f>ROUND(I212*H212,2)</f>
        <v>0</v>
      </c>
      <c r="K212" s="173" t="s">
        <v>151</v>
      </c>
      <c r="L212" s="38"/>
      <c r="M212" s="178" t="s">
        <v>1</v>
      </c>
      <c r="N212" s="179" t="s">
        <v>41</v>
      </c>
      <c r="O212" s="76"/>
      <c r="P212" s="180">
        <f>O212*H212</f>
        <v>0</v>
      </c>
      <c r="Q212" s="180">
        <v>2.3010199999999998</v>
      </c>
      <c r="R212" s="180">
        <f>Q212*H212</f>
        <v>5.33376436</v>
      </c>
      <c r="S212" s="180">
        <v>0</v>
      </c>
      <c r="T212" s="18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82" t="s">
        <v>152</v>
      </c>
      <c r="AT212" s="182" t="s">
        <v>147</v>
      </c>
      <c r="AU212" s="182" t="s">
        <v>89</v>
      </c>
      <c r="AY212" s="18" t="s">
        <v>145</v>
      </c>
      <c r="BE212" s="183">
        <f>IF(N212="základní",J212,0)</f>
        <v>0</v>
      </c>
      <c r="BF212" s="183">
        <f>IF(N212="snížená",J212,0)</f>
        <v>0</v>
      </c>
      <c r="BG212" s="183">
        <f>IF(N212="zákl. přenesená",J212,0)</f>
        <v>0</v>
      </c>
      <c r="BH212" s="183">
        <f>IF(N212="sníž. přenesená",J212,0)</f>
        <v>0</v>
      </c>
      <c r="BI212" s="183">
        <f>IF(N212="nulová",J212,0)</f>
        <v>0</v>
      </c>
      <c r="BJ212" s="18" t="s">
        <v>84</v>
      </c>
      <c r="BK212" s="183">
        <f>ROUND(I212*H212,2)</f>
        <v>0</v>
      </c>
      <c r="BL212" s="18" t="s">
        <v>152</v>
      </c>
      <c r="BM212" s="182" t="s">
        <v>990</v>
      </c>
    </row>
    <row r="213" s="13" customFormat="1">
      <c r="A213" s="13"/>
      <c r="B213" s="184"/>
      <c r="C213" s="13"/>
      <c r="D213" s="185" t="s">
        <v>154</v>
      </c>
      <c r="E213" s="186" t="s">
        <v>1</v>
      </c>
      <c r="F213" s="187" t="s">
        <v>991</v>
      </c>
      <c r="G213" s="13"/>
      <c r="H213" s="188">
        <v>2.3180000000000001</v>
      </c>
      <c r="I213" s="189"/>
      <c r="J213" s="13"/>
      <c r="K213" s="13"/>
      <c r="L213" s="184"/>
      <c r="M213" s="190"/>
      <c r="N213" s="191"/>
      <c r="O213" s="191"/>
      <c r="P213" s="191"/>
      <c r="Q213" s="191"/>
      <c r="R213" s="191"/>
      <c r="S213" s="191"/>
      <c r="T213" s="19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6" t="s">
        <v>154</v>
      </c>
      <c r="AU213" s="186" t="s">
        <v>89</v>
      </c>
      <c r="AV213" s="13" t="s">
        <v>89</v>
      </c>
      <c r="AW213" s="13" t="s">
        <v>32</v>
      </c>
      <c r="AX213" s="13" t="s">
        <v>76</v>
      </c>
      <c r="AY213" s="186" t="s">
        <v>145</v>
      </c>
    </row>
    <row r="214" s="14" customFormat="1">
      <c r="A214" s="14"/>
      <c r="B214" s="193"/>
      <c r="C214" s="14"/>
      <c r="D214" s="185" t="s">
        <v>154</v>
      </c>
      <c r="E214" s="194" t="s">
        <v>1</v>
      </c>
      <c r="F214" s="195" t="s">
        <v>159</v>
      </c>
      <c r="G214" s="14"/>
      <c r="H214" s="196">
        <v>2.3180000000000001</v>
      </c>
      <c r="I214" s="197"/>
      <c r="J214" s="14"/>
      <c r="K214" s="14"/>
      <c r="L214" s="193"/>
      <c r="M214" s="198"/>
      <c r="N214" s="199"/>
      <c r="O214" s="199"/>
      <c r="P214" s="199"/>
      <c r="Q214" s="199"/>
      <c r="R214" s="199"/>
      <c r="S214" s="199"/>
      <c r="T214" s="200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194" t="s">
        <v>154</v>
      </c>
      <c r="AU214" s="194" t="s">
        <v>89</v>
      </c>
      <c r="AV214" s="14" t="s">
        <v>152</v>
      </c>
      <c r="AW214" s="14" t="s">
        <v>32</v>
      </c>
      <c r="AX214" s="14" t="s">
        <v>84</v>
      </c>
      <c r="AY214" s="194" t="s">
        <v>145</v>
      </c>
    </row>
    <row r="215" s="2" customFormat="1" ht="24.15" customHeight="1">
      <c r="A215" s="37"/>
      <c r="B215" s="170"/>
      <c r="C215" s="171" t="s">
        <v>286</v>
      </c>
      <c r="D215" s="171" t="s">
        <v>147</v>
      </c>
      <c r="E215" s="172" t="s">
        <v>992</v>
      </c>
      <c r="F215" s="173" t="s">
        <v>993</v>
      </c>
      <c r="G215" s="174" t="s">
        <v>192</v>
      </c>
      <c r="H215" s="175">
        <v>23.178000000000001</v>
      </c>
      <c r="I215" s="176"/>
      <c r="J215" s="177">
        <f>ROUND(I215*H215,2)</f>
        <v>0</v>
      </c>
      <c r="K215" s="173" t="s">
        <v>151</v>
      </c>
      <c r="L215" s="38"/>
      <c r="M215" s="178" t="s">
        <v>1</v>
      </c>
      <c r="N215" s="179" t="s">
        <v>41</v>
      </c>
      <c r="O215" s="76"/>
      <c r="P215" s="180">
        <f>O215*H215</f>
        <v>0</v>
      </c>
      <c r="Q215" s="180">
        <v>0.23973</v>
      </c>
      <c r="R215" s="180">
        <f>Q215*H215</f>
        <v>5.5564619400000002</v>
      </c>
      <c r="S215" s="180">
        <v>0</v>
      </c>
      <c r="T215" s="18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82" t="s">
        <v>152</v>
      </c>
      <c r="AT215" s="182" t="s">
        <v>147</v>
      </c>
      <c r="AU215" s="182" t="s">
        <v>89</v>
      </c>
      <c r="AY215" s="18" t="s">
        <v>145</v>
      </c>
      <c r="BE215" s="183">
        <f>IF(N215="základní",J215,0)</f>
        <v>0</v>
      </c>
      <c r="BF215" s="183">
        <f>IF(N215="snížená",J215,0)</f>
        <v>0</v>
      </c>
      <c r="BG215" s="183">
        <f>IF(N215="zákl. přenesená",J215,0)</f>
        <v>0</v>
      </c>
      <c r="BH215" s="183">
        <f>IF(N215="sníž. přenesená",J215,0)</f>
        <v>0</v>
      </c>
      <c r="BI215" s="183">
        <f>IF(N215="nulová",J215,0)</f>
        <v>0</v>
      </c>
      <c r="BJ215" s="18" t="s">
        <v>84</v>
      </c>
      <c r="BK215" s="183">
        <f>ROUND(I215*H215,2)</f>
        <v>0</v>
      </c>
      <c r="BL215" s="18" t="s">
        <v>152</v>
      </c>
      <c r="BM215" s="182" t="s">
        <v>994</v>
      </c>
    </row>
    <row r="216" s="13" customFormat="1">
      <c r="A216" s="13"/>
      <c r="B216" s="184"/>
      <c r="C216" s="13"/>
      <c r="D216" s="185" t="s">
        <v>154</v>
      </c>
      <c r="E216" s="186" t="s">
        <v>1</v>
      </c>
      <c r="F216" s="187" t="s">
        <v>980</v>
      </c>
      <c r="G216" s="13"/>
      <c r="H216" s="188">
        <v>23.178000000000001</v>
      </c>
      <c r="I216" s="189"/>
      <c r="J216" s="13"/>
      <c r="K216" s="13"/>
      <c r="L216" s="184"/>
      <c r="M216" s="190"/>
      <c r="N216" s="191"/>
      <c r="O216" s="191"/>
      <c r="P216" s="191"/>
      <c r="Q216" s="191"/>
      <c r="R216" s="191"/>
      <c r="S216" s="191"/>
      <c r="T216" s="19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6" t="s">
        <v>154</v>
      </c>
      <c r="AU216" s="186" t="s">
        <v>89</v>
      </c>
      <c r="AV216" s="13" t="s">
        <v>89</v>
      </c>
      <c r="AW216" s="13" t="s">
        <v>32</v>
      </c>
      <c r="AX216" s="13" t="s">
        <v>76</v>
      </c>
      <c r="AY216" s="186" t="s">
        <v>145</v>
      </c>
    </row>
    <row r="217" s="14" customFormat="1">
      <c r="A217" s="14"/>
      <c r="B217" s="193"/>
      <c r="C217" s="14"/>
      <c r="D217" s="185" t="s">
        <v>154</v>
      </c>
      <c r="E217" s="194" t="s">
        <v>1</v>
      </c>
      <c r="F217" s="195" t="s">
        <v>159</v>
      </c>
      <c r="G217" s="14"/>
      <c r="H217" s="196">
        <v>23.178000000000001</v>
      </c>
      <c r="I217" s="197"/>
      <c r="J217" s="14"/>
      <c r="K217" s="14"/>
      <c r="L217" s="193"/>
      <c r="M217" s="198"/>
      <c r="N217" s="199"/>
      <c r="O217" s="199"/>
      <c r="P217" s="199"/>
      <c r="Q217" s="199"/>
      <c r="R217" s="199"/>
      <c r="S217" s="199"/>
      <c r="T217" s="20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4" t="s">
        <v>154</v>
      </c>
      <c r="AU217" s="194" t="s">
        <v>89</v>
      </c>
      <c r="AV217" s="14" t="s">
        <v>152</v>
      </c>
      <c r="AW217" s="14" t="s">
        <v>32</v>
      </c>
      <c r="AX217" s="14" t="s">
        <v>84</v>
      </c>
      <c r="AY217" s="194" t="s">
        <v>145</v>
      </c>
    </row>
    <row r="218" s="12" customFormat="1" ht="22.8" customHeight="1">
      <c r="A218" s="12"/>
      <c r="B218" s="157"/>
      <c r="C218" s="12"/>
      <c r="D218" s="158" t="s">
        <v>75</v>
      </c>
      <c r="E218" s="168" t="s">
        <v>198</v>
      </c>
      <c r="F218" s="168" t="s">
        <v>332</v>
      </c>
      <c r="G218" s="12"/>
      <c r="H218" s="12"/>
      <c r="I218" s="160"/>
      <c r="J218" s="169">
        <f>BK218</f>
        <v>0</v>
      </c>
      <c r="K218" s="12"/>
      <c r="L218" s="157"/>
      <c r="M218" s="162"/>
      <c r="N218" s="163"/>
      <c r="O218" s="163"/>
      <c r="P218" s="164">
        <f>SUM(P219:P234)</f>
        <v>0</v>
      </c>
      <c r="Q218" s="163"/>
      <c r="R218" s="164">
        <f>SUM(R219:R234)</f>
        <v>0</v>
      </c>
      <c r="S218" s="163"/>
      <c r="T218" s="165">
        <f>SUM(T219:T234)</f>
        <v>14.519620000000002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158" t="s">
        <v>84</v>
      </c>
      <c r="AT218" s="166" t="s">
        <v>75</v>
      </c>
      <c r="AU218" s="166" t="s">
        <v>84</v>
      </c>
      <c r="AY218" s="158" t="s">
        <v>145</v>
      </c>
      <c r="BK218" s="167">
        <f>SUM(BK219:BK234)</f>
        <v>0</v>
      </c>
    </row>
    <row r="219" s="2" customFormat="1" ht="33" customHeight="1">
      <c r="A219" s="37"/>
      <c r="B219" s="170"/>
      <c r="C219" s="171" t="s">
        <v>290</v>
      </c>
      <c r="D219" s="171" t="s">
        <v>147</v>
      </c>
      <c r="E219" s="172" t="s">
        <v>351</v>
      </c>
      <c r="F219" s="173" t="s">
        <v>352</v>
      </c>
      <c r="G219" s="174" t="s">
        <v>192</v>
      </c>
      <c r="H219" s="175">
        <v>100</v>
      </c>
      <c r="I219" s="176"/>
      <c r="J219" s="177">
        <f>ROUND(I219*H219,2)</f>
        <v>0</v>
      </c>
      <c r="K219" s="173" t="s">
        <v>151</v>
      </c>
      <c r="L219" s="38"/>
      <c r="M219" s="178" t="s">
        <v>1</v>
      </c>
      <c r="N219" s="179" t="s">
        <v>41</v>
      </c>
      <c r="O219" s="76"/>
      <c r="P219" s="180">
        <f>O219*H219</f>
        <v>0</v>
      </c>
      <c r="Q219" s="180">
        <v>0</v>
      </c>
      <c r="R219" s="180">
        <f>Q219*H219</f>
        <v>0</v>
      </c>
      <c r="S219" s="180">
        <v>0</v>
      </c>
      <c r="T219" s="18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563</v>
      </c>
      <c r="AT219" s="182" t="s">
        <v>147</v>
      </c>
      <c r="AU219" s="182" t="s">
        <v>89</v>
      </c>
      <c r="AY219" s="18" t="s">
        <v>145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84</v>
      </c>
      <c r="BK219" s="183">
        <f>ROUND(I219*H219,2)</f>
        <v>0</v>
      </c>
      <c r="BL219" s="18" t="s">
        <v>563</v>
      </c>
      <c r="BM219" s="182" t="s">
        <v>995</v>
      </c>
    </row>
    <row r="220" s="13" customFormat="1">
      <c r="A220" s="13"/>
      <c r="B220" s="184"/>
      <c r="C220" s="13"/>
      <c r="D220" s="185" t="s">
        <v>154</v>
      </c>
      <c r="E220" s="186" t="s">
        <v>1</v>
      </c>
      <c r="F220" s="187" t="s">
        <v>985</v>
      </c>
      <c r="G220" s="13"/>
      <c r="H220" s="188">
        <v>100</v>
      </c>
      <c r="I220" s="189"/>
      <c r="J220" s="13"/>
      <c r="K220" s="13"/>
      <c r="L220" s="184"/>
      <c r="M220" s="190"/>
      <c r="N220" s="191"/>
      <c r="O220" s="191"/>
      <c r="P220" s="191"/>
      <c r="Q220" s="191"/>
      <c r="R220" s="191"/>
      <c r="S220" s="191"/>
      <c r="T220" s="19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6" t="s">
        <v>154</v>
      </c>
      <c r="AU220" s="186" t="s">
        <v>89</v>
      </c>
      <c r="AV220" s="13" t="s">
        <v>89</v>
      </c>
      <c r="AW220" s="13" t="s">
        <v>32</v>
      </c>
      <c r="AX220" s="13" t="s">
        <v>84</v>
      </c>
      <c r="AY220" s="186" t="s">
        <v>145</v>
      </c>
    </row>
    <row r="221" s="2" customFormat="1" ht="33" customHeight="1">
      <c r="A221" s="37"/>
      <c r="B221" s="170"/>
      <c r="C221" s="171" t="s">
        <v>293</v>
      </c>
      <c r="D221" s="171" t="s">
        <v>147</v>
      </c>
      <c r="E221" s="172" t="s">
        <v>353</v>
      </c>
      <c r="F221" s="173" t="s">
        <v>354</v>
      </c>
      <c r="G221" s="174" t="s">
        <v>192</v>
      </c>
      <c r="H221" s="175">
        <v>18000</v>
      </c>
      <c r="I221" s="176"/>
      <c r="J221" s="177">
        <f>ROUND(I221*H221,2)</f>
        <v>0</v>
      </c>
      <c r="K221" s="173" t="s">
        <v>151</v>
      </c>
      <c r="L221" s="38"/>
      <c r="M221" s="178" t="s">
        <v>1</v>
      </c>
      <c r="N221" s="179" t="s">
        <v>41</v>
      </c>
      <c r="O221" s="76"/>
      <c r="P221" s="180">
        <f>O221*H221</f>
        <v>0</v>
      </c>
      <c r="Q221" s="180">
        <v>0</v>
      </c>
      <c r="R221" s="180">
        <f>Q221*H221</f>
        <v>0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152</v>
      </c>
      <c r="AT221" s="182" t="s">
        <v>147</v>
      </c>
      <c r="AU221" s="182" t="s">
        <v>89</v>
      </c>
      <c r="AY221" s="18" t="s">
        <v>145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84</v>
      </c>
      <c r="BK221" s="183">
        <f>ROUND(I221*H221,2)</f>
        <v>0</v>
      </c>
      <c r="BL221" s="18" t="s">
        <v>152</v>
      </c>
      <c r="BM221" s="182" t="s">
        <v>996</v>
      </c>
    </row>
    <row r="222" s="13" customFormat="1">
      <c r="A222" s="13"/>
      <c r="B222" s="184"/>
      <c r="C222" s="13"/>
      <c r="D222" s="185" t="s">
        <v>154</v>
      </c>
      <c r="E222" s="186" t="s">
        <v>1</v>
      </c>
      <c r="F222" s="187" t="s">
        <v>997</v>
      </c>
      <c r="G222" s="13"/>
      <c r="H222" s="188">
        <v>18000</v>
      </c>
      <c r="I222" s="189"/>
      <c r="J222" s="13"/>
      <c r="K222" s="13"/>
      <c r="L222" s="184"/>
      <c r="M222" s="190"/>
      <c r="N222" s="191"/>
      <c r="O222" s="191"/>
      <c r="P222" s="191"/>
      <c r="Q222" s="191"/>
      <c r="R222" s="191"/>
      <c r="S222" s="191"/>
      <c r="T222" s="19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6" t="s">
        <v>154</v>
      </c>
      <c r="AU222" s="186" t="s">
        <v>89</v>
      </c>
      <c r="AV222" s="13" t="s">
        <v>89</v>
      </c>
      <c r="AW222" s="13" t="s">
        <v>32</v>
      </c>
      <c r="AX222" s="13" t="s">
        <v>84</v>
      </c>
      <c r="AY222" s="186" t="s">
        <v>145</v>
      </c>
    </row>
    <row r="223" s="2" customFormat="1" ht="33" customHeight="1">
      <c r="A223" s="37"/>
      <c r="B223" s="170"/>
      <c r="C223" s="171" t="s">
        <v>300</v>
      </c>
      <c r="D223" s="171" t="s">
        <v>147</v>
      </c>
      <c r="E223" s="172" t="s">
        <v>357</v>
      </c>
      <c r="F223" s="173" t="s">
        <v>358</v>
      </c>
      <c r="G223" s="174" t="s">
        <v>192</v>
      </c>
      <c r="H223" s="175">
        <v>100</v>
      </c>
      <c r="I223" s="176"/>
      <c r="J223" s="177">
        <f>ROUND(I223*H223,2)</f>
        <v>0</v>
      </c>
      <c r="K223" s="173" t="s">
        <v>151</v>
      </c>
      <c r="L223" s="38"/>
      <c r="M223" s="178" t="s">
        <v>1</v>
      </c>
      <c r="N223" s="179" t="s">
        <v>41</v>
      </c>
      <c r="O223" s="76"/>
      <c r="P223" s="180">
        <f>O223*H223</f>
        <v>0</v>
      </c>
      <c r="Q223" s="180">
        <v>0</v>
      </c>
      <c r="R223" s="180">
        <f>Q223*H223</f>
        <v>0</v>
      </c>
      <c r="S223" s="180">
        <v>0</v>
      </c>
      <c r="T223" s="18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82" t="s">
        <v>152</v>
      </c>
      <c r="AT223" s="182" t="s">
        <v>147</v>
      </c>
      <c r="AU223" s="182" t="s">
        <v>89</v>
      </c>
      <c r="AY223" s="18" t="s">
        <v>145</v>
      </c>
      <c r="BE223" s="183">
        <f>IF(N223="základní",J223,0)</f>
        <v>0</v>
      </c>
      <c r="BF223" s="183">
        <f>IF(N223="snížená",J223,0)</f>
        <v>0</v>
      </c>
      <c r="BG223" s="183">
        <f>IF(N223="zákl. přenesená",J223,0)</f>
        <v>0</v>
      </c>
      <c r="BH223" s="183">
        <f>IF(N223="sníž. přenesená",J223,0)</f>
        <v>0</v>
      </c>
      <c r="BI223" s="183">
        <f>IF(N223="nulová",J223,0)</f>
        <v>0</v>
      </c>
      <c r="BJ223" s="18" t="s">
        <v>84</v>
      </c>
      <c r="BK223" s="183">
        <f>ROUND(I223*H223,2)</f>
        <v>0</v>
      </c>
      <c r="BL223" s="18" t="s">
        <v>152</v>
      </c>
      <c r="BM223" s="182" t="s">
        <v>998</v>
      </c>
    </row>
    <row r="224" s="13" customFormat="1">
      <c r="A224" s="13"/>
      <c r="B224" s="184"/>
      <c r="C224" s="13"/>
      <c r="D224" s="185" t="s">
        <v>154</v>
      </c>
      <c r="E224" s="186" t="s">
        <v>1</v>
      </c>
      <c r="F224" s="187" t="s">
        <v>985</v>
      </c>
      <c r="G224" s="13"/>
      <c r="H224" s="188">
        <v>100</v>
      </c>
      <c r="I224" s="189"/>
      <c r="J224" s="13"/>
      <c r="K224" s="13"/>
      <c r="L224" s="184"/>
      <c r="M224" s="190"/>
      <c r="N224" s="191"/>
      <c r="O224" s="191"/>
      <c r="P224" s="191"/>
      <c r="Q224" s="191"/>
      <c r="R224" s="191"/>
      <c r="S224" s="191"/>
      <c r="T224" s="19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6" t="s">
        <v>154</v>
      </c>
      <c r="AU224" s="186" t="s">
        <v>89</v>
      </c>
      <c r="AV224" s="13" t="s">
        <v>89</v>
      </c>
      <c r="AW224" s="13" t="s">
        <v>32</v>
      </c>
      <c r="AX224" s="13" t="s">
        <v>84</v>
      </c>
      <c r="AY224" s="186" t="s">
        <v>145</v>
      </c>
    </row>
    <row r="225" s="2" customFormat="1" ht="33" customHeight="1">
      <c r="A225" s="37"/>
      <c r="B225" s="170"/>
      <c r="C225" s="171" t="s">
        <v>306</v>
      </c>
      <c r="D225" s="171" t="s">
        <v>147</v>
      </c>
      <c r="E225" s="172" t="s">
        <v>999</v>
      </c>
      <c r="F225" s="173" t="s">
        <v>1000</v>
      </c>
      <c r="G225" s="174" t="s">
        <v>192</v>
      </c>
      <c r="H225" s="175">
        <v>22.998000000000001</v>
      </c>
      <c r="I225" s="176"/>
      <c r="J225" s="177">
        <f>ROUND(I225*H225,2)</f>
        <v>0</v>
      </c>
      <c r="K225" s="173" t="s">
        <v>151</v>
      </c>
      <c r="L225" s="38"/>
      <c r="M225" s="178" t="s">
        <v>1</v>
      </c>
      <c r="N225" s="179" t="s">
        <v>41</v>
      </c>
      <c r="O225" s="76"/>
      <c r="P225" s="180">
        <f>O225*H225</f>
        <v>0</v>
      </c>
      <c r="Q225" s="180">
        <v>0</v>
      </c>
      <c r="R225" s="180">
        <f>Q225*H225</f>
        <v>0</v>
      </c>
      <c r="S225" s="180">
        <v>0.19</v>
      </c>
      <c r="T225" s="181">
        <f>S225*H225</f>
        <v>4.3696200000000003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82" t="s">
        <v>152</v>
      </c>
      <c r="AT225" s="182" t="s">
        <v>147</v>
      </c>
      <c r="AU225" s="182" t="s">
        <v>89</v>
      </c>
      <c r="AY225" s="18" t="s">
        <v>145</v>
      </c>
      <c r="BE225" s="183">
        <f>IF(N225="základní",J225,0)</f>
        <v>0</v>
      </c>
      <c r="BF225" s="183">
        <f>IF(N225="snížená",J225,0)</f>
        <v>0</v>
      </c>
      <c r="BG225" s="183">
        <f>IF(N225="zákl. přenesená",J225,0)</f>
        <v>0</v>
      </c>
      <c r="BH225" s="183">
        <f>IF(N225="sníž. přenesená",J225,0)</f>
        <v>0</v>
      </c>
      <c r="BI225" s="183">
        <f>IF(N225="nulová",J225,0)</f>
        <v>0</v>
      </c>
      <c r="BJ225" s="18" t="s">
        <v>84</v>
      </c>
      <c r="BK225" s="183">
        <f>ROUND(I225*H225,2)</f>
        <v>0</v>
      </c>
      <c r="BL225" s="18" t="s">
        <v>152</v>
      </c>
      <c r="BM225" s="182" t="s">
        <v>1001</v>
      </c>
    </row>
    <row r="226" s="13" customFormat="1">
      <c r="A226" s="13"/>
      <c r="B226" s="184"/>
      <c r="C226" s="13"/>
      <c r="D226" s="185" t="s">
        <v>154</v>
      </c>
      <c r="E226" s="186" t="s">
        <v>1</v>
      </c>
      <c r="F226" s="187" t="s">
        <v>1002</v>
      </c>
      <c r="G226" s="13"/>
      <c r="H226" s="188">
        <v>22.998000000000001</v>
      </c>
      <c r="I226" s="189"/>
      <c r="J226" s="13"/>
      <c r="K226" s="13"/>
      <c r="L226" s="184"/>
      <c r="M226" s="190"/>
      <c r="N226" s="191"/>
      <c r="O226" s="191"/>
      <c r="P226" s="191"/>
      <c r="Q226" s="191"/>
      <c r="R226" s="191"/>
      <c r="S226" s="191"/>
      <c r="T226" s="19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6" t="s">
        <v>154</v>
      </c>
      <c r="AU226" s="186" t="s">
        <v>89</v>
      </c>
      <c r="AV226" s="13" t="s">
        <v>89</v>
      </c>
      <c r="AW226" s="13" t="s">
        <v>32</v>
      </c>
      <c r="AX226" s="13" t="s">
        <v>76</v>
      </c>
      <c r="AY226" s="186" t="s">
        <v>145</v>
      </c>
    </row>
    <row r="227" s="14" customFormat="1">
      <c r="A227" s="14"/>
      <c r="B227" s="193"/>
      <c r="C227" s="14"/>
      <c r="D227" s="185" t="s">
        <v>154</v>
      </c>
      <c r="E227" s="194" t="s">
        <v>1</v>
      </c>
      <c r="F227" s="195" t="s">
        <v>159</v>
      </c>
      <c r="G227" s="14"/>
      <c r="H227" s="196">
        <v>22.998000000000001</v>
      </c>
      <c r="I227" s="197"/>
      <c r="J227" s="14"/>
      <c r="K227" s="14"/>
      <c r="L227" s="193"/>
      <c r="M227" s="198"/>
      <c r="N227" s="199"/>
      <c r="O227" s="199"/>
      <c r="P227" s="199"/>
      <c r="Q227" s="199"/>
      <c r="R227" s="199"/>
      <c r="S227" s="199"/>
      <c r="T227" s="200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4" t="s">
        <v>154</v>
      </c>
      <c r="AU227" s="194" t="s">
        <v>89</v>
      </c>
      <c r="AV227" s="14" t="s">
        <v>152</v>
      </c>
      <c r="AW227" s="14" t="s">
        <v>32</v>
      </c>
      <c r="AX227" s="14" t="s">
        <v>84</v>
      </c>
      <c r="AY227" s="194" t="s">
        <v>145</v>
      </c>
    </row>
    <row r="228" s="2" customFormat="1" ht="24.15" customHeight="1">
      <c r="A228" s="37"/>
      <c r="B228" s="170"/>
      <c r="C228" s="171" t="s">
        <v>90</v>
      </c>
      <c r="D228" s="171" t="s">
        <v>147</v>
      </c>
      <c r="E228" s="172" t="s">
        <v>378</v>
      </c>
      <c r="F228" s="173" t="s">
        <v>379</v>
      </c>
      <c r="G228" s="174" t="s">
        <v>192</v>
      </c>
      <c r="H228" s="175">
        <v>10</v>
      </c>
      <c r="I228" s="176"/>
      <c r="J228" s="177">
        <f>ROUND(I228*H228,2)</f>
        <v>0</v>
      </c>
      <c r="K228" s="173" t="s">
        <v>1</v>
      </c>
      <c r="L228" s="38"/>
      <c r="M228" s="178" t="s">
        <v>1</v>
      </c>
      <c r="N228" s="179" t="s">
        <v>41</v>
      </c>
      <c r="O228" s="76"/>
      <c r="P228" s="180">
        <f>O228*H228</f>
        <v>0</v>
      </c>
      <c r="Q228" s="180">
        <v>0</v>
      </c>
      <c r="R228" s="180">
        <f>Q228*H228</f>
        <v>0</v>
      </c>
      <c r="S228" s="180">
        <v>0.375</v>
      </c>
      <c r="T228" s="181">
        <f>S228*H228</f>
        <v>3.75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152</v>
      </c>
      <c r="AT228" s="182" t="s">
        <v>147</v>
      </c>
      <c r="AU228" s="182" t="s">
        <v>89</v>
      </c>
      <c r="AY228" s="18" t="s">
        <v>145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84</v>
      </c>
      <c r="BK228" s="183">
        <f>ROUND(I228*H228,2)</f>
        <v>0</v>
      </c>
      <c r="BL228" s="18" t="s">
        <v>152</v>
      </c>
      <c r="BM228" s="182" t="s">
        <v>1003</v>
      </c>
    </row>
    <row r="229" s="15" customFormat="1">
      <c r="A229" s="15"/>
      <c r="B229" s="211"/>
      <c r="C229" s="15"/>
      <c r="D229" s="185" t="s">
        <v>154</v>
      </c>
      <c r="E229" s="212" t="s">
        <v>1</v>
      </c>
      <c r="F229" s="213" t="s">
        <v>380</v>
      </c>
      <c r="G229" s="15"/>
      <c r="H229" s="212" t="s">
        <v>1</v>
      </c>
      <c r="I229" s="214"/>
      <c r="J229" s="15"/>
      <c r="K229" s="15"/>
      <c r="L229" s="211"/>
      <c r="M229" s="215"/>
      <c r="N229" s="216"/>
      <c r="O229" s="216"/>
      <c r="P229" s="216"/>
      <c r="Q229" s="216"/>
      <c r="R229" s="216"/>
      <c r="S229" s="216"/>
      <c r="T229" s="21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12" t="s">
        <v>154</v>
      </c>
      <c r="AU229" s="212" t="s">
        <v>89</v>
      </c>
      <c r="AV229" s="15" t="s">
        <v>84</v>
      </c>
      <c r="AW229" s="15" t="s">
        <v>32</v>
      </c>
      <c r="AX229" s="15" t="s">
        <v>76</v>
      </c>
      <c r="AY229" s="212" t="s">
        <v>145</v>
      </c>
    </row>
    <row r="230" s="13" customFormat="1">
      <c r="A230" s="13"/>
      <c r="B230" s="184"/>
      <c r="C230" s="13"/>
      <c r="D230" s="185" t="s">
        <v>154</v>
      </c>
      <c r="E230" s="186" t="s">
        <v>1</v>
      </c>
      <c r="F230" s="187" t="s">
        <v>1004</v>
      </c>
      <c r="G230" s="13"/>
      <c r="H230" s="188">
        <v>10</v>
      </c>
      <c r="I230" s="189"/>
      <c r="J230" s="13"/>
      <c r="K230" s="13"/>
      <c r="L230" s="184"/>
      <c r="M230" s="190"/>
      <c r="N230" s="191"/>
      <c r="O230" s="191"/>
      <c r="P230" s="191"/>
      <c r="Q230" s="191"/>
      <c r="R230" s="191"/>
      <c r="S230" s="191"/>
      <c r="T230" s="19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186" t="s">
        <v>154</v>
      </c>
      <c r="AU230" s="186" t="s">
        <v>89</v>
      </c>
      <c r="AV230" s="13" t="s">
        <v>89</v>
      </c>
      <c r="AW230" s="13" t="s">
        <v>32</v>
      </c>
      <c r="AX230" s="13" t="s">
        <v>84</v>
      </c>
      <c r="AY230" s="186" t="s">
        <v>145</v>
      </c>
    </row>
    <row r="231" s="2" customFormat="1" ht="16.5" customHeight="1">
      <c r="A231" s="37"/>
      <c r="B231" s="170"/>
      <c r="C231" s="171" t="s">
        <v>316</v>
      </c>
      <c r="D231" s="171" t="s">
        <v>147</v>
      </c>
      <c r="E231" s="172" t="s">
        <v>383</v>
      </c>
      <c r="F231" s="173" t="s">
        <v>384</v>
      </c>
      <c r="G231" s="174" t="s">
        <v>192</v>
      </c>
      <c r="H231" s="175">
        <v>100</v>
      </c>
      <c r="I231" s="176"/>
      <c r="J231" s="177">
        <f>ROUND(I231*H231,2)</f>
        <v>0</v>
      </c>
      <c r="K231" s="173" t="s">
        <v>1</v>
      </c>
      <c r="L231" s="38"/>
      <c r="M231" s="178" t="s">
        <v>1</v>
      </c>
      <c r="N231" s="179" t="s">
        <v>41</v>
      </c>
      <c r="O231" s="76"/>
      <c r="P231" s="180">
        <f>O231*H231</f>
        <v>0</v>
      </c>
      <c r="Q231" s="180">
        <v>0</v>
      </c>
      <c r="R231" s="180">
        <f>Q231*H231</f>
        <v>0</v>
      </c>
      <c r="S231" s="180">
        <v>0.014</v>
      </c>
      <c r="T231" s="181">
        <f>S231*H231</f>
        <v>1.4000000000000001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152</v>
      </c>
      <c r="AT231" s="182" t="s">
        <v>147</v>
      </c>
      <c r="AU231" s="182" t="s">
        <v>89</v>
      </c>
      <c r="AY231" s="18" t="s">
        <v>145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84</v>
      </c>
      <c r="BK231" s="183">
        <f>ROUND(I231*H231,2)</f>
        <v>0</v>
      </c>
      <c r="BL231" s="18" t="s">
        <v>152</v>
      </c>
      <c r="BM231" s="182" t="s">
        <v>1005</v>
      </c>
    </row>
    <row r="232" s="13" customFormat="1">
      <c r="A232" s="13"/>
      <c r="B232" s="184"/>
      <c r="C232" s="13"/>
      <c r="D232" s="185" t="s">
        <v>154</v>
      </c>
      <c r="E232" s="186" t="s">
        <v>1</v>
      </c>
      <c r="F232" s="187" t="s">
        <v>985</v>
      </c>
      <c r="G232" s="13"/>
      <c r="H232" s="188">
        <v>100</v>
      </c>
      <c r="I232" s="189"/>
      <c r="J232" s="13"/>
      <c r="K232" s="13"/>
      <c r="L232" s="184"/>
      <c r="M232" s="190"/>
      <c r="N232" s="191"/>
      <c r="O232" s="191"/>
      <c r="P232" s="191"/>
      <c r="Q232" s="191"/>
      <c r="R232" s="191"/>
      <c r="S232" s="191"/>
      <c r="T232" s="19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6" t="s">
        <v>154</v>
      </c>
      <c r="AU232" s="186" t="s">
        <v>89</v>
      </c>
      <c r="AV232" s="13" t="s">
        <v>89</v>
      </c>
      <c r="AW232" s="13" t="s">
        <v>32</v>
      </c>
      <c r="AX232" s="13" t="s">
        <v>84</v>
      </c>
      <c r="AY232" s="186" t="s">
        <v>145</v>
      </c>
    </row>
    <row r="233" s="2" customFormat="1" ht="24.15" customHeight="1">
      <c r="A233" s="37"/>
      <c r="B233" s="170"/>
      <c r="C233" s="171" t="s">
        <v>320</v>
      </c>
      <c r="D233" s="171" t="s">
        <v>147</v>
      </c>
      <c r="E233" s="172" t="s">
        <v>386</v>
      </c>
      <c r="F233" s="173" t="s">
        <v>387</v>
      </c>
      <c r="G233" s="174" t="s">
        <v>192</v>
      </c>
      <c r="H233" s="175">
        <v>100</v>
      </c>
      <c r="I233" s="176"/>
      <c r="J233" s="177">
        <f>ROUND(I233*H233,2)</f>
        <v>0</v>
      </c>
      <c r="K233" s="173" t="s">
        <v>1</v>
      </c>
      <c r="L233" s="38"/>
      <c r="M233" s="178" t="s">
        <v>1</v>
      </c>
      <c r="N233" s="179" t="s">
        <v>41</v>
      </c>
      <c r="O233" s="76"/>
      <c r="P233" s="180">
        <f>O233*H233</f>
        <v>0</v>
      </c>
      <c r="Q233" s="180">
        <v>0</v>
      </c>
      <c r="R233" s="180">
        <f>Q233*H233</f>
        <v>0</v>
      </c>
      <c r="S233" s="180">
        <v>0.050000000000000003</v>
      </c>
      <c r="T233" s="181">
        <f>S233*H233</f>
        <v>5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152</v>
      </c>
      <c r="AT233" s="182" t="s">
        <v>147</v>
      </c>
      <c r="AU233" s="182" t="s">
        <v>89</v>
      </c>
      <c r="AY233" s="18" t="s">
        <v>145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84</v>
      </c>
      <c r="BK233" s="183">
        <f>ROUND(I233*H233,2)</f>
        <v>0</v>
      </c>
      <c r="BL233" s="18" t="s">
        <v>152</v>
      </c>
      <c r="BM233" s="182" t="s">
        <v>1006</v>
      </c>
    </row>
    <row r="234" s="13" customFormat="1">
      <c r="A234" s="13"/>
      <c r="B234" s="184"/>
      <c r="C234" s="13"/>
      <c r="D234" s="185" t="s">
        <v>154</v>
      </c>
      <c r="E234" s="186" t="s">
        <v>1</v>
      </c>
      <c r="F234" s="187" t="s">
        <v>985</v>
      </c>
      <c r="G234" s="13"/>
      <c r="H234" s="188">
        <v>100</v>
      </c>
      <c r="I234" s="189"/>
      <c r="J234" s="13"/>
      <c r="K234" s="13"/>
      <c r="L234" s="184"/>
      <c r="M234" s="190"/>
      <c r="N234" s="191"/>
      <c r="O234" s="191"/>
      <c r="P234" s="191"/>
      <c r="Q234" s="191"/>
      <c r="R234" s="191"/>
      <c r="S234" s="191"/>
      <c r="T234" s="19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6" t="s">
        <v>154</v>
      </c>
      <c r="AU234" s="186" t="s">
        <v>89</v>
      </c>
      <c r="AV234" s="13" t="s">
        <v>89</v>
      </c>
      <c r="AW234" s="13" t="s">
        <v>32</v>
      </c>
      <c r="AX234" s="13" t="s">
        <v>84</v>
      </c>
      <c r="AY234" s="186" t="s">
        <v>145</v>
      </c>
    </row>
    <row r="235" s="12" customFormat="1" ht="22.8" customHeight="1">
      <c r="A235" s="12"/>
      <c r="B235" s="157"/>
      <c r="C235" s="12"/>
      <c r="D235" s="158" t="s">
        <v>75</v>
      </c>
      <c r="E235" s="168" t="s">
        <v>417</v>
      </c>
      <c r="F235" s="168" t="s">
        <v>578</v>
      </c>
      <c r="G235" s="12"/>
      <c r="H235" s="12"/>
      <c r="I235" s="160"/>
      <c r="J235" s="169">
        <f>BK235</f>
        <v>0</v>
      </c>
      <c r="K235" s="12"/>
      <c r="L235" s="157"/>
      <c r="M235" s="162"/>
      <c r="N235" s="163"/>
      <c r="O235" s="163"/>
      <c r="P235" s="164">
        <f>SUM(P236:P240)</f>
        <v>0</v>
      </c>
      <c r="Q235" s="163"/>
      <c r="R235" s="164">
        <f>SUM(R236:R240)</f>
        <v>0</v>
      </c>
      <c r="S235" s="163"/>
      <c r="T235" s="165">
        <f>SUM(T236:T240)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158" t="s">
        <v>84</v>
      </c>
      <c r="AT235" s="166" t="s">
        <v>75</v>
      </c>
      <c r="AU235" s="166" t="s">
        <v>84</v>
      </c>
      <c r="AY235" s="158" t="s">
        <v>145</v>
      </c>
      <c r="BK235" s="167">
        <f>SUM(BK236:BK240)</f>
        <v>0</v>
      </c>
    </row>
    <row r="236" s="2" customFormat="1" ht="33" customHeight="1">
      <c r="A236" s="37"/>
      <c r="B236" s="170"/>
      <c r="C236" s="171" t="s">
        <v>324</v>
      </c>
      <c r="D236" s="171" t="s">
        <v>147</v>
      </c>
      <c r="E236" s="172" t="s">
        <v>420</v>
      </c>
      <c r="F236" s="173" t="s">
        <v>421</v>
      </c>
      <c r="G236" s="174" t="s">
        <v>174</v>
      </c>
      <c r="H236" s="175">
        <v>14.52</v>
      </c>
      <c r="I236" s="176"/>
      <c r="J236" s="177">
        <f>ROUND(I236*H236,2)</f>
        <v>0</v>
      </c>
      <c r="K236" s="173" t="s">
        <v>151</v>
      </c>
      <c r="L236" s="38"/>
      <c r="M236" s="178" t="s">
        <v>1</v>
      </c>
      <c r="N236" s="179" t="s">
        <v>41</v>
      </c>
      <c r="O236" s="76"/>
      <c r="P236" s="180">
        <f>O236*H236</f>
        <v>0</v>
      </c>
      <c r="Q236" s="180">
        <v>0</v>
      </c>
      <c r="R236" s="180">
        <f>Q236*H236</f>
        <v>0</v>
      </c>
      <c r="S236" s="180">
        <v>0</v>
      </c>
      <c r="T236" s="18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152</v>
      </c>
      <c r="AT236" s="182" t="s">
        <v>147</v>
      </c>
      <c r="AU236" s="182" t="s">
        <v>89</v>
      </c>
      <c r="AY236" s="18" t="s">
        <v>145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84</v>
      </c>
      <c r="BK236" s="183">
        <f>ROUND(I236*H236,2)</f>
        <v>0</v>
      </c>
      <c r="BL236" s="18" t="s">
        <v>152</v>
      </c>
      <c r="BM236" s="182" t="s">
        <v>1007</v>
      </c>
    </row>
    <row r="237" s="2" customFormat="1" ht="24.15" customHeight="1">
      <c r="A237" s="37"/>
      <c r="B237" s="170"/>
      <c r="C237" s="171" t="s">
        <v>328</v>
      </c>
      <c r="D237" s="171" t="s">
        <v>147</v>
      </c>
      <c r="E237" s="172" t="s">
        <v>422</v>
      </c>
      <c r="F237" s="173" t="s">
        <v>423</v>
      </c>
      <c r="G237" s="174" t="s">
        <v>174</v>
      </c>
      <c r="H237" s="175">
        <v>14.52</v>
      </c>
      <c r="I237" s="176"/>
      <c r="J237" s="177">
        <f>ROUND(I237*H237,2)</f>
        <v>0</v>
      </c>
      <c r="K237" s="173" t="s">
        <v>151</v>
      </c>
      <c r="L237" s="38"/>
      <c r="M237" s="178" t="s">
        <v>1</v>
      </c>
      <c r="N237" s="179" t="s">
        <v>41</v>
      </c>
      <c r="O237" s="76"/>
      <c r="P237" s="180">
        <f>O237*H237</f>
        <v>0</v>
      </c>
      <c r="Q237" s="180">
        <v>0</v>
      </c>
      <c r="R237" s="180">
        <f>Q237*H237</f>
        <v>0</v>
      </c>
      <c r="S237" s="180">
        <v>0</v>
      </c>
      <c r="T237" s="18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2" t="s">
        <v>152</v>
      </c>
      <c r="AT237" s="182" t="s">
        <v>147</v>
      </c>
      <c r="AU237" s="182" t="s">
        <v>89</v>
      </c>
      <c r="AY237" s="18" t="s">
        <v>145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8" t="s">
        <v>84</v>
      </c>
      <c r="BK237" s="183">
        <f>ROUND(I237*H237,2)</f>
        <v>0</v>
      </c>
      <c r="BL237" s="18" t="s">
        <v>152</v>
      </c>
      <c r="BM237" s="182" t="s">
        <v>1008</v>
      </c>
    </row>
    <row r="238" s="2" customFormat="1" ht="24.15" customHeight="1">
      <c r="A238" s="37"/>
      <c r="B238" s="170"/>
      <c r="C238" s="171" t="s">
        <v>333</v>
      </c>
      <c r="D238" s="171" t="s">
        <v>147</v>
      </c>
      <c r="E238" s="172" t="s">
        <v>425</v>
      </c>
      <c r="F238" s="173" t="s">
        <v>426</v>
      </c>
      <c r="G238" s="174" t="s">
        <v>174</v>
      </c>
      <c r="H238" s="175">
        <v>14.52</v>
      </c>
      <c r="I238" s="176"/>
      <c r="J238" s="177">
        <f>ROUND(I238*H238,2)</f>
        <v>0</v>
      </c>
      <c r="K238" s="173" t="s">
        <v>151</v>
      </c>
      <c r="L238" s="38"/>
      <c r="M238" s="178" t="s">
        <v>1</v>
      </c>
      <c r="N238" s="179" t="s">
        <v>41</v>
      </c>
      <c r="O238" s="76"/>
      <c r="P238" s="180">
        <f>O238*H238</f>
        <v>0</v>
      </c>
      <c r="Q238" s="180">
        <v>0</v>
      </c>
      <c r="R238" s="180">
        <f>Q238*H238</f>
        <v>0</v>
      </c>
      <c r="S238" s="180">
        <v>0</v>
      </c>
      <c r="T238" s="18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2" t="s">
        <v>152</v>
      </c>
      <c r="AT238" s="182" t="s">
        <v>147</v>
      </c>
      <c r="AU238" s="182" t="s">
        <v>89</v>
      </c>
      <c r="AY238" s="18" t="s">
        <v>145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8" t="s">
        <v>84</v>
      </c>
      <c r="BK238" s="183">
        <f>ROUND(I238*H238,2)</f>
        <v>0</v>
      </c>
      <c r="BL238" s="18" t="s">
        <v>152</v>
      </c>
      <c r="BM238" s="182" t="s">
        <v>1009</v>
      </c>
    </row>
    <row r="239" s="2" customFormat="1" ht="33" customHeight="1">
      <c r="A239" s="37"/>
      <c r="B239" s="170"/>
      <c r="C239" s="171" t="s">
        <v>338</v>
      </c>
      <c r="D239" s="171" t="s">
        <v>147</v>
      </c>
      <c r="E239" s="172" t="s">
        <v>428</v>
      </c>
      <c r="F239" s="173" t="s">
        <v>429</v>
      </c>
      <c r="G239" s="174" t="s">
        <v>174</v>
      </c>
      <c r="H239" s="175">
        <v>14.52</v>
      </c>
      <c r="I239" s="176"/>
      <c r="J239" s="177">
        <f>ROUND(I239*H239,2)</f>
        <v>0</v>
      </c>
      <c r="K239" s="173" t="s">
        <v>151</v>
      </c>
      <c r="L239" s="38"/>
      <c r="M239" s="178" t="s">
        <v>1</v>
      </c>
      <c r="N239" s="179" t="s">
        <v>41</v>
      </c>
      <c r="O239" s="76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2" t="s">
        <v>152</v>
      </c>
      <c r="AT239" s="182" t="s">
        <v>147</v>
      </c>
      <c r="AU239" s="182" t="s">
        <v>89</v>
      </c>
      <c r="AY239" s="18" t="s">
        <v>145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84</v>
      </c>
      <c r="BK239" s="183">
        <f>ROUND(I239*H239,2)</f>
        <v>0</v>
      </c>
      <c r="BL239" s="18" t="s">
        <v>152</v>
      </c>
      <c r="BM239" s="182" t="s">
        <v>1010</v>
      </c>
    </row>
    <row r="240" s="2" customFormat="1" ht="24.15" customHeight="1">
      <c r="A240" s="37"/>
      <c r="B240" s="170"/>
      <c r="C240" s="171" t="s">
        <v>342</v>
      </c>
      <c r="D240" s="171" t="s">
        <v>147</v>
      </c>
      <c r="E240" s="172" t="s">
        <v>431</v>
      </c>
      <c r="F240" s="173" t="s">
        <v>432</v>
      </c>
      <c r="G240" s="174" t="s">
        <v>174</v>
      </c>
      <c r="H240" s="175">
        <v>14.52</v>
      </c>
      <c r="I240" s="176"/>
      <c r="J240" s="177">
        <f>ROUND(I240*H240,2)</f>
        <v>0</v>
      </c>
      <c r="K240" s="173" t="s">
        <v>1</v>
      </c>
      <c r="L240" s="38"/>
      <c r="M240" s="178" t="s">
        <v>1</v>
      </c>
      <c r="N240" s="179" t="s">
        <v>41</v>
      </c>
      <c r="O240" s="76"/>
      <c r="P240" s="180">
        <f>O240*H240</f>
        <v>0</v>
      </c>
      <c r="Q240" s="180">
        <v>0</v>
      </c>
      <c r="R240" s="180">
        <f>Q240*H240</f>
        <v>0</v>
      </c>
      <c r="S240" s="180">
        <v>0</v>
      </c>
      <c r="T240" s="18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82" t="s">
        <v>152</v>
      </c>
      <c r="AT240" s="182" t="s">
        <v>147</v>
      </c>
      <c r="AU240" s="182" t="s">
        <v>89</v>
      </c>
      <c r="AY240" s="18" t="s">
        <v>145</v>
      </c>
      <c r="BE240" s="183">
        <f>IF(N240="základní",J240,0)</f>
        <v>0</v>
      </c>
      <c r="BF240" s="183">
        <f>IF(N240="snížená",J240,0)</f>
        <v>0</v>
      </c>
      <c r="BG240" s="183">
        <f>IF(N240="zákl. přenesená",J240,0)</f>
        <v>0</v>
      </c>
      <c r="BH240" s="183">
        <f>IF(N240="sníž. přenesená",J240,0)</f>
        <v>0</v>
      </c>
      <c r="BI240" s="183">
        <f>IF(N240="nulová",J240,0)</f>
        <v>0</v>
      </c>
      <c r="BJ240" s="18" t="s">
        <v>84</v>
      </c>
      <c r="BK240" s="183">
        <f>ROUND(I240*H240,2)</f>
        <v>0</v>
      </c>
      <c r="BL240" s="18" t="s">
        <v>152</v>
      </c>
      <c r="BM240" s="182" t="s">
        <v>1011</v>
      </c>
    </row>
    <row r="241" s="12" customFormat="1" ht="22.8" customHeight="1">
      <c r="A241" s="12"/>
      <c r="B241" s="157"/>
      <c r="C241" s="12"/>
      <c r="D241" s="158" t="s">
        <v>75</v>
      </c>
      <c r="E241" s="168" t="s">
        <v>433</v>
      </c>
      <c r="F241" s="168" t="s">
        <v>584</v>
      </c>
      <c r="G241" s="12"/>
      <c r="H241" s="12"/>
      <c r="I241" s="160"/>
      <c r="J241" s="169">
        <f>BK241</f>
        <v>0</v>
      </c>
      <c r="K241" s="12"/>
      <c r="L241" s="157"/>
      <c r="M241" s="162"/>
      <c r="N241" s="163"/>
      <c r="O241" s="163"/>
      <c r="P241" s="164">
        <f>P242</f>
        <v>0</v>
      </c>
      <c r="Q241" s="163"/>
      <c r="R241" s="164">
        <f>R242</f>
        <v>0</v>
      </c>
      <c r="S241" s="163"/>
      <c r="T241" s="165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58" t="s">
        <v>84</v>
      </c>
      <c r="AT241" s="166" t="s">
        <v>75</v>
      </c>
      <c r="AU241" s="166" t="s">
        <v>84</v>
      </c>
      <c r="AY241" s="158" t="s">
        <v>145</v>
      </c>
      <c r="BK241" s="167">
        <f>BK242</f>
        <v>0</v>
      </c>
    </row>
    <row r="242" s="2" customFormat="1" ht="16.5" customHeight="1">
      <c r="A242" s="37"/>
      <c r="B242" s="170"/>
      <c r="C242" s="171" t="s">
        <v>346</v>
      </c>
      <c r="D242" s="171" t="s">
        <v>147</v>
      </c>
      <c r="E242" s="172" t="s">
        <v>436</v>
      </c>
      <c r="F242" s="173" t="s">
        <v>437</v>
      </c>
      <c r="G242" s="174" t="s">
        <v>174</v>
      </c>
      <c r="H242" s="175">
        <v>75.977999999999994</v>
      </c>
      <c r="I242" s="176"/>
      <c r="J242" s="177">
        <f>ROUND(I242*H242,2)</f>
        <v>0</v>
      </c>
      <c r="K242" s="173" t="s">
        <v>151</v>
      </c>
      <c r="L242" s="38"/>
      <c r="M242" s="178" t="s">
        <v>1</v>
      </c>
      <c r="N242" s="179" t="s">
        <v>41</v>
      </c>
      <c r="O242" s="76"/>
      <c r="P242" s="180">
        <f>O242*H242</f>
        <v>0</v>
      </c>
      <c r="Q242" s="180">
        <v>0</v>
      </c>
      <c r="R242" s="180">
        <f>Q242*H242</f>
        <v>0</v>
      </c>
      <c r="S242" s="180">
        <v>0</v>
      </c>
      <c r="T242" s="18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82" t="s">
        <v>152</v>
      </c>
      <c r="AT242" s="182" t="s">
        <v>147</v>
      </c>
      <c r="AU242" s="182" t="s">
        <v>89</v>
      </c>
      <c r="AY242" s="18" t="s">
        <v>145</v>
      </c>
      <c r="BE242" s="183">
        <f>IF(N242="základní",J242,0)</f>
        <v>0</v>
      </c>
      <c r="BF242" s="183">
        <f>IF(N242="snížená",J242,0)</f>
        <v>0</v>
      </c>
      <c r="BG242" s="183">
        <f>IF(N242="zákl. přenesená",J242,0)</f>
        <v>0</v>
      </c>
      <c r="BH242" s="183">
        <f>IF(N242="sníž. přenesená",J242,0)</f>
        <v>0</v>
      </c>
      <c r="BI242" s="183">
        <f>IF(N242="nulová",J242,0)</f>
        <v>0</v>
      </c>
      <c r="BJ242" s="18" t="s">
        <v>84</v>
      </c>
      <c r="BK242" s="183">
        <f>ROUND(I242*H242,2)</f>
        <v>0</v>
      </c>
      <c r="BL242" s="18" t="s">
        <v>152</v>
      </c>
      <c r="BM242" s="182" t="s">
        <v>1012</v>
      </c>
    </row>
    <row r="243" s="12" customFormat="1" ht="25.92" customHeight="1">
      <c r="A243" s="12"/>
      <c r="B243" s="157"/>
      <c r="C243" s="12"/>
      <c r="D243" s="158" t="s">
        <v>75</v>
      </c>
      <c r="E243" s="159" t="s">
        <v>438</v>
      </c>
      <c r="F243" s="159" t="s">
        <v>629</v>
      </c>
      <c r="G243" s="12"/>
      <c r="H243" s="12"/>
      <c r="I243" s="160"/>
      <c r="J243" s="161">
        <f>BK243</f>
        <v>0</v>
      </c>
      <c r="K243" s="12"/>
      <c r="L243" s="157"/>
      <c r="M243" s="162"/>
      <c r="N243" s="163"/>
      <c r="O243" s="163"/>
      <c r="P243" s="164">
        <f>P244+P249+P255</f>
        <v>0</v>
      </c>
      <c r="Q243" s="163"/>
      <c r="R243" s="164">
        <f>R244+R249+R255</f>
        <v>0.22392000000000001</v>
      </c>
      <c r="S243" s="163"/>
      <c r="T243" s="165">
        <f>T244+T249+T255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158" t="s">
        <v>89</v>
      </c>
      <c r="AT243" s="166" t="s">
        <v>75</v>
      </c>
      <c r="AU243" s="166" t="s">
        <v>76</v>
      </c>
      <c r="AY243" s="158" t="s">
        <v>145</v>
      </c>
      <c r="BK243" s="167">
        <f>BK244+BK249+BK255</f>
        <v>0</v>
      </c>
    </row>
    <row r="244" s="12" customFormat="1" ht="22.8" customHeight="1">
      <c r="A244" s="12"/>
      <c r="B244" s="157"/>
      <c r="C244" s="12"/>
      <c r="D244" s="158" t="s">
        <v>75</v>
      </c>
      <c r="E244" s="168" t="s">
        <v>440</v>
      </c>
      <c r="F244" s="168" t="s">
        <v>441</v>
      </c>
      <c r="G244" s="12"/>
      <c r="H244" s="12"/>
      <c r="I244" s="160"/>
      <c r="J244" s="169">
        <f>BK244</f>
        <v>0</v>
      </c>
      <c r="K244" s="12"/>
      <c r="L244" s="157"/>
      <c r="M244" s="162"/>
      <c r="N244" s="163"/>
      <c r="O244" s="163"/>
      <c r="P244" s="164">
        <f>SUM(P245:P248)</f>
        <v>0</v>
      </c>
      <c r="Q244" s="163"/>
      <c r="R244" s="164">
        <f>SUM(R245:R248)</f>
        <v>0</v>
      </c>
      <c r="S244" s="163"/>
      <c r="T244" s="165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158" t="s">
        <v>89</v>
      </c>
      <c r="AT244" s="166" t="s">
        <v>75</v>
      </c>
      <c r="AU244" s="166" t="s">
        <v>84</v>
      </c>
      <c r="AY244" s="158" t="s">
        <v>145</v>
      </c>
      <c r="BK244" s="167">
        <f>SUM(BK245:BK248)</f>
        <v>0</v>
      </c>
    </row>
    <row r="245" s="2" customFormat="1" ht="24.15" customHeight="1">
      <c r="A245" s="37"/>
      <c r="B245" s="170"/>
      <c r="C245" s="171" t="s">
        <v>350</v>
      </c>
      <c r="D245" s="171" t="s">
        <v>147</v>
      </c>
      <c r="E245" s="172" t="s">
        <v>443</v>
      </c>
      <c r="F245" s="173" t="s">
        <v>444</v>
      </c>
      <c r="G245" s="174" t="s">
        <v>192</v>
      </c>
      <c r="H245" s="175">
        <v>45.276000000000003</v>
      </c>
      <c r="I245" s="176"/>
      <c r="J245" s="177">
        <f>ROUND(I245*H245,2)</f>
        <v>0</v>
      </c>
      <c r="K245" s="173" t="s">
        <v>1</v>
      </c>
      <c r="L245" s="38"/>
      <c r="M245" s="178" t="s">
        <v>1</v>
      </c>
      <c r="N245" s="179" t="s">
        <v>41</v>
      </c>
      <c r="O245" s="76"/>
      <c r="P245" s="180">
        <f>O245*H245</f>
        <v>0</v>
      </c>
      <c r="Q245" s="180">
        <v>0</v>
      </c>
      <c r="R245" s="180">
        <f>Q245*H245</f>
        <v>0</v>
      </c>
      <c r="S245" s="180">
        <v>0</v>
      </c>
      <c r="T245" s="18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82" t="s">
        <v>243</v>
      </c>
      <c r="AT245" s="182" t="s">
        <v>147</v>
      </c>
      <c r="AU245" s="182" t="s">
        <v>89</v>
      </c>
      <c r="AY245" s="18" t="s">
        <v>145</v>
      </c>
      <c r="BE245" s="183">
        <f>IF(N245="základní",J245,0)</f>
        <v>0</v>
      </c>
      <c r="BF245" s="183">
        <f>IF(N245="snížená",J245,0)</f>
        <v>0</v>
      </c>
      <c r="BG245" s="183">
        <f>IF(N245="zákl. přenesená",J245,0)</f>
        <v>0</v>
      </c>
      <c r="BH245" s="183">
        <f>IF(N245="sníž. přenesená",J245,0)</f>
        <v>0</v>
      </c>
      <c r="BI245" s="183">
        <f>IF(N245="nulová",J245,0)</f>
        <v>0</v>
      </c>
      <c r="BJ245" s="18" t="s">
        <v>84</v>
      </c>
      <c r="BK245" s="183">
        <f>ROUND(I245*H245,2)</f>
        <v>0</v>
      </c>
      <c r="BL245" s="18" t="s">
        <v>243</v>
      </c>
      <c r="BM245" s="182" t="s">
        <v>1013</v>
      </c>
    </row>
    <row r="246" s="13" customFormat="1">
      <c r="A246" s="13"/>
      <c r="B246" s="184"/>
      <c r="C246" s="13"/>
      <c r="D246" s="185" t="s">
        <v>154</v>
      </c>
      <c r="E246" s="186" t="s">
        <v>1</v>
      </c>
      <c r="F246" s="187" t="s">
        <v>1014</v>
      </c>
      <c r="G246" s="13"/>
      <c r="H246" s="188">
        <v>45.276000000000003</v>
      </c>
      <c r="I246" s="189"/>
      <c r="J246" s="13"/>
      <c r="K246" s="13"/>
      <c r="L246" s="184"/>
      <c r="M246" s="190"/>
      <c r="N246" s="191"/>
      <c r="O246" s="191"/>
      <c r="P246" s="191"/>
      <c r="Q246" s="191"/>
      <c r="R246" s="191"/>
      <c r="S246" s="191"/>
      <c r="T246" s="192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186" t="s">
        <v>154</v>
      </c>
      <c r="AU246" s="186" t="s">
        <v>89</v>
      </c>
      <c r="AV246" s="13" t="s">
        <v>89</v>
      </c>
      <c r="AW246" s="13" t="s">
        <v>32</v>
      </c>
      <c r="AX246" s="13" t="s">
        <v>76</v>
      </c>
      <c r="AY246" s="186" t="s">
        <v>145</v>
      </c>
    </row>
    <row r="247" s="14" customFormat="1">
      <c r="A247" s="14"/>
      <c r="B247" s="193"/>
      <c r="C247" s="14"/>
      <c r="D247" s="185" t="s">
        <v>154</v>
      </c>
      <c r="E247" s="194" t="s">
        <v>1</v>
      </c>
      <c r="F247" s="195" t="s">
        <v>159</v>
      </c>
      <c r="G247" s="14"/>
      <c r="H247" s="196">
        <v>45.276000000000003</v>
      </c>
      <c r="I247" s="197"/>
      <c r="J247" s="14"/>
      <c r="K247" s="14"/>
      <c r="L247" s="193"/>
      <c r="M247" s="198"/>
      <c r="N247" s="199"/>
      <c r="O247" s="199"/>
      <c r="P247" s="199"/>
      <c r="Q247" s="199"/>
      <c r="R247" s="199"/>
      <c r="S247" s="199"/>
      <c r="T247" s="200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194" t="s">
        <v>154</v>
      </c>
      <c r="AU247" s="194" t="s">
        <v>89</v>
      </c>
      <c r="AV247" s="14" t="s">
        <v>152</v>
      </c>
      <c r="AW247" s="14" t="s">
        <v>32</v>
      </c>
      <c r="AX247" s="14" t="s">
        <v>84</v>
      </c>
      <c r="AY247" s="194" t="s">
        <v>145</v>
      </c>
    </row>
    <row r="248" s="2" customFormat="1" ht="24.15" customHeight="1">
      <c r="A248" s="37"/>
      <c r="B248" s="170"/>
      <c r="C248" s="171" t="s">
        <v>93</v>
      </c>
      <c r="D248" s="171" t="s">
        <v>147</v>
      </c>
      <c r="E248" s="172" t="s">
        <v>449</v>
      </c>
      <c r="F248" s="173" t="s">
        <v>450</v>
      </c>
      <c r="G248" s="174" t="s">
        <v>451</v>
      </c>
      <c r="H248" s="218"/>
      <c r="I248" s="176"/>
      <c r="J248" s="177">
        <f>ROUND(I248*H248,2)</f>
        <v>0</v>
      </c>
      <c r="K248" s="173" t="s">
        <v>151</v>
      </c>
      <c r="L248" s="38"/>
      <c r="M248" s="178" t="s">
        <v>1</v>
      </c>
      <c r="N248" s="179" t="s">
        <v>41</v>
      </c>
      <c r="O248" s="76"/>
      <c r="P248" s="180">
        <f>O248*H248</f>
        <v>0</v>
      </c>
      <c r="Q248" s="180">
        <v>0</v>
      </c>
      <c r="R248" s="180">
        <f>Q248*H248</f>
        <v>0</v>
      </c>
      <c r="S248" s="180">
        <v>0</v>
      </c>
      <c r="T248" s="18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2" t="s">
        <v>243</v>
      </c>
      <c r="AT248" s="182" t="s">
        <v>147</v>
      </c>
      <c r="AU248" s="182" t="s">
        <v>89</v>
      </c>
      <c r="AY248" s="18" t="s">
        <v>145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8" t="s">
        <v>84</v>
      </c>
      <c r="BK248" s="183">
        <f>ROUND(I248*H248,2)</f>
        <v>0</v>
      </c>
      <c r="BL248" s="18" t="s">
        <v>243</v>
      </c>
      <c r="BM248" s="182" t="s">
        <v>1015</v>
      </c>
    </row>
    <row r="249" s="12" customFormat="1" ht="22.8" customHeight="1">
      <c r="A249" s="12"/>
      <c r="B249" s="157"/>
      <c r="C249" s="12"/>
      <c r="D249" s="158" t="s">
        <v>75</v>
      </c>
      <c r="E249" s="168" t="s">
        <v>1016</v>
      </c>
      <c r="F249" s="168" t="s">
        <v>1017</v>
      </c>
      <c r="G249" s="12"/>
      <c r="H249" s="12"/>
      <c r="I249" s="160"/>
      <c r="J249" s="169">
        <f>BK249</f>
        <v>0</v>
      </c>
      <c r="K249" s="12"/>
      <c r="L249" s="157"/>
      <c r="M249" s="162"/>
      <c r="N249" s="163"/>
      <c r="O249" s="163"/>
      <c r="P249" s="164">
        <f>SUM(P250:P254)</f>
        <v>0</v>
      </c>
      <c r="Q249" s="163"/>
      <c r="R249" s="164">
        <f>SUM(R250:R254)</f>
        <v>0.15192</v>
      </c>
      <c r="S249" s="163"/>
      <c r="T249" s="165">
        <f>SUM(T250:T254)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158" t="s">
        <v>89</v>
      </c>
      <c r="AT249" s="166" t="s">
        <v>75</v>
      </c>
      <c r="AU249" s="166" t="s">
        <v>84</v>
      </c>
      <c r="AY249" s="158" t="s">
        <v>145</v>
      </c>
      <c r="BK249" s="167">
        <f>SUM(BK250:BK254)</f>
        <v>0</v>
      </c>
    </row>
    <row r="250" s="2" customFormat="1" ht="21.75" customHeight="1">
      <c r="A250" s="37"/>
      <c r="B250" s="170"/>
      <c r="C250" s="171" t="s">
        <v>356</v>
      </c>
      <c r="D250" s="171" t="s">
        <v>147</v>
      </c>
      <c r="E250" s="172" t="s">
        <v>1018</v>
      </c>
      <c r="F250" s="173" t="s">
        <v>1019</v>
      </c>
      <c r="G250" s="174" t="s">
        <v>236</v>
      </c>
      <c r="H250" s="175">
        <v>3</v>
      </c>
      <c r="I250" s="176"/>
      <c r="J250" s="177">
        <f>ROUND(I250*H250,2)</f>
        <v>0</v>
      </c>
      <c r="K250" s="173" t="s">
        <v>1</v>
      </c>
      <c r="L250" s="38"/>
      <c r="M250" s="178" t="s">
        <v>1</v>
      </c>
      <c r="N250" s="179" t="s">
        <v>41</v>
      </c>
      <c r="O250" s="76"/>
      <c r="P250" s="180">
        <f>O250*H250</f>
        <v>0</v>
      </c>
      <c r="Q250" s="180">
        <v>0</v>
      </c>
      <c r="R250" s="180">
        <f>Q250*H250</f>
        <v>0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243</v>
      </c>
      <c r="AT250" s="182" t="s">
        <v>147</v>
      </c>
      <c r="AU250" s="182" t="s">
        <v>89</v>
      </c>
      <c r="AY250" s="18" t="s">
        <v>145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84</v>
      </c>
      <c r="BK250" s="183">
        <f>ROUND(I250*H250,2)</f>
        <v>0</v>
      </c>
      <c r="BL250" s="18" t="s">
        <v>243</v>
      </c>
      <c r="BM250" s="182" t="s">
        <v>1020</v>
      </c>
    </row>
    <row r="251" s="2" customFormat="1" ht="21.75" customHeight="1">
      <c r="A251" s="37"/>
      <c r="B251" s="170"/>
      <c r="C251" s="171" t="s">
        <v>359</v>
      </c>
      <c r="D251" s="171" t="s">
        <v>147</v>
      </c>
      <c r="E251" s="172" t="s">
        <v>1021</v>
      </c>
      <c r="F251" s="173" t="s">
        <v>1022</v>
      </c>
      <c r="G251" s="174" t="s">
        <v>221</v>
      </c>
      <c r="H251" s="175">
        <v>24</v>
      </c>
      <c r="I251" s="176"/>
      <c r="J251" s="177">
        <f>ROUND(I251*H251,2)</f>
        <v>0</v>
      </c>
      <c r="K251" s="173" t="s">
        <v>151</v>
      </c>
      <c r="L251" s="38"/>
      <c r="M251" s="178" t="s">
        <v>1</v>
      </c>
      <c r="N251" s="179" t="s">
        <v>41</v>
      </c>
      <c r="O251" s="76"/>
      <c r="P251" s="180">
        <f>O251*H251</f>
        <v>0</v>
      </c>
      <c r="Q251" s="180">
        <v>0.00191</v>
      </c>
      <c r="R251" s="180">
        <f>Q251*H251</f>
        <v>0.045839999999999999</v>
      </c>
      <c r="S251" s="180">
        <v>0</v>
      </c>
      <c r="T251" s="18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82" t="s">
        <v>243</v>
      </c>
      <c r="AT251" s="182" t="s">
        <v>147</v>
      </c>
      <c r="AU251" s="182" t="s">
        <v>89</v>
      </c>
      <c r="AY251" s="18" t="s">
        <v>145</v>
      </c>
      <c r="BE251" s="183">
        <f>IF(N251="základní",J251,0)</f>
        <v>0</v>
      </c>
      <c r="BF251" s="183">
        <f>IF(N251="snížená",J251,0)</f>
        <v>0</v>
      </c>
      <c r="BG251" s="183">
        <f>IF(N251="zákl. přenesená",J251,0)</f>
        <v>0</v>
      </c>
      <c r="BH251" s="183">
        <f>IF(N251="sníž. přenesená",J251,0)</f>
        <v>0</v>
      </c>
      <c r="BI251" s="183">
        <f>IF(N251="nulová",J251,0)</f>
        <v>0</v>
      </c>
      <c r="BJ251" s="18" t="s">
        <v>84</v>
      </c>
      <c r="BK251" s="183">
        <f>ROUND(I251*H251,2)</f>
        <v>0</v>
      </c>
      <c r="BL251" s="18" t="s">
        <v>243</v>
      </c>
      <c r="BM251" s="182" t="s">
        <v>1023</v>
      </c>
    </row>
    <row r="252" s="13" customFormat="1">
      <c r="A252" s="13"/>
      <c r="B252" s="184"/>
      <c r="C252" s="13"/>
      <c r="D252" s="185" t="s">
        <v>154</v>
      </c>
      <c r="E252" s="186" t="s">
        <v>1</v>
      </c>
      <c r="F252" s="187" t="s">
        <v>1024</v>
      </c>
      <c r="G252" s="13"/>
      <c r="H252" s="188">
        <v>24</v>
      </c>
      <c r="I252" s="189"/>
      <c r="J252" s="13"/>
      <c r="K252" s="13"/>
      <c r="L252" s="184"/>
      <c r="M252" s="190"/>
      <c r="N252" s="191"/>
      <c r="O252" s="191"/>
      <c r="P252" s="191"/>
      <c r="Q252" s="191"/>
      <c r="R252" s="191"/>
      <c r="S252" s="191"/>
      <c r="T252" s="19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6" t="s">
        <v>154</v>
      </c>
      <c r="AU252" s="186" t="s">
        <v>89</v>
      </c>
      <c r="AV252" s="13" t="s">
        <v>89</v>
      </c>
      <c r="AW252" s="13" t="s">
        <v>32</v>
      </c>
      <c r="AX252" s="13" t="s">
        <v>76</v>
      </c>
      <c r="AY252" s="186" t="s">
        <v>145</v>
      </c>
    </row>
    <row r="253" s="14" customFormat="1">
      <c r="A253" s="14"/>
      <c r="B253" s="193"/>
      <c r="C253" s="14"/>
      <c r="D253" s="185" t="s">
        <v>154</v>
      </c>
      <c r="E253" s="194" t="s">
        <v>1</v>
      </c>
      <c r="F253" s="195" t="s">
        <v>159</v>
      </c>
      <c r="G253" s="14"/>
      <c r="H253" s="196">
        <v>24</v>
      </c>
      <c r="I253" s="197"/>
      <c r="J253" s="14"/>
      <c r="K253" s="14"/>
      <c r="L253" s="193"/>
      <c r="M253" s="198"/>
      <c r="N253" s="199"/>
      <c r="O253" s="199"/>
      <c r="P253" s="199"/>
      <c r="Q253" s="199"/>
      <c r="R253" s="199"/>
      <c r="S253" s="199"/>
      <c r="T253" s="200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4" t="s">
        <v>154</v>
      </c>
      <c r="AU253" s="194" t="s">
        <v>89</v>
      </c>
      <c r="AV253" s="14" t="s">
        <v>152</v>
      </c>
      <c r="AW253" s="14" t="s">
        <v>32</v>
      </c>
      <c r="AX253" s="14" t="s">
        <v>84</v>
      </c>
      <c r="AY253" s="194" t="s">
        <v>145</v>
      </c>
    </row>
    <row r="254" s="2" customFormat="1" ht="16.5" customHeight="1">
      <c r="A254" s="37"/>
      <c r="B254" s="170"/>
      <c r="C254" s="171" t="s">
        <v>363</v>
      </c>
      <c r="D254" s="171" t="s">
        <v>147</v>
      </c>
      <c r="E254" s="172" t="s">
        <v>1025</v>
      </c>
      <c r="F254" s="173" t="s">
        <v>1026</v>
      </c>
      <c r="G254" s="174" t="s">
        <v>236</v>
      </c>
      <c r="H254" s="175">
        <v>4</v>
      </c>
      <c r="I254" s="176"/>
      <c r="J254" s="177">
        <f>ROUND(I254*H254,2)</f>
        <v>0</v>
      </c>
      <c r="K254" s="173" t="s">
        <v>151</v>
      </c>
      <c r="L254" s="38"/>
      <c r="M254" s="178" t="s">
        <v>1</v>
      </c>
      <c r="N254" s="179" t="s">
        <v>41</v>
      </c>
      <c r="O254" s="76"/>
      <c r="P254" s="180">
        <f>O254*H254</f>
        <v>0</v>
      </c>
      <c r="Q254" s="180">
        <v>0.026519999999999998</v>
      </c>
      <c r="R254" s="180">
        <f>Q254*H254</f>
        <v>0.10607999999999999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243</v>
      </c>
      <c r="AT254" s="182" t="s">
        <v>147</v>
      </c>
      <c r="AU254" s="182" t="s">
        <v>89</v>
      </c>
      <c r="AY254" s="18" t="s">
        <v>145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84</v>
      </c>
      <c r="BK254" s="183">
        <f>ROUND(I254*H254,2)</f>
        <v>0</v>
      </c>
      <c r="BL254" s="18" t="s">
        <v>243</v>
      </c>
      <c r="BM254" s="182" t="s">
        <v>1027</v>
      </c>
    </row>
    <row r="255" s="12" customFormat="1" ht="22.8" customHeight="1">
      <c r="A255" s="12"/>
      <c r="B255" s="157"/>
      <c r="C255" s="12"/>
      <c r="D255" s="158" t="s">
        <v>75</v>
      </c>
      <c r="E255" s="168" t="s">
        <v>463</v>
      </c>
      <c r="F255" s="168" t="s">
        <v>711</v>
      </c>
      <c r="G255" s="12"/>
      <c r="H255" s="12"/>
      <c r="I255" s="160"/>
      <c r="J255" s="169">
        <f>BK255</f>
        <v>0</v>
      </c>
      <c r="K255" s="12"/>
      <c r="L255" s="157"/>
      <c r="M255" s="162"/>
      <c r="N255" s="163"/>
      <c r="O255" s="163"/>
      <c r="P255" s="164">
        <f>SUM(P256:P261)</f>
        <v>0</v>
      </c>
      <c r="Q255" s="163"/>
      <c r="R255" s="164">
        <f>SUM(R256:R261)</f>
        <v>0.072000000000000008</v>
      </c>
      <c r="S255" s="163"/>
      <c r="T255" s="165">
        <f>SUM(T256:T261)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158" t="s">
        <v>89</v>
      </c>
      <c r="AT255" s="166" t="s">
        <v>75</v>
      </c>
      <c r="AU255" s="166" t="s">
        <v>84</v>
      </c>
      <c r="AY255" s="158" t="s">
        <v>145</v>
      </c>
      <c r="BK255" s="167">
        <f>SUM(BK256:BK261)</f>
        <v>0</v>
      </c>
    </row>
    <row r="256" s="2" customFormat="1" ht="21.75" customHeight="1">
      <c r="A256" s="37"/>
      <c r="B256" s="170"/>
      <c r="C256" s="171" t="s">
        <v>368</v>
      </c>
      <c r="D256" s="171" t="s">
        <v>147</v>
      </c>
      <c r="E256" s="172" t="s">
        <v>466</v>
      </c>
      <c r="F256" s="173" t="s">
        <v>467</v>
      </c>
      <c r="G256" s="174" t="s">
        <v>192</v>
      </c>
      <c r="H256" s="175">
        <v>100</v>
      </c>
      <c r="I256" s="176"/>
      <c r="J256" s="177">
        <f>ROUND(I256*H256,2)</f>
        <v>0</v>
      </c>
      <c r="K256" s="173" t="s">
        <v>1</v>
      </c>
      <c r="L256" s="38"/>
      <c r="M256" s="178" t="s">
        <v>1</v>
      </c>
      <c r="N256" s="179" t="s">
        <v>41</v>
      </c>
      <c r="O256" s="76"/>
      <c r="P256" s="180">
        <f>O256*H256</f>
        <v>0</v>
      </c>
      <c r="Q256" s="180">
        <v>0</v>
      </c>
      <c r="R256" s="180">
        <f>Q256*H256</f>
        <v>0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243</v>
      </c>
      <c r="AT256" s="182" t="s">
        <v>147</v>
      </c>
      <c r="AU256" s="182" t="s">
        <v>89</v>
      </c>
      <c r="AY256" s="18" t="s">
        <v>145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84</v>
      </c>
      <c r="BK256" s="183">
        <f>ROUND(I256*H256,2)</f>
        <v>0</v>
      </c>
      <c r="BL256" s="18" t="s">
        <v>243</v>
      </c>
      <c r="BM256" s="182" t="s">
        <v>1028</v>
      </c>
    </row>
    <row r="257" s="13" customFormat="1">
      <c r="A257" s="13"/>
      <c r="B257" s="184"/>
      <c r="C257" s="13"/>
      <c r="D257" s="185" t="s">
        <v>154</v>
      </c>
      <c r="E257" s="186" t="s">
        <v>1</v>
      </c>
      <c r="F257" s="187" t="s">
        <v>985</v>
      </c>
      <c r="G257" s="13"/>
      <c r="H257" s="188">
        <v>100</v>
      </c>
      <c r="I257" s="189"/>
      <c r="J257" s="13"/>
      <c r="K257" s="13"/>
      <c r="L257" s="184"/>
      <c r="M257" s="190"/>
      <c r="N257" s="191"/>
      <c r="O257" s="191"/>
      <c r="P257" s="191"/>
      <c r="Q257" s="191"/>
      <c r="R257" s="191"/>
      <c r="S257" s="191"/>
      <c r="T257" s="19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6" t="s">
        <v>154</v>
      </c>
      <c r="AU257" s="186" t="s">
        <v>89</v>
      </c>
      <c r="AV257" s="13" t="s">
        <v>89</v>
      </c>
      <c r="AW257" s="13" t="s">
        <v>32</v>
      </c>
      <c r="AX257" s="13" t="s">
        <v>84</v>
      </c>
      <c r="AY257" s="186" t="s">
        <v>145</v>
      </c>
    </row>
    <row r="258" s="2" customFormat="1" ht="24.15" customHeight="1">
      <c r="A258" s="37"/>
      <c r="B258" s="170"/>
      <c r="C258" s="171" t="s">
        <v>372</v>
      </c>
      <c r="D258" s="171" t="s">
        <v>147</v>
      </c>
      <c r="E258" s="172" t="s">
        <v>468</v>
      </c>
      <c r="F258" s="173" t="s">
        <v>469</v>
      </c>
      <c r="G258" s="174" t="s">
        <v>192</v>
      </c>
      <c r="H258" s="175">
        <v>100</v>
      </c>
      <c r="I258" s="176"/>
      <c r="J258" s="177">
        <f>ROUND(I258*H258,2)</f>
        <v>0</v>
      </c>
      <c r="K258" s="173" t="s">
        <v>1</v>
      </c>
      <c r="L258" s="38"/>
      <c r="M258" s="178" t="s">
        <v>1</v>
      </c>
      <c r="N258" s="179" t="s">
        <v>41</v>
      </c>
      <c r="O258" s="76"/>
      <c r="P258" s="180">
        <f>O258*H258</f>
        <v>0</v>
      </c>
      <c r="Q258" s="180">
        <v>0</v>
      </c>
      <c r="R258" s="180">
        <f>Q258*H258</f>
        <v>0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243</v>
      </c>
      <c r="AT258" s="182" t="s">
        <v>147</v>
      </c>
      <c r="AU258" s="182" t="s">
        <v>89</v>
      </c>
      <c r="AY258" s="18" t="s">
        <v>145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84</v>
      </c>
      <c r="BK258" s="183">
        <f>ROUND(I258*H258,2)</f>
        <v>0</v>
      </c>
      <c r="BL258" s="18" t="s">
        <v>243</v>
      </c>
      <c r="BM258" s="182" t="s">
        <v>1029</v>
      </c>
    </row>
    <row r="259" s="13" customFormat="1">
      <c r="A259" s="13"/>
      <c r="B259" s="184"/>
      <c r="C259" s="13"/>
      <c r="D259" s="185" t="s">
        <v>154</v>
      </c>
      <c r="E259" s="186" t="s">
        <v>1</v>
      </c>
      <c r="F259" s="187" t="s">
        <v>985</v>
      </c>
      <c r="G259" s="13"/>
      <c r="H259" s="188">
        <v>100</v>
      </c>
      <c r="I259" s="189"/>
      <c r="J259" s="13"/>
      <c r="K259" s="13"/>
      <c r="L259" s="184"/>
      <c r="M259" s="190"/>
      <c r="N259" s="191"/>
      <c r="O259" s="191"/>
      <c r="P259" s="191"/>
      <c r="Q259" s="191"/>
      <c r="R259" s="191"/>
      <c r="S259" s="191"/>
      <c r="T259" s="19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6" t="s">
        <v>154</v>
      </c>
      <c r="AU259" s="186" t="s">
        <v>89</v>
      </c>
      <c r="AV259" s="13" t="s">
        <v>89</v>
      </c>
      <c r="AW259" s="13" t="s">
        <v>32</v>
      </c>
      <c r="AX259" s="13" t="s">
        <v>84</v>
      </c>
      <c r="AY259" s="186" t="s">
        <v>145</v>
      </c>
    </row>
    <row r="260" s="2" customFormat="1" ht="24.15" customHeight="1">
      <c r="A260" s="37"/>
      <c r="B260" s="170"/>
      <c r="C260" s="171" t="s">
        <v>377</v>
      </c>
      <c r="D260" s="171" t="s">
        <v>147</v>
      </c>
      <c r="E260" s="172" t="s">
        <v>471</v>
      </c>
      <c r="F260" s="173" t="s">
        <v>472</v>
      </c>
      <c r="G260" s="174" t="s">
        <v>192</v>
      </c>
      <c r="H260" s="175">
        <v>100</v>
      </c>
      <c r="I260" s="176"/>
      <c r="J260" s="177">
        <f>ROUND(I260*H260,2)</f>
        <v>0</v>
      </c>
      <c r="K260" s="173" t="s">
        <v>151</v>
      </c>
      <c r="L260" s="38"/>
      <c r="M260" s="178" t="s">
        <v>1</v>
      </c>
      <c r="N260" s="179" t="s">
        <v>41</v>
      </c>
      <c r="O260" s="76"/>
      <c r="P260" s="180">
        <f>O260*H260</f>
        <v>0</v>
      </c>
      <c r="Q260" s="180">
        <v>0.00072000000000000005</v>
      </c>
      <c r="R260" s="180">
        <f>Q260*H260</f>
        <v>0.072000000000000008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243</v>
      </c>
      <c r="AT260" s="182" t="s">
        <v>147</v>
      </c>
      <c r="AU260" s="182" t="s">
        <v>89</v>
      </c>
      <c r="AY260" s="18" t="s">
        <v>145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84</v>
      </c>
      <c r="BK260" s="183">
        <f>ROUND(I260*H260,2)</f>
        <v>0</v>
      </c>
      <c r="BL260" s="18" t="s">
        <v>243</v>
      </c>
      <c r="BM260" s="182" t="s">
        <v>1030</v>
      </c>
    </row>
    <row r="261" s="13" customFormat="1">
      <c r="A261" s="13"/>
      <c r="B261" s="184"/>
      <c r="C261" s="13"/>
      <c r="D261" s="185" t="s">
        <v>154</v>
      </c>
      <c r="E261" s="186" t="s">
        <v>1</v>
      </c>
      <c r="F261" s="187" t="s">
        <v>985</v>
      </c>
      <c r="G261" s="13"/>
      <c r="H261" s="188">
        <v>100</v>
      </c>
      <c r="I261" s="189"/>
      <c r="J261" s="13"/>
      <c r="K261" s="13"/>
      <c r="L261" s="184"/>
      <c r="M261" s="190"/>
      <c r="N261" s="191"/>
      <c r="O261" s="191"/>
      <c r="P261" s="191"/>
      <c r="Q261" s="191"/>
      <c r="R261" s="191"/>
      <c r="S261" s="191"/>
      <c r="T261" s="19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6" t="s">
        <v>154</v>
      </c>
      <c r="AU261" s="186" t="s">
        <v>89</v>
      </c>
      <c r="AV261" s="13" t="s">
        <v>89</v>
      </c>
      <c r="AW261" s="13" t="s">
        <v>32</v>
      </c>
      <c r="AX261" s="13" t="s">
        <v>84</v>
      </c>
      <c r="AY261" s="186" t="s">
        <v>145</v>
      </c>
    </row>
    <row r="262" s="12" customFormat="1" ht="25.92" customHeight="1">
      <c r="A262" s="12"/>
      <c r="B262" s="157"/>
      <c r="C262" s="12"/>
      <c r="D262" s="158" t="s">
        <v>75</v>
      </c>
      <c r="E262" s="159" t="s">
        <v>473</v>
      </c>
      <c r="F262" s="159" t="s">
        <v>1031</v>
      </c>
      <c r="G262" s="12"/>
      <c r="H262" s="12"/>
      <c r="I262" s="160"/>
      <c r="J262" s="161">
        <f>BK262</f>
        <v>0</v>
      </c>
      <c r="K262" s="12"/>
      <c r="L262" s="157"/>
      <c r="M262" s="162"/>
      <c r="N262" s="163"/>
      <c r="O262" s="163"/>
      <c r="P262" s="164">
        <f>P263+P266+P271</f>
        <v>0</v>
      </c>
      <c r="Q262" s="163"/>
      <c r="R262" s="164">
        <f>R263+R266+R271</f>
        <v>0</v>
      </c>
      <c r="S262" s="163"/>
      <c r="T262" s="165">
        <f>T263+T266+T271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58" t="s">
        <v>171</v>
      </c>
      <c r="AT262" s="166" t="s">
        <v>75</v>
      </c>
      <c r="AU262" s="166" t="s">
        <v>76</v>
      </c>
      <c r="AY262" s="158" t="s">
        <v>145</v>
      </c>
      <c r="BK262" s="167">
        <f>BK263+BK266+BK271</f>
        <v>0</v>
      </c>
    </row>
    <row r="263" s="12" customFormat="1" ht="22.8" customHeight="1">
      <c r="A263" s="12"/>
      <c r="B263" s="157"/>
      <c r="C263" s="12"/>
      <c r="D263" s="158" t="s">
        <v>75</v>
      </c>
      <c r="E263" s="168" t="s">
        <v>475</v>
      </c>
      <c r="F263" s="168" t="s">
        <v>1032</v>
      </c>
      <c r="G263" s="12"/>
      <c r="H263" s="12"/>
      <c r="I263" s="160"/>
      <c r="J263" s="169">
        <f>BK263</f>
        <v>0</v>
      </c>
      <c r="K263" s="12"/>
      <c r="L263" s="157"/>
      <c r="M263" s="162"/>
      <c r="N263" s="163"/>
      <c r="O263" s="163"/>
      <c r="P263" s="164">
        <f>SUM(P264:P265)</f>
        <v>0</v>
      </c>
      <c r="Q263" s="163"/>
      <c r="R263" s="164">
        <f>SUM(R264:R265)</f>
        <v>0</v>
      </c>
      <c r="S263" s="163"/>
      <c r="T263" s="165">
        <f>SUM(T264:T265)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58" t="s">
        <v>171</v>
      </c>
      <c r="AT263" s="166" t="s">
        <v>75</v>
      </c>
      <c r="AU263" s="166" t="s">
        <v>84</v>
      </c>
      <c r="AY263" s="158" t="s">
        <v>145</v>
      </c>
      <c r="BK263" s="167">
        <f>SUM(BK264:BK265)</f>
        <v>0</v>
      </c>
    </row>
    <row r="264" s="2" customFormat="1" ht="16.5" customHeight="1">
      <c r="A264" s="37"/>
      <c r="B264" s="170"/>
      <c r="C264" s="171" t="s">
        <v>382</v>
      </c>
      <c r="D264" s="171" t="s">
        <v>147</v>
      </c>
      <c r="E264" s="172" t="s">
        <v>478</v>
      </c>
      <c r="F264" s="173" t="s">
        <v>476</v>
      </c>
      <c r="G264" s="174" t="s">
        <v>479</v>
      </c>
      <c r="H264" s="175">
        <v>1</v>
      </c>
      <c r="I264" s="176"/>
      <c r="J264" s="177">
        <f>ROUND(I264*H264,2)</f>
        <v>0</v>
      </c>
      <c r="K264" s="173" t="s">
        <v>151</v>
      </c>
      <c r="L264" s="38"/>
      <c r="M264" s="178" t="s">
        <v>1</v>
      </c>
      <c r="N264" s="179" t="s">
        <v>41</v>
      </c>
      <c r="O264" s="76"/>
      <c r="P264" s="180">
        <f>O264*H264</f>
        <v>0</v>
      </c>
      <c r="Q264" s="180">
        <v>0</v>
      </c>
      <c r="R264" s="180">
        <f>Q264*H264</f>
        <v>0</v>
      </c>
      <c r="S264" s="180">
        <v>0</v>
      </c>
      <c r="T264" s="18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2" t="s">
        <v>1033</v>
      </c>
      <c r="AT264" s="182" t="s">
        <v>147</v>
      </c>
      <c r="AU264" s="182" t="s">
        <v>89</v>
      </c>
      <c r="AY264" s="18" t="s">
        <v>145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8" t="s">
        <v>84</v>
      </c>
      <c r="BK264" s="183">
        <f>ROUND(I264*H264,2)</f>
        <v>0</v>
      </c>
      <c r="BL264" s="18" t="s">
        <v>1033</v>
      </c>
      <c r="BM264" s="182" t="s">
        <v>1034</v>
      </c>
    </row>
    <row r="265" s="2" customFormat="1" ht="16.5" customHeight="1">
      <c r="A265" s="37"/>
      <c r="B265" s="170"/>
      <c r="C265" s="171" t="s">
        <v>385</v>
      </c>
      <c r="D265" s="171" t="s">
        <v>147</v>
      </c>
      <c r="E265" s="172" t="s">
        <v>481</v>
      </c>
      <c r="F265" s="173" t="s">
        <v>482</v>
      </c>
      <c r="G265" s="174" t="s">
        <v>479</v>
      </c>
      <c r="H265" s="175">
        <v>1</v>
      </c>
      <c r="I265" s="176"/>
      <c r="J265" s="177">
        <f>ROUND(I265*H265,2)</f>
        <v>0</v>
      </c>
      <c r="K265" s="173" t="s">
        <v>151</v>
      </c>
      <c r="L265" s="38"/>
      <c r="M265" s="178" t="s">
        <v>1</v>
      </c>
      <c r="N265" s="179" t="s">
        <v>41</v>
      </c>
      <c r="O265" s="76"/>
      <c r="P265" s="180">
        <f>O265*H265</f>
        <v>0</v>
      </c>
      <c r="Q265" s="180">
        <v>0</v>
      </c>
      <c r="R265" s="180">
        <f>Q265*H265</f>
        <v>0</v>
      </c>
      <c r="S265" s="180">
        <v>0</v>
      </c>
      <c r="T265" s="18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2" t="s">
        <v>1033</v>
      </c>
      <c r="AT265" s="182" t="s">
        <v>147</v>
      </c>
      <c r="AU265" s="182" t="s">
        <v>89</v>
      </c>
      <c r="AY265" s="18" t="s">
        <v>145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8" t="s">
        <v>84</v>
      </c>
      <c r="BK265" s="183">
        <f>ROUND(I265*H265,2)</f>
        <v>0</v>
      </c>
      <c r="BL265" s="18" t="s">
        <v>1033</v>
      </c>
      <c r="BM265" s="182" t="s">
        <v>1035</v>
      </c>
    </row>
    <row r="266" s="12" customFormat="1" ht="22.8" customHeight="1">
      <c r="A266" s="12"/>
      <c r="B266" s="157"/>
      <c r="C266" s="12"/>
      <c r="D266" s="158" t="s">
        <v>75</v>
      </c>
      <c r="E266" s="168" t="s">
        <v>483</v>
      </c>
      <c r="F266" s="168" t="s">
        <v>1036</v>
      </c>
      <c r="G266" s="12"/>
      <c r="H266" s="12"/>
      <c r="I266" s="160"/>
      <c r="J266" s="169">
        <f>BK266</f>
        <v>0</v>
      </c>
      <c r="K266" s="12"/>
      <c r="L266" s="157"/>
      <c r="M266" s="162"/>
      <c r="N266" s="163"/>
      <c r="O266" s="163"/>
      <c r="P266" s="164">
        <f>SUM(P267:P270)</f>
        <v>0</v>
      </c>
      <c r="Q266" s="163"/>
      <c r="R266" s="164">
        <f>SUM(R267:R270)</f>
        <v>0</v>
      </c>
      <c r="S266" s="163"/>
      <c r="T266" s="165">
        <f>SUM(T267:T270)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58" t="s">
        <v>171</v>
      </c>
      <c r="AT266" s="166" t="s">
        <v>75</v>
      </c>
      <c r="AU266" s="166" t="s">
        <v>84</v>
      </c>
      <c r="AY266" s="158" t="s">
        <v>145</v>
      </c>
      <c r="BK266" s="167">
        <f>SUM(BK267:BK270)</f>
        <v>0</v>
      </c>
    </row>
    <row r="267" s="2" customFormat="1" ht="16.5" customHeight="1">
      <c r="A267" s="37"/>
      <c r="B267" s="170"/>
      <c r="C267" s="171" t="s">
        <v>419</v>
      </c>
      <c r="D267" s="171" t="s">
        <v>147</v>
      </c>
      <c r="E267" s="172" t="s">
        <v>486</v>
      </c>
      <c r="F267" s="173" t="s">
        <v>484</v>
      </c>
      <c r="G267" s="174" t="s">
        <v>479</v>
      </c>
      <c r="H267" s="175">
        <v>1</v>
      </c>
      <c r="I267" s="176"/>
      <c r="J267" s="177">
        <f>ROUND(I267*H267,2)</f>
        <v>0</v>
      </c>
      <c r="K267" s="173" t="s">
        <v>151</v>
      </c>
      <c r="L267" s="38"/>
      <c r="M267" s="178" t="s">
        <v>1</v>
      </c>
      <c r="N267" s="179" t="s">
        <v>41</v>
      </c>
      <c r="O267" s="76"/>
      <c r="P267" s="180">
        <f>O267*H267</f>
        <v>0</v>
      </c>
      <c r="Q267" s="180">
        <v>0</v>
      </c>
      <c r="R267" s="180">
        <f>Q267*H267</f>
        <v>0</v>
      </c>
      <c r="S267" s="180">
        <v>0</v>
      </c>
      <c r="T267" s="18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2" t="s">
        <v>1033</v>
      </c>
      <c r="AT267" s="182" t="s">
        <v>147</v>
      </c>
      <c r="AU267" s="182" t="s">
        <v>89</v>
      </c>
      <c r="AY267" s="18" t="s">
        <v>145</v>
      </c>
      <c r="BE267" s="183">
        <f>IF(N267="základní",J267,0)</f>
        <v>0</v>
      </c>
      <c r="BF267" s="183">
        <f>IF(N267="snížená",J267,0)</f>
        <v>0</v>
      </c>
      <c r="BG267" s="183">
        <f>IF(N267="zákl. přenesená",J267,0)</f>
        <v>0</v>
      </c>
      <c r="BH267" s="183">
        <f>IF(N267="sníž. přenesená",J267,0)</f>
        <v>0</v>
      </c>
      <c r="BI267" s="183">
        <f>IF(N267="nulová",J267,0)</f>
        <v>0</v>
      </c>
      <c r="BJ267" s="18" t="s">
        <v>84</v>
      </c>
      <c r="BK267" s="183">
        <f>ROUND(I267*H267,2)</f>
        <v>0</v>
      </c>
      <c r="BL267" s="18" t="s">
        <v>1033</v>
      </c>
      <c r="BM267" s="182" t="s">
        <v>1037</v>
      </c>
    </row>
    <row r="268" s="2" customFormat="1" ht="16.5" customHeight="1">
      <c r="A268" s="37"/>
      <c r="B268" s="170"/>
      <c r="C268" s="171" t="s">
        <v>96</v>
      </c>
      <c r="D268" s="171" t="s">
        <v>147</v>
      </c>
      <c r="E268" s="172" t="s">
        <v>488</v>
      </c>
      <c r="F268" s="173" t="s">
        <v>489</v>
      </c>
      <c r="G268" s="174" t="s">
        <v>479</v>
      </c>
      <c r="H268" s="175">
        <v>1</v>
      </c>
      <c r="I268" s="176"/>
      <c r="J268" s="177">
        <f>ROUND(I268*H268,2)</f>
        <v>0</v>
      </c>
      <c r="K268" s="173" t="s">
        <v>151</v>
      </c>
      <c r="L268" s="38"/>
      <c r="M268" s="178" t="s">
        <v>1</v>
      </c>
      <c r="N268" s="179" t="s">
        <v>41</v>
      </c>
      <c r="O268" s="76"/>
      <c r="P268" s="180">
        <f>O268*H268</f>
        <v>0</v>
      </c>
      <c r="Q268" s="180">
        <v>0</v>
      </c>
      <c r="R268" s="180">
        <f>Q268*H268</f>
        <v>0</v>
      </c>
      <c r="S268" s="180">
        <v>0</v>
      </c>
      <c r="T268" s="18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82" t="s">
        <v>1033</v>
      </c>
      <c r="AT268" s="182" t="s">
        <v>147</v>
      </c>
      <c r="AU268" s="182" t="s">
        <v>89</v>
      </c>
      <c r="AY268" s="18" t="s">
        <v>145</v>
      </c>
      <c r="BE268" s="183">
        <f>IF(N268="základní",J268,0)</f>
        <v>0</v>
      </c>
      <c r="BF268" s="183">
        <f>IF(N268="snížená",J268,0)</f>
        <v>0</v>
      </c>
      <c r="BG268" s="183">
        <f>IF(N268="zákl. přenesená",J268,0)</f>
        <v>0</v>
      </c>
      <c r="BH268" s="183">
        <f>IF(N268="sníž. přenesená",J268,0)</f>
        <v>0</v>
      </c>
      <c r="BI268" s="183">
        <f>IF(N268="nulová",J268,0)</f>
        <v>0</v>
      </c>
      <c r="BJ268" s="18" t="s">
        <v>84</v>
      </c>
      <c r="BK268" s="183">
        <f>ROUND(I268*H268,2)</f>
        <v>0</v>
      </c>
      <c r="BL268" s="18" t="s">
        <v>1033</v>
      </c>
      <c r="BM268" s="182" t="s">
        <v>1038</v>
      </c>
    </row>
    <row r="269" s="2" customFormat="1" ht="16.5" customHeight="1">
      <c r="A269" s="37"/>
      <c r="B269" s="170"/>
      <c r="C269" s="171" t="s">
        <v>424</v>
      </c>
      <c r="D269" s="171" t="s">
        <v>147</v>
      </c>
      <c r="E269" s="172" t="s">
        <v>491</v>
      </c>
      <c r="F269" s="173" t="s">
        <v>492</v>
      </c>
      <c r="G269" s="174" t="s">
        <v>493</v>
      </c>
      <c r="H269" s="175">
        <v>1</v>
      </c>
      <c r="I269" s="176"/>
      <c r="J269" s="177">
        <f>ROUND(I269*H269,2)</f>
        <v>0</v>
      </c>
      <c r="K269" s="173" t="s">
        <v>1</v>
      </c>
      <c r="L269" s="38"/>
      <c r="M269" s="178" t="s">
        <v>1</v>
      </c>
      <c r="N269" s="179" t="s">
        <v>41</v>
      </c>
      <c r="O269" s="76"/>
      <c r="P269" s="180">
        <f>O269*H269</f>
        <v>0</v>
      </c>
      <c r="Q269" s="180">
        <v>0</v>
      </c>
      <c r="R269" s="180">
        <f>Q269*H269</f>
        <v>0</v>
      </c>
      <c r="S269" s="180">
        <v>0</v>
      </c>
      <c r="T269" s="18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82" t="s">
        <v>152</v>
      </c>
      <c r="AT269" s="182" t="s">
        <v>147</v>
      </c>
      <c r="AU269" s="182" t="s">
        <v>89</v>
      </c>
      <c r="AY269" s="18" t="s">
        <v>145</v>
      </c>
      <c r="BE269" s="183">
        <f>IF(N269="základní",J269,0)</f>
        <v>0</v>
      </c>
      <c r="BF269" s="183">
        <f>IF(N269="snížená",J269,0)</f>
        <v>0</v>
      </c>
      <c r="BG269" s="183">
        <f>IF(N269="zákl. přenesená",J269,0)</f>
        <v>0</v>
      </c>
      <c r="BH269" s="183">
        <f>IF(N269="sníž. přenesená",J269,0)</f>
        <v>0</v>
      </c>
      <c r="BI269" s="183">
        <f>IF(N269="nulová",J269,0)</f>
        <v>0</v>
      </c>
      <c r="BJ269" s="18" t="s">
        <v>84</v>
      </c>
      <c r="BK269" s="183">
        <f>ROUND(I269*H269,2)</f>
        <v>0</v>
      </c>
      <c r="BL269" s="18" t="s">
        <v>152</v>
      </c>
      <c r="BM269" s="182" t="s">
        <v>1039</v>
      </c>
    </row>
    <row r="270" s="2" customFormat="1" ht="16.5" customHeight="1">
      <c r="A270" s="37"/>
      <c r="B270" s="170"/>
      <c r="C270" s="171" t="s">
        <v>427</v>
      </c>
      <c r="D270" s="171" t="s">
        <v>147</v>
      </c>
      <c r="E270" s="172" t="s">
        <v>496</v>
      </c>
      <c r="F270" s="173" t="s">
        <v>497</v>
      </c>
      <c r="G270" s="174" t="s">
        <v>493</v>
      </c>
      <c r="H270" s="175">
        <v>1</v>
      </c>
      <c r="I270" s="176"/>
      <c r="J270" s="177">
        <f>ROUND(I270*H270,2)</f>
        <v>0</v>
      </c>
      <c r="K270" s="173" t="s">
        <v>1</v>
      </c>
      <c r="L270" s="38"/>
      <c r="M270" s="178" t="s">
        <v>1</v>
      </c>
      <c r="N270" s="179" t="s">
        <v>41</v>
      </c>
      <c r="O270" s="76"/>
      <c r="P270" s="180">
        <f>O270*H270</f>
        <v>0</v>
      </c>
      <c r="Q270" s="180">
        <v>0</v>
      </c>
      <c r="R270" s="180">
        <f>Q270*H270</f>
        <v>0</v>
      </c>
      <c r="S270" s="180">
        <v>0</v>
      </c>
      <c r="T270" s="18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82" t="s">
        <v>152</v>
      </c>
      <c r="AT270" s="182" t="s">
        <v>147</v>
      </c>
      <c r="AU270" s="182" t="s">
        <v>89</v>
      </c>
      <c r="AY270" s="18" t="s">
        <v>145</v>
      </c>
      <c r="BE270" s="183">
        <f>IF(N270="základní",J270,0)</f>
        <v>0</v>
      </c>
      <c r="BF270" s="183">
        <f>IF(N270="snížená",J270,0)</f>
        <v>0</v>
      </c>
      <c r="BG270" s="183">
        <f>IF(N270="zákl. přenesená",J270,0)</f>
        <v>0</v>
      </c>
      <c r="BH270" s="183">
        <f>IF(N270="sníž. přenesená",J270,0)</f>
        <v>0</v>
      </c>
      <c r="BI270" s="183">
        <f>IF(N270="nulová",J270,0)</f>
        <v>0</v>
      </c>
      <c r="BJ270" s="18" t="s">
        <v>84</v>
      </c>
      <c r="BK270" s="183">
        <f>ROUND(I270*H270,2)</f>
        <v>0</v>
      </c>
      <c r="BL270" s="18" t="s">
        <v>152</v>
      </c>
      <c r="BM270" s="182" t="s">
        <v>1040</v>
      </c>
    </row>
    <row r="271" s="12" customFormat="1" ht="22.8" customHeight="1">
      <c r="A271" s="12"/>
      <c r="B271" s="157"/>
      <c r="C271" s="12"/>
      <c r="D271" s="158" t="s">
        <v>75</v>
      </c>
      <c r="E271" s="168" t="s">
        <v>499</v>
      </c>
      <c r="F271" s="168" t="s">
        <v>1041</v>
      </c>
      <c r="G271" s="12"/>
      <c r="H271" s="12"/>
      <c r="I271" s="160"/>
      <c r="J271" s="169">
        <f>BK271</f>
        <v>0</v>
      </c>
      <c r="K271" s="12"/>
      <c r="L271" s="157"/>
      <c r="M271" s="162"/>
      <c r="N271" s="163"/>
      <c r="O271" s="163"/>
      <c r="P271" s="164">
        <f>SUM(P272:P273)</f>
        <v>0</v>
      </c>
      <c r="Q271" s="163"/>
      <c r="R271" s="164">
        <f>SUM(R272:R273)</f>
        <v>0</v>
      </c>
      <c r="S271" s="163"/>
      <c r="T271" s="165">
        <f>SUM(T272:T273)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58" t="s">
        <v>171</v>
      </c>
      <c r="AT271" s="166" t="s">
        <v>75</v>
      </c>
      <c r="AU271" s="166" t="s">
        <v>84</v>
      </c>
      <c r="AY271" s="158" t="s">
        <v>145</v>
      </c>
      <c r="BK271" s="167">
        <f>SUM(BK272:BK273)</f>
        <v>0</v>
      </c>
    </row>
    <row r="272" s="2" customFormat="1" ht="16.5" customHeight="1">
      <c r="A272" s="37"/>
      <c r="B272" s="170"/>
      <c r="C272" s="171" t="s">
        <v>430</v>
      </c>
      <c r="D272" s="171" t="s">
        <v>147</v>
      </c>
      <c r="E272" s="172" t="s">
        <v>502</v>
      </c>
      <c r="F272" s="173" t="s">
        <v>503</v>
      </c>
      <c r="G272" s="174" t="s">
        <v>479</v>
      </c>
      <c r="H272" s="175">
        <v>1</v>
      </c>
      <c r="I272" s="176"/>
      <c r="J272" s="177">
        <f>ROUND(I272*H272,2)</f>
        <v>0</v>
      </c>
      <c r="K272" s="173" t="s">
        <v>151</v>
      </c>
      <c r="L272" s="38"/>
      <c r="M272" s="178" t="s">
        <v>1</v>
      </c>
      <c r="N272" s="179" t="s">
        <v>41</v>
      </c>
      <c r="O272" s="76"/>
      <c r="P272" s="180">
        <f>O272*H272</f>
        <v>0</v>
      </c>
      <c r="Q272" s="180">
        <v>0</v>
      </c>
      <c r="R272" s="180">
        <f>Q272*H272</f>
        <v>0</v>
      </c>
      <c r="S272" s="180">
        <v>0</v>
      </c>
      <c r="T272" s="18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2" t="s">
        <v>1033</v>
      </c>
      <c r="AT272" s="182" t="s">
        <v>147</v>
      </c>
      <c r="AU272" s="182" t="s">
        <v>89</v>
      </c>
      <c r="AY272" s="18" t="s">
        <v>145</v>
      </c>
      <c r="BE272" s="183">
        <f>IF(N272="základní",J272,0)</f>
        <v>0</v>
      </c>
      <c r="BF272" s="183">
        <f>IF(N272="snížená",J272,0)</f>
        <v>0</v>
      </c>
      <c r="BG272" s="183">
        <f>IF(N272="zákl. přenesená",J272,0)</f>
        <v>0</v>
      </c>
      <c r="BH272" s="183">
        <f>IF(N272="sníž. přenesená",J272,0)</f>
        <v>0</v>
      </c>
      <c r="BI272" s="183">
        <f>IF(N272="nulová",J272,0)</f>
        <v>0</v>
      </c>
      <c r="BJ272" s="18" t="s">
        <v>84</v>
      </c>
      <c r="BK272" s="183">
        <f>ROUND(I272*H272,2)</f>
        <v>0</v>
      </c>
      <c r="BL272" s="18" t="s">
        <v>1033</v>
      </c>
      <c r="BM272" s="182" t="s">
        <v>1042</v>
      </c>
    </row>
    <row r="273" s="2" customFormat="1" ht="16.5" customHeight="1">
      <c r="A273" s="37"/>
      <c r="B273" s="170"/>
      <c r="C273" s="171" t="s">
        <v>435</v>
      </c>
      <c r="D273" s="171" t="s">
        <v>147</v>
      </c>
      <c r="E273" s="172" t="s">
        <v>505</v>
      </c>
      <c r="F273" s="173" t="s">
        <v>506</v>
      </c>
      <c r="G273" s="174" t="s">
        <v>507</v>
      </c>
      <c r="H273" s="175">
        <v>1</v>
      </c>
      <c r="I273" s="176"/>
      <c r="J273" s="177">
        <f>ROUND(I273*H273,2)</f>
        <v>0</v>
      </c>
      <c r="K273" s="173" t="s">
        <v>1</v>
      </c>
      <c r="L273" s="38"/>
      <c r="M273" s="219" t="s">
        <v>1</v>
      </c>
      <c r="N273" s="220" t="s">
        <v>41</v>
      </c>
      <c r="O273" s="221"/>
      <c r="P273" s="222">
        <f>O273*H273</f>
        <v>0</v>
      </c>
      <c r="Q273" s="222">
        <v>0</v>
      </c>
      <c r="R273" s="222">
        <f>Q273*H273</f>
        <v>0</v>
      </c>
      <c r="S273" s="222">
        <v>0</v>
      </c>
      <c r="T273" s="223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82" t="s">
        <v>152</v>
      </c>
      <c r="AT273" s="182" t="s">
        <v>147</v>
      </c>
      <c r="AU273" s="182" t="s">
        <v>89</v>
      </c>
      <c r="AY273" s="18" t="s">
        <v>145</v>
      </c>
      <c r="BE273" s="183">
        <f>IF(N273="základní",J273,0)</f>
        <v>0</v>
      </c>
      <c r="BF273" s="183">
        <f>IF(N273="snížená",J273,0)</f>
        <v>0</v>
      </c>
      <c r="BG273" s="183">
        <f>IF(N273="zákl. přenesená",J273,0)</f>
        <v>0</v>
      </c>
      <c r="BH273" s="183">
        <f>IF(N273="sníž. přenesená",J273,0)</f>
        <v>0</v>
      </c>
      <c r="BI273" s="183">
        <f>IF(N273="nulová",J273,0)</f>
        <v>0</v>
      </c>
      <c r="BJ273" s="18" t="s">
        <v>84</v>
      </c>
      <c r="BK273" s="183">
        <f>ROUND(I273*H273,2)</f>
        <v>0</v>
      </c>
      <c r="BL273" s="18" t="s">
        <v>152</v>
      </c>
      <c r="BM273" s="182" t="s">
        <v>1043</v>
      </c>
    </row>
    <row r="274" s="2" customFormat="1" ht="6.96" customHeight="1">
      <c r="A274" s="37"/>
      <c r="B274" s="59"/>
      <c r="C274" s="60"/>
      <c r="D274" s="60"/>
      <c r="E274" s="60"/>
      <c r="F274" s="60"/>
      <c r="G274" s="60"/>
      <c r="H274" s="60"/>
      <c r="I274" s="60"/>
      <c r="J274" s="60"/>
      <c r="K274" s="60"/>
      <c r="L274" s="38"/>
      <c r="M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</row>
  </sheetData>
  <autoFilter ref="C133:K273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="1" customFormat="1" ht="24.96" customHeight="1">
      <c r="B4" s="21"/>
      <c r="D4" s="22" t="s">
        <v>105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Opravy fasád objektů DOZP a TS v areálu DPL Smečno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106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1044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510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ROUND(J131,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ROUND((SUM(BE131:BE288)),  2)</f>
        <v>0</v>
      </c>
      <c r="G33" s="37"/>
      <c r="H33" s="37"/>
      <c r="I33" s="127">
        <v>0.20999999999999999</v>
      </c>
      <c r="J33" s="126">
        <f>ROUND(((SUM(BE131:BE288))*I33),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ROUND((SUM(BF131:BF288)),  2)</f>
        <v>0</v>
      </c>
      <c r="G34" s="37"/>
      <c r="H34" s="37"/>
      <c r="I34" s="127">
        <v>0.12</v>
      </c>
      <c r="J34" s="126">
        <f>ROUND(((SUM(BF131:BF288))*I34),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ROUND((SUM(BG131:BG288)),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ROUND((SUM(BH131:BH288)),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ROUND((SUM(BI131:BI288)),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Opravy fasád objektů DOZP a TS v areálu DPL Smečno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60 - Salla Terena - schodiště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Smečno</v>
      </c>
      <c r="G89" s="37"/>
      <c r="H89" s="37"/>
      <c r="I89" s="31" t="s">
        <v>22</v>
      </c>
      <c r="J89" s="68" t="str">
        <f>IF(J12="","",J12)</f>
        <v>28. 1. 2024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Domov pod Lipami Smečno</v>
      </c>
      <c r="G91" s="37"/>
      <c r="H91" s="37"/>
      <c r="I91" s="31" t="s">
        <v>30</v>
      </c>
      <c r="J91" s="35" t="str">
        <f>E21</f>
        <v>Projekt stav - ing.Volný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 xml:space="preserve"> 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109</v>
      </c>
      <c r="D94" s="128"/>
      <c r="E94" s="128"/>
      <c r="F94" s="128"/>
      <c r="G94" s="128"/>
      <c r="H94" s="128"/>
      <c r="I94" s="128"/>
      <c r="J94" s="137" t="s">
        <v>110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111</v>
      </c>
      <c r="D96" s="37"/>
      <c r="E96" s="37"/>
      <c r="F96" s="37"/>
      <c r="G96" s="37"/>
      <c r="H96" s="37"/>
      <c r="I96" s="37"/>
      <c r="J96" s="95">
        <f>J131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112</v>
      </c>
    </row>
    <row r="97" s="9" customFormat="1" ht="24.96" customHeight="1">
      <c r="A97" s="9"/>
      <c r="B97" s="139"/>
      <c r="C97" s="9"/>
      <c r="D97" s="140" t="s">
        <v>511</v>
      </c>
      <c r="E97" s="141"/>
      <c r="F97" s="141"/>
      <c r="G97" s="141"/>
      <c r="H97" s="141"/>
      <c r="I97" s="141"/>
      <c r="J97" s="142">
        <f>J132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114</v>
      </c>
      <c r="E98" s="145"/>
      <c r="F98" s="145"/>
      <c r="G98" s="145"/>
      <c r="H98" s="145"/>
      <c r="I98" s="145"/>
      <c r="J98" s="146">
        <f>J133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115</v>
      </c>
      <c r="E99" s="145"/>
      <c r="F99" s="145"/>
      <c r="G99" s="145"/>
      <c r="H99" s="145"/>
      <c r="I99" s="145"/>
      <c r="J99" s="146">
        <f>J149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512</v>
      </c>
      <c r="E100" s="145"/>
      <c r="F100" s="145"/>
      <c r="G100" s="145"/>
      <c r="H100" s="145"/>
      <c r="I100" s="145"/>
      <c r="J100" s="146">
        <f>J153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117</v>
      </c>
      <c r="E101" s="145"/>
      <c r="F101" s="145"/>
      <c r="G101" s="145"/>
      <c r="H101" s="145"/>
      <c r="I101" s="145"/>
      <c r="J101" s="146">
        <f>J164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119</v>
      </c>
      <c r="E102" s="145"/>
      <c r="F102" s="145"/>
      <c r="G102" s="145"/>
      <c r="H102" s="145"/>
      <c r="I102" s="145"/>
      <c r="J102" s="146">
        <f>J169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513</v>
      </c>
      <c r="E103" s="145"/>
      <c r="F103" s="145"/>
      <c r="G103" s="145"/>
      <c r="H103" s="145"/>
      <c r="I103" s="145"/>
      <c r="J103" s="146">
        <f>J193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43"/>
      <c r="C104" s="10"/>
      <c r="D104" s="144" t="s">
        <v>514</v>
      </c>
      <c r="E104" s="145"/>
      <c r="F104" s="145"/>
      <c r="G104" s="145"/>
      <c r="H104" s="145"/>
      <c r="I104" s="145"/>
      <c r="J104" s="146">
        <f>J199</f>
        <v>0</v>
      </c>
      <c r="K104" s="10"/>
      <c r="L104" s="14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43"/>
      <c r="C105" s="10"/>
      <c r="D105" s="144" t="s">
        <v>515</v>
      </c>
      <c r="E105" s="145"/>
      <c r="F105" s="145"/>
      <c r="G105" s="145"/>
      <c r="H105" s="145"/>
      <c r="I105" s="145"/>
      <c r="J105" s="146">
        <f>J201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43"/>
      <c r="C106" s="10"/>
      <c r="D106" s="144" t="s">
        <v>872</v>
      </c>
      <c r="E106" s="145"/>
      <c r="F106" s="145"/>
      <c r="G106" s="145"/>
      <c r="H106" s="145"/>
      <c r="I106" s="145"/>
      <c r="J106" s="146">
        <f>J204</f>
        <v>0</v>
      </c>
      <c r="K106" s="10"/>
      <c r="L106" s="14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39"/>
      <c r="C107" s="9"/>
      <c r="D107" s="140" t="s">
        <v>517</v>
      </c>
      <c r="E107" s="141"/>
      <c r="F107" s="141"/>
      <c r="G107" s="141"/>
      <c r="H107" s="141"/>
      <c r="I107" s="141"/>
      <c r="J107" s="142">
        <f>J241</f>
        <v>0</v>
      </c>
      <c r="K107" s="9"/>
      <c r="L107" s="13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43"/>
      <c r="C108" s="10"/>
      <c r="D108" s="144" t="s">
        <v>123</v>
      </c>
      <c r="E108" s="145"/>
      <c r="F108" s="145"/>
      <c r="G108" s="145"/>
      <c r="H108" s="145"/>
      <c r="I108" s="145"/>
      <c r="J108" s="146">
        <f>J242</f>
        <v>0</v>
      </c>
      <c r="K108" s="10"/>
      <c r="L108" s="14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43"/>
      <c r="C109" s="10"/>
      <c r="D109" s="144" t="s">
        <v>519</v>
      </c>
      <c r="E109" s="145"/>
      <c r="F109" s="145"/>
      <c r="G109" s="145"/>
      <c r="H109" s="145"/>
      <c r="I109" s="145"/>
      <c r="J109" s="146">
        <f>J245</f>
        <v>0</v>
      </c>
      <c r="K109" s="10"/>
      <c r="L109" s="14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43"/>
      <c r="C110" s="10"/>
      <c r="D110" s="144" t="s">
        <v>520</v>
      </c>
      <c r="E110" s="145"/>
      <c r="F110" s="145"/>
      <c r="G110" s="145"/>
      <c r="H110" s="145"/>
      <c r="I110" s="145"/>
      <c r="J110" s="146">
        <f>J262</f>
        <v>0</v>
      </c>
      <c r="K110" s="10"/>
      <c r="L110" s="14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43"/>
      <c r="C111" s="10"/>
      <c r="D111" s="144" t="s">
        <v>521</v>
      </c>
      <c r="E111" s="145"/>
      <c r="F111" s="145"/>
      <c r="G111" s="145"/>
      <c r="H111" s="145"/>
      <c r="I111" s="145"/>
      <c r="J111" s="146">
        <f>J278</f>
        <v>0</v>
      </c>
      <c r="K111" s="10"/>
      <c r="L111" s="14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7"/>
      <c r="B112" s="38"/>
      <c r="C112" s="37"/>
      <c r="D112" s="37"/>
      <c r="E112" s="37"/>
      <c r="F112" s="37"/>
      <c r="G112" s="37"/>
      <c r="H112" s="37"/>
      <c r="I112" s="37"/>
      <c r="J112" s="37"/>
      <c r="K112" s="37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7" s="2" customFormat="1" ht="6.96" customHeight="1">
      <c r="A117" s="37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4.96" customHeight="1">
      <c r="A118" s="37"/>
      <c r="B118" s="38"/>
      <c r="C118" s="22" t="s">
        <v>130</v>
      </c>
      <c r="D118" s="37"/>
      <c r="E118" s="37"/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16</v>
      </c>
      <c r="D120" s="37"/>
      <c r="E120" s="37"/>
      <c r="F120" s="37"/>
      <c r="G120" s="37"/>
      <c r="H120" s="37"/>
      <c r="I120" s="37"/>
      <c r="J120" s="37"/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7"/>
      <c r="D121" s="37"/>
      <c r="E121" s="120" t="str">
        <f>E7</f>
        <v>Opravy fasád objektů DOZP a TS v areálu DPL Smečno</v>
      </c>
      <c r="F121" s="31"/>
      <c r="G121" s="31"/>
      <c r="H121" s="31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106</v>
      </c>
      <c r="D122" s="37"/>
      <c r="E122" s="37"/>
      <c r="F122" s="37"/>
      <c r="G122" s="37"/>
      <c r="H122" s="37"/>
      <c r="I122" s="37"/>
      <c r="J122" s="37"/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7"/>
      <c r="D123" s="37"/>
      <c r="E123" s="66" t="str">
        <f>E9</f>
        <v>60 - Salla Terena - schodiště</v>
      </c>
      <c r="F123" s="37"/>
      <c r="G123" s="37"/>
      <c r="H123" s="37"/>
      <c r="I123" s="37"/>
      <c r="J123" s="37"/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2" customHeight="1">
      <c r="A125" s="37"/>
      <c r="B125" s="38"/>
      <c r="C125" s="31" t="s">
        <v>20</v>
      </c>
      <c r="D125" s="37"/>
      <c r="E125" s="37"/>
      <c r="F125" s="26" t="str">
        <f>F12</f>
        <v>Smečno</v>
      </c>
      <c r="G125" s="37"/>
      <c r="H125" s="37"/>
      <c r="I125" s="31" t="s">
        <v>22</v>
      </c>
      <c r="J125" s="68" t="str">
        <f>IF(J12="","",J12)</f>
        <v>28. 1. 2024</v>
      </c>
      <c r="K125" s="37"/>
      <c r="L125" s="54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7"/>
      <c r="D126" s="37"/>
      <c r="E126" s="37"/>
      <c r="F126" s="37"/>
      <c r="G126" s="37"/>
      <c r="H126" s="37"/>
      <c r="I126" s="37"/>
      <c r="J126" s="37"/>
      <c r="K126" s="37"/>
      <c r="L126" s="54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25.65" customHeight="1">
      <c r="A127" s="37"/>
      <c r="B127" s="38"/>
      <c r="C127" s="31" t="s">
        <v>24</v>
      </c>
      <c r="D127" s="37"/>
      <c r="E127" s="37"/>
      <c r="F127" s="26" t="str">
        <f>E15</f>
        <v>Domov pod Lipami Smečno</v>
      </c>
      <c r="G127" s="37"/>
      <c r="H127" s="37"/>
      <c r="I127" s="31" t="s">
        <v>30</v>
      </c>
      <c r="J127" s="35" t="str">
        <f>E21</f>
        <v>Projekt stav - ing.Volný</v>
      </c>
      <c r="K127" s="37"/>
      <c r="L127" s="54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5.15" customHeight="1">
      <c r="A128" s="37"/>
      <c r="B128" s="38"/>
      <c r="C128" s="31" t="s">
        <v>28</v>
      </c>
      <c r="D128" s="37"/>
      <c r="E128" s="37"/>
      <c r="F128" s="26" t="str">
        <f>IF(E18="","",E18)</f>
        <v>Vyplň údaj</v>
      </c>
      <c r="G128" s="37"/>
      <c r="H128" s="37"/>
      <c r="I128" s="31" t="s">
        <v>33</v>
      </c>
      <c r="J128" s="35" t="str">
        <f>E24</f>
        <v xml:space="preserve"> </v>
      </c>
      <c r="K128" s="37"/>
      <c r="L128" s="54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0.32" customHeight="1">
      <c r="A129" s="37"/>
      <c r="B129" s="38"/>
      <c r="C129" s="37"/>
      <c r="D129" s="37"/>
      <c r="E129" s="37"/>
      <c r="F129" s="37"/>
      <c r="G129" s="37"/>
      <c r="H129" s="37"/>
      <c r="I129" s="37"/>
      <c r="J129" s="37"/>
      <c r="K129" s="37"/>
      <c r="L129" s="54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11" customFormat="1" ht="29.28" customHeight="1">
      <c r="A130" s="147"/>
      <c r="B130" s="148"/>
      <c r="C130" s="149" t="s">
        <v>131</v>
      </c>
      <c r="D130" s="150" t="s">
        <v>61</v>
      </c>
      <c r="E130" s="150" t="s">
        <v>57</v>
      </c>
      <c r="F130" s="150" t="s">
        <v>58</v>
      </c>
      <c r="G130" s="150" t="s">
        <v>132</v>
      </c>
      <c r="H130" s="150" t="s">
        <v>133</v>
      </c>
      <c r="I130" s="150" t="s">
        <v>134</v>
      </c>
      <c r="J130" s="150" t="s">
        <v>110</v>
      </c>
      <c r="K130" s="151" t="s">
        <v>135</v>
      </c>
      <c r="L130" s="152"/>
      <c r="M130" s="85" t="s">
        <v>1</v>
      </c>
      <c r="N130" s="86" t="s">
        <v>40</v>
      </c>
      <c r="O130" s="86" t="s">
        <v>136</v>
      </c>
      <c r="P130" s="86" t="s">
        <v>137</v>
      </c>
      <c r="Q130" s="86" t="s">
        <v>138</v>
      </c>
      <c r="R130" s="86" t="s">
        <v>139</v>
      </c>
      <c r="S130" s="86" t="s">
        <v>140</v>
      </c>
      <c r="T130" s="87" t="s">
        <v>141</v>
      </c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</row>
    <row r="131" s="2" customFormat="1" ht="22.8" customHeight="1">
      <c r="A131" s="37"/>
      <c r="B131" s="38"/>
      <c r="C131" s="92" t="s">
        <v>142</v>
      </c>
      <c r="D131" s="37"/>
      <c r="E131" s="37"/>
      <c r="F131" s="37"/>
      <c r="G131" s="37"/>
      <c r="H131" s="37"/>
      <c r="I131" s="37"/>
      <c r="J131" s="153">
        <f>BK131</f>
        <v>0</v>
      </c>
      <c r="K131" s="37"/>
      <c r="L131" s="38"/>
      <c r="M131" s="88"/>
      <c r="N131" s="72"/>
      <c r="O131" s="89"/>
      <c r="P131" s="154">
        <f>P132+P241</f>
        <v>0</v>
      </c>
      <c r="Q131" s="89"/>
      <c r="R131" s="154">
        <f>R132+R241</f>
        <v>146.24964635999999</v>
      </c>
      <c r="S131" s="89"/>
      <c r="T131" s="155">
        <f>T132+T241</f>
        <v>67.043784000000002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8" t="s">
        <v>75</v>
      </c>
      <c r="AU131" s="18" t="s">
        <v>112</v>
      </c>
      <c r="BK131" s="156">
        <f>BK132+BK241</f>
        <v>0</v>
      </c>
    </row>
    <row r="132" s="12" customFormat="1" ht="25.92" customHeight="1">
      <c r="A132" s="12"/>
      <c r="B132" s="157"/>
      <c r="C132" s="12"/>
      <c r="D132" s="158" t="s">
        <v>75</v>
      </c>
      <c r="E132" s="159" t="s">
        <v>143</v>
      </c>
      <c r="F132" s="159" t="s">
        <v>522</v>
      </c>
      <c r="G132" s="12"/>
      <c r="H132" s="12"/>
      <c r="I132" s="160"/>
      <c r="J132" s="161">
        <f>BK132</f>
        <v>0</v>
      </c>
      <c r="K132" s="12"/>
      <c r="L132" s="157"/>
      <c r="M132" s="162"/>
      <c r="N132" s="163"/>
      <c r="O132" s="163"/>
      <c r="P132" s="164">
        <f>P133+P149+P153+P164+P169+P193+P199+P201+P204</f>
        <v>0</v>
      </c>
      <c r="Q132" s="163"/>
      <c r="R132" s="164">
        <f>R133+R149+R153+R164+R169+R193+R199+R201+R204</f>
        <v>69.473048360000007</v>
      </c>
      <c r="S132" s="163"/>
      <c r="T132" s="165">
        <f>T133+T149+T153+T164+T169+T193+T199+T201+T204</f>
        <v>67.037784000000002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58" t="s">
        <v>84</v>
      </c>
      <c r="AT132" s="166" t="s">
        <v>75</v>
      </c>
      <c r="AU132" s="166" t="s">
        <v>76</v>
      </c>
      <c r="AY132" s="158" t="s">
        <v>145</v>
      </c>
      <c r="BK132" s="167">
        <f>BK133+BK149+BK153+BK164+BK169+BK193+BK199+BK201+BK204</f>
        <v>0</v>
      </c>
    </row>
    <row r="133" s="12" customFormat="1" ht="22.8" customHeight="1">
      <c r="A133" s="12"/>
      <c r="B133" s="157"/>
      <c r="C133" s="12"/>
      <c r="D133" s="158" t="s">
        <v>75</v>
      </c>
      <c r="E133" s="168" t="s">
        <v>84</v>
      </c>
      <c r="F133" s="168" t="s">
        <v>146</v>
      </c>
      <c r="G133" s="12"/>
      <c r="H133" s="12"/>
      <c r="I133" s="160"/>
      <c r="J133" s="169">
        <f>BK133</f>
        <v>0</v>
      </c>
      <c r="K133" s="12"/>
      <c r="L133" s="157"/>
      <c r="M133" s="162"/>
      <c r="N133" s="163"/>
      <c r="O133" s="163"/>
      <c r="P133" s="164">
        <f>SUM(P134:P148)</f>
        <v>0</v>
      </c>
      <c r="Q133" s="163"/>
      <c r="R133" s="164">
        <f>SUM(R134:R148)</f>
        <v>0</v>
      </c>
      <c r="S133" s="163"/>
      <c r="T133" s="165">
        <f>SUM(T134:T148)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58" t="s">
        <v>84</v>
      </c>
      <c r="AT133" s="166" t="s">
        <v>75</v>
      </c>
      <c r="AU133" s="166" t="s">
        <v>84</v>
      </c>
      <c r="AY133" s="158" t="s">
        <v>145</v>
      </c>
      <c r="BK133" s="167">
        <f>SUM(BK134:BK148)</f>
        <v>0</v>
      </c>
    </row>
    <row r="134" s="2" customFormat="1" ht="24.15" customHeight="1">
      <c r="A134" s="37"/>
      <c r="B134" s="170"/>
      <c r="C134" s="171" t="s">
        <v>84</v>
      </c>
      <c r="D134" s="171" t="s">
        <v>147</v>
      </c>
      <c r="E134" s="172" t="s">
        <v>1045</v>
      </c>
      <c r="F134" s="173" t="s">
        <v>1046</v>
      </c>
      <c r="G134" s="174" t="s">
        <v>150</v>
      </c>
      <c r="H134" s="175">
        <v>2.5</v>
      </c>
      <c r="I134" s="176"/>
      <c r="J134" s="177">
        <f>ROUND(I134*H134,2)</f>
        <v>0</v>
      </c>
      <c r="K134" s="173" t="s">
        <v>1</v>
      </c>
      <c r="L134" s="38"/>
      <c r="M134" s="178" t="s">
        <v>1</v>
      </c>
      <c r="N134" s="179" t="s">
        <v>41</v>
      </c>
      <c r="O134" s="76"/>
      <c r="P134" s="180">
        <f>O134*H134</f>
        <v>0</v>
      </c>
      <c r="Q134" s="180">
        <v>0</v>
      </c>
      <c r="R134" s="180">
        <f>Q134*H134</f>
        <v>0</v>
      </c>
      <c r="S134" s="180">
        <v>0</v>
      </c>
      <c r="T134" s="18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2" t="s">
        <v>152</v>
      </c>
      <c r="AT134" s="182" t="s">
        <v>147</v>
      </c>
      <c r="AU134" s="182" t="s">
        <v>89</v>
      </c>
      <c r="AY134" s="18" t="s">
        <v>145</v>
      </c>
      <c r="BE134" s="183">
        <f>IF(N134="základní",J134,0)</f>
        <v>0</v>
      </c>
      <c r="BF134" s="183">
        <f>IF(N134="snížená",J134,0)</f>
        <v>0</v>
      </c>
      <c r="BG134" s="183">
        <f>IF(N134="zákl. přenesená",J134,0)</f>
        <v>0</v>
      </c>
      <c r="BH134" s="183">
        <f>IF(N134="sníž. přenesená",J134,0)</f>
        <v>0</v>
      </c>
      <c r="BI134" s="183">
        <f>IF(N134="nulová",J134,0)</f>
        <v>0</v>
      </c>
      <c r="BJ134" s="18" t="s">
        <v>84</v>
      </c>
      <c r="BK134" s="183">
        <f>ROUND(I134*H134,2)</f>
        <v>0</v>
      </c>
      <c r="BL134" s="18" t="s">
        <v>152</v>
      </c>
      <c r="BM134" s="182" t="s">
        <v>1047</v>
      </c>
    </row>
    <row r="135" s="13" customFormat="1">
      <c r="A135" s="13"/>
      <c r="B135" s="184"/>
      <c r="C135" s="13"/>
      <c r="D135" s="185" t="s">
        <v>154</v>
      </c>
      <c r="E135" s="186" t="s">
        <v>1</v>
      </c>
      <c r="F135" s="187" t="s">
        <v>1048</v>
      </c>
      <c r="G135" s="13"/>
      <c r="H135" s="188">
        <v>2.5</v>
      </c>
      <c r="I135" s="189"/>
      <c r="J135" s="13"/>
      <c r="K135" s="13"/>
      <c r="L135" s="184"/>
      <c r="M135" s="190"/>
      <c r="N135" s="191"/>
      <c r="O135" s="191"/>
      <c r="P135" s="191"/>
      <c r="Q135" s="191"/>
      <c r="R135" s="191"/>
      <c r="S135" s="191"/>
      <c r="T135" s="19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186" t="s">
        <v>154</v>
      </c>
      <c r="AU135" s="186" t="s">
        <v>89</v>
      </c>
      <c r="AV135" s="13" t="s">
        <v>89</v>
      </c>
      <c r="AW135" s="13" t="s">
        <v>32</v>
      </c>
      <c r="AX135" s="13" t="s">
        <v>84</v>
      </c>
      <c r="AY135" s="186" t="s">
        <v>145</v>
      </c>
    </row>
    <row r="136" s="2" customFormat="1" ht="33" customHeight="1">
      <c r="A136" s="37"/>
      <c r="B136" s="170"/>
      <c r="C136" s="171" t="s">
        <v>89</v>
      </c>
      <c r="D136" s="171" t="s">
        <v>147</v>
      </c>
      <c r="E136" s="172" t="s">
        <v>1049</v>
      </c>
      <c r="F136" s="173" t="s">
        <v>1050</v>
      </c>
      <c r="G136" s="174" t="s">
        <v>150</v>
      </c>
      <c r="H136" s="175">
        <v>3.6000000000000001</v>
      </c>
      <c r="I136" s="176"/>
      <c r="J136" s="177">
        <f>ROUND(I136*H136,2)</f>
        <v>0</v>
      </c>
      <c r="K136" s="173" t="s">
        <v>1</v>
      </c>
      <c r="L136" s="38"/>
      <c r="M136" s="178" t="s">
        <v>1</v>
      </c>
      <c r="N136" s="179" t="s">
        <v>41</v>
      </c>
      <c r="O136" s="76"/>
      <c r="P136" s="180">
        <f>O136*H136</f>
        <v>0</v>
      </c>
      <c r="Q136" s="180">
        <v>0</v>
      </c>
      <c r="R136" s="180">
        <f>Q136*H136</f>
        <v>0</v>
      </c>
      <c r="S136" s="180">
        <v>0</v>
      </c>
      <c r="T136" s="18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2" t="s">
        <v>152</v>
      </c>
      <c r="AT136" s="182" t="s">
        <v>147</v>
      </c>
      <c r="AU136" s="182" t="s">
        <v>89</v>
      </c>
      <c r="AY136" s="18" t="s">
        <v>145</v>
      </c>
      <c r="BE136" s="183">
        <f>IF(N136="základní",J136,0)</f>
        <v>0</v>
      </c>
      <c r="BF136" s="183">
        <f>IF(N136="snížená",J136,0)</f>
        <v>0</v>
      </c>
      <c r="BG136" s="183">
        <f>IF(N136="zákl. přenesená",J136,0)</f>
        <v>0</v>
      </c>
      <c r="BH136" s="183">
        <f>IF(N136="sníž. přenesená",J136,0)</f>
        <v>0</v>
      </c>
      <c r="BI136" s="183">
        <f>IF(N136="nulová",J136,0)</f>
        <v>0</v>
      </c>
      <c r="BJ136" s="18" t="s">
        <v>84</v>
      </c>
      <c r="BK136" s="183">
        <f>ROUND(I136*H136,2)</f>
        <v>0</v>
      </c>
      <c r="BL136" s="18" t="s">
        <v>152</v>
      </c>
      <c r="BM136" s="182" t="s">
        <v>1051</v>
      </c>
    </row>
    <row r="137" s="13" customFormat="1">
      <c r="A137" s="13"/>
      <c r="B137" s="184"/>
      <c r="C137" s="13"/>
      <c r="D137" s="185" t="s">
        <v>154</v>
      </c>
      <c r="E137" s="186" t="s">
        <v>1</v>
      </c>
      <c r="F137" s="187" t="s">
        <v>1052</v>
      </c>
      <c r="G137" s="13"/>
      <c r="H137" s="188">
        <v>3.6000000000000001</v>
      </c>
      <c r="I137" s="189"/>
      <c r="J137" s="13"/>
      <c r="K137" s="13"/>
      <c r="L137" s="184"/>
      <c r="M137" s="190"/>
      <c r="N137" s="191"/>
      <c r="O137" s="191"/>
      <c r="P137" s="191"/>
      <c r="Q137" s="191"/>
      <c r="R137" s="191"/>
      <c r="S137" s="191"/>
      <c r="T137" s="19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186" t="s">
        <v>154</v>
      </c>
      <c r="AU137" s="186" t="s">
        <v>89</v>
      </c>
      <c r="AV137" s="13" t="s">
        <v>89</v>
      </c>
      <c r="AW137" s="13" t="s">
        <v>32</v>
      </c>
      <c r="AX137" s="13" t="s">
        <v>76</v>
      </c>
      <c r="AY137" s="186" t="s">
        <v>145</v>
      </c>
    </row>
    <row r="138" s="14" customFormat="1">
      <c r="A138" s="14"/>
      <c r="B138" s="193"/>
      <c r="C138" s="14"/>
      <c r="D138" s="185" t="s">
        <v>154</v>
      </c>
      <c r="E138" s="194" t="s">
        <v>1</v>
      </c>
      <c r="F138" s="195" t="s">
        <v>159</v>
      </c>
      <c r="G138" s="14"/>
      <c r="H138" s="196">
        <v>3.6000000000000001</v>
      </c>
      <c r="I138" s="197"/>
      <c r="J138" s="14"/>
      <c r="K138" s="14"/>
      <c r="L138" s="193"/>
      <c r="M138" s="198"/>
      <c r="N138" s="199"/>
      <c r="O138" s="199"/>
      <c r="P138" s="199"/>
      <c r="Q138" s="199"/>
      <c r="R138" s="199"/>
      <c r="S138" s="199"/>
      <c r="T138" s="20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4" t="s">
        <v>154</v>
      </c>
      <c r="AU138" s="194" t="s">
        <v>89</v>
      </c>
      <c r="AV138" s="14" t="s">
        <v>152</v>
      </c>
      <c r="AW138" s="14" t="s">
        <v>32</v>
      </c>
      <c r="AX138" s="14" t="s">
        <v>84</v>
      </c>
      <c r="AY138" s="194" t="s">
        <v>145</v>
      </c>
    </row>
    <row r="139" s="2" customFormat="1" ht="33" customHeight="1">
      <c r="A139" s="37"/>
      <c r="B139" s="170"/>
      <c r="C139" s="171" t="s">
        <v>163</v>
      </c>
      <c r="D139" s="171" t="s">
        <v>147</v>
      </c>
      <c r="E139" s="172" t="s">
        <v>1053</v>
      </c>
      <c r="F139" s="173" t="s">
        <v>1054</v>
      </c>
      <c r="G139" s="174" t="s">
        <v>150</v>
      </c>
      <c r="H139" s="175">
        <v>2.2999999999999998</v>
      </c>
      <c r="I139" s="176"/>
      <c r="J139" s="177">
        <f>ROUND(I139*H139,2)</f>
        <v>0</v>
      </c>
      <c r="K139" s="173" t="s">
        <v>1</v>
      </c>
      <c r="L139" s="38"/>
      <c r="M139" s="178" t="s">
        <v>1</v>
      </c>
      <c r="N139" s="179" t="s">
        <v>41</v>
      </c>
      <c r="O139" s="76"/>
      <c r="P139" s="180">
        <f>O139*H139</f>
        <v>0</v>
      </c>
      <c r="Q139" s="180">
        <v>0</v>
      </c>
      <c r="R139" s="180">
        <f>Q139*H139</f>
        <v>0</v>
      </c>
      <c r="S139" s="180">
        <v>0</v>
      </c>
      <c r="T139" s="18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2" t="s">
        <v>152</v>
      </c>
      <c r="AT139" s="182" t="s">
        <v>147</v>
      </c>
      <c r="AU139" s="182" t="s">
        <v>89</v>
      </c>
      <c r="AY139" s="18" t="s">
        <v>145</v>
      </c>
      <c r="BE139" s="183">
        <f>IF(N139="základní",J139,0)</f>
        <v>0</v>
      </c>
      <c r="BF139" s="183">
        <f>IF(N139="snížená",J139,0)</f>
        <v>0</v>
      </c>
      <c r="BG139" s="183">
        <f>IF(N139="zákl. přenesená",J139,0)</f>
        <v>0</v>
      </c>
      <c r="BH139" s="183">
        <f>IF(N139="sníž. přenesená",J139,0)</f>
        <v>0</v>
      </c>
      <c r="BI139" s="183">
        <f>IF(N139="nulová",J139,0)</f>
        <v>0</v>
      </c>
      <c r="BJ139" s="18" t="s">
        <v>84</v>
      </c>
      <c r="BK139" s="183">
        <f>ROUND(I139*H139,2)</f>
        <v>0</v>
      </c>
      <c r="BL139" s="18" t="s">
        <v>152</v>
      </c>
      <c r="BM139" s="182" t="s">
        <v>1055</v>
      </c>
    </row>
    <row r="140" s="13" customFormat="1">
      <c r="A140" s="13"/>
      <c r="B140" s="184"/>
      <c r="C140" s="13"/>
      <c r="D140" s="185" t="s">
        <v>154</v>
      </c>
      <c r="E140" s="186" t="s">
        <v>1</v>
      </c>
      <c r="F140" s="187" t="s">
        <v>1056</v>
      </c>
      <c r="G140" s="13"/>
      <c r="H140" s="188">
        <v>2.2999999999999998</v>
      </c>
      <c r="I140" s="189"/>
      <c r="J140" s="13"/>
      <c r="K140" s="13"/>
      <c r="L140" s="184"/>
      <c r="M140" s="190"/>
      <c r="N140" s="191"/>
      <c r="O140" s="191"/>
      <c r="P140" s="191"/>
      <c r="Q140" s="191"/>
      <c r="R140" s="191"/>
      <c r="S140" s="191"/>
      <c r="T140" s="19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154</v>
      </c>
      <c r="AU140" s="186" t="s">
        <v>89</v>
      </c>
      <c r="AV140" s="13" t="s">
        <v>89</v>
      </c>
      <c r="AW140" s="13" t="s">
        <v>32</v>
      </c>
      <c r="AX140" s="13" t="s">
        <v>76</v>
      </c>
      <c r="AY140" s="186" t="s">
        <v>145</v>
      </c>
    </row>
    <row r="141" s="14" customFormat="1">
      <c r="A141" s="14"/>
      <c r="B141" s="193"/>
      <c r="C141" s="14"/>
      <c r="D141" s="185" t="s">
        <v>154</v>
      </c>
      <c r="E141" s="194" t="s">
        <v>1</v>
      </c>
      <c r="F141" s="195" t="s">
        <v>159</v>
      </c>
      <c r="G141" s="14"/>
      <c r="H141" s="196">
        <v>2.2999999999999998</v>
      </c>
      <c r="I141" s="197"/>
      <c r="J141" s="14"/>
      <c r="K141" s="14"/>
      <c r="L141" s="193"/>
      <c r="M141" s="198"/>
      <c r="N141" s="199"/>
      <c r="O141" s="199"/>
      <c r="P141" s="199"/>
      <c r="Q141" s="199"/>
      <c r="R141" s="199"/>
      <c r="S141" s="199"/>
      <c r="T141" s="20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4" t="s">
        <v>154</v>
      </c>
      <c r="AU141" s="194" t="s">
        <v>89</v>
      </c>
      <c r="AV141" s="14" t="s">
        <v>152</v>
      </c>
      <c r="AW141" s="14" t="s">
        <v>32</v>
      </c>
      <c r="AX141" s="14" t="s">
        <v>84</v>
      </c>
      <c r="AY141" s="194" t="s">
        <v>145</v>
      </c>
    </row>
    <row r="142" s="2" customFormat="1" ht="37.8" customHeight="1">
      <c r="A142" s="37"/>
      <c r="B142" s="170"/>
      <c r="C142" s="171" t="s">
        <v>152</v>
      </c>
      <c r="D142" s="171" t="s">
        <v>147</v>
      </c>
      <c r="E142" s="172" t="s">
        <v>164</v>
      </c>
      <c r="F142" s="173" t="s">
        <v>165</v>
      </c>
      <c r="G142" s="174" t="s">
        <v>150</v>
      </c>
      <c r="H142" s="175">
        <v>5.9000000000000004</v>
      </c>
      <c r="I142" s="176"/>
      <c r="J142" s="177">
        <f>ROUND(I142*H142,2)</f>
        <v>0</v>
      </c>
      <c r="K142" s="173" t="s">
        <v>1</v>
      </c>
      <c r="L142" s="38"/>
      <c r="M142" s="178" t="s">
        <v>1</v>
      </c>
      <c r="N142" s="179" t="s">
        <v>41</v>
      </c>
      <c r="O142" s="76"/>
      <c r="P142" s="180">
        <f>O142*H142</f>
        <v>0</v>
      </c>
      <c r="Q142" s="180">
        <v>0</v>
      </c>
      <c r="R142" s="180">
        <f>Q142*H142</f>
        <v>0</v>
      </c>
      <c r="S142" s="180">
        <v>0</v>
      </c>
      <c r="T142" s="18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2" t="s">
        <v>152</v>
      </c>
      <c r="AT142" s="182" t="s">
        <v>147</v>
      </c>
      <c r="AU142" s="182" t="s">
        <v>89</v>
      </c>
      <c r="AY142" s="18" t="s">
        <v>145</v>
      </c>
      <c r="BE142" s="183">
        <f>IF(N142="základní",J142,0)</f>
        <v>0</v>
      </c>
      <c r="BF142" s="183">
        <f>IF(N142="snížená",J142,0)</f>
        <v>0</v>
      </c>
      <c r="BG142" s="183">
        <f>IF(N142="zákl. přenesená",J142,0)</f>
        <v>0</v>
      </c>
      <c r="BH142" s="183">
        <f>IF(N142="sníž. přenesená",J142,0)</f>
        <v>0</v>
      </c>
      <c r="BI142" s="183">
        <f>IF(N142="nulová",J142,0)</f>
        <v>0</v>
      </c>
      <c r="BJ142" s="18" t="s">
        <v>84</v>
      </c>
      <c r="BK142" s="183">
        <f>ROUND(I142*H142,2)</f>
        <v>0</v>
      </c>
      <c r="BL142" s="18" t="s">
        <v>152</v>
      </c>
      <c r="BM142" s="182" t="s">
        <v>1057</v>
      </c>
    </row>
    <row r="143" s="13" customFormat="1">
      <c r="A143" s="13"/>
      <c r="B143" s="184"/>
      <c r="C143" s="13"/>
      <c r="D143" s="185" t="s">
        <v>154</v>
      </c>
      <c r="E143" s="186" t="s">
        <v>1</v>
      </c>
      <c r="F143" s="187" t="s">
        <v>1058</v>
      </c>
      <c r="G143" s="13"/>
      <c r="H143" s="188">
        <v>5.9000000000000004</v>
      </c>
      <c r="I143" s="189"/>
      <c r="J143" s="13"/>
      <c r="K143" s="13"/>
      <c r="L143" s="184"/>
      <c r="M143" s="190"/>
      <c r="N143" s="191"/>
      <c r="O143" s="191"/>
      <c r="P143" s="191"/>
      <c r="Q143" s="191"/>
      <c r="R143" s="191"/>
      <c r="S143" s="191"/>
      <c r="T143" s="19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6" t="s">
        <v>154</v>
      </c>
      <c r="AU143" s="186" t="s">
        <v>89</v>
      </c>
      <c r="AV143" s="13" t="s">
        <v>89</v>
      </c>
      <c r="AW143" s="13" t="s">
        <v>32</v>
      </c>
      <c r="AX143" s="13" t="s">
        <v>76</v>
      </c>
      <c r="AY143" s="186" t="s">
        <v>145</v>
      </c>
    </row>
    <row r="144" s="14" customFormat="1">
      <c r="A144" s="14"/>
      <c r="B144" s="193"/>
      <c r="C144" s="14"/>
      <c r="D144" s="185" t="s">
        <v>154</v>
      </c>
      <c r="E144" s="194" t="s">
        <v>1</v>
      </c>
      <c r="F144" s="195" t="s">
        <v>159</v>
      </c>
      <c r="G144" s="14"/>
      <c r="H144" s="196">
        <v>5.9000000000000004</v>
      </c>
      <c r="I144" s="197"/>
      <c r="J144" s="14"/>
      <c r="K144" s="14"/>
      <c r="L144" s="193"/>
      <c r="M144" s="198"/>
      <c r="N144" s="199"/>
      <c r="O144" s="199"/>
      <c r="P144" s="199"/>
      <c r="Q144" s="199"/>
      <c r="R144" s="199"/>
      <c r="S144" s="199"/>
      <c r="T144" s="20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4" t="s">
        <v>154</v>
      </c>
      <c r="AU144" s="194" t="s">
        <v>89</v>
      </c>
      <c r="AV144" s="14" t="s">
        <v>152</v>
      </c>
      <c r="AW144" s="14" t="s">
        <v>32</v>
      </c>
      <c r="AX144" s="14" t="s">
        <v>84</v>
      </c>
      <c r="AY144" s="194" t="s">
        <v>145</v>
      </c>
    </row>
    <row r="145" s="2" customFormat="1" ht="33" customHeight="1">
      <c r="A145" s="37"/>
      <c r="B145" s="170"/>
      <c r="C145" s="171" t="s">
        <v>171</v>
      </c>
      <c r="D145" s="171" t="s">
        <v>147</v>
      </c>
      <c r="E145" s="172" t="s">
        <v>172</v>
      </c>
      <c r="F145" s="173" t="s">
        <v>173</v>
      </c>
      <c r="G145" s="174" t="s">
        <v>174</v>
      </c>
      <c r="H145" s="175">
        <v>11.800000000000001</v>
      </c>
      <c r="I145" s="176"/>
      <c r="J145" s="177">
        <f>ROUND(I145*H145,2)</f>
        <v>0</v>
      </c>
      <c r="K145" s="173" t="s">
        <v>1</v>
      </c>
      <c r="L145" s="38"/>
      <c r="M145" s="178" t="s">
        <v>1</v>
      </c>
      <c r="N145" s="179" t="s">
        <v>41</v>
      </c>
      <c r="O145" s="76"/>
      <c r="P145" s="180">
        <f>O145*H145</f>
        <v>0</v>
      </c>
      <c r="Q145" s="180">
        <v>0</v>
      </c>
      <c r="R145" s="180">
        <f>Q145*H145</f>
        <v>0</v>
      </c>
      <c r="S145" s="180">
        <v>0</v>
      </c>
      <c r="T145" s="18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2" t="s">
        <v>152</v>
      </c>
      <c r="AT145" s="182" t="s">
        <v>147</v>
      </c>
      <c r="AU145" s="182" t="s">
        <v>89</v>
      </c>
      <c r="AY145" s="18" t="s">
        <v>145</v>
      </c>
      <c r="BE145" s="183">
        <f>IF(N145="základní",J145,0)</f>
        <v>0</v>
      </c>
      <c r="BF145" s="183">
        <f>IF(N145="snížená",J145,0)</f>
        <v>0</v>
      </c>
      <c r="BG145" s="183">
        <f>IF(N145="zákl. přenesená",J145,0)</f>
        <v>0</v>
      </c>
      <c r="BH145" s="183">
        <f>IF(N145="sníž. přenesená",J145,0)</f>
        <v>0</v>
      </c>
      <c r="BI145" s="183">
        <f>IF(N145="nulová",J145,0)</f>
        <v>0</v>
      </c>
      <c r="BJ145" s="18" t="s">
        <v>84</v>
      </c>
      <c r="BK145" s="183">
        <f>ROUND(I145*H145,2)</f>
        <v>0</v>
      </c>
      <c r="BL145" s="18" t="s">
        <v>152</v>
      </c>
      <c r="BM145" s="182" t="s">
        <v>1059</v>
      </c>
    </row>
    <row r="146" s="13" customFormat="1">
      <c r="A146" s="13"/>
      <c r="B146" s="184"/>
      <c r="C146" s="13"/>
      <c r="D146" s="185" t="s">
        <v>154</v>
      </c>
      <c r="E146" s="186" t="s">
        <v>1</v>
      </c>
      <c r="F146" s="187" t="s">
        <v>1060</v>
      </c>
      <c r="G146" s="13"/>
      <c r="H146" s="188">
        <v>11.800000000000001</v>
      </c>
      <c r="I146" s="189"/>
      <c r="J146" s="13"/>
      <c r="K146" s="13"/>
      <c r="L146" s="184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6" t="s">
        <v>154</v>
      </c>
      <c r="AU146" s="186" t="s">
        <v>89</v>
      </c>
      <c r="AV146" s="13" t="s">
        <v>89</v>
      </c>
      <c r="AW146" s="13" t="s">
        <v>32</v>
      </c>
      <c r="AX146" s="13" t="s">
        <v>76</v>
      </c>
      <c r="AY146" s="186" t="s">
        <v>145</v>
      </c>
    </row>
    <row r="147" s="14" customFormat="1">
      <c r="A147" s="14"/>
      <c r="B147" s="193"/>
      <c r="C147" s="14"/>
      <c r="D147" s="185" t="s">
        <v>154</v>
      </c>
      <c r="E147" s="194" t="s">
        <v>1</v>
      </c>
      <c r="F147" s="195" t="s">
        <v>159</v>
      </c>
      <c r="G147" s="14"/>
      <c r="H147" s="196">
        <v>11.800000000000001</v>
      </c>
      <c r="I147" s="197"/>
      <c r="J147" s="14"/>
      <c r="K147" s="14"/>
      <c r="L147" s="193"/>
      <c r="M147" s="198"/>
      <c r="N147" s="199"/>
      <c r="O147" s="199"/>
      <c r="P147" s="199"/>
      <c r="Q147" s="199"/>
      <c r="R147" s="199"/>
      <c r="S147" s="199"/>
      <c r="T147" s="200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4" t="s">
        <v>154</v>
      </c>
      <c r="AU147" s="194" t="s">
        <v>89</v>
      </c>
      <c r="AV147" s="14" t="s">
        <v>152</v>
      </c>
      <c r="AW147" s="14" t="s">
        <v>32</v>
      </c>
      <c r="AX147" s="14" t="s">
        <v>84</v>
      </c>
      <c r="AY147" s="194" t="s">
        <v>145</v>
      </c>
    </row>
    <row r="148" s="2" customFormat="1" ht="16.5" customHeight="1">
      <c r="A148" s="37"/>
      <c r="B148" s="170"/>
      <c r="C148" s="171" t="s">
        <v>177</v>
      </c>
      <c r="D148" s="171" t="s">
        <v>147</v>
      </c>
      <c r="E148" s="172" t="s">
        <v>178</v>
      </c>
      <c r="F148" s="173" t="s">
        <v>179</v>
      </c>
      <c r="G148" s="174" t="s">
        <v>150</v>
      </c>
      <c r="H148" s="175">
        <v>5.9000000000000004</v>
      </c>
      <c r="I148" s="176"/>
      <c r="J148" s="177">
        <f>ROUND(I148*H148,2)</f>
        <v>0</v>
      </c>
      <c r="K148" s="173" t="s">
        <v>1</v>
      </c>
      <c r="L148" s="38"/>
      <c r="M148" s="178" t="s">
        <v>1</v>
      </c>
      <c r="N148" s="179" t="s">
        <v>41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152</v>
      </c>
      <c r="AT148" s="182" t="s">
        <v>147</v>
      </c>
      <c r="AU148" s="182" t="s">
        <v>89</v>
      </c>
      <c r="AY148" s="18" t="s">
        <v>145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84</v>
      </c>
      <c r="BK148" s="183">
        <f>ROUND(I148*H148,2)</f>
        <v>0</v>
      </c>
      <c r="BL148" s="18" t="s">
        <v>152</v>
      </c>
      <c r="BM148" s="182" t="s">
        <v>1061</v>
      </c>
    </row>
    <row r="149" s="12" customFormat="1" ht="22.8" customHeight="1">
      <c r="A149" s="12"/>
      <c r="B149" s="157"/>
      <c r="C149" s="12"/>
      <c r="D149" s="158" t="s">
        <v>75</v>
      </c>
      <c r="E149" s="168" t="s">
        <v>89</v>
      </c>
      <c r="F149" s="168" t="s">
        <v>197</v>
      </c>
      <c r="G149" s="12"/>
      <c r="H149" s="12"/>
      <c r="I149" s="160"/>
      <c r="J149" s="169">
        <f>BK149</f>
        <v>0</v>
      </c>
      <c r="K149" s="12"/>
      <c r="L149" s="157"/>
      <c r="M149" s="162"/>
      <c r="N149" s="163"/>
      <c r="O149" s="163"/>
      <c r="P149" s="164">
        <f>SUM(P150:P152)</f>
        <v>0</v>
      </c>
      <c r="Q149" s="163"/>
      <c r="R149" s="164">
        <f>SUM(R150:R152)</f>
        <v>5.2923459999999993</v>
      </c>
      <c r="S149" s="163"/>
      <c r="T149" s="165">
        <f>SUM(T150:T152)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8" t="s">
        <v>84</v>
      </c>
      <c r="AT149" s="166" t="s">
        <v>75</v>
      </c>
      <c r="AU149" s="166" t="s">
        <v>84</v>
      </c>
      <c r="AY149" s="158" t="s">
        <v>145</v>
      </c>
      <c r="BK149" s="167">
        <f>SUM(BK150:BK152)</f>
        <v>0</v>
      </c>
    </row>
    <row r="150" s="2" customFormat="1" ht="16.5" customHeight="1">
      <c r="A150" s="37"/>
      <c r="B150" s="170"/>
      <c r="C150" s="171" t="s">
        <v>181</v>
      </c>
      <c r="D150" s="171" t="s">
        <v>147</v>
      </c>
      <c r="E150" s="172" t="s">
        <v>1062</v>
      </c>
      <c r="F150" s="173" t="s">
        <v>1063</v>
      </c>
      <c r="G150" s="174" t="s">
        <v>150</v>
      </c>
      <c r="H150" s="175">
        <v>2.2999999999999998</v>
      </c>
      <c r="I150" s="176"/>
      <c r="J150" s="177">
        <f>ROUND(I150*H150,2)</f>
        <v>0</v>
      </c>
      <c r="K150" s="173" t="s">
        <v>1</v>
      </c>
      <c r="L150" s="38"/>
      <c r="M150" s="178" t="s">
        <v>1</v>
      </c>
      <c r="N150" s="179" t="s">
        <v>41</v>
      </c>
      <c r="O150" s="76"/>
      <c r="P150" s="180">
        <f>O150*H150</f>
        <v>0</v>
      </c>
      <c r="Q150" s="180">
        <v>2.3010199999999998</v>
      </c>
      <c r="R150" s="180">
        <f>Q150*H150</f>
        <v>5.2923459999999993</v>
      </c>
      <c r="S150" s="180">
        <v>0</v>
      </c>
      <c r="T150" s="18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2" t="s">
        <v>152</v>
      </c>
      <c r="AT150" s="182" t="s">
        <v>147</v>
      </c>
      <c r="AU150" s="182" t="s">
        <v>89</v>
      </c>
      <c r="AY150" s="18" t="s">
        <v>145</v>
      </c>
      <c r="BE150" s="183">
        <f>IF(N150="základní",J150,0)</f>
        <v>0</v>
      </c>
      <c r="BF150" s="183">
        <f>IF(N150="snížená",J150,0)</f>
        <v>0</v>
      </c>
      <c r="BG150" s="183">
        <f>IF(N150="zákl. přenesená",J150,0)</f>
        <v>0</v>
      </c>
      <c r="BH150" s="183">
        <f>IF(N150="sníž. přenesená",J150,0)</f>
        <v>0</v>
      </c>
      <c r="BI150" s="183">
        <f>IF(N150="nulová",J150,0)</f>
        <v>0</v>
      </c>
      <c r="BJ150" s="18" t="s">
        <v>84</v>
      </c>
      <c r="BK150" s="183">
        <f>ROUND(I150*H150,2)</f>
        <v>0</v>
      </c>
      <c r="BL150" s="18" t="s">
        <v>152</v>
      </c>
      <c r="BM150" s="182" t="s">
        <v>1064</v>
      </c>
    </row>
    <row r="151" s="13" customFormat="1">
      <c r="A151" s="13"/>
      <c r="B151" s="184"/>
      <c r="C151" s="13"/>
      <c r="D151" s="185" t="s">
        <v>154</v>
      </c>
      <c r="E151" s="186" t="s">
        <v>1</v>
      </c>
      <c r="F151" s="187" t="s">
        <v>1056</v>
      </c>
      <c r="G151" s="13"/>
      <c r="H151" s="188">
        <v>2.2999999999999998</v>
      </c>
      <c r="I151" s="189"/>
      <c r="J151" s="13"/>
      <c r="K151" s="13"/>
      <c r="L151" s="184"/>
      <c r="M151" s="190"/>
      <c r="N151" s="191"/>
      <c r="O151" s="191"/>
      <c r="P151" s="191"/>
      <c r="Q151" s="191"/>
      <c r="R151" s="191"/>
      <c r="S151" s="191"/>
      <c r="T151" s="19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6" t="s">
        <v>154</v>
      </c>
      <c r="AU151" s="186" t="s">
        <v>89</v>
      </c>
      <c r="AV151" s="13" t="s">
        <v>89</v>
      </c>
      <c r="AW151" s="13" t="s">
        <v>32</v>
      </c>
      <c r="AX151" s="13" t="s">
        <v>76</v>
      </c>
      <c r="AY151" s="186" t="s">
        <v>145</v>
      </c>
    </row>
    <row r="152" s="14" customFormat="1">
      <c r="A152" s="14"/>
      <c r="B152" s="193"/>
      <c r="C152" s="14"/>
      <c r="D152" s="185" t="s">
        <v>154</v>
      </c>
      <c r="E152" s="194" t="s">
        <v>1</v>
      </c>
      <c r="F152" s="195" t="s">
        <v>159</v>
      </c>
      <c r="G152" s="14"/>
      <c r="H152" s="196">
        <v>2.2999999999999998</v>
      </c>
      <c r="I152" s="197"/>
      <c r="J152" s="14"/>
      <c r="K152" s="14"/>
      <c r="L152" s="193"/>
      <c r="M152" s="198"/>
      <c r="N152" s="199"/>
      <c r="O152" s="199"/>
      <c r="P152" s="199"/>
      <c r="Q152" s="199"/>
      <c r="R152" s="199"/>
      <c r="S152" s="199"/>
      <c r="T152" s="200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194" t="s">
        <v>154</v>
      </c>
      <c r="AU152" s="194" t="s">
        <v>89</v>
      </c>
      <c r="AV152" s="14" t="s">
        <v>152</v>
      </c>
      <c r="AW152" s="14" t="s">
        <v>32</v>
      </c>
      <c r="AX152" s="14" t="s">
        <v>84</v>
      </c>
      <c r="AY152" s="194" t="s">
        <v>145</v>
      </c>
    </row>
    <row r="153" s="12" customFormat="1" ht="22.8" customHeight="1">
      <c r="A153" s="12"/>
      <c r="B153" s="157"/>
      <c r="C153" s="12"/>
      <c r="D153" s="158" t="s">
        <v>75</v>
      </c>
      <c r="E153" s="168" t="s">
        <v>163</v>
      </c>
      <c r="F153" s="168" t="s">
        <v>548</v>
      </c>
      <c r="G153" s="12"/>
      <c r="H153" s="12"/>
      <c r="I153" s="160"/>
      <c r="J153" s="169">
        <f>BK153</f>
        <v>0</v>
      </c>
      <c r="K153" s="12"/>
      <c r="L153" s="157"/>
      <c r="M153" s="162"/>
      <c r="N153" s="163"/>
      <c r="O153" s="163"/>
      <c r="P153" s="164">
        <f>SUM(P154:P163)</f>
        <v>0</v>
      </c>
      <c r="Q153" s="163"/>
      <c r="R153" s="164">
        <f>SUM(R154:R163)</f>
        <v>57.277729999999998</v>
      </c>
      <c r="S153" s="163"/>
      <c r="T153" s="165">
        <f>SUM(T154:T163)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158" t="s">
        <v>84</v>
      </c>
      <c r="AT153" s="166" t="s">
        <v>75</v>
      </c>
      <c r="AU153" s="166" t="s">
        <v>84</v>
      </c>
      <c r="AY153" s="158" t="s">
        <v>145</v>
      </c>
      <c r="BK153" s="167">
        <f>SUM(BK154:BK163)</f>
        <v>0</v>
      </c>
    </row>
    <row r="154" s="2" customFormat="1" ht="44.25" customHeight="1">
      <c r="A154" s="37"/>
      <c r="B154" s="170"/>
      <c r="C154" s="171" t="s">
        <v>189</v>
      </c>
      <c r="D154" s="171" t="s">
        <v>147</v>
      </c>
      <c r="E154" s="172" t="s">
        <v>229</v>
      </c>
      <c r="F154" s="173" t="s">
        <v>549</v>
      </c>
      <c r="G154" s="174" t="s">
        <v>150</v>
      </c>
      <c r="H154" s="175">
        <v>12.371</v>
      </c>
      <c r="I154" s="176"/>
      <c r="J154" s="177">
        <f>ROUND(I154*H154,2)</f>
        <v>0</v>
      </c>
      <c r="K154" s="173" t="s">
        <v>1</v>
      </c>
      <c r="L154" s="38"/>
      <c r="M154" s="178" t="s">
        <v>1</v>
      </c>
      <c r="N154" s="179" t="s">
        <v>41</v>
      </c>
      <c r="O154" s="76"/>
      <c r="P154" s="180">
        <f>O154*H154</f>
        <v>0</v>
      </c>
      <c r="Q154" s="180">
        <v>4.6299999999999999</v>
      </c>
      <c r="R154" s="180">
        <f>Q154*H154</f>
        <v>57.277729999999998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152</v>
      </c>
      <c r="AT154" s="182" t="s">
        <v>147</v>
      </c>
      <c r="AU154" s="182" t="s">
        <v>89</v>
      </c>
      <c r="AY154" s="18" t="s">
        <v>145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84</v>
      </c>
      <c r="BK154" s="183">
        <f>ROUND(I154*H154,2)</f>
        <v>0</v>
      </c>
      <c r="BL154" s="18" t="s">
        <v>152</v>
      </c>
      <c r="BM154" s="182" t="s">
        <v>1065</v>
      </c>
    </row>
    <row r="155" s="15" customFormat="1">
      <c r="A155" s="15"/>
      <c r="B155" s="211"/>
      <c r="C155" s="15"/>
      <c r="D155" s="185" t="s">
        <v>154</v>
      </c>
      <c r="E155" s="212" t="s">
        <v>1</v>
      </c>
      <c r="F155" s="213" t="s">
        <v>1066</v>
      </c>
      <c r="G155" s="15"/>
      <c r="H155" s="212" t="s">
        <v>1</v>
      </c>
      <c r="I155" s="214"/>
      <c r="J155" s="15"/>
      <c r="K155" s="15"/>
      <c r="L155" s="211"/>
      <c r="M155" s="215"/>
      <c r="N155" s="216"/>
      <c r="O155" s="216"/>
      <c r="P155" s="216"/>
      <c r="Q155" s="216"/>
      <c r="R155" s="216"/>
      <c r="S155" s="216"/>
      <c r="T155" s="217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12" t="s">
        <v>154</v>
      </c>
      <c r="AU155" s="212" t="s">
        <v>89</v>
      </c>
      <c r="AV155" s="15" t="s">
        <v>84</v>
      </c>
      <c r="AW155" s="15" t="s">
        <v>32</v>
      </c>
      <c r="AX155" s="15" t="s">
        <v>76</v>
      </c>
      <c r="AY155" s="212" t="s">
        <v>145</v>
      </c>
    </row>
    <row r="156" s="13" customFormat="1">
      <c r="A156" s="13"/>
      <c r="B156" s="184"/>
      <c r="C156" s="13"/>
      <c r="D156" s="185" t="s">
        <v>154</v>
      </c>
      <c r="E156" s="186" t="s">
        <v>1</v>
      </c>
      <c r="F156" s="187" t="s">
        <v>1067</v>
      </c>
      <c r="G156" s="13"/>
      <c r="H156" s="188">
        <v>0.85799999999999998</v>
      </c>
      <c r="I156" s="189"/>
      <c r="J156" s="13"/>
      <c r="K156" s="13"/>
      <c r="L156" s="184"/>
      <c r="M156" s="190"/>
      <c r="N156" s="191"/>
      <c r="O156" s="191"/>
      <c r="P156" s="191"/>
      <c r="Q156" s="191"/>
      <c r="R156" s="191"/>
      <c r="S156" s="191"/>
      <c r="T156" s="192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6" t="s">
        <v>154</v>
      </c>
      <c r="AU156" s="186" t="s">
        <v>89</v>
      </c>
      <c r="AV156" s="13" t="s">
        <v>89</v>
      </c>
      <c r="AW156" s="13" t="s">
        <v>32</v>
      </c>
      <c r="AX156" s="13" t="s">
        <v>76</v>
      </c>
      <c r="AY156" s="186" t="s">
        <v>145</v>
      </c>
    </row>
    <row r="157" s="15" customFormat="1">
      <c r="A157" s="15"/>
      <c r="B157" s="211"/>
      <c r="C157" s="15"/>
      <c r="D157" s="185" t="s">
        <v>154</v>
      </c>
      <c r="E157" s="212" t="s">
        <v>1</v>
      </c>
      <c r="F157" s="213" t="s">
        <v>1068</v>
      </c>
      <c r="G157" s="15"/>
      <c r="H157" s="212" t="s">
        <v>1</v>
      </c>
      <c r="I157" s="214"/>
      <c r="J157" s="15"/>
      <c r="K157" s="15"/>
      <c r="L157" s="211"/>
      <c r="M157" s="215"/>
      <c r="N157" s="216"/>
      <c r="O157" s="216"/>
      <c r="P157" s="216"/>
      <c r="Q157" s="216"/>
      <c r="R157" s="216"/>
      <c r="S157" s="216"/>
      <c r="T157" s="21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12" t="s">
        <v>154</v>
      </c>
      <c r="AU157" s="212" t="s">
        <v>89</v>
      </c>
      <c r="AV157" s="15" t="s">
        <v>84</v>
      </c>
      <c r="AW157" s="15" t="s">
        <v>32</v>
      </c>
      <c r="AX157" s="15" t="s">
        <v>76</v>
      </c>
      <c r="AY157" s="212" t="s">
        <v>145</v>
      </c>
    </row>
    <row r="158" s="13" customFormat="1">
      <c r="A158" s="13"/>
      <c r="B158" s="184"/>
      <c r="C158" s="13"/>
      <c r="D158" s="185" t="s">
        <v>154</v>
      </c>
      <c r="E158" s="186" t="s">
        <v>1</v>
      </c>
      <c r="F158" s="187" t="s">
        <v>1069</v>
      </c>
      <c r="G158" s="13"/>
      <c r="H158" s="188">
        <v>1.2250000000000001</v>
      </c>
      <c r="I158" s="189"/>
      <c r="J158" s="13"/>
      <c r="K158" s="13"/>
      <c r="L158" s="184"/>
      <c r="M158" s="190"/>
      <c r="N158" s="191"/>
      <c r="O158" s="191"/>
      <c r="P158" s="191"/>
      <c r="Q158" s="191"/>
      <c r="R158" s="191"/>
      <c r="S158" s="191"/>
      <c r="T158" s="19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6" t="s">
        <v>154</v>
      </c>
      <c r="AU158" s="186" t="s">
        <v>89</v>
      </c>
      <c r="AV158" s="13" t="s">
        <v>89</v>
      </c>
      <c r="AW158" s="13" t="s">
        <v>32</v>
      </c>
      <c r="AX158" s="13" t="s">
        <v>76</v>
      </c>
      <c r="AY158" s="186" t="s">
        <v>145</v>
      </c>
    </row>
    <row r="159" s="15" customFormat="1">
      <c r="A159" s="15"/>
      <c r="B159" s="211"/>
      <c r="C159" s="15"/>
      <c r="D159" s="185" t="s">
        <v>154</v>
      </c>
      <c r="E159" s="212" t="s">
        <v>1</v>
      </c>
      <c r="F159" s="213" t="s">
        <v>1070</v>
      </c>
      <c r="G159" s="15"/>
      <c r="H159" s="212" t="s">
        <v>1</v>
      </c>
      <c r="I159" s="214"/>
      <c r="J159" s="15"/>
      <c r="K159" s="15"/>
      <c r="L159" s="211"/>
      <c r="M159" s="215"/>
      <c r="N159" s="216"/>
      <c r="O159" s="216"/>
      <c r="P159" s="216"/>
      <c r="Q159" s="216"/>
      <c r="R159" s="216"/>
      <c r="S159" s="216"/>
      <c r="T159" s="21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12" t="s">
        <v>154</v>
      </c>
      <c r="AU159" s="212" t="s">
        <v>89</v>
      </c>
      <c r="AV159" s="15" t="s">
        <v>84</v>
      </c>
      <c r="AW159" s="15" t="s">
        <v>32</v>
      </c>
      <c r="AX159" s="15" t="s">
        <v>76</v>
      </c>
      <c r="AY159" s="212" t="s">
        <v>145</v>
      </c>
    </row>
    <row r="160" s="13" customFormat="1">
      <c r="A160" s="13"/>
      <c r="B160" s="184"/>
      <c r="C160" s="13"/>
      <c r="D160" s="185" t="s">
        <v>154</v>
      </c>
      <c r="E160" s="186" t="s">
        <v>1</v>
      </c>
      <c r="F160" s="187" t="s">
        <v>1071</v>
      </c>
      <c r="G160" s="13"/>
      <c r="H160" s="188">
        <v>1.488</v>
      </c>
      <c r="I160" s="189"/>
      <c r="J160" s="13"/>
      <c r="K160" s="13"/>
      <c r="L160" s="184"/>
      <c r="M160" s="190"/>
      <c r="N160" s="191"/>
      <c r="O160" s="191"/>
      <c r="P160" s="191"/>
      <c r="Q160" s="191"/>
      <c r="R160" s="191"/>
      <c r="S160" s="191"/>
      <c r="T160" s="19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6" t="s">
        <v>154</v>
      </c>
      <c r="AU160" s="186" t="s">
        <v>89</v>
      </c>
      <c r="AV160" s="13" t="s">
        <v>89</v>
      </c>
      <c r="AW160" s="13" t="s">
        <v>32</v>
      </c>
      <c r="AX160" s="13" t="s">
        <v>76</v>
      </c>
      <c r="AY160" s="186" t="s">
        <v>145</v>
      </c>
    </row>
    <row r="161" s="15" customFormat="1">
      <c r="A161" s="15"/>
      <c r="B161" s="211"/>
      <c r="C161" s="15"/>
      <c r="D161" s="185" t="s">
        <v>154</v>
      </c>
      <c r="E161" s="212" t="s">
        <v>1</v>
      </c>
      <c r="F161" s="213" t="s">
        <v>1072</v>
      </c>
      <c r="G161" s="15"/>
      <c r="H161" s="212" t="s">
        <v>1</v>
      </c>
      <c r="I161" s="214"/>
      <c r="J161" s="15"/>
      <c r="K161" s="15"/>
      <c r="L161" s="211"/>
      <c r="M161" s="215"/>
      <c r="N161" s="216"/>
      <c r="O161" s="216"/>
      <c r="P161" s="216"/>
      <c r="Q161" s="216"/>
      <c r="R161" s="216"/>
      <c r="S161" s="216"/>
      <c r="T161" s="217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12" t="s">
        <v>154</v>
      </c>
      <c r="AU161" s="212" t="s">
        <v>89</v>
      </c>
      <c r="AV161" s="15" t="s">
        <v>84</v>
      </c>
      <c r="AW161" s="15" t="s">
        <v>32</v>
      </c>
      <c r="AX161" s="15" t="s">
        <v>76</v>
      </c>
      <c r="AY161" s="212" t="s">
        <v>145</v>
      </c>
    </row>
    <row r="162" s="13" customFormat="1">
      <c r="A162" s="13"/>
      <c r="B162" s="184"/>
      <c r="C162" s="13"/>
      <c r="D162" s="185" t="s">
        <v>154</v>
      </c>
      <c r="E162" s="186" t="s">
        <v>1</v>
      </c>
      <c r="F162" s="187" t="s">
        <v>1073</v>
      </c>
      <c r="G162" s="13"/>
      <c r="H162" s="188">
        <v>8.8000000000000007</v>
      </c>
      <c r="I162" s="189"/>
      <c r="J162" s="13"/>
      <c r="K162" s="13"/>
      <c r="L162" s="184"/>
      <c r="M162" s="190"/>
      <c r="N162" s="191"/>
      <c r="O162" s="191"/>
      <c r="P162" s="191"/>
      <c r="Q162" s="191"/>
      <c r="R162" s="191"/>
      <c r="S162" s="191"/>
      <c r="T162" s="192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186" t="s">
        <v>154</v>
      </c>
      <c r="AU162" s="186" t="s">
        <v>89</v>
      </c>
      <c r="AV162" s="13" t="s">
        <v>89</v>
      </c>
      <c r="AW162" s="13" t="s">
        <v>32</v>
      </c>
      <c r="AX162" s="13" t="s">
        <v>76</v>
      </c>
      <c r="AY162" s="186" t="s">
        <v>145</v>
      </c>
    </row>
    <row r="163" s="14" customFormat="1">
      <c r="A163" s="14"/>
      <c r="B163" s="193"/>
      <c r="C163" s="14"/>
      <c r="D163" s="185" t="s">
        <v>154</v>
      </c>
      <c r="E163" s="194" t="s">
        <v>1</v>
      </c>
      <c r="F163" s="195" t="s">
        <v>159</v>
      </c>
      <c r="G163" s="14"/>
      <c r="H163" s="196">
        <v>12.371</v>
      </c>
      <c r="I163" s="197"/>
      <c r="J163" s="14"/>
      <c r="K163" s="14"/>
      <c r="L163" s="193"/>
      <c r="M163" s="198"/>
      <c r="N163" s="199"/>
      <c r="O163" s="199"/>
      <c r="P163" s="199"/>
      <c r="Q163" s="199"/>
      <c r="R163" s="199"/>
      <c r="S163" s="199"/>
      <c r="T163" s="20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4" t="s">
        <v>154</v>
      </c>
      <c r="AU163" s="194" t="s">
        <v>89</v>
      </c>
      <c r="AV163" s="14" t="s">
        <v>152</v>
      </c>
      <c r="AW163" s="14" t="s">
        <v>32</v>
      </c>
      <c r="AX163" s="14" t="s">
        <v>84</v>
      </c>
      <c r="AY163" s="194" t="s">
        <v>145</v>
      </c>
    </row>
    <row r="164" s="12" customFormat="1" ht="22.8" customHeight="1">
      <c r="A164" s="12"/>
      <c r="B164" s="157"/>
      <c r="C164" s="12"/>
      <c r="D164" s="158" t="s">
        <v>75</v>
      </c>
      <c r="E164" s="168" t="s">
        <v>177</v>
      </c>
      <c r="F164" s="168" t="s">
        <v>248</v>
      </c>
      <c r="G164" s="12"/>
      <c r="H164" s="12"/>
      <c r="I164" s="160"/>
      <c r="J164" s="169">
        <f>BK164</f>
        <v>0</v>
      </c>
      <c r="K164" s="12"/>
      <c r="L164" s="157"/>
      <c r="M164" s="162"/>
      <c r="N164" s="163"/>
      <c r="O164" s="163"/>
      <c r="P164" s="164">
        <f>SUM(P165:P168)</f>
        <v>0</v>
      </c>
      <c r="Q164" s="163"/>
      <c r="R164" s="164">
        <f>SUM(R165:R168)</f>
        <v>0.25921</v>
      </c>
      <c r="S164" s="163"/>
      <c r="T164" s="165">
        <f>SUM(T165:T168)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8" t="s">
        <v>84</v>
      </c>
      <c r="AT164" s="166" t="s">
        <v>75</v>
      </c>
      <c r="AU164" s="166" t="s">
        <v>84</v>
      </c>
      <c r="AY164" s="158" t="s">
        <v>145</v>
      </c>
      <c r="BK164" s="167">
        <f>SUM(BK165:BK168)</f>
        <v>0</v>
      </c>
    </row>
    <row r="165" s="2" customFormat="1" ht="24.15" customHeight="1">
      <c r="A165" s="37"/>
      <c r="B165" s="170"/>
      <c r="C165" s="171" t="s">
        <v>198</v>
      </c>
      <c r="D165" s="171" t="s">
        <v>147</v>
      </c>
      <c r="E165" s="172" t="s">
        <v>1074</v>
      </c>
      <c r="F165" s="173" t="s">
        <v>1075</v>
      </c>
      <c r="G165" s="174" t="s">
        <v>192</v>
      </c>
      <c r="H165" s="175">
        <v>2.2999999999999998</v>
      </c>
      <c r="I165" s="176"/>
      <c r="J165" s="177">
        <f>ROUND(I165*H165,2)</f>
        <v>0</v>
      </c>
      <c r="K165" s="173" t="s">
        <v>1</v>
      </c>
      <c r="L165" s="38"/>
      <c r="M165" s="178" t="s">
        <v>1</v>
      </c>
      <c r="N165" s="179" t="s">
        <v>41</v>
      </c>
      <c r="O165" s="76"/>
      <c r="P165" s="180">
        <f>O165*H165</f>
        <v>0</v>
      </c>
      <c r="Q165" s="180">
        <v>0.11169999999999999</v>
      </c>
      <c r="R165" s="180">
        <f>Q165*H165</f>
        <v>0.25690999999999997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152</v>
      </c>
      <c r="AT165" s="182" t="s">
        <v>147</v>
      </c>
      <c r="AU165" s="182" t="s">
        <v>89</v>
      </c>
      <c r="AY165" s="18" t="s">
        <v>145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84</v>
      </c>
      <c r="BK165" s="183">
        <f>ROUND(I165*H165,2)</f>
        <v>0</v>
      </c>
      <c r="BL165" s="18" t="s">
        <v>152</v>
      </c>
      <c r="BM165" s="182" t="s">
        <v>1076</v>
      </c>
    </row>
    <row r="166" s="13" customFormat="1">
      <c r="A166" s="13"/>
      <c r="B166" s="184"/>
      <c r="C166" s="13"/>
      <c r="D166" s="185" t="s">
        <v>154</v>
      </c>
      <c r="E166" s="186" t="s">
        <v>1</v>
      </c>
      <c r="F166" s="187" t="s">
        <v>1077</v>
      </c>
      <c r="G166" s="13"/>
      <c r="H166" s="188">
        <v>2.2999999999999998</v>
      </c>
      <c r="I166" s="189"/>
      <c r="J166" s="13"/>
      <c r="K166" s="13"/>
      <c r="L166" s="184"/>
      <c r="M166" s="190"/>
      <c r="N166" s="191"/>
      <c r="O166" s="191"/>
      <c r="P166" s="191"/>
      <c r="Q166" s="191"/>
      <c r="R166" s="191"/>
      <c r="S166" s="191"/>
      <c r="T166" s="19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6" t="s">
        <v>154</v>
      </c>
      <c r="AU166" s="186" t="s">
        <v>89</v>
      </c>
      <c r="AV166" s="13" t="s">
        <v>89</v>
      </c>
      <c r="AW166" s="13" t="s">
        <v>32</v>
      </c>
      <c r="AX166" s="13" t="s">
        <v>76</v>
      </c>
      <c r="AY166" s="186" t="s">
        <v>145</v>
      </c>
    </row>
    <row r="167" s="14" customFormat="1">
      <c r="A167" s="14"/>
      <c r="B167" s="193"/>
      <c r="C167" s="14"/>
      <c r="D167" s="185" t="s">
        <v>154</v>
      </c>
      <c r="E167" s="194" t="s">
        <v>1</v>
      </c>
      <c r="F167" s="195" t="s">
        <v>159</v>
      </c>
      <c r="G167" s="14"/>
      <c r="H167" s="196">
        <v>2.2999999999999998</v>
      </c>
      <c r="I167" s="197"/>
      <c r="J167" s="14"/>
      <c r="K167" s="14"/>
      <c r="L167" s="193"/>
      <c r="M167" s="198"/>
      <c r="N167" s="199"/>
      <c r="O167" s="199"/>
      <c r="P167" s="199"/>
      <c r="Q167" s="199"/>
      <c r="R167" s="199"/>
      <c r="S167" s="199"/>
      <c r="T167" s="200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194" t="s">
        <v>154</v>
      </c>
      <c r="AU167" s="194" t="s">
        <v>89</v>
      </c>
      <c r="AV167" s="14" t="s">
        <v>152</v>
      </c>
      <c r="AW167" s="14" t="s">
        <v>32</v>
      </c>
      <c r="AX167" s="14" t="s">
        <v>84</v>
      </c>
      <c r="AY167" s="194" t="s">
        <v>145</v>
      </c>
    </row>
    <row r="168" s="2" customFormat="1" ht="16.5" customHeight="1">
      <c r="A168" s="37"/>
      <c r="B168" s="170"/>
      <c r="C168" s="171" t="s">
        <v>81</v>
      </c>
      <c r="D168" s="171" t="s">
        <v>147</v>
      </c>
      <c r="E168" s="172" t="s">
        <v>1078</v>
      </c>
      <c r="F168" s="173" t="s">
        <v>1079</v>
      </c>
      <c r="G168" s="174" t="s">
        <v>192</v>
      </c>
      <c r="H168" s="175">
        <v>2.2999999999999998</v>
      </c>
      <c r="I168" s="176"/>
      <c r="J168" s="177">
        <f>ROUND(I168*H168,2)</f>
        <v>0</v>
      </c>
      <c r="K168" s="173" t="s">
        <v>1</v>
      </c>
      <c r="L168" s="38"/>
      <c r="M168" s="178" t="s">
        <v>1</v>
      </c>
      <c r="N168" s="179" t="s">
        <v>41</v>
      </c>
      <c r="O168" s="76"/>
      <c r="P168" s="180">
        <f>O168*H168</f>
        <v>0</v>
      </c>
      <c r="Q168" s="180">
        <v>0.001</v>
      </c>
      <c r="R168" s="180">
        <f>Q168*H168</f>
        <v>0.0023</v>
      </c>
      <c r="S168" s="180">
        <v>0</v>
      </c>
      <c r="T168" s="18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2" t="s">
        <v>152</v>
      </c>
      <c r="AT168" s="182" t="s">
        <v>147</v>
      </c>
      <c r="AU168" s="182" t="s">
        <v>89</v>
      </c>
      <c r="AY168" s="18" t="s">
        <v>145</v>
      </c>
      <c r="BE168" s="183">
        <f>IF(N168="základní",J168,0)</f>
        <v>0</v>
      </c>
      <c r="BF168" s="183">
        <f>IF(N168="snížená",J168,0)</f>
        <v>0</v>
      </c>
      <c r="BG168" s="183">
        <f>IF(N168="zákl. přenesená",J168,0)</f>
        <v>0</v>
      </c>
      <c r="BH168" s="183">
        <f>IF(N168="sníž. přenesená",J168,0)</f>
        <v>0</v>
      </c>
      <c r="BI168" s="183">
        <f>IF(N168="nulová",J168,0)</f>
        <v>0</v>
      </c>
      <c r="BJ168" s="18" t="s">
        <v>84</v>
      </c>
      <c r="BK168" s="183">
        <f>ROUND(I168*H168,2)</f>
        <v>0</v>
      </c>
      <c r="BL168" s="18" t="s">
        <v>152</v>
      </c>
      <c r="BM168" s="182" t="s">
        <v>1080</v>
      </c>
    </row>
    <row r="169" s="12" customFormat="1" ht="22.8" customHeight="1">
      <c r="A169" s="12"/>
      <c r="B169" s="157"/>
      <c r="C169" s="12"/>
      <c r="D169" s="158" t="s">
        <v>75</v>
      </c>
      <c r="E169" s="168" t="s">
        <v>198</v>
      </c>
      <c r="F169" s="168" t="s">
        <v>332</v>
      </c>
      <c r="G169" s="12"/>
      <c r="H169" s="12"/>
      <c r="I169" s="160"/>
      <c r="J169" s="169">
        <f>BK169</f>
        <v>0</v>
      </c>
      <c r="K169" s="12"/>
      <c r="L169" s="157"/>
      <c r="M169" s="162"/>
      <c r="N169" s="163"/>
      <c r="O169" s="163"/>
      <c r="P169" s="164">
        <f>SUM(P170:P192)</f>
        <v>0</v>
      </c>
      <c r="Q169" s="163"/>
      <c r="R169" s="164">
        <f>SUM(R170:R192)</f>
        <v>0.040000000000000001</v>
      </c>
      <c r="S169" s="163"/>
      <c r="T169" s="165">
        <f>SUM(T170:T192)</f>
        <v>59.599200000000003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158" t="s">
        <v>84</v>
      </c>
      <c r="AT169" s="166" t="s">
        <v>75</v>
      </c>
      <c r="AU169" s="166" t="s">
        <v>84</v>
      </c>
      <c r="AY169" s="158" t="s">
        <v>145</v>
      </c>
      <c r="BK169" s="167">
        <f>SUM(BK170:BK192)</f>
        <v>0</v>
      </c>
    </row>
    <row r="170" s="2" customFormat="1" ht="37.8" customHeight="1">
      <c r="A170" s="37"/>
      <c r="B170" s="170"/>
      <c r="C170" s="171" t="s">
        <v>213</v>
      </c>
      <c r="D170" s="171" t="s">
        <v>147</v>
      </c>
      <c r="E170" s="172" t="s">
        <v>1081</v>
      </c>
      <c r="F170" s="173" t="s">
        <v>1082</v>
      </c>
      <c r="G170" s="174" t="s">
        <v>192</v>
      </c>
      <c r="H170" s="175">
        <v>20</v>
      </c>
      <c r="I170" s="176"/>
      <c r="J170" s="177">
        <f>ROUND(I170*H170,2)</f>
        <v>0</v>
      </c>
      <c r="K170" s="173" t="s">
        <v>1</v>
      </c>
      <c r="L170" s="38"/>
      <c r="M170" s="178" t="s">
        <v>1</v>
      </c>
      <c r="N170" s="179" t="s">
        <v>41</v>
      </c>
      <c r="O170" s="76"/>
      <c r="P170" s="180">
        <f>O170*H170</f>
        <v>0</v>
      </c>
      <c r="Q170" s="180">
        <v>0.002</v>
      </c>
      <c r="R170" s="180">
        <f>Q170*H170</f>
        <v>0.040000000000000001</v>
      </c>
      <c r="S170" s="180">
        <v>0</v>
      </c>
      <c r="T170" s="18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2" t="s">
        <v>152</v>
      </c>
      <c r="AT170" s="182" t="s">
        <v>147</v>
      </c>
      <c r="AU170" s="182" t="s">
        <v>89</v>
      </c>
      <c r="AY170" s="18" t="s">
        <v>145</v>
      </c>
      <c r="BE170" s="183">
        <f>IF(N170="základní",J170,0)</f>
        <v>0</v>
      </c>
      <c r="BF170" s="183">
        <f>IF(N170="snížená",J170,0)</f>
        <v>0</v>
      </c>
      <c r="BG170" s="183">
        <f>IF(N170="zákl. přenesená",J170,0)</f>
        <v>0</v>
      </c>
      <c r="BH170" s="183">
        <f>IF(N170="sníž. přenesená",J170,0)</f>
        <v>0</v>
      </c>
      <c r="BI170" s="183">
        <f>IF(N170="nulová",J170,0)</f>
        <v>0</v>
      </c>
      <c r="BJ170" s="18" t="s">
        <v>84</v>
      </c>
      <c r="BK170" s="183">
        <f>ROUND(I170*H170,2)</f>
        <v>0</v>
      </c>
      <c r="BL170" s="18" t="s">
        <v>152</v>
      </c>
      <c r="BM170" s="182" t="s">
        <v>1083</v>
      </c>
    </row>
    <row r="171" s="13" customFormat="1">
      <c r="A171" s="13"/>
      <c r="B171" s="184"/>
      <c r="C171" s="13"/>
      <c r="D171" s="185" t="s">
        <v>154</v>
      </c>
      <c r="E171" s="186" t="s">
        <v>1</v>
      </c>
      <c r="F171" s="187" t="s">
        <v>1084</v>
      </c>
      <c r="G171" s="13"/>
      <c r="H171" s="188">
        <v>20</v>
      </c>
      <c r="I171" s="189"/>
      <c r="J171" s="13"/>
      <c r="K171" s="13"/>
      <c r="L171" s="184"/>
      <c r="M171" s="190"/>
      <c r="N171" s="191"/>
      <c r="O171" s="191"/>
      <c r="P171" s="191"/>
      <c r="Q171" s="191"/>
      <c r="R171" s="191"/>
      <c r="S171" s="191"/>
      <c r="T171" s="19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154</v>
      </c>
      <c r="AU171" s="186" t="s">
        <v>89</v>
      </c>
      <c r="AV171" s="13" t="s">
        <v>89</v>
      </c>
      <c r="AW171" s="13" t="s">
        <v>32</v>
      </c>
      <c r="AX171" s="13" t="s">
        <v>76</v>
      </c>
      <c r="AY171" s="186" t="s">
        <v>145</v>
      </c>
    </row>
    <row r="172" s="14" customFormat="1">
      <c r="A172" s="14"/>
      <c r="B172" s="193"/>
      <c r="C172" s="14"/>
      <c r="D172" s="185" t="s">
        <v>154</v>
      </c>
      <c r="E172" s="194" t="s">
        <v>1</v>
      </c>
      <c r="F172" s="195" t="s">
        <v>159</v>
      </c>
      <c r="G172" s="14"/>
      <c r="H172" s="196">
        <v>20</v>
      </c>
      <c r="I172" s="197"/>
      <c r="J172" s="14"/>
      <c r="K172" s="14"/>
      <c r="L172" s="193"/>
      <c r="M172" s="198"/>
      <c r="N172" s="199"/>
      <c r="O172" s="199"/>
      <c r="P172" s="199"/>
      <c r="Q172" s="199"/>
      <c r="R172" s="199"/>
      <c r="S172" s="199"/>
      <c r="T172" s="20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194" t="s">
        <v>154</v>
      </c>
      <c r="AU172" s="194" t="s">
        <v>89</v>
      </c>
      <c r="AV172" s="14" t="s">
        <v>152</v>
      </c>
      <c r="AW172" s="14" t="s">
        <v>32</v>
      </c>
      <c r="AX172" s="14" t="s">
        <v>84</v>
      </c>
      <c r="AY172" s="194" t="s">
        <v>145</v>
      </c>
    </row>
    <row r="173" s="2" customFormat="1" ht="16.5" customHeight="1">
      <c r="A173" s="37"/>
      <c r="B173" s="170"/>
      <c r="C173" s="171" t="s">
        <v>8</v>
      </c>
      <c r="D173" s="171" t="s">
        <v>147</v>
      </c>
      <c r="E173" s="172" t="s">
        <v>1085</v>
      </c>
      <c r="F173" s="173" t="s">
        <v>1086</v>
      </c>
      <c r="G173" s="174" t="s">
        <v>150</v>
      </c>
      <c r="H173" s="175">
        <v>13.199999999999999</v>
      </c>
      <c r="I173" s="176"/>
      <c r="J173" s="177">
        <f>ROUND(I173*H173,2)</f>
        <v>0</v>
      </c>
      <c r="K173" s="173" t="s">
        <v>1</v>
      </c>
      <c r="L173" s="38"/>
      <c r="M173" s="178" t="s">
        <v>1</v>
      </c>
      <c r="N173" s="179" t="s">
        <v>41</v>
      </c>
      <c r="O173" s="76"/>
      <c r="P173" s="180">
        <f>O173*H173</f>
        <v>0</v>
      </c>
      <c r="Q173" s="180">
        <v>0</v>
      </c>
      <c r="R173" s="180">
        <f>Q173*H173</f>
        <v>0</v>
      </c>
      <c r="S173" s="180">
        <v>2.27</v>
      </c>
      <c r="T173" s="181">
        <f>S173*H173</f>
        <v>29.963999999999999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2" t="s">
        <v>152</v>
      </c>
      <c r="AT173" s="182" t="s">
        <v>147</v>
      </c>
      <c r="AU173" s="182" t="s">
        <v>89</v>
      </c>
      <c r="AY173" s="18" t="s">
        <v>145</v>
      </c>
      <c r="BE173" s="183">
        <f>IF(N173="základní",J173,0)</f>
        <v>0</v>
      </c>
      <c r="BF173" s="183">
        <f>IF(N173="snížená",J173,0)</f>
        <v>0</v>
      </c>
      <c r="BG173" s="183">
        <f>IF(N173="zákl. přenesená",J173,0)</f>
        <v>0</v>
      </c>
      <c r="BH173" s="183">
        <f>IF(N173="sníž. přenesená",J173,0)</f>
        <v>0</v>
      </c>
      <c r="BI173" s="183">
        <f>IF(N173="nulová",J173,0)</f>
        <v>0</v>
      </c>
      <c r="BJ173" s="18" t="s">
        <v>84</v>
      </c>
      <c r="BK173" s="183">
        <f>ROUND(I173*H173,2)</f>
        <v>0</v>
      </c>
      <c r="BL173" s="18" t="s">
        <v>152</v>
      </c>
      <c r="BM173" s="182" t="s">
        <v>1087</v>
      </c>
    </row>
    <row r="174" s="13" customFormat="1">
      <c r="A174" s="13"/>
      <c r="B174" s="184"/>
      <c r="C174" s="13"/>
      <c r="D174" s="185" t="s">
        <v>154</v>
      </c>
      <c r="E174" s="186" t="s">
        <v>1</v>
      </c>
      <c r="F174" s="187" t="s">
        <v>1088</v>
      </c>
      <c r="G174" s="13"/>
      <c r="H174" s="188">
        <v>13.199999999999999</v>
      </c>
      <c r="I174" s="189"/>
      <c r="J174" s="13"/>
      <c r="K174" s="13"/>
      <c r="L174" s="184"/>
      <c r="M174" s="190"/>
      <c r="N174" s="191"/>
      <c r="O174" s="191"/>
      <c r="P174" s="191"/>
      <c r="Q174" s="191"/>
      <c r="R174" s="191"/>
      <c r="S174" s="191"/>
      <c r="T174" s="19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6" t="s">
        <v>154</v>
      </c>
      <c r="AU174" s="186" t="s">
        <v>89</v>
      </c>
      <c r="AV174" s="13" t="s">
        <v>89</v>
      </c>
      <c r="AW174" s="13" t="s">
        <v>32</v>
      </c>
      <c r="AX174" s="13" t="s">
        <v>76</v>
      </c>
      <c r="AY174" s="186" t="s">
        <v>145</v>
      </c>
    </row>
    <row r="175" s="14" customFormat="1">
      <c r="A175" s="14"/>
      <c r="B175" s="193"/>
      <c r="C175" s="14"/>
      <c r="D175" s="185" t="s">
        <v>154</v>
      </c>
      <c r="E175" s="194" t="s">
        <v>1</v>
      </c>
      <c r="F175" s="195" t="s">
        <v>159</v>
      </c>
      <c r="G175" s="14"/>
      <c r="H175" s="196">
        <v>13.199999999999999</v>
      </c>
      <c r="I175" s="197"/>
      <c r="J175" s="14"/>
      <c r="K175" s="14"/>
      <c r="L175" s="193"/>
      <c r="M175" s="198"/>
      <c r="N175" s="199"/>
      <c r="O175" s="199"/>
      <c r="P175" s="199"/>
      <c r="Q175" s="199"/>
      <c r="R175" s="199"/>
      <c r="S175" s="199"/>
      <c r="T175" s="20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194" t="s">
        <v>154</v>
      </c>
      <c r="AU175" s="194" t="s">
        <v>89</v>
      </c>
      <c r="AV175" s="14" t="s">
        <v>152</v>
      </c>
      <c r="AW175" s="14" t="s">
        <v>32</v>
      </c>
      <c r="AX175" s="14" t="s">
        <v>84</v>
      </c>
      <c r="AY175" s="194" t="s">
        <v>145</v>
      </c>
    </row>
    <row r="176" s="2" customFormat="1" ht="24.15" customHeight="1">
      <c r="A176" s="37"/>
      <c r="B176" s="170"/>
      <c r="C176" s="171" t="s">
        <v>228</v>
      </c>
      <c r="D176" s="171" t="s">
        <v>147</v>
      </c>
      <c r="E176" s="172" t="s">
        <v>1089</v>
      </c>
      <c r="F176" s="173" t="s">
        <v>1090</v>
      </c>
      <c r="G176" s="174" t="s">
        <v>150</v>
      </c>
      <c r="H176" s="175">
        <v>0.93600000000000005</v>
      </c>
      <c r="I176" s="176"/>
      <c r="J176" s="177">
        <f>ROUND(I176*H176,2)</f>
        <v>0</v>
      </c>
      <c r="K176" s="173" t="s">
        <v>1</v>
      </c>
      <c r="L176" s="38"/>
      <c r="M176" s="178" t="s">
        <v>1</v>
      </c>
      <c r="N176" s="179" t="s">
        <v>41</v>
      </c>
      <c r="O176" s="76"/>
      <c r="P176" s="180">
        <f>O176*H176</f>
        <v>0</v>
      </c>
      <c r="Q176" s="180">
        <v>0</v>
      </c>
      <c r="R176" s="180">
        <f>Q176*H176</f>
        <v>0</v>
      </c>
      <c r="S176" s="180">
        <v>1.95</v>
      </c>
      <c r="T176" s="181">
        <f>S176*H176</f>
        <v>1.8252000000000002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2" t="s">
        <v>152</v>
      </c>
      <c r="AT176" s="182" t="s">
        <v>147</v>
      </c>
      <c r="AU176" s="182" t="s">
        <v>89</v>
      </c>
      <c r="AY176" s="18" t="s">
        <v>145</v>
      </c>
      <c r="BE176" s="183">
        <f>IF(N176="základní",J176,0)</f>
        <v>0</v>
      </c>
      <c r="BF176" s="183">
        <f>IF(N176="snížená",J176,0)</f>
        <v>0</v>
      </c>
      <c r="BG176" s="183">
        <f>IF(N176="zákl. přenesená",J176,0)</f>
        <v>0</v>
      </c>
      <c r="BH176" s="183">
        <f>IF(N176="sníž. přenesená",J176,0)</f>
        <v>0</v>
      </c>
      <c r="BI176" s="183">
        <f>IF(N176="nulová",J176,0)</f>
        <v>0</v>
      </c>
      <c r="BJ176" s="18" t="s">
        <v>84</v>
      </c>
      <c r="BK176" s="183">
        <f>ROUND(I176*H176,2)</f>
        <v>0</v>
      </c>
      <c r="BL176" s="18" t="s">
        <v>152</v>
      </c>
      <c r="BM176" s="182" t="s">
        <v>1091</v>
      </c>
    </row>
    <row r="177" s="13" customFormat="1">
      <c r="A177" s="13"/>
      <c r="B177" s="184"/>
      <c r="C177" s="13"/>
      <c r="D177" s="185" t="s">
        <v>154</v>
      </c>
      <c r="E177" s="186" t="s">
        <v>1</v>
      </c>
      <c r="F177" s="187" t="s">
        <v>1092</v>
      </c>
      <c r="G177" s="13"/>
      <c r="H177" s="188">
        <v>0.93600000000000005</v>
      </c>
      <c r="I177" s="189"/>
      <c r="J177" s="13"/>
      <c r="K177" s="13"/>
      <c r="L177" s="184"/>
      <c r="M177" s="190"/>
      <c r="N177" s="191"/>
      <c r="O177" s="191"/>
      <c r="P177" s="191"/>
      <c r="Q177" s="191"/>
      <c r="R177" s="191"/>
      <c r="S177" s="191"/>
      <c r="T177" s="19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154</v>
      </c>
      <c r="AU177" s="186" t="s">
        <v>89</v>
      </c>
      <c r="AV177" s="13" t="s">
        <v>89</v>
      </c>
      <c r="AW177" s="13" t="s">
        <v>32</v>
      </c>
      <c r="AX177" s="13" t="s">
        <v>76</v>
      </c>
      <c r="AY177" s="186" t="s">
        <v>145</v>
      </c>
    </row>
    <row r="178" s="14" customFormat="1">
      <c r="A178" s="14"/>
      <c r="B178" s="193"/>
      <c r="C178" s="14"/>
      <c r="D178" s="185" t="s">
        <v>154</v>
      </c>
      <c r="E178" s="194" t="s">
        <v>1</v>
      </c>
      <c r="F178" s="195" t="s">
        <v>159</v>
      </c>
      <c r="G178" s="14"/>
      <c r="H178" s="196">
        <v>0.93600000000000005</v>
      </c>
      <c r="I178" s="197"/>
      <c r="J178" s="14"/>
      <c r="K178" s="14"/>
      <c r="L178" s="193"/>
      <c r="M178" s="198"/>
      <c r="N178" s="199"/>
      <c r="O178" s="199"/>
      <c r="P178" s="199"/>
      <c r="Q178" s="199"/>
      <c r="R178" s="199"/>
      <c r="S178" s="199"/>
      <c r="T178" s="200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4" t="s">
        <v>154</v>
      </c>
      <c r="AU178" s="194" t="s">
        <v>89</v>
      </c>
      <c r="AV178" s="14" t="s">
        <v>152</v>
      </c>
      <c r="AW178" s="14" t="s">
        <v>32</v>
      </c>
      <c r="AX178" s="14" t="s">
        <v>84</v>
      </c>
      <c r="AY178" s="194" t="s">
        <v>145</v>
      </c>
    </row>
    <row r="179" s="2" customFormat="1" ht="37.8" customHeight="1">
      <c r="A179" s="37"/>
      <c r="B179" s="170"/>
      <c r="C179" s="171" t="s">
        <v>233</v>
      </c>
      <c r="D179" s="171" t="s">
        <v>147</v>
      </c>
      <c r="E179" s="172" t="s">
        <v>1093</v>
      </c>
      <c r="F179" s="173" t="s">
        <v>1094</v>
      </c>
      <c r="G179" s="174" t="s">
        <v>150</v>
      </c>
      <c r="H179" s="175">
        <v>1.1499999999999999</v>
      </c>
      <c r="I179" s="176"/>
      <c r="J179" s="177">
        <f>ROUND(I179*H179,2)</f>
        <v>0</v>
      </c>
      <c r="K179" s="173" t="s">
        <v>1</v>
      </c>
      <c r="L179" s="38"/>
      <c r="M179" s="178" t="s">
        <v>1</v>
      </c>
      <c r="N179" s="179" t="s">
        <v>41</v>
      </c>
      <c r="O179" s="76"/>
      <c r="P179" s="180">
        <f>O179*H179</f>
        <v>0</v>
      </c>
      <c r="Q179" s="180">
        <v>0</v>
      </c>
      <c r="R179" s="180">
        <f>Q179*H179</f>
        <v>0</v>
      </c>
      <c r="S179" s="180">
        <v>2.2000000000000002</v>
      </c>
      <c r="T179" s="181">
        <f>S179*H179</f>
        <v>2.5299999999999998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2" t="s">
        <v>152</v>
      </c>
      <c r="AT179" s="182" t="s">
        <v>147</v>
      </c>
      <c r="AU179" s="182" t="s">
        <v>89</v>
      </c>
      <c r="AY179" s="18" t="s">
        <v>145</v>
      </c>
      <c r="BE179" s="183">
        <f>IF(N179="základní",J179,0)</f>
        <v>0</v>
      </c>
      <c r="BF179" s="183">
        <f>IF(N179="snížená",J179,0)</f>
        <v>0</v>
      </c>
      <c r="BG179" s="183">
        <f>IF(N179="zákl. přenesená",J179,0)</f>
        <v>0</v>
      </c>
      <c r="BH179" s="183">
        <f>IF(N179="sníž. přenesená",J179,0)</f>
        <v>0</v>
      </c>
      <c r="BI179" s="183">
        <f>IF(N179="nulová",J179,0)</f>
        <v>0</v>
      </c>
      <c r="BJ179" s="18" t="s">
        <v>84</v>
      </c>
      <c r="BK179" s="183">
        <f>ROUND(I179*H179,2)</f>
        <v>0</v>
      </c>
      <c r="BL179" s="18" t="s">
        <v>152</v>
      </c>
      <c r="BM179" s="182" t="s">
        <v>1095</v>
      </c>
    </row>
    <row r="180" s="13" customFormat="1">
      <c r="A180" s="13"/>
      <c r="B180" s="184"/>
      <c r="C180" s="13"/>
      <c r="D180" s="185" t="s">
        <v>154</v>
      </c>
      <c r="E180" s="186" t="s">
        <v>1</v>
      </c>
      <c r="F180" s="187" t="s">
        <v>1096</v>
      </c>
      <c r="G180" s="13"/>
      <c r="H180" s="188">
        <v>0.25</v>
      </c>
      <c r="I180" s="189"/>
      <c r="J180" s="13"/>
      <c r="K180" s="13"/>
      <c r="L180" s="184"/>
      <c r="M180" s="190"/>
      <c r="N180" s="191"/>
      <c r="O180" s="191"/>
      <c r="P180" s="191"/>
      <c r="Q180" s="191"/>
      <c r="R180" s="191"/>
      <c r="S180" s="191"/>
      <c r="T180" s="19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6" t="s">
        <v>154</v>
      </c>
      <c r="AU180" s="186" t="s">
        <v>89</v>
      </c>
      <c r="AV180" s="13" t="s">
        <v>89</v>
      </c>
      <c r="AW180" s="13" t="s">
        <v>32</v>
      </c>
      <c r="AX180" s="13" t="s">
        <v>76</v>
      </c>
      <c r="AY180" s="186" t="s">
        <v>145</v>
      </c>
    </row>
    <row r="181" s="13" customFormat="1">
      <c r="A181" s="13"/>
      <c r="B181" s="184"/>
      <c r="C181" s="13"/>
      <c r="D181" s="185" t="s">
        <v>154</v>
      </c>
      <c r="E181" s="186" t="s">
        <v>1</v>
      </c>
      <c r="F181" s="187" t="s">
        <v>1097</v>
      </c>
      <c r="G181" s="13"/>
      <c r="H181" s="188">
        <v>0.90000000000000002</v>
      </c>
      <c r="I181" s="189"/>
      <c r="J181" s="13"/>
      <c r="K181" s="13"/>
      <c r="L181" s="184"/>
      <c r="M181" s="190"/>
      <c r="N181" s="191"/>
      <c r="O181" s="191"/>
      <c r="P181" s="191"/>
      <c r="Q181" s="191"/>
      <c r="R181" s="191"/>
      <c r="S181" s="191"/>
      <c r="T181" s="19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6" t="s">
        <v>154</v>
      </c>
      <c r="AU181" s="186" t="s">
        <v>89</v>
      </c>
      <c r="AV181" s="13" t="s">
        <v>89</v>
      </c>
      <c r="AW181" s="13" t="s">
        <v>32</v>
      </c>
      <c r="AX181" s="13" t="s">
        <v>76</v>
      </c>
      <c r="AY181" s="186" t="s">
        <v>145</v>
      </c>
    </row>
    <row r="182" s="14" customFormat="1">
      <c r="A182" s="14"/>
      <c r="B182" s="193"/>
      <c r="C182" s="14"/>
      <c r="D182" s="185" t="s">
        <v>154</v>
      </c>
      <c r="E182" s="194" t="s">
        <v>1</v>
      </c>
      <c r="F182" s="195" t="s">
        <v>159</v>
      </c>
      <c r="G182" s="14"/>
      <c r="H182" s="196">
        <v>1.1499999999999999</v>
      </c>
      <c r="I182" s="197"/>
      <c r="J182" s="14"/>
      <c r="K182" s="14"/>
      <c r="L182" s="193"/>
      <c r="M182" s="198"/>
      <c r="N182" s="199"/>
      <c r="O182" s="199"/>
      <c r="P182" s="199"/>
      <c r="Q182" s="199"/>
      <c r="R182" s="199"/>
      <c r="S182" s="199"/>
      <c r="T182" s="200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4" t="s">
        <v>154</v>
      </c>
      <c r="AU182" s="194" t="s">
        <v>89</v>
      </c>
      <c r="AV182" s="14" t="s">
        <v>152</v>
      </c>
      <c r="AW182" s="14" t="s">
        <v>32</v>
      </c>
      <c r="AX182" s="14" t="s">
        <v>84</v>
      </c>
      <c r="AY182" s="194" t="s">
        <v>145</v>
      </c>
    </row>
    <row r="183" s="2" customFormat="1" ht="16.5" customHeight="1">
      <c r="A183" s="37"/>
      <c r="B183" s="170"/>
      <c r="C183" s="171" t="s">
        <v>238</v>
      </c>
      <c r="D183" s="171" t="s">
        <v>147</v>
      </c>
      <c r="E183" s="172" t="s">
        <v>378</v>
      </c>
      <c r="F183" s="173" t="s">
        <v>1098</v>
      </c>
      <c r="G183" s="174" t="s">
        <v>150</v>
      </c>
      <c r="H183" s="175">
        <v>2.2320000000000002</v>
      </c>
      <c r="I183" s="176"/>
      <c r="J183" s="177">
        <f>ROUND(I183*H183,2)</f>
        <v>0</v>
      </c>
      <c r="K183" s="173" t="s">
        <v>1</v>
      </c>
      <c r="L183" s="38"/>
      <c r="M183" s="178" t="s">
        <v>1</v>
      </c>
      <c r="N183" s="179" t="s">
        <v>41</v>
      </c>
      <c r="O183" s="76"/>
      <c r="P183" s="180">
        <f>O183*H183</f>
        <v>0</v>
      </c>
      <c r="Q183" s="180">
        <v>0</v>
      </c>
      <c r="R183" s="180">
        <f>Q183*H183</f>
        <v>0</v>
      </c>
      <c r="S183" s="180">
        <v>2</v>
      </c>
      <c r="T183" s="181">
        <f>S183*H183</f>
        <v>4.4640000000000004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2" t="s">
        <v>152</v>
      </c>
      <c r="AT183" s="182" t="s">
        <v>147</v>
      </c>
      <c r="AU183" s="182" t="s">
        <v>89</v>
      </c>
      <c r="AY183" s="18" t="s">
        <v>145</v>
      </c>
      <c r="BE183" s="183">
        <f>IF(N183="základní",J183,0)</f>
        <v>0</v>
      </c>
      <c r="BF183" s="183">
        <f>IF(N183="snížená",J183,0)</f>
        <v>0</v>
      </c>
      <c r="BG183" s="183">
        <f>IF(N183="zákl. přenesená",J183,0)</f>
        <v>0</v>
      </c>
      <c r="BH183" s="183">
        <f>IF(N183="sníž. přenesená",J183,0)</f>
        <v>0</v>
      </c>
      <c r="BI183" s="183">
        <f>IF(N183="nulová",J183,0)</f>
        <v>0</v>
      </c>
      <c r="BJ183" s="18" t="s">
        <v>84</v>
      </c>
      <c r="BK183" s="183">
        <f>ROUND(I183*H183,2)</f>
        <v>0</v>
      </c>
      <c r="BL183" s="18" t="s">
        <v>152</v>
      </c>
      <c r="BM183" s="182" t="s">
        <v>1099</v>
      </c>
    </row>
    <row r="184" s="13" customFormat="1">
      <c r="A184" s="13"/>
      <c r="B184" s="184"/>
      <c r="C184" s="13"/>
      <c r="D184" s="185" t="s">
        <v>154</v>
      </c>
      <c r="E184" s="186" t="s">
        <v>1</v>
      </c>
      <c r="F184" s="187" t="s">
        <v>1100</v>
      </c>
      <c r="G184" s="13"/>
      <c r="H184" s="188">
        <v>2.2320000000000002</v>
      </c>
      <c r="I184" s="189"/>
      <c r="J184" s="13"/>
      <c r="K184" s="13"/>
      <c r="L184" s="184"/>
      <c r="M184" s="190"/>
      <c r="N184" s="191"/>
      <c r="O184" s="191"/>
      <c r="P184" s="191"/>
      <c r="Q184" s="191"/>
      <c r="R184" s="191"/>
      <c r="S184" s="191"/>
      <c r="T184" s="19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6" t="s">
        <v>154</v>
      </c>
      <c r="AU184" s="186" t="s">
        <v>89</v>
      </c>
      <c r="AV184" s="13" t="s">
        <v>89</v>
      </c>
      <c r="AW184" s="13" t="s">
        <v>32</v>
      </c>
      <c r="AX184" s="13" t="s">
        <v>84</v>
      </c>
      <c r="AY184" s="186" t="s">
        <v>145</v>
      </c>
    </row>
    <row r="185" s="2" customFormat="1" ht="24.15" customHeight="1">
      <c r="A185" s="37"/>
      <c r="B185" s="170"/>
      <c r="C185" s="171" t="s">
        <v>243</v>
      </c>
      <c r="D185" s="171" t="s">
        <v>147</v>
      </c>
      <c r="E185" s="172" t="s">
        <v>1101</v>
      </c>
      <c r="F185" s="173" t="s">
        <v>1102</v>
      </c>
      <c r="G185" s="174" t="s">
        <v>150</v>
      </c>
      <c r="H185" s="175">
        <v>0.85799999999999998</v>
      </c>
      <c r="I185" s="176"/>
      <c r="J185" s="177">
        <f>ROUND(I185*H185,2)</f>
        <v>0</v>
      </c>
      <c r="K185" s="173" t="s">
        <v>1</v>
      </c>
      <c r="L185" s="38"/>
      <c r="M185" s="178" t="s">
        <v>1</v>
      </c>
      <c r="N185" s="179" t="s">
        <v>41</v>
      </c>
      <c r="O185" s="76"/>
      <c r="P185" s="180">
        <f>O185*H185</f>
        <v>0</v>
      </c>
      <c r="Q185" s="180">
        <v>0</v>
      </c>
      <c r="R185" s="180">
        <f>Q185*H185</f>
        <v>0</v>
      </c>
      <c r="S185" s="180">
        <v>2</v>
      </c>
      <c r="T185" s="181">
        <f>S185*H185</f>
        <v>1.716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2" t="s">
        <v>152</v>
      </c>
      <c r="AT185" s="182" t="s">
        <v>147</v>
      </c>
      <c r="AU185" s="182" t="s">
        <v>89</v>
      </c>
      <c r="AY185" s="18" t="s">
        <v>145</v>
      </c>
      <c r="BE185" s="183">
        <f>IF(N185="základní",J185,0)</f>
        <v>0</v>
      </c>
      <c r="BF185" s="183">
        <f>IF(N185="snížená",J185,0)</f>
        <v>0</v>
      </c>
      <c r="BG185" s="183">
        <f>IF(N185="zákl. přenesená",J185,0)</f>
        <v>0</v>
      </c>
      <c r="BH185" s="183">
        <f>IF(N185="sníž. přenesená",J185,0)</f>
        <v>0</v>
      </c>
      <c r="BI185" s="183">
        <f>IF(N185="nulová",J185,0)</f>
        <v>0</v>
      </c>
      <c r="BJ185" s="18" t="s">
        <v>84</v>
      </c>
      <c r="BK185" s="183">
        <f>ROUND(I185*H185,2)</f>
        <v>0</v>
      </c>
      <c r="BL185" s="18" t="s">
        <v>152</v>
      </c>
      <c r="BM185" s="182" t="s">
        <v>1103</v>
      </c>
    </row>
    <row r="186" s="15" customFormat="1">
      <c r="A186" s="15"/>
      <c r="B186" s="211"/>
      <c r="C186" s="15"/>
      <c r="D186" s="185" t="s">
        <v>154</v>
      </c>
      <c r="E186" s="212" t="s">
        <v>1</v>
      </c>
      <c r="F186" s="213" t="s">
        <v>1066</v>
      </c>
      <c r="G186" s="15"/>
      <c r="H186" s="212" t="s">
        <v>1</v>
      </c>
      <c r="I186" s="214"/>
      <c r="J186" s="15"/>
      <c r="K186" s="15"/>
      <c r="L186" s="211"/>
      <c r="M186" s="215"/>
      <c r="N186" s="216"/>
      <c r="O186" s="216"/>
      <c r="P186" s="216"/>
      <c r="Q186" s="216"/>
      <c r="R186" s="216"/>
      <c r="S186" s="216"/>
      <c r="T186" s="21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12" t="s">
        <v>154</v>
      </c>
      <c r="AU186" s="212" t="s">
        <v>89</v>
      </c>
      <c r="AV186" s="15" t="s">
        <v>84</v>
      </c>
      <c r="AW186" s="15" t="s">
        <v>32</v>
      </c>
      <c r="AX186" s="15" t="s">
        <v>76</v>
      </c>
      <c r="AY186" s="212" t="s">
        <v>145</v>
      </c>
    </row>
    <row r="187" s="13" customFormat="1">
      <c r="A187" s="13"/>
      <c r="B187" s="184"/>
      <c r="C187" s="13"/>
      <c r="D187" s="185" t="s">
        <v>154</v>
      </c>
      <c r="E187" s="186" t="s">
        <v>1</v>
      </c>
      <c r="F187" s="187" t="s">
        <v>1067</v>
      </c>
      <c r="G187" s="13"/>
      <c r="H187" s="188">
        <v>0.85799999999999998</v>
      </c>
      <c r="I187" s="189"/>
      <c r="J187" s="13"/>
      <c r="K187" s="13"/>
      <c r="L187" s="184"/>
      <c r="M187" s="190"/>
      <c r="N187" s="191"/>
      <c r="O187" s="191"/>
      <c r="P187" s="191"/>
      <c r="Q187" s="191"/>
      <c r="R187" s="191"/>
      <c r="S187" s="191"/>
      <c r="T187" s="19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186" t="s">
        <v>154</v>
      </c>
      <c r="AU187" s="186" t="s">
        <v>89</v>
      </c>
      <c r="AV187" s="13" t="s">
        <v>89</v>
      </c>
      <c r="AW187" s="13" t="s">
        <v>32</v>
      </c>
      <c r="AX187" s="13" t="s">
        <v>84</v>
      </c>
      <c r="AY187" s="186" t="s">
        <v>145</v>
      </c>
    </row>
    <row r="188" s="2" customFormat="1" ht="21.75" customHeight="1">
      <c r="A188" s="37"/>
      <c r="B188" s="170"/>
      <c r="C188" s="171" t="s">
        <v>249</v>
      </c>
      <c r="D188" s="171" t="s">
        <v>147</v>
      </c>
      <c r="E188" s="172" t="s">
        <v>1104</v>
      </c>
      <c r="F188" s="173" t="s">
        <v>1105</v>
      </c>
      <c r="G188" s="174" t="s">
        <v>150</v>
      </c>
      <c r="H188" s="175">
        <v>8.8000000000000007</v>
      </c>
      <c r="I188" s="176"/>
      <c r="J188" s="177">
        <f>ROUND(I188*H188,2)</f>
        <v>0</v>
      </c>
      <c r="K188" s="173" t="s">
        <v>1</v>
      </c>
      <c r="L188" s="38"/>
      <c r="M188" s="178" t="s">
        <v>1</v>
      </c>
      <c r="N188" s="179" t="s">
        <v>41</v>
      </c>
      <c r="O188" s="76"/>
      <c r="P188" s="180">
        <f>O188*H188</f>
        <v>0</v>
      </c>
      <c r="Q188" s="180">
        <v>0</v>
      </c>
      <c r="R188" s="180">
        <f>Q188*H188</f>
        <v>0</v>
      </c>
      <c r="S188" s="180">
        <v>2</v>
      </c>
      <c r="T188" s="181">
        <f>S188*H188</f>
        <v>17.600000000000001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152</v>
      </c>
      <c r="AT188" s="182" t="s">
        <v>147</v>
      </c>
      <c r="AU188" s="182" t="s">
        <v>89</v>
      </c>
      <c r="AY188" s="18" t="s">
        <v>145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84</v>
      </c>
      <c r="BK188" s="183">
        <f>ROUND(I188*H188,2)</f>
        <v>0</v>
      </c>
      <c r="BL188" s="18" t="s">
        <v>152</v>
      </c>
      <c r="BM188" s="182" t="s">
        <v>1106</v>
      </c>
    </row>
    <row r="189" s="15" customFormat="1">
      <c r="A189" s="15"/>
      <c r="B189" s="211"/>
      <c r="C189" s="15"/>
      <c r="D189" s="185" t="s">
        <v>154</v>
      </c>
      <c r="E189" s="212" t="s">
        <v>1</v>
      </c>
      <c r="F189" s="213" t="s">
        <v>1072</v>
      </c>
      <c r="G189" s="15"/>
      <c r="H189" s="212" t="s">
        <v>1</v>
      </c>
      <c r="I189" s="214"/>
      <c r="J189" s="15"/>
      <c r="K189" s="15"/>
      <c r="L189" s="211"/>
      <c r="M189" s="215"/>
      <c r="N189" s="216"/>
      <c r="O189" s="216"/>
      <c r="P189" s="216"/>
      <c r="Q189" s="216"/>
      <c r="R189" s="216"/>
      <c r="S189" s="216"/>
      <c r="T189" s="21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12" t="s">
        <v>154</v>
      </c>
      <c r="AU189" s="212" t="s">
        <v>89</v>
      </c>
      <c r="AV189" s="15" t="s">
        <v>84</v>
      </c>
      <c r="AW189" s="15" t="s">
        <v>32</v>
      </c>
      <c r="AX189" s="15" t="s">
        <v>76</v>
      </c>
      <c r="AY189" s="212" t="s">
        <v>145</v>
      </c>
    </row>
    <row r="190" s="13" customFormat="1">
      <c r="A190" s="13"/>
      <c r="B190" s="184"/>
      <c r="C190" s="13"/>
      <c r="D190" s="185" t="s">
        <v>154</v>
      </c>
      <c r="E190" s="186" t="s">
        <v>1</v>
      </c>
      <c r="F190" s="187" t="s">
        <v>1073</v>
      </c>
      <c r="G190" s="13"/>
      <c r="H190" s="188">
        <v>8.8000000000000007</v>
      </c>
      <c r="I190" s="189"/>
      <c r="J190" s="13"/>
      <c r="K190" s="13"/>
      <c r="L190" s="184"/>
      <c r="M190" s="190"/>
      <c r="N190" s="191"/>
      <c r="O190" s="191"/>
      <c r="P190" s="191"/>
      <c r="Q190" s="191"/>
      <c r="R190" s="191"/>
      <c r="S190" s="191"/>
      <c r="T190" s="19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186" t="s">
        <v>154</v>
      </c>
      <c r="AU190" s="186" t="s">
        <v>89</v>
      </c>
      <c r="AV190" s="13" t="s">
        <v>89</v>
      </c>
      <c r="AW190" s="13" t="s">
        <v>32</v>
      </c>
      <c r="AX190" s="13" t="s">
        <v>84</v>
      </c>
      <c r="AY190" s="186" t="s">
        <v>145</v>
      </c>
    </row>
    <row r="191" s="2" customFormat="1" ht="24.15" customHeight="1">
      <c r="A191" s="37"/>
      <c r="B191" s="170"/>
      <c r="C191" s="171" t="s">
        <v>254</v>
      </c>
      <c r="D191" s="171" t="s">
        <v>147</v>
      </c>
      <c r="E191" s="172" t="s">
        <v>1107</v>
      </c>
      <c r="F191" s="173" t="s">
        <v>1108</v>
      </c>
      <c r="G191" s="174" t="s">
        <v>150</v>
      </c>
      <c r="H191" s="175">
        <v>0.75</v>
      </c>
      <c r="I191" s="176"/>
      <c r="J191" s="177">
        <f>ROUND(I191*H191,2)</f>
        <v>0</v>
      </c>
      <c r="K191" s="173" t="s">
        <v>1</v>
      </c>
      <c r="L191" s="38"/>
      <c r="M191" s="178" t="s">
        <v>1</v>
      </c>
      <c r="N191" s="179" t="s">
        <v>41</v>
      </c>
      <c r="O191" s="76"/>
      <c r="P191" s="180">
        <f>O191*H191</f>
        <v>0</v>
      </c>
      <c r="Q191" s="180">
        <v>0</v>
      </c>
      <c r="R191" s="180">
        <f>Q191*H191</f>
        <v>0</v>
      </c>
      <c r="S191" s="180">
        <v>2</v>
      </c>
      <c r="T191" s="181">
        <f>S191*H191</f>
        <v>1.5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2" t="s">
        <v>152</v>
      </c>
      <c r="AT191" s="182" t="s">
        <v>147</v>
      </c>
      <c r="AU191" s="182" t="s">
        <v>89</v>
      </c>
      <c r="AY191" s="18" t="s">
        <v>145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8" t="s">
        <v>84</v>
      </c>
      <c r="BK191" s="183">
        <f>ROUND(I191*H191,2)</f>
        <v>0</v>
      </c>
      <c r="BL191" s="18" t="s">
        <v>152</v>
      </c>
      <c r="BM191" s="182" t="s">
        <v>1109</v>
      </c>
    </row>
    <row r="192" s="13" customFormat="1">
      <c r="A192" s="13"/>
      <c r="B192" s="184"/>
      <c r="C192" s="13"/>
      <c r="D192" s="185" t="s">
        <v>154</v>
      </c>
      <c r="E192" s="186" t="s">
        <v>1</v>
      </c>
      <c r="F192" s="187" t="s">
        <v>1110</v>
      </c>
      <c r="G192" s="13"/>
      <c r="H192" s="188">
        <v>0.75</v>
      </c>
      <c r="I192" s="189"/>
      <c r="J192" s="13"/>
      <c r="K192" s="13"/>
      <c r="L192" s="184"/>
      <c r="M192" s="190"/>
      <c r="N192" s="191"/>
      <c r="O192" s="191"/>
      <c r="P192" s="191"/>
      <c r="Q192" s="191"/>
      <c r="R192" s="191"/>
      <c r="S192" s="191"/>
      <c r="T192" s="19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186" t="s">
        <v>154</v>
      </c>
      <c r="AU192" s="186" t="s">
        <v>89</v>
      </c>
      <c r="AV192" s="13" t="s">
        <v>89</v>
      </c>
      <c r="AW192" s="13" t="s">
        <v>32</v>
      </c>
      <c r="AX192" s="13" t="s">
        <v>84</v>
      </c>
      <c r="AY192" s="186" t="s">
        <v>145</v>
      </c>
    </row>
    <row r="193" s="12" customFormat="1" ht="22.8" customHeight="1">
      <c r="A193" s="12"/>
      <c r="B193" s="157"/>
      <c r="C193" s="12"/>
      <c r="D193" s="158" t="s">
        <v>75</v>
      </c>
      <c r="E193" s="168" t="s">
        <v>417</v>
      </c>
      <c r="F193" s="168" t="s">
        <v>578</v>
      </c>
      <c r="G193" s="12"/>
      <c r="H193" s="12"/>
      <c r="I193" s="160"/>
      <c r="J193" s="169">
        <f>BK193</f>
        <v>0</v>
      </c>
      <c r="K193" s="12"/>
      <c r="L193" s="157"/>
      <c r="M193" s="162"/>
      <c r="N193" s="163"/>
      <c r="O193" s="163"/>
      <c r="P193" s="164">
        <f>SUM(P194:P198)</f>
        <v>0</v>
      </c>
      <c r="Q193" s="163"/>
      <c r="R193" s="164">
        <f>SUM(R194:R198)</f>
        <v>0</v>
      </c>
      <c r="S193" s="163"/>
      <c r="T193" s="165">
        <f>SUM(T194:T198)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58" t="s">
        <v>84</v>
      </c>
      <c r="AT193" s="166" t="s">
        <v>75</v>
      </c>
      <c r="AU193" s="166" t="s">
        <v>84</v>
      </c>
      <c r="AY193" s="158" t="s">
        <v>145</v>
      </c>
      <c r="BK193" s="167">
        <f>SUM(BK194:BK198)</f>
        <v>0</v>
      </c>
    </row>
    <row r="194" s="2" customFormat="1" ht="33" customHeight="1">
      <c r="A194" s="37"/>
      <c r="B194" s="170"/>
      <c r="C194" s="171" t="s">
        <v>261</v>
      </c>
      <c r="D194" s="171" t="s">
        <v>147</v>
      </c>
      <c r="E194" s="172" t="s">
        <v>420</v>
      </c>
      <c r="F194" s="173" t="s">
        <v>421</v>
      </c>
      <c r="G194" s="174" t="s">
        <v>174</v>
      </c>
      <c r="H194" s="175">
        <v>67.037999999999997</v>
      </c>
      <c r="I194" s="176"/>
      <c r="J194" s="177">
        <f>ROUND(I194*H194,2)</f>
        <v>0</v>
      </c>
      <c r="K194" s="173" t="s">
        <v>1</v>
      </c>
      <c r="L194" s="38"/>
      <c r="M194" s="178" t="s">
        <v>1</v>
      </c>
      <c r="N194" s="179" t="s">
        <v>41</v>
      </c>
      <c r="O194" s="76"/>
      <c r="P194" s="180">
        <f>O194*H194</f>
        <v>0</v>
      </c>
      <c r="Q194" s="180">
        <v>0</v>
      </c>
      <c r="R194" s="180">
        <f>Q194*H194</f>
        <v>0</v>
      </c>
      <c r="S194" s="180">
        <v>0</v>
      </c>
      <c r="T194" s="18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2" t="s">
        <v>152</v>
      </c>
      <c r="AT194" s="182" t="s">
        <v>147</v>
      </c>
      <c r="AU194" s="182" t="s">
        <v>89</v>
      </c>
      <c r="AY194" s="18" t="s">
        <v>145</v>
      </c>
      <c r="BE194" s="183">
        <f>IF(N194="základní",J194,0)</f>
        <v>0</v>
      </c>
      <c r="BF194" s="183">
        <f>IF(N194="snížená",J194,0)</f>
        <v>0</v>
      </c>
      <c r="BG194" s="183">
        <f>IF(N194="zákl. přenesená",J194,0)</f>
        <v>0</v>
      </c>
      <c r="BH194" s="183">
        <f>IF(N194="sníž. přenesená",J194,0)</f>
        <v>0</v>
      </c>
      <c r="BI194" s="183">
        <f>IF(N194="nulová",J194,0)</f>
        <v>0</v>
      </c>
      <c r="BJ194" s="18" t="s">
        <v>84</v>
      </c>
      <c r="BK194" s="183">
        <f>ROUND(I194*H194,2)</f>
        <v>0</v>
      </c>
      <c r="BL194" s="18" t="s">
        <v>152</v>
      </c>
      <c r="BM194" s="182" t="s">
        <v>1111</v>
      </c>
    </row>
    <row r="195" s="2" customFormat="1" ht="24.15" customHeight="1">
      <c r="A195" s="37"/>
      <c r="B195" s="170"/>
      <c r="C195" s="171" t="s">
        <v>86</v>
      </c>
      <c r="D195" s="171" t="s">
        <v>147</v>
      </c>
      <c r="E195" s="172" t="s">
        <v>422</v>
      </c>
      <c r="F195" s="173" t="s">
        <v>423</v>
      </c>
      <c r="G195" s="174" t="s">
        <v>174</v>
      </c>
      <c r="H195" s="175">
        <v>67.037999999999997</v>
      </c>
      <c r="I195" s="176"/>
      <c r="J195" s="177">
        <f>ROUND(I195*H195,2)</f>
        <v>0</v>
      </c>
      <c r="K195" s="173" t="s">
        <v>1</v>
      </c>
      <c r="L195" s="38"/>
      <c r="M195" s="178" t="s">
        <v>1</v>
      </c>
      <c r="N195" s="179" t="s">
        <v>41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152</v>
      </c>
      <c r="AT195" s="182" t="s">
        <v>147</v>
      </c>
      <c r="AU195" s="182" t="s">
        <v>89</v>
      </c>
      <c r="AY195" s="18" t="s">
        <v>145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84</v>
      </c>
      <c r="BK195" s="183">
        <f>ROUND(I195*H195,2)</f>
        <v>0</v>
      </c>
      <c r="BL195" s="18" t="s">
        <v>152</v>
      </c>
      <c r="BM195" s="182" t="s">
        <v>1112</v>
      </c>
    </row>
    <row r="196" s="2" customFormat="1" ht="24.15" customHeight="1">
      <c r="A196" s="37"/>
      <c r="B196" s="170"/>
      <c r="C196" s="171" t="s">
        <v>7</v>
      </c>
      <c r="D196" s="171" t="s">
        <v>147</v>
      </c>
      <c r="E196" s="172" t="s">
        <v>425</v>
      </c>
      <c r="F196" s="173" t="s">
        <v>426</v>
      </c>
      <c r="G196" s="174" t="s">
        <v>174</v>
      </c>
      <c r="H196" s="175">
        <v>67.037999999999997</v>
      </c>
      <c r="I196" s="176"/>
      <c r="J196" s="177">
        <f>ROUND(I196*H196,2)</f>
        <v>0</v>
      </c>
      <c r="K196" s="173" t="s">
        <v>1</v>
      </c>
      <c r="L196" s="38"/>
      <c r="M196" s="178" t="s">
        <v>1</v>
      </c>
      <c r="N196" s="179" t="s">
        <v>41</v>
      </c>
      <c r="O196" s="76"/>
      <c r="P196" s="180">
        <f>O196*H196</f>
        <v>0</v>
      </c>
      <c r="Q196" s="180">
        <v>0</v>
      </c>
      <c r="R196" s="180">
        <f>Q196*H196</f>
        <v>0</v>
      </c>
      <c r="S196" s="180">
        <v>0</v>
      </c>
      <c r="T196" s="18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2" t="s">
        <v>152</v>
      </c>
      <c r="AT196" s="182" t="s">
        <v>147</v>
      </c>
      <c r="AU196" s="182" t="s">
        <v>89</v>
      </c>
      <c r="AY196" s="18" t="s">
        <v>145</v>
      </c>
      <c r="BE196" s="183">
        <f>IF(N196="základní",J196,0)</f>
        <v>0</v>
      </c>
      <c r="BF196" s="183">
        <f>IF(N196="snížená",J196,0)</f>
        <v>0</v>
      </c>
      <c r="BG196" s="183">
        <f>IF(N196="zákl. přenesená",J196,0)</f>
        <v>0</v>
      </c>
      <c r="BH196" s="183">
        <f>IF(N196="sníž. přenesená",J196,0)</f>
        <v>0</v>
      </c>
      <c r="BI196" s="183">
        <f>IF(N196="nulová",J196,0)</f>
        <v>0</v>
      </c>
      <c r="BJ196" s="18" t="s">
        <v>84</v>
      </c>
      <c r="BK196" s="183">
        <f>ROUND(I196*H196,2)</f>
        <v>0</v>
      </c>
      <c r="BL196" s="18" t="s">
        <v>152</v>
      </c>
      <c r="BM196" s="182" t="s">
        <v>1113</v>
      </c>
    </row>
    <row r="197" s="2" customFormat="1" ht="33" customHeight="1">
      <c r="A197" s="37"/>
      <c r="B197" s="170"/>
      <c r="C197" s="171" t="s">
        <v>274</v>
      </c>
      <c r="D197" s="171" t="s">
        <v>147</v>
      </c>
      <c r="E197" s="172" t="s">
        <v>428</v>
      </c>
      <c r="F197" s="173" t="s">
        <v>429</v>
      </c>
      <c r="G197" s="174" t="s">
        <v>174</v>
      </c>
      <c r="H197" s="175">
        <v>67.037999999999997</v>
      </c>
      <c r="I197" s="176"/>
      <c r="J197" s="177">
        <f>ROUND(I197*H197,2)</f>
        <v>0</v>
      </c>
      <c r="K197" s="173" t="s">
        <v>1</v>
      </c>
      <c r="L197" s="38"/>
      <c r="M197" s="178" t="s">
        <v>1</v>
      </c>
      <c r="N197" s="179" t="s">
        <v>41</v>
      </c>
      <c r="O197" s="76"/>
      <c r="P197" s="180">
        <f>O197*H197</f>
        <v>0</v>
      </c>
      <c r="Q197" s="180">
        <v>0</v>
      </c>
      <c r="R197" s="180">
        <f>Q197*H197</f>
        <v>0</v>
      </c>
      <c r="S197" s="180">
        <v>0</v>
      </c>
      <c r="T197" s="18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2" t="s">
        <v>152</v>
      </c>
      <c r="AT197" s="182" t="s">
        <v>147</v>
      </c>
      <c r="AU197" s="182" t="s">
        <v>89</v>
      </c>
      <c r="AY197" s="18" t="s">
        <v>145</v>
      </c>
      <c r="BE197" s="183">
        <f>IF(N197="základní",J197,0)</f>
        <v>0</v>
      </c>
      <c r="BF197" s="183">
        <f>IF(N197="snížená",J197,0)</f>
        <v>0</v>
      </c>
      <c r="BG197" s="183">
        <f>IF(N197="zákl. přenesená",J197,0)</f>
        <v>0</v>
      </c>
      <c r="BH197" s="183">
        <f>IF(N197="sníž. přenesená",J197,0)</f>
        <v>0</v>
      </c>
      <c r="BI197" s="183">
        <f>IF(N197="nulová",J197,0)</f>
        <v>0</v>
      </c>
      <c r="BJ197" s="18" t="s">
        <v>84</v>
      </c>
      <c r="BK197" s="183">
        <f>ROUND(I197*H197,2)</f>
        <v>0</v>
      </c>
      <c r="BL197" s="18" t="s">
        <v>152</v>
      </c>
      <c r="BM197" s="182" t="s">
        <v>1114</v>
      </c>
    </row>
    <row r="198" s="2" customFormat="1" ht="24.15" customHeight="1">
      <c r="A198" s="37"/>
      <c r="B198" s="170"/>
      <c r="C198" s="171" t="s">
        <v>278</v>
      </c>
      <c r="D198" s="171" t="s">
        <v>147</v>
      </c>
      <c r="E198" s="172" t="s">
        <v>431</v>
      </c>
      <c r="F198" s="173" t="s">
        <v>432</v>
      </c>
      <c r="G198" s="174" t="s">
        <v>174</v>
      </c>
      <c r="H198" s="175">
        <v>67.037999999999997</v>
      </c>
      <c r="I198" s="176"/>
      <c r="J198" s="177">
        <f>ROUND(I198*H198,2)</f>
        <v>0</v>
      </c>
      <c r="K198" s="173" t="s">
        <v>1</v>
      </c>
      <c r="L198" s="38"/>
      <c r="M198" s="178" t="s">
        <v>1</v>
      </c>
      <c r="N198" s="179" t="s">
        <v>41</v>
      </c>
      <c r="O198" s="76"/>
      <c r="P198" s="180">
        <f>O198*H198</f>
        <v>0</v>
      </c>
      <c r="Q198" s="180">
        <v>0</v>
      </c>
      <c r="R198" s="180">
        <f>Q198*H198</f>
        <v>0</v>
      </c>
      <c r="S198" s="180">
        <v>0</v>
      </c>
      <c r="T198" s="18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82" t="s">
        <v>152</v>
      </c>
      <c r="AT198" s="182" t="s">
        <v>147</v>
      </c>
      <c r="AU198" s="182" t="s">
        <v>89</v>
      </c>
      <c r="AY198" s="18" t="s">
        <v>145</v>
      </c>
      <c r="BE198" s="183">
        <f>IF(N198="základní",J198,0)</f>
        <v>0</v>
      </c>
      <c r="BF198" s="183">
        <f>IF(N198="snížená",J198,0)</f>
        <v>0</v>
      </c>
      <c r="BG198" s="183">
        <f>IF(N198="zákl. přenesená",J198,0)</f>
        <v>0</v>
      </c>
      <c r="BH198" s="183">
        <f>IF(N198="sníž. přenesená",J198,0)</f>
        <v>0</v>
      </c>
      <c r="BI198" s="183">
        <f>IF(N198="nulová",J198,0)</f>
        <v>0</v>
      </c>
      <c r="BJ198" s="18" t="s">
        <v>84</v>
      </c>
      <c r="BK198" s="183">
        <f>ROUND(I198*H198,2)</f>
        <v>0</v>
      </c>
      <c r="BL198" s="18" t="s">
        <v>152</v>
      </c>
      <c r="BM198" s="182" t="s">
        <v>1115</v>
      </c>
    </row>
    <row r="199" s="12" customFormat="1" ht="22.8" customHeight="1">
      <c r="A199" s="12"/>
      <c r="B199" s="157"/>
      <c r="C199" s="12"/>
      <c r="D199" s="158" t="s">
        <v>75</v>
      </c>
      <c r="E199" s="168" t="s">
        <v>433</v>
      </c>
      <c r="F199" s="168" t="s">
        <v>584</v>
      </c>
      <c r="G199" s="12"/>
      <c r="H199" s="12"/>
      <c r="I199" s="160"/>
      <c r="J199" s="169">
        <f>BK199</f>
        <v>0</v>
      </c>
      <c r="K199" s="12"/>
      <c r="L199" s="157"/>
      <c r="M199" s="162"/>
      <c r="N199" s="163"/>
      <c r="O199" s="163"/>
      <c r="P199" s="164">
        <f>P200</f>
        <v>0</v>
      </c>
      <c r="Q199" s="163"/>
      <c r="R199" s="164">
        <f>R200</f>
        <v>0</v>
      </c>
      <c r="S199" s="163"/>
      <c r="T199" s="165">
        <f>T200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58" t="s">
        <v>84</v>
      </c>
      <c r="AT199" s="166" t="s">
        <v>75</v>
      </c>
      <c r="AU199" s="166" t="s">
        <v>84</v>
      </c>
      <c r="AY199" s="158" t="s">
        <v>145</v>
      </c>
      <c r="BK199" s="167">
        <f>BK200</f>
        <v>0</v>
      </c>
    </row>
    <row r="200" s="2" customFormat="1" ht="16.5" customHeight="1">
      <c r="A200" s="37"/>
      <c r="B200" s="170"/>
      <c r="C200" s="171" t="s">
        <v>283</v>
      </c>
      <c r="D200" s="171" t="s">
        <v>147</v>
      </c>
      <c r="E200" s="172" t="s">
        <v>436</v>
      </c>
      <c r="F200" s="173" t="s">
        <v>437</v>
      </c>
      <c r="G200" s="174" t="s">
        <v>174</v>
      </c>
      <c r="H200" s="175">
        <v>69.472999999999999</v>
      </c>
      <c r="I200" s="176"/>
      <c r="J200" s="177">
        <f>ROUND(I200*H200,2)</f>
        <v>0</v>
      </c>
      <c r="K200" s="173" t="s">
        <v>1</v>
      </c>
      <c r="L200" s="38"/>
      <c r="M200" s="178" t="s">
        <v>1</v>
      </c>
      <c r="N200" s="179" t="s">
        <v>41</v>
      </c>
      <c r="O200" s="76"/>
      <c r="P200" s="180">
        <f>O200*H200</f>
        <v>0</v>
      </c>
      <c r="Q200" s="180">
        <v>0</v>
      </c>
      <c r="R200" s="180">
        <f>Q200*H200</f>
        <v>0</v>
      </c>
      <c r="S200" s="180">
        <v>0</v>
      </c>
      <c r="T200" s="18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82" t="s">
        <v>152</v>
      </c>
      <c r="AT200" s="182" t="s">
        <v>147</v>
      </c>
      <c r="AU200" s="182" t="s">
        <v>89</v>
      </c>
      <c r="AY200" s="18" t="s">
        <v>145</v>
      </c>
      <c r="BE200" s="183">
        <f>IF(N200="základní",J200,0)</f>
        <v>0</v>
      </c>
      <c r="BF200" s="183">
        <f>IF(N200="snížená",J200,0)</f>
        <v>0</v>
      </c>
      <c r="BG200" s="183">
        <f>IF(N200="zákl. přenesená",J200,0)</f>
        <v>0</v>
      </c>
      <c r="BH200" s="183">
        <f>IF(N200="sníž. přenesená",J200,0)</f>
        <v>0</v>
      </c>
      <c r="BI200" s="183">
        <f>IF(N200="nulová",J200,0)</f>
        <v>0</v>
      </c>
      <c r="BJ200" s="18" t="s">
        <v>84</v>
      </c>
      <c r="BK200" s="183">
        <f>ROUND(I200*H200,2)</f>
        <v>0</v>
      </c>
      <c r="BL200" s="18" t="s">
        <v>152</v>
      </c>
      <c r="BM200" s="182" t="s">
        <v>1116</v>
      </c>
    </row>
    <row r="201" s="12" customFormat="1" ht="22.8" customHeight="1">
      <c r="A201" s="12"/>
      <c r="B201" s="157"/>
      <c r="C201" s="12"/>
      <c r="D201" s="158" t="s">
        <v>75</v>
      </c>
      <c r="E201" s="168" t="s">
        <v>75</v>
      </c>
      <c r="F201" s="168" t="s">
        <v>586</v>
      </c>
      <c r="G201" s="12"/>
      <c r="H201" s="12"/>
      <c r="I201" s="160"/>
      <c r="J201" s="169">
        <f>BK201</f>
        <v>0</v>
      </c>
      <c r="K201" s="12"/>
      <c r="L201" s="157"/>
      <c r="M201" s="162"/>
      <c r="N201" s="163"/>
      <c r="O201" s="163"/>
      <c r="P201" s="164">
        <f>SUM(P202:P203)</f>
        <v>0</v>
      </c>
      <c r="Q201" s="163"/>
      <c r="R201" s="164">
        <f>SUM(R202:R203)</f>
        <v>0</v>
      </c>
      <c r="S201" s="163"/>
      <c r="T201" s="165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8" t="s">
        <v>84</v>
      </c>
      <c r="AT201" s="166" t="s">
        <v>75</v>
      </c>
      <c r="AU201" s="166" t="s">
        <v>84</v>
      </c>
      <c r="AY201" s="158" t="s">
        <v>145</v>
      </c>
      <c r="BK201" s="167">
        <f>SUM(BK202:BK203)</f>
        <v>0</v>
      </c>
    </row>
    <row r="202" s="2" customFormat="1" ht="24.15" customHeight="1">
      <c r="A202" s="37"/>
      <c r="B202" s="170"/>
      <c r="C202" s="171" t="s">
        <v>286</v>
      </c>
      <c r="D202" s="171" t="s">
        <v>147</v>
      </c>
      <c r="E202" s="172" t="s">
        <v>1117</v>
      </c>
      <c r="F202" s="173" t="s">
        <v>1118</v>
      </c>
      <c r="G202" s="174" t="s">
        <v>479</v>
      </c>
      <c r="H202" s="175">
        <v>1</v>
      </c>
      <c r="I202" s="176"/>
      <c r="J202" s="177">
        <f>ROUND(I202*H202,2)</f>
        <v>0</v>
      </c>
      <c r="K202" s="173" t="s">
        <v>1</v>
      </c>
      <c r="L202" s="38"/>
      <c r="M202" s="178" t="s">
        <v>1</v>
      </c>
      <c r="N202" s="179" t="s">
        <v>41</v>
      </c>
      <c r="O202" s="76"/>
      <c r="P202" s="180">
        <f>O202*H202</f>
        <v>0</v>
      </c>
      <c r="Q202" s="180">
        <v>0</v>
      </c>
      <c r="R202" s="180">
        <f>Q202*H202</f>
        <v>0</v>
      </c>
      <c r="S202" s="180">
        <v>0</v>
      </c>
      <c r="T202" s="18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82" t="s">
        <v>152</v>
      </c>
      <c r="AT202" s="182" t="s">
        <v>147</v>
      </c>
      <c r="AU202" s="182" t="s">
        <v>89</v>
      </c>
      <c r="AY202" s="18" t="s">
        <v>145</v>
      </c>
      <c r="BE202" s="183">
        <f>IF(N202="základní",J202,0)</f>
        <v>0</v>
      </c>
      <c r="BF202" s="183">
        <f>IF(N202="snížená",J202,0)</f>
        <v>0</v>
      </c>
      <c r="BG202" s="183">
        <f>IF(N202="zákl. přenesená",J202,0)</f>
        <v>0</v>
      </c>
      <c r="BH202" s="183">
        <f>IF(N202="sníž. přenesená",J202,0)</f>
        <v>0</v>
      </c>
      <c r="BI202" s="183">
        <f>IF(N202="nulová",J202,0)</f>
        <v>0</v>
      </c>
      <c r="BJ202" s="18" t="s">
        <v>84</v>
      </c>
      <c r="BK202" s="183">
        <f>ROUND(I202*H202,2)</f>
        <v>0</v>
      </c>
      <c r="BL202" s="18" t="s">
        <v>152</v>
      </c>
      <c r="BM202" s="182" t="s">
        <v>1119</v>
      </c>
    </row>
    <row r="203" s="2" customFormat="1" ht="16.5" customHeight="1">
      <c r="A203" s="37"/>
      <c r="B203" s="170"/>
      <c r="C203" s="171" t="s">
        <v>290</v>
      </c>
      <c r="D203" s="171" t="s">
        <v>147</v>
      </c>
      <c r="E203" s="172" t="s">
        <v>587</v>
      </c>
      <c r="F203" s="173" t="s">
        <v>588</v>
      </c>
      <c r="G203" s="174" t="s">
        <v>479</v>
      </c>
      <c r="H203" s="175">
        <v>1</v>
      </c>
      <c r="I203" s="176"/>
      <c r="J203" s="177">
        <f>ROUND(I203*H203,2)</f>
        <v>0</v>
      </c>
      <c r="K203" s="173" t="s">
        <v>1</v>
      </c>
      <c r="L203" s="38"/>
      <c r="M203" s="178" t="s">
        <v>1</v>
      </c>
      <c r="N203" s="179" t="s">
        <v>41</v>
      </c>
      <c r="O203" s="76"/>
      <c r="P203" s="180">
        <f>O203*H203</f>
        <v>0</v>
      </c>
      <c r="Q203" s="180">
        <v>0</v>
      </c>
      <c r="R203" s="180">
        <f>Q203*H203</f>
        <v>0</v>
      </c>
      <c r="S203" s="180">
        <v>0</v>
      </c>
      <c r="T203" s="18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82" t="s">
        <v>152</v>
      </c>
      <c r="AT203" s="182" t="s">
        <v>147</v>
      </c>
      <c r="AU203" s="182" t="s">
        <v>89</v>
      </c>
      <c r="AY203" s="18" t="s">
        <v>145</v>
      </c>
      <c r="BE203" s="183">
        <f>IF(N203="základní",J203,0)</f>
        <v>0</v>
      </c>
      <c r="BF203" s="183">
        <f>IF(N203="snížená",J203,0)</f>
        <v>0</v>
      </c>
      <c r="BG203" s="183">
        <f>IF(N203="zákl. přenesená",J203,0)</f>
        <v>0</v>
      </c>
      <c r="BH203" s="183">
        <f>IF(N203="sníž. přenesená",J203,0)</f>
        <v>0</v>
      </c>
      <c r="BI203" s="183">
        <f>IF(N203="nulová",J203,0)</f>
        <v>0</v>
      </c>
      <c r="BJ203" s="18" t="s">
        <v>84</v>
      </c>
      <c r="BK203" s="183">
        <f>ROUND(I203*H203,2)</f>
        <v>0</v>
      </c>
      <c r="BL203" s="18" t="s">
        <v>152</v>
      </c>
      <c r="BM203" s="182" t="s">
        <v>1120</v>
      </c>
    </row>
    <row r="204" s="12" customFormat="1" ht="22.8" customHeight="1">
      <c r="A204" s="12"/>
      <c r="B204" s="157"/>
      <c r="C204" s="12"/>
      <c r="D204" s="158" t="s">
        <v>75</v>
      </c>
      <c r="E204" s="168" t="s">
        <v>590</v>
      </c>
      <c r="F204" s="168" t="s">
        <v>893</v>
      </c>
      <c r="G204" s="12"/>
      <c r="H204" s="12"/>
      <c r="I204" s="160"/>
      <c r="J204" s="169">
        <f>BK204</f>
        <v>0</v>
      </c>
      <c r="K204" s="12"/>
      <c r="L204" s="157"/>
      <c r="M204" s="162"/>
      <c r="N204" s="163"/>
      <c r="O204" s="163"/>
      <c r="P204" s="164">
        <f>SUM(P205:P240)</f>
        <v>0</v>
      </c>
      <c r="Q204" s="163"/>
      <c r="R204" s="164">
        <f>SUM(R205:R240)</f>
        <v>6.6037623600000002</v>
      </c>
      <c r="S204" s="163"/>
      <c r="T204" s="165">
        <f>SUM(T205:T240)</f>
        <v>7.4385839999999988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58" t="s">
        <v>84</v>
      </c>
      <c r="AT204" s="166" t="s">
        <v>75</v>
      </c>
      <c r="AU204" s="166" t="s">
        <v>84</v>
      </c>
      <c r="AY204" s="158" t="s">
        <v>145</v>
      </c>
      <c r="BK204" s="167">
        <f>SUM(BK205:BK240)</f>
        <v>0</v>
      </c>
    </row>
    <row r="205" s="2" customFormat="1" ht="37.8" customHeight="1">
      <c r="A205" s="37"/>
      <c r="B205" s="170"/>
      <c r="C205" s="171" t="s">
        <v>293</v>
      </c>
      <c r="D205" s="171" t="s">
        <v>147</v>
      </c>
      <c r="E205" s="172" t="s">
        <v>592</v>
      </c>
      <c r="F205" s="173" t="s">
        <v>593</v>
      </c>
      <c r="G205" s="174" t="s">
        <v>192</v>
      </c>
      <c r="H205" s="175">
        <v>200.74199999999999</v>
      </c>
      <c r="I205" s="176"/>
      <c r="J205" s="177">
        <f>ROUND(I205*H205,2)</f>
        <v>0</v>
      </c>
      <c r="K205" s="173" t="s">
        <v>1</v>
      </c>
      <c r="L205" s="38"/>
      <c r="M205" s="178" t="s">
        <v>1</v>
      </c>
      <c r="N205" s="179" t="s">
        <v>41</v>
      </c>
      <c r="O205" s="76"/>
      <c r="P205" s="180">
        <f>O205*H205</f>
        <v>0</v>
      </c>
      <c r="Q205" s="180">
        <v>0.00080000000000000004</v>
      </c>
      <c r="R205" s="180">
        <f>Q205*H205</f>
        <v>0.1605936</v>
      </c>
      <c r="S205" s="180">
        <v>0.002</v>
      </c>
      <c r="T205" s="181">
        <f>S205*H205</f>
        <v>0.40148400000000001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82" t="s">
        <v>152</v>
      </c>
      <c r="AT205" s="182" t="s">
        <v>147</v>
      </c>
      <c r="AU205" s="182" t="s">
        <v>89</v>
      </c>
      <c r="AY205" s="18" t="s">
        <v>145</v>
      </c>
      <c r="BE205" s="183">
        <f>IF(N205="základní",J205,0)</f>
        <v>0</v>
      </c>
      <c r="BF205" s="183">
        <f>IF(N205="snížená",J205,0)</f>
        <v>0</v>
      </c>
      <c r="BG205" s="183">
        <f>IF(N205="zákl. přenesená",J205,0)</f>
        <v>0</v>
      </c>
      <c r="BH205" s="183">
        <f>IF(N205="sníž. přenesená",J205,0)</f>
        <v>0</v>
      </c>
      <c r="BI205" s="183">
        <f>IF(N205="nulová",J205,0)</f>
        <v>0</v>
      </c>
      <c r="BJ205" s="18" t="s">
        <v>84</v>
      </c>
      <c r="BK205" s="183">
        <f>ROUND(I205*H205,2)</f>
        <v>0</v>
      </c>
      <c r="BL205" s="18" t="s">
        <v>152</v>
      </c>
      <c r="BM205" s="182" t="s">
        <v>1121</v>
      </c>
    </row>
    <row r="206" s="15" customFormat="1">
      <c r="A206" s="15"/>
      <c r="B206" s="211"/>
      <c r="C206" s="15"/>
      <c r="D206" s="185" t="s">
        <v>154</v>
      </c>
      <c r="E206" s="212" t="s">
        <v>1</v>
      </c>
      <c r="F206" s="213" t="s">
        <v>1122</v>
      </c>
      <c r="G206" s="15"/>
      <c r="H206" s="212" t="s">
        <v>1</v>
      </c>
      <c r="I206" s="214"/>
      <c r="J206" s="15"/>
      <c r="K206" s="15"/>
      <c r="L206" s="211"/>
      <c r="M206" s="215"/>
      <c r="N206" s="216"/>
      <c r="O206" s="216"/>
      <c r="P206" s="216"/>
      <c r="Q206" s="216"/>
      <c r="R206" s="216"/>
      <c r="S206" s="216"/>
      <c r="T206" s="21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12" t="s">
        <v>154</v>
      </c>
      <c r="AU206" s="212" t="s">
        <v>89</v>
      </c>
      <c r="AV206" s="15" t="s">
        <v>84</v>
      </c>
      <c r="AW206" s="15" t="s">
        <v>32</v>
      </c>
      <c r="AX206" s="15" t="s">
        <v>76</v>
      </c>
      <c r="AY206" s="212" t="s">
        <v>145</v>
      </c>
    </row>
    <row r="207" s="13" customFormat="1">
      <c r="A207" s="13"/>
      <c r="B207" s="184"/>
      <c r="C207" s="13"/>
      <c r="D207" s="185" t="s">
        <v>154</v>
      </c>
      <c r="E207" s="186" t="s">
        <v>1</v>
      </c>
      <c r="F207" s="187" t="s">
        <v>1123</v>
      </c>
      <c r="G207" s="13"/>
      <c r="H207" s="188">
        <v>31.699999999999999</v>
      </c>
      <c r="I207" s="189"/>
      <c r="J207" s="13"/>
      <c r="K207" s="13"/>
      <c r="L207" s="184"/>
      <c r="M207" s="190"/>
      <c r="N207" s="191"/>
      <c r="O207" s="191"/>
      <c r="P207" s="191"/>
      <c r="Q207" s="191"/>
      <c r="R207" s="191"/>
      <c r="S207" s="191"/>
      <c r="T207" s="19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186" t="s">
        <v>154</v>
      </c>
      <c r="AU207" s="186" t="s">
        <v>89</v>
      </c>
      <c r="AV207" s="13" t="s">
        <v>89</v>
      </c>
      <c r="AW207" s="13" t="s">
        <v>32</v>
      </c>
      <c r="AX207" s="13" t="s">
        <v>76</v>
      </c>
      <c r="AY207" s="186" t="s">
        <v>145</v>
      </c>
    </row>
    <row r="208" s="15" customFormat="1">
      <c r="A208" s="15"/>
      <c r="B208" s="211"/>
      <c r="C208" s="15"/>
      <c r="D208" s="185" t="s">
        <v>154</v>
      </c>
      <c r="E208" s="212" t="s">
        <v>1</v>
      </c>
      <c r="F208" s="213" t="s">
        <v>1124</v>
      </c>
      <c r="G208" s="15"/>
      <c r="H208" s="212" t="s">
        <v>1</v>
      </c>
      <c r="I208" s="214"/>
      <c r="J208" s="15"/>
      <c r="K208" s="15"/>
      <c r="L208" s="211"/>
      <c r="M208" s="215"/>
      <c r="N208" s="216"/>
      <c r="O208" s="216"/>
      <c r="P208" s="216"/>
      <c r="Q208" s="216"/>
      <c r="R208" s="216"/>
      <c r="S208" s="216"/>
      <c r="T208" s="21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12" t="s">
        <v>154</v>
      </c>
      <c r="AU208" s="212" t="s">
        <v>89</v>
      </c>
      <c r="AV208" s="15" t="s">
        <v>84</v>
      </c>
      <c r="AW208" s="15" t="s">
        <v>32</v>
      </c>
      <c r="AX208" s="15" t="s">
        <v>76</v>
      </c>
      <c r="AY208" s="212" t="s">
        <v>145</v>
      </c>
    </row>
    <row r="209" s="13" customFormat="1">
      <c r="A209" s="13"/>
      <c r="B209" s="184"/>
      <c r="C209" s="13"/>
      <c r="D209" s="185" t="s">
        <v>154</v>
      </c>
      <c r="E209" s="186" t="s">
        <v>1</v>
      </c>
      <c r="F209" s="187" t="s">
        <v>1125</v>
      </c>
      <c r="G209" s="13"/>
      <c r="H209" s="188">
        <v>34.442</v>
      </c>
      <c r="I209" s="189"/>
      <c r="J209" s="13"/>
      <c r="K209" s="13"/>
      <c r="L209" s="184"/>
      <c r="M209" s="190"/>
      <c r="N209" s="191"/>
      <c r="O209" s="191"/>
      <c r="P209" s="191"/>
      <c r="Q209" s="191"/>
      <c r="R209" s="191"/>
      <c r="S209" s="191"/>
      <c r="T209" s="19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6" t="s">
        <v>154</v>
      </c>
      <c r="AU209" s="186" t="s">
        <v>89</v>
      </c>
      <c r="AV209" s="13" t="s">
        <v>89</v>
      </c>
      <c r="AW209" s="13" t="s">
        <v>32</v>
      </c>
      <c r="AX209" s="13" t="s">
        <v>76</v>
      </c>
      <c r="AY209" s="186" t="s">
        <v>145</v>
      </c>
    </row>
    <row r="210" s="15" customFormat="1">
      <c r="A210" s="15"/>
      <c r="B210" s="211"/>
      <c r="C210" s="15"/>
      <c r="D210" s="185" t="s">
        <v>154</v>
      </c>
      <c r="E210" s="212" t="s">
        <v>1</v>
      </c>
      <c r="F210" s="213" t="s">
        <v>1126</v>
      </c>
      <c r="G210" s="15"/>
      <c r="H210" s="212" t="s">
        <v>1</v>
      </c>
      <c r="I210" s="214"/>
      <c r="J210" s="15"/>
      <c r="K210" s="15"/>
      <c r="L210" s="211"/>
      <c r="M210" s="215"/>
      <c r="N210" s="216"/>
      <c r="O210" s="216"/>
      <c r="P210" s="216"/>
      <c r="Q210" s="216"/>
      <c r="R210" s="216"/>
      <c r="S210" s="216"/>
      <c r="T210" s="21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12" t="s">
        <v>154</v>
      </c>
      <c r="AU210" s="212" t="s">
        <v>89</v>
      </c>
      <c r="AV210" s="15" t="s">
        <v>84</v>
      </c>
      <c r="AW210" s="15" t="s">
        <v>32</v>
      </c>
      <c r="AX210" s="15" t="s">
        <v>76</v>
      </c>
      <c r="AY210" s="212" t="s">
        <v>145</v>
      </c>
    </row>
    <row r="211" s="13" customFormat="1">
      <c r="A211" s="13"/>
      <c r="B211" s="184"/>
      <c r="C211" s="13"/>
      <c r="D211" s="185" t="s">
        <v>154</v>
      </c>
      <c r="E211" s="186" t="s">
        <v>1</v>
      </c>
      <c r="F211" s="187" t="s">
        <v>1127</v>
      </c>
      <c r="G211" s="13"/>
      <c r="H211" s="188">
        <v>37</v>
      </c>
      <c r="I211" s="189"/>
      <c r="J211" s="13"/>
      <c r="K211" s="13"/>
      <c r="L211" s="184"/>
      <c r="M211" s="190"/>
      <c r="N211" s="191"/>
      <c r="O211" s="191"/>
      <c r="P211" s="191"/>
      <c r="Q211" s="191"/>
      <c r="R211" s="191"/>
      <c r="S211" s="191"/>
      <c r="T211" s="19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6" t="s">
        <v>154</v>
      </c>
      <c r="AU211" s="186" t="s">
        <v>89</v>
      </c>
      <c r="AV211" s="13" t="s">
        <v>89</v>
      </c>
      <c r="AW211" s="13" t="s">
        <v>32</v>
      </c>
      <c r="AX211" s="13" t="s">
        <v>76</v>
      </c>
      <c r="AY211" s="186" t="s">
        <v>145</v>
      </c>
    </row>
    <row r="212" s="15" customFormat="1">
      <c r="A212" s="15"/>
      <c r="B212" s="211"/>
      <c r="C212" s="15"/>
      <c r="D212" s="185" t="s">
        <v>154</v>
      </c>
      <c r="E212" s="212" t="s">
        <v>1</v>
      </c>
      <c r="F212" s="213" t="s">
        <v>1128</v>
      </c>
      <c r="G212" s="15"/>
      <c r="H212" s="212" t="s">
        <v>1</v>
      </c>
      <c r="I212" s="214"/>
      <c r="J212" s="15"/>
      <c r="K212" s="15"/>
      <c r="L212" s="211"/>
      <c r="M212" s="215"/>
      <c r="N212" s="216"/>
      <c r="O212" s="216"/>
      <c r="P212" s="216"/>
      <c r="Q212" s="216"/>
      <c r="R212" s="216"/>
      <c r="S212" s="216"/>
      <c r="T212" s="21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12" t="s">
        <v>154</v>
      </c>
      <c r="AU212" s="212" t="s">
        <v>89</v>
      </c>
      <c r="AV212" s="15" t="s">
        <v>84</v>
      </c>
      <c r="AW212" s="15" t="s">
        <v>32</v>
      </c>
      <c r="AX212" s="15" t="s">
        <v>76</v>
      </c>
      <c r="AY212" s="212" t="s">
        <v>145</v>
      </c>
    </row>
    <row r="213" s="13" customFormat="1">
      <c r="A213" s="13"/>
      <c r="B213" s="184"/>
      <c r="C213" s="13"/>
      <c r="D213" s="185" t="s">
        <v>154</v>
      </c>
      <c r="E213" s="186" t="s">
        <v>1</v>
      </c>
      <c r="F213" s="187" t="s">
        <v>1129</v>
      </c>
      <c r="G213" s="13"/>
      <c r="H213" s="188">
        <v>35.600000000000001</v>
      </c>
      <c r="I213" s="189"/>
      <c r="J213" s="13"/>
      <c r="K213" s="13"/>
      <c r="L213" s="184"/>
      <c r="M213" s="190"/>
      <c r="N213" s="191"/>
      <c r="O213" s="191"/>
      <c r="P213" s="191"/>
      <c r="Q213" s="191"/>
      <c r="R213" s="191"/>
      <c r="S213" s="191"/>
      <c r="T213" s="19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6" t="s">
        <v>154</v>
      </c>
      <c r="AU213" s="186" t="s">
        <v>89</v>
      </c>
      <c r="AV213" s="13" t="s">
        <v>89</v>
      </c>
      <c r="AW213" s="13" t="s">
        <v>32</v>
      </c>
      <c r="AX213" s="13" t="s">
        <v>76</v>
      </c>
      <c r="AY213" s="186" t="s">
        <v>145</v>
      </c>
    </row>
    <row r="214" s="15" customFormat="1">
      <c r="A214" s="15"/>
      <c r="B214" s="211"/>
      <c r="C214" s="15"/>
      <c r="D214" s="185" t="s">
        <v>154</v>
      </c>
      <c r="E214" s="212" t="s">
        <v>1</v>
      </c>
      <c r="F214" s="213" t="s">
        <v>1130</v>
      </c>
      <c r="G214" s="15"/>
      <c r="H214" s="212" t="s">
        <v>1</v>
      </c>
      <c r="I214" s="214"/>
      <c r="J214" s="15"/>
      <c r="K214" s="15"/>
      <c r="L214" s="211"/>
      <c r="M214" s="215"/>
      <c r="N214" s="216"/>
      <c r="O214" s="216"/>
      <c r="P214" s="216"/>
      <c r="Q214" s="216"/>
      <c r="R214" s="216"/>
      <c r="S214" s="216"/>
      <c r="T214" s="217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12" t="s">
        <v>154</v>
      </c>
      <c r="AU214" s="212" t="s">
        <v>89</v>
      </c>
      <c r="AV214" s="15" t="s">
        <v>84</v>
      </c>
      <c r="AW214" s="15" t="s">
        <v>32</v>
      </c>
      <c r="AX214" s="15" t="s">
        <v>76</v>
      </c>
      <c r="AY214" s="212" t="s">
        <v>145</v>
      </c>
    </row>
    <row r="215" s="13" customFormat="1">
      <c r="A215" s="13"/>
      <c r="B215" s="184"/>
      <c r="C215" s="13"/>
      <c r="D215" s="185" t="s">
        <v>154</v>
      </c>
      <c r="E215" s="186" t="s">
        <v>1</v>
      </c>
      <c r="F215" s="187" t="s">
        <v>99</v>
      </c>
      <c r="G215" s="13"/>
      <c r="H215" s="188">
        <v>60</v>
      </c>
      <c r="I215" s="189"/>
      <c r="J215" s="13"/>
      <c r="K215" s="13"/>
      <c r="L215" s="184"/>
      <c r="M215" s="190"/>
      <c r="N215" s="191"/>
      <c r="O215" s="191"/>
      <c r="P215" s="191"/>
      <c r="Q215" s="191"/>
      <c r="R215" s="191"/>
      <c r="S215" s="191"/>
      <c r="T215" s="19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6" t="s">
        <v>154</v>
      </c>
      <c r="AU215" s="186" t="s">
        <v>89</v>
      </c>
      <c r="AV215" s="13" t="s">
        <v>89</v>
      </c>
      <c r="AW215" s="13" t="s">
        <v>32</v>
      </c>
      <c r="AX215" s="13" t="s">
        <v>76</v>
      </c>
      <c r="AY215" s="186" t="s">
        <v>145</v>
      </c>
    </row>
    <row r="216" s="15" customFormat="1">
      <c r="A216" s="15"/>
      <c r="B216" s="211"/>
      <c r="C216" s="15"/>
      <c r="D216" s="185" t="s">
        <v>154</v>
      </c>
      <c r="E216" s="212" t="s">
        <v>1</v>
      </c>
      <c r="F216" s="213" t="s">
        <v>1131</v>
      </c>
      <c r="G216" s="15"/>
      <c r="H216" s="212" t="s">
        <v>1</v>
      </c>
      <c r="I216" s="214"/>
      <c r="J216" s="15"/>
      <c r="K216" s="15"/>
      <c r="L216" s="211"/>
      <c r="M216" s="215"/>
      <c r="N216" s="216"/>
      <c r="O216" s="216"/>
      <c r="P216" s="216"/>
      <c r="Q216" s="216"/>
      <c r="R216" s="216"/>
      <c r="S216" s="216"/>
      <c r="T216" s="21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12" t="s">
        <v>154</v>
      </c>
      <c r="AU216" s="212" t="s">
        <v>89</v>
      </c>
      <c r="AV216" s="15" t="s">
        <v>84</v>
      </c>
      <c r="AW216" s="15" t="s">
        <v>32</v>
      </c>
      <c r="AX216" s="15" t="s">
        <v>76</v>
      </c>
      <c r="AY216" s="212" t="s">
        <v>145</v>
      </c>
    </row>
    <row r="217" s="13" customFormat="1">
      <c r="A217" s="13"/>
      <c r="B217" s="184"/>
      <c r="C217" s="13"/>
      <c r="D217" s="185" t="s">
        <v>154</v>
      </c>
      <c r="E217" s="186" t="s">
        <v>1</v>
      </c>
      <c r="F217" s="187" t="s">
        <v>89</v>
      </c>
      <c r="G217" s="13"/>
      <c r="H217" s="188">
        <v>2</v>
      </c>
      <c r="I217" s="189"/>
      <c r="J217" s="13"/>
      <c r="K217" s="13"/>
      <c r="L217" s="184"/>
      <c r="M217" s="190"/>
      <c r="N217" s="191"/>
      <c r="O217" s="191"/>
      <c r="P217" s="191"/>
      <c r="Q217" s="191"/>
      <c r="R217" s="191"/>
      <c r="S217" s="191"/>
      <c r="T217" s="192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186" t="s">
        <v>154</v>
      </c>
      <c r="AU217" s="186" t="s">
        <v>89</v>
      </c>
      <c r="AV217" s="13" t="s">
        <v>89</v>
      </c>
      <c r="AW217" s="13" t="s">
        <v>32</v>
      </c>
      <c r="AX217" s="13" t="s">
        <v>76</v>
      </c>
      <c r="AY217" s="186" t="s">
        <v>145</v>
      </c>
    </row>
    <row r="218" s="14" customFormat="1">
      <c r="A218" s="14"/>
      <c r="B218" s="193"/>
      <c r="C218" s="14"/>
      <c r="D218" s="185" t="s">
        <v>154</v>
      </c>
      <c r="E218" s="194" t="s">
        <v>1</v>
      </c>
      <c r="F218" s="195" t="s">
        <v>159</v>
      </c>
      <c r="G218" s="14"/>
      <c r="H218" s="196">
        <v>200.74199999999999</v>
      </c>
      <c r="I218" s="197"/>
      <c r="J218" s="14"/>
      <c r="K218" s="14"/>
      <c r="L218" s="193"/>
      <c r="M218" s="198"/>
      <c r="N218" s="199"/>
      <c r="O218" s="199"/>
      <c r="P218" s="199"/>
      <c r="Q218" s="199"/>
      <c r="R218" s="199"/>
      <c r="S218" s="199"/>
      <c r="T218" s="20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194" t="s">
        <v>154</v>
      </c>
      <c r="AU218" s="194" t="s">
        <v>89</v>
      </c>
      <c r="AV218" s="14" t="s">
        <v>152</v>
      </c>
      <c r="AW218" s="14" t="s">
        <v>32</v>
      </c>
      <c r="AX218" s="14" t="s">
        <v>84</v>
      </c>
      <c r="AY218" s="194" t="s">
        <v>145</v>
      </c>
    </row>
    <row r="219" s="2" customFormat="1" ht="24.15" customHeight="1">
      <c r="A219" s="37"/>
      <c r="B219" s="170"/>
      <c r="C219" s="171" t="s">
        <v>300</v>
      </c>
      <c r="D219" s="171" t="s">
        <v>147</v>
      </c>
      <c r="E219" s="172" t="s">
        <v>609</v>
      </c>
      <c r="F219" s="173" t="s">
        <v>610</v>
      </c>
      <c r="G219" s="174" t="s">
        <v>192</v>
      </c>
      <c r="H219" s="175">
        <v>140.74199999999999</v>
      </c>
      <c r="I219" s="176"/>
      <c r="J219" s="177">
        <f>ROUND(I219*H219,2)</f>
        <v>0</v>
      </c>
      <c r="K219" s="173" t="s">
        <v>1</v>
      </c>
      <c r="L219" s="38"/>
      <c r="M219" s="178" t="s">
        <v>1</v>
      </c>
      <c r="N219" s="179" t="s">
        <v>41</v>
      </c>
      <c r="O219" s="76"/>
      <c r="P219" s="180">
        <f>O219*H219</f>
        <v>0</v>
      </c>
      <c r="Q219" s="180">
        <v>0</v>
      </c>
      <c r="R219" s="180">
        <f>Q219*H219</f>
        <v>0</v>
      </c>
      <c r="S219" s="180">
        <v>0.029999999999999999</v>
      </c>
      <c r="T219" s="181">
        <f>S219*H219</f>
        <v>4.2222599999999995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82" t="s">
        <v>152</v>
      </c>
      <c r="AT219" s="182" t="s">
        <v>147</v>
      </c>
      <c r="AU219" s="182" t="s">
        <v>89</v>
      </c>
      <c r="AY219" s="18" t="s">
        <v>145</v>
      </c>
      <c r="BE219" s="183">
        <f>IF(N219="základní",J219,0)</f>
        <v>0</v>
      </c>
      <c r="BF219" s="183">
        <f>IF(N219="snížená",J219,0)</f>
        <v>0</v>
      </c>
      <c r="BG219" s="183">
        <f>IF(N219="zákl. přenesená",J219,0)</f>
        <v>0</v>
      </c>
      <c r="BH219" s="183">
        <f>IF(N219="sníž. přenesená",J219,0)</f>
        <v>0</v>
      </c>
      <c r="BI219" s="183">
        <f>IF(N219="nulová",J219,0)</f>
        <v>0</v>
      </c>
      <c r="BJ219" s="18" t="s">
        <v>84</v>
      </c>
      <c r="BK219" s="183">
        <f>ROUND(I219*H219,2)</f>
        <v>0</v>
      </c>
      <c r="BL219" s="18" t="s">
        <v>152</v>
      </c>
      <c r="BM219" s="182" t="s">
        <v>1132</v>
      </c>
    </row>
    <row r="220" s="15" customFormat="1">
      <c r="A220" s="15"/>
      <c r="B220" s="211"/>
      <c r="C220" s="15"/>
      <c r="D220" s="185" t="s">
        <v>154</v>
      </c>
      <c r="E220" s="212" t="s">
        <v>1</v>
      </c>
      <c r="F220" s="213" t="s">
        <v>1122</v>
      </c>
      <c r="G220" s="15"/>
      <c r="H220" s="212" t="s">
        <v>1</v>
      </c>
      <c r="I220" s="214"/>
      <c r="J220" s="15"/>
      <c r="K220" s="15"/>
      <c r="L220" s="211"/>
      <c r="M220" s="215"/>
      <c r="N220" s="216"/>
      <c r="O220" s="216"/>
      <c r="P220" s="216"/>
      <c r="Q220" s="216"/>
      <c r="R220" s="216"/>
      <c r="S220" s="216"/>
      <c r="T220" s="217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12" t="s">
        <v>154</v>
      </c>
      <c r="AU220" s="212" t="s">
        <v>89</v>
      </c>
      <c r="AV220" s="15" t="s">
        <v>84</v>
      </c>
      <c r="AW220" s="15" t="s">
        <v>32</v>
      </c>
      <c r="AX220" s="15" t="s">
        <v>76</v>
      </c>
      <c r="AY220" s="212" t="s">
        <v>145</v>
      </c>
    </row>
    <row r="221" s="13" customFormat="1">
      <c r="A221" s="13"/>
      <c r="B221" s="184"/>
      <c r="C221" s="13"/>
      <c r="D221" s="185" t="s">
        <v>154</v>
      </c>
      <c r="E221" s="186" t="s">
        <v>1</v>
      </c>
      <c r="F221" s="187" t="s">
        <v>1123</v>
      </c>
      <c r="G221" s="13"/>
      <c r="H221" s="188">
        <v>31.699999999999999</v>
      </c>
      <c r="I221" s="189"/>
      <c r="J221" s="13"/>
      <c r="K221" s="13"/>
      <c r="L221" s="184"/>
      <c r="M221" s="190"/>
      <c r="N221" s="191"/>
      <c r="O221" s="191"/>
      <c r="P221" s="191"/>
      <c r="Q221" s="191"/>
      <c r="R221" s="191"/>
      <c r="S221" s="191"/>
      <c r="T221" s="19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186" t="s">
        <v>154</v>
      </c>
      <c r="AU221" s="186" t="s">
        <v>89</v>
      </c>
      <c r="AV221" s="13" t="s">
        <v>89</v>
      </c>
      <c r="AW221" s="13" t="s">
        <v>32</v>
      </c>
      <c r="AX221" s="13" t="s">
        <v>76</v>
      </c>
      <c r="AY221" s="186" t="s">
        <v>145</v>
      </c>
    </row>
    <row r="222" s="15" customFormat="1">
      <c r="A222" s="15"/>
      <c r="B222" s="211"/>
      <c r="C222" s="15"/>
      <c r="D222" s="185" t="s">
        <v>154</v>
      </c>
      <c r="E222" s="212" t="s">
        <v>1</v>
      </c>
      <c r="F222" s="213" t="s">
        <v>1124</v>
      </c>
      <c r="G222" s="15"/>
      <c r="H222" s="212" t="s">
        <v>1</v>
      </c>
      <c r="I222" s="214"/>
      <c r="J222" s="15"/>
      <c r="K222" s="15"/>
      <c r="L222" s="211"/>
      <c r="M222" s="215"/>
      <c r="N222" s="216"/>
      <c r="O222" s="216"/>
      <c r="P222" s="216"/>
      <c r="Q222" s="216"/>
      <c r="R222" s="216"/>
      <c r="S222" s="216"/>
      <c r="T222" s="21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12" t="s">
        <v>154</v>
      </c>
      <c r="AU222" s="212" t="s">
        <v>89</v>
      </c>
      <c r="AV222" s="15" t="s">
        <v>84</v>
      </c>
      <c r="AW222" s="15" t="s">
        <v>32</v>
      </c>
      <c r="AX222" s="15" t="s">
        <v>76</v>
      </c>
      <c r="AY222" s="212" t="s">
        <v>145</v>
      </c>
    </row>
    <row r="223" s="13" customFormat="1">
      <c r="A223" s="13"/>
      <c r="B223" s="184"/>
      <c r="C223" s="13"/>
      <c r="D223" s="185" t="s">
        <v>154</v>
      </c>
      <c r="E223" s="186" t="s">
        <v>1</v>
      </c>
      <c r="F223" s="187" t="s">
        <v>1125</v>
      </c>
      <c r="G223" s="13"/>
      <c r="H223" s="188">
        <v>34.442</v>
      </c>
      <c r="I223" s="189"/>
      <c r="J223" s="13"/>
      <c r="K223" s="13"/>
      <c r="L223" s="184"/>
      <c r="M223" s="190"/>
      <c r="N223" s="191"/>
      <c r="O223" s="191"/>
      <c r="P223" s="191"/>
      <c r="Q223" s="191"/>
      <c r="R223" s="191"/>
      <c r="S223" s="191"/>
      <c r="T223" s="19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6" t="s">
        <v>154</v>
      </c>
      <c r="AU223" s="186" t="s">
        <v>89</v>
      </c>
      <c r="AV223" s="13" t="s">
        <v>89</v>
      </c>
      <c r="AW223" s="13" t="s">
        <v>32</v>
      </c>
      <c r="AX223" s="13" t="s">
        <v>76</v>
      </c>
      <c r="AY223" s="186" t="s">
        <v>145</v>
      </c>
    </row>
    <row r="224" s="15" customFormat="1">
      <c r="A224" s="15"/>
      <c r="B224" s="211"/>
      <c r="C224" s="15"/>
      <c r="D224" s="185" t="s">
        <v>154</v>
      </c>
      <c r="E224" s="212" t="s">
        <v>1</v>
      </c>
      <c r="F224" s="213" t="s">
        <v>1126</v>
      </c>
      <c r="G224" s="15"/>
      <c r="H224" s="212" t="s">
        <v>1</v>
      </c>
      <c r="I224" s="214"/>
      <c r="J224" s="15"/>
      <c r="K224" s="15"/>
      <c r="L224" s="211"/>
      <c r="M224" s="215"/>
      <c r="N224" s="216"/>
      <c r="O224" s="216"/>
      <c r="P224" s="216"/>
      <c r="Q224" s="216"/>
      <c r="R224" s="216"/>
      <c r="S224" s="216"/>
      <c r="T224" s="21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12" t="s">
        <v>154</v>
      </c>
      <c r="AU224" s="212" t="s">
        <v>89</v>
      </c>
      <c r="AV224" s="15" t="s">
        <v>84</v>
      </c>
      <c r="AW224" s="15" t="s">
        <v>32</v>
      </c>
      <c r="AX224" s="15" t="s">
        <v>76</v>
      </c>
      <c r="AY224" s="212" t="s">
        <v>145</v>
      </c>
    </row>
    <row r="225" s="13" customFormat="1">
      <c r="A225" s="13"/>
      <c r="B225" s="184"/>
      <c r="C225" s="13"/>
      <c r="D225" s="185" t="s">
        <v>154</v>
      </c>
      <c r="E225" s="186" t="s">
        <v>1</v>
      </c>
      <c r="F225" s="187" t="s">
        <v>1127</v>
      </c>
      <c r="G225" s="13"/>
      <c r="H225" s="188">
        <v>37</v>
      </c>
      <c r="I225" s="189"/>
      <c r="J225" s="13"/>
      <c r="K225" s="13"/>
      <c r="L225" s="184"/>
      <c r="M225" s="190"/>
      <c r="N225" s="191"/>
      <c r="O225" s="191"/>
      <c r="P225" s="191"/>
      <c r="Q225" s="191"/>
      <c r="R225" s="191"/>
      <c r="S225" s="191"/>
      <c r="T225" s="19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186" t="s">
        <v>154</v>
      </c>
      <c r="AU225" s="186" t="s">
        <v>89</v>
      </c>
      <c r="AV225" s="13" t="s">
        <v>89</v>
      </c>
      <c r="AW225" s="13" t="s">
        <v>32</v>
      </c>
      <c r="AX225" s="13" t="s">
        <v>76</v>
      </c>
      <c r="AY225" s="186" t="s">
        <v>145</v>
      </c>
    </row>
    <row r="226" s="15" customFormat="1">
      <c r="A226" s="15"/>
      <c r="B226" s="211"/>
      <c r="C226" s="15"/>
      <c r="D226" s="185" t="s">
        <v>154</v>
      </c>
      <c r="E226" s="212" t="s">
        <v>1</v>
      </c>
      <c r="F226" s="213" t="s">
        <v>1128</v>
      </c>
      <c r="G226" s="15"/>
      <c r="H226" s="212" t="s">
        <v>1</v>
      </c>
      <c r="I226" s="214"/>
      <c r="J226" s="15"/>
      <c r="K226" s="15"/>
      <c r="L226" s="211"/>
      <c r="M226" s="215"/>
      <c r="N226" s="216"/>
      <c r="O226" s="216"/>
      <c r="P226" s="216"/>
      <c r="Q226" s="216"/>
      <c r="R226" s="216"/>
      <c r="S226" s="216"/>
      <c r="T226" s="217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12" t="s">
        <v>154</v>
      </c>
      <c r="AU226" s="212" t="s">
        <v>89</v>
      </c>
      <c r="AV226" s="15" t="s">
        <v>84</v>
      </c>
      <c r="AW226" s="15" t="s">
        <v>32</v>
      </c>
      <c r="AX226" s="15" t="s">
        <v>76</v>
      </c>
      <c r="AY226" s="212" t="s">
        <v>145</v>
      </c>
    </row>
    <row r="227" s="13" customFormat="1">
      <c r="A227" s="13"/>
      <c r="B227" s="184"/>
      <c r="C227" s="13"/>
      <c r="D227" s="185" t="s">
        <v>154</v>
      </c>
      <c r="E227" s="186" t="s">
        <v>1</v>
      </c>
      <c r="F227" s="187" t="s">
        <v>1129</v>
      </c>
      <c r="G227" s="13"/>
      <c r="H227" s="188">
        <v>35.600000000000001</v>
      </c>
      <c r="I227" s="189"/>
      <c r="J227" s="13"/>
      <c r="K227" s="13"/>
      <c r="L227" s="184"/>
      <c r="M227" s="190"/>
      <c r="N227" s="191"/>
      <c r="O227" s="191"/>
      <c r="P227" s="191"/>
      <c r="Q227" s="191"/>
      <c r="R227" s="191"/>
      <c r="S227" s="191"/>
      <c r="T227" s="19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186" t="s">
        <v>154</v>
      </c>
      <c r="AU227" s="186" t="s">
        <v>89</v>
      </c>
      <c r="AV227" s="13" t="s">
        <v>89</v>
      </c>
      <c r="AW227" s="13" t="s">
        <v>32</v>
      </c>
      <c r="AX227" s="13" t="s">
        <v>76</v>
      </c>
      <c r="AY227" s="186" t="s">
        <v>145</v>
      </c>
    </row>
    <row r="228" s="15" customFormat="1">
      <c r="A228" s="15"/>
      <c r="B228" s="211"/>
      <c r="C228" s="15"/>
      <c r="D228" s="185" t="s">
        <v>154</v>
      </c>
      <c r="E228" s="212" t="s">
        <v>1</v>
      </c>
      <c r="F228" s="213" t="s">
        <v>1131</v>
      </c>
      <c r="G228" s="15"/>
      <c r="H228" s="212" t="s">
        <v>1</v>
      </c>
      <c r="I228" s="214"/>
      <c r="J228" s="15"/>
      <c r="K228" s="15"/>
      <c r="L228" s="211"/>
      <c r="M228" s="215"/>
      <c r="N228" s="216"/>
      <c r="O228" s="216"/>
      <c r="P228" s="216"/>
      <c r="Q228" s="216"/>
      <c r="R228" s="216"/>
      <c r="S228" s="216"/>
      <c r="T228" s="21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12" t="s">
        <v>154</v>
      </c>
      <c r="AU228" s="212" t="s">
        <v>89</v>
      </c>
      <c r="AV228" s="15" t="s">
        <v>84</v>
      </c>
      <c r="AW228" s="15" t="s">
        <v>32</v>
      </c>
      <c r="AX228" s="15" t="s">
        <v>76</v>
      </c>
      <c r="AY228" s="212" t="s">
        <v>145</v>
      </c>
    </row>
    <row r="229" s="13" customFormat="1">
      <c r="A229" s="13"/>
      <c r="B229" s="184"/>
      <c r="C229" s="13"/>
      <c r="D229" s="185" t="s">
        <v>154</v>
      </c>
      <c r="E229" s="186" t="s">
        <v>1</v>
      </c>
      <c r="F229" s="187" t="s">
        <v>89</v>
      </c>
      <c r="G229" s="13"/>
      <c r="H229" s="188">
        <v>2</v>
      </c>
      <c r="I229" s="189"/>
      <c r="J229" s="13"/>
      <c r="K229" s="13"/>
      <c r="L229" s="184"/>
      <c r="M229" s="190"/>
      <c r="N229" s="191"/>
      <c r="O229" s="191"/>
      <c r="P229" s="191"/>
      <c r="Q229" s="191"/>
      <c r="R229" s="191"/>
      <c r="S229" s="191"/>
      <c r="T229" s="19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186" t="s">
        <v>154</v>
      </c>
      <c r="AU229" s="186" t="s">
        <v>89</v>
      </c>
      <c r="AV229" s="13" t="s">
        <v>89</v>
      </c>
      <c r="AW229" s="13" t="s">
        <v>32</v>
      </c>
      <c r="AX229" s="13" t="s">
        <v>76</v>
      </c>
      <c r="AY229" s="186" t="s">
        <v>145</v>
      </c>
    </row>
    <row r="230" s="14" customFormat="1">
      <c r="A230" s="14"/>
      <c r="B230" s="193"/>
      <c r="C230" s="14"/>
      <c r="D230" s="185" t="s">
        <v>154</v>
      </c>
      <c r="E230" s="194" t="s">
        <v>1</v>
      </c>
      <c r="F230" s="195" t="s">
        <v>159</v>
      </c>
      <c r="G230" s="14"/>
      <c r="H230" s="196">
        <v>140.74199999999999</v>
      </c>
      <c r="I230" s="197"/>
      <c r="J230" s="14"/>
      <c r="K230" s="14"/>
      <c r="L230" s="193"/>
      <c r="M230" s="198"/>
      <c r="N230" s="199"/>
      <c r="O230" s="199"/>
      <c r="P230" s="199"/>
      <c r="Q230" s="199"/>
      <c r="R230" s="199"/>
      <c r="S230" s="199"/>
      <c r="T230" s="200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4" t="s">
        <v>154</v>
      </c>
      <c r="AU230" s="194" t="s">
        <v>89</v>
      </c>
      <c r="AV230" s="14" t="s">
        <v>152</v>
      </c>
      <c r="AW230" s="14" t="s">
        <v>32</v>
      </c>
      <c r="AX230" s="14" t="s">
        <v>84</v>
      </c>
      <c r="AY230" s="194" t="s">
        <v>145</v>
      </c>
    </row>
    <row r="231" s="2" customFormat="1" ht="16.5" customHeight="1">
      <c r="A231" s="37"/>
      <c r="B231" s="170"/>
      <c r="C231" s="171" t="s">
        <v>306</v>
      </c>
      <c r="D231" s="171" t="s">
        <v>147</v>
      </c>
      <c r="E231" s="172" t="s">
        <v>612</v>
      </c>
      <c r="F231" s="173" t="s">
        <v>613</v>
      </c>
      <c r="G231" s="174" t="s">
        <v>192</v>
      </c>
      <c r="H231" s="175">
        <v>140.74199999999999</v>
      </c>
      <c r="I231" s="176"/>
      <c r="J231" s="177">
        <f>ROUND(I231*H231,2)</f>
        <v>0</v>
      </c>
      <c r="K231" s="173" t="s">
        <v>1</v>
      </c>
      <c r="L231" s="38"/>
      <c r="M231" s="178" t="s">
        <v>1</v>
      </c>
      <c r="N231" s="179" t="s">
        <v>41</v>
      </c>
      <c r="O231" s="76"/>
      <c r="P231" s="180">
        <f>O231*H231</f>
        <v>0</v>
      </c>
      <c r="Q231" s="180">
        <v>6.0000000000000002E-05</v>
      </c>
      <c r="R231" s="180">
        <f>Q231*H231</f>
        <v>0.0084445199999999988</v>
      </c>
      <c r="S231" s="180">
        <v>0</v>
      </c>
      <c r="T231" s="18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152</v>
      </c>
      <c r="AT231" s="182" t="s">
        <v>147</v>
      </c>
      <c r="AU231" s="182" t="s">
        <v>89</v>
      </c>
      <c r="AY231" s="18" t="s">
        <v>145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84</v>
      </c>
      <c r="BK231" s="183">
        <f>ROUND(I231*H231,2)</f>
        <v>0</v>
      </c>
      <c r="BL231" s="18" t="s">
        <v>152</v>
      </c>
      <c r="BM231" s="182" t="s">
        <v>1133</v>
      </c>
    </row>
    <row r="232" s="13" customFormat="1">
      <c r="A232" s="13"/>
      <c r="B232" s="184"/>
      <c r="C232" s="13"/>
      <c r="D232" s="185" t="s">
        <v>154</v>
      </c>
      <c r="E232" s="186" t="s">
        <v>1</v>
      </c>
      <c r="F232" s="187" t="s">
        <v>1134</v>
      </c>
      <c r="G232" s="13"/>
      <c r="H232" s="188">
        <v>140.74199999999999</v>
      </c>
      <c r="I232" s="189"/>
      <c r="J232" s="13"/>
      <c r="K232" s="13"/>
      <c r="L232" s="184"/>
      <c r="M232" s="190"/>
      <c r="N232" s="191"/>
      <c r="O232" s="191"/>
      <c r="P232" s="191"/>
      <c r="Q232" s="191"/>
      <c r="R232" s="191"/>
      <c r="S232" s="191"/>
      <c r="T232" s="19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186" t="s">
        <v>154</v>
      </c>
      <c r="AU232" s="186" t="s">
        <v>89</v>
      </c>
      <c r="AV232" s="13" t="s">
        <v>89</v>
      </c>
      <c r="AW232" s="13" t="s">
        <v>32</v>
      </c>
      <c r="AX232" s="13" t="s">
        <v>84</v>
      </c>
      <c r="AY232" s="186" t="s">
        <v>145</v>
      </c>
    </row>
    <row r="233" s="2" customFormat="1" ht="16.5" customHeight="1">
      <c r="A233" s="37"/>
      <c r="B233" s="170"/>
      <c r="C233" s="171" t="s">
        <v>90</v>
      </c>
      <c r="D233" s="171" t="s">
        <v>147</v>
      </c>
      <c r="E233" s="172" t="s">
        <v>616</v>
      </c>
      <c r="F233" s="173" t="s">
        <v>617</v>
      </c>
      <c r="G233" s="174" t="s">
        <v>192</v>
      </c>
      <c r="H233" s="175">
        <v>140.74199999999999</v>
      </c>
      <c r="I233" s="176"/>
      <c r="J233" s="177">
        <f>ROUND(I233*H233,2)</f>
        <v>0</v>
      </c>
      <c r="K233" s="173" t="s">
        <v>1</v>
      </c>
      <c r="L233" s="38"/>
      <c r="M233" s="178" t="s">
        <v>1</v>
      </c>
      <c r="N233" s="179" t="s">
        <v>41</v>
      </c>
      <c r="O233" s="76"/>
      <c r="P233" s="180">
        <f>O233*H233</f>
        <v>0</v>
      </c>
      <c r="Q233" s="180">
        <v>0.00050000000000000001</v>
      </c>
      <c r="R233" s="180">
        <f>Q233*H233</f>
        <v>0.070371000000000003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152</v>
      </c>
      <c r="AT233" s="182" t="s">
        <v>147</v>
      </c>
      <c r="AU233" s="182" t="s">
        <v>89</v>
      </c>
      <c r="AY233" s="18" t="s">
        <v>145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84</v>
      </c>
      <c r="BK233" s="183">
        <f>ROUND(I233*H233,2)</f>
        <v>0</v>
      </c>
      <c r="BL233" s="18" t="s">
        <v>152</v>
      </c>
      <c r="BM233" s="182" t="s">
        <v>1135</v>
      </c>
    </row>
    <row r="234" s="13" customFormat="1">
      <c r="A234" s="13"/>
      <c r="B234" s="184"/>
      <c r="C234" s="13"/>
      <c r="D234" s="185" t="s">
        <v>154</v>
      </c>
      <c r="E234" s="186" t="s">
        <v>1</v>
      </c>
      <c r="F234" s="187" t="s">
        <v>1134</v>
      </c>
      <c r="G234" s="13"/>
      <c r="H234" s="188">
        <v>140.74199999999999</v>
      </c>
      <c r="I234" s="189"/>
      <c r="J234" s="13"/>
      <c r="K234" s="13"/>
      <c r="L234" s="184"/>
      <c r="M234" s="190"/>
      <c r="N234" s="191"/>
      <c r="O234" s="191"/>
      <c r="P234" s="191"/>
      <c r="Q234" s="191"/>
      <c r="R234" s="191"/>
      <c r="S234" s="191"/>
      <c r="T234" s="19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186" t="s">
        <v>154</v>
      </c>
      <c r="AU234" s="186" t="s">
        <v>89</v>
      </c>
      <c r="AV234" s="13" t="s">
        <v>89</v>
      </c>
      <c r="AW234" s="13" t="s">
        <v>32</v>
      </c>
      <c r="AX234" s="13" t="s">
        <v>84</v>
      </c>
      <c r="AY234" s="186" t="s">
        <v>145</v>
      </c>
    </row>
    <row r="235" s="2" customFormat="1" ht="16.5" customHeight="1">
      <c r="A235" s="37"/>
      <c r="B235" s="170"/>
      <c r="C235" s="171" t="s">
        <v>316</v>
      </c>
      <c r="D235" s="171" t="s">
        <v>147</v>
      </c>
      <c r="E235" s="172" t="s">
        <v>619</v>
      </c>
      <c r="F235" s="173" t="s">
        <v>905</v>
      </c>
      <c r="G235" s="174" t="s">
        <v>192</v>
      </c>
      <c r="H235" s="175">
        <v>140.74199999999999</v>
      </c>
      <c r="I235" s="176"/>
      <c r="J235" s="177">
        <f>ROUND(I235*H235,2)</f>
        <v>0</v>
      </c>
      <c r="K235" s="173" t="s">
        <v>1</v>
      </c>
      <c r="L235" s="38"/>
      <c r="M235" s="178" t="s">
        <v>1</v>
      </c>
      <c r="N235" s="179" t="s">
        <v>41</v>
      </c>
      <c r="O235" s="76"/>
      <c r="P235" s="180">
        <f>O235*H235</f>
        <v>0</v>
      </c>
      <c r="Q235" s="180">
        <v>0.035220000000000001</v>
      </c>
      <c r="R235" s="180">
        <f>Q235*H235</f>
        <v>4.9569332399999997</v>
      </c>
      <c r="S235" s="180">
        <v>0.014999999999999999</v>
      </c>
      <c r="T235" s="181">
        <f>S235*H235</f>
        <v>2.1111299999999997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2" t="s">
        <v>152</v>
      </c>
      <c r="AT235" s="182" t="s">
        <v>147</v>
      </c>
      <c r="AU235" s="182" t="s">
        <v>89</v>
      </c>
      <c r="AY235" s="18" t="s">
        <v>145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8" t="s">
        <v>84</v>
      </c>
      <c r="BK235" s="183">
        <f>ROUND(I235*H235,2)</f>
        <v>0</v>
      </c>
      <c r="BL235" s="18" t="s">
        <v>152</v>
      </c>
      <c r="BM235" s="182" t="s">
        <v>1136</v>
      </c>
    </row>
    <row r="236" s="13" customFormat="1">
      <c r="A236" s="13"/>
      <c r="B236" s="184"/>
      <c r="C236" s="13"/>
      <c r="D236" s="185" t="s">
        <v>154</v>
      </c>
      <c r="E236" s="186" t="s">
        <v>1</v>
      </c>
      <c r="F236" s="187" t="s">
        <v>1134</v>
      </c>
      <c r="G236" s="13"/>
      <c r="H236" s="188">
        <v>140.74199999999999</v>
      </c>
      <c r="I236" s="189"/>
      <c r="J236" s="13"/>
      <c r="K236" s="13"/>
      <c r="L236" s="184"/>
      <c r="M236" s="190"/>
      <c r="N236" s="191"/>
      <c r="O236" s="191"/>
      <c r="P236" s="191"/>
      <c r="Q236" s="191"/>
      <c r="R236" s="191"/>
      <c r="S236" s="191"/>
      <c r="T236" s="19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186" t="s">
        <v>154</v>
      </c>
      <c r="AU236" s="186" t="s">
        <v>89</v>
      </c>
      <c r="AV236" s="13" t="s">
        <v>89</v>
      </c>
      <c r="AW236" s="13" t="s">
        <v>32</v>
      </c>
      <c r="AX236" s="13" t="s">
        <v>84</v>
      </c>
      <c r="AY236" s="186" t="s">
        <v>145</v>
      </c>
    </row>
    <row r="237" s="2" customFormat="1" ht="16.5" customHeight="1">
      <c r="A237" s="37"/>
      <c r="B237" s="170"/>
      <c r="C237" s="171" t="s">
        <v>320</v>
      </c>
      <c r="D237" s="171" t="s">
        <v>147</v>
      </c>
      <c r="E237" s="172" t="s">
        <v>622</v>
      </c>
      <c r="F237" s="173" t="s">
        <v>907</v>
      </c>
      <c r="G237" s="174" t="s">
        <v>192</v>
      </c>
      <c r="H237" s="175">
        <v>140.74199999999999</v>
      </c>
      <c r="I237" s="176"/>
      <c r="J237" s="177">
        <f>ROUND(I237*H237,2)</f>
        <v>0</v>
      </c>
      <c r="K237" s="173" t="s">
        <v>1</v>
      </c>
      <c r="L237" s="38"/>
      <c r="M237" s="178" t="s">
        <v>1</v>
      </c>
      <c r="N237" s="179" t="s">
        <v>41</v>
      </c>
      <c r="O237" s="76"/>
      <c r="P237" s="180">
        <f>O237*H237</f>
        <v>0</v>
      </c>
      <c r="Q237" s="180">
        <v>0.01</v>
      </c>
      <c r="R237" s="180">
        <f>Q237*H237</f>
        <v>1.4074199999999999</v>
      </c>
      <c r="S237" s="180">
        <v>0.0050000000000000001</v>
      </c>
      <c r="T237" s="181">
        <f>S237*H237</f>
        <v>0.70370999999999995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2" t="s">
        <v>152</v>
      </c>
      <c r="AT237" s="182" t="s">
        <v>147</v>
      </c>
      <c r="AU237" s="182" t="s">
        <v>89</v>
      </c>
      <c r="AY237" s="18" t="s">
        <v>145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8" t="s">
        <v>84</v>
      </c>
      <c r="BK237" s="183">
        <f>ROUND(I237*H237,2)</f>
        <v>0</v>
      </c>
      <c r="BL237" s="18" t="s">
        <v>152</v>
      </c>
      <c r="BM237" s="182" t="s">
        <v>1137</v>
      </c>
    </row>
    <row r="238" s="13" customFormat="1">
      <c r="A238" s="13"/>
      <c r="B238" s="184"/>
      <c r="C238" s="13"/>
      <c r="D238" s="185" t="s">
        <v>154</v>
      </c>
      <c r="E238" s="186" t="s">
        <v>1</v>
      </c>
      <c r="F238" s="187" t="s">
        <v>1134</v>
      </c>
      <c r="G238" s="13"/>
      <c r="H238" s="188">
        <v>140.74199999999999</v>
      </c>
      <c r="I238" s="189"/>
      <c r="J238" s="13"/>
      <c r="K238" s="13"/>
      <c r="L238" s="184"/>
      <c r="M238" s="190"/>
      <c r="N238" s="191"/>
      <c r="O238" s="191"/>
      <c r="P238" s="191"/>
      <c r="Q238" s="191"/>
      <c r="R238" s="191"/>
      <c r="S238" s="191"/>
      <c r="T238" s="192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186" t="s">
        <v>154</v>
      </c>
      <c r="AU238" s="186" t="s">
        <v>89</v>
      </c>
      <c r="AV238" s="13" t="s">
        <v>89</v>
      </c>
      <c r="AW238" s="13" t="s">
        <v>32</v>
      </c>
      <c r="AX238" s="13" t="s">
        <v>84</v>
      </c>
      <c r="AY238" s="186" t="s">
        <v>145</v>
      </c>
    </row>
    <row r="239" s="2" customFormat="1" ht="16.5" customHeight="1">
      <c r="A239" s="37"/>
      <c r="B239" s="170"/>
      <c r="C239" s="171" t="s">
        <v>324</v>
      </c>
      <c r="D239" s="171" t="s">
        <v>147</v>
      </c>
      <c r="E239" s="172" t="s">
        <v>626</v>
      </c>
      <c r="F239" s="173" t="s">
        <v>909</v>
      </c>
      <c r="G239" s="174" t="s">
        <v>192</v>
      </c>
      <c r="H239" s="175">
        <v>140.74199999999999</v>
      </c>
      <c r="I239" s="176"/>
      <c r="J239" s="177">
        <f>ROUND(I239*H239,2)</f>
        <v>0</v>
      </c>
      <c r="K239" s="173" t="s">
        <v>1</v>
      </c>
      <c r="L239" s="38"/>
      <c r="M239" s="178" t="s">
        <v>1</v>
      </c>
      <c r="N239" s="179" t="s">
        <v>41</v>
      </c>
      <c r="O239" s="76"/>
      <c r="P239" s="180">
        <f>O239*H239</f>
        <v>0</v>
      </c>
      <c r="Q239" s="180">
        <v>0</v>
      </c>
      <c r="R239" s="180">
        <f>Q239*H239</f>
        <v>0</v>
      </c>
      <c r="S239" s="180">
        <v>0</v>
      </c>
      <c r="T239" s="18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2" t="s">
        <v>152</v>
      </c>
      <c r="AT239" s="182" t="s">
        <v>147</v>
      </c>
      <c r="AU239" s="182" t="s">
        <v>89</v>
      </c>
      <c r="AY239" s="18" t="s">
        <v>145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84</v>
      </c>
      <c r="BK239" s="183">
        <f>ROUND(I239*H239,2)</f>
        <v>0</v>
      </c>
      <c r="BL239" s="18" t="s">
        <v>152</v>
      </c>
      <c r="BM239" s="182" t="s">
        <v>1138</v>
      </c>
    </row>
    <row r="240" s="13" customFormat="1">
      <c r="A240" s="13"/>
      <c r="B240" s="184"/>
      <c r="C240" s="13"/>
      <c r="D240" s="185" t="s">
        <v>154</v>
      </c>
      <c r="E240" s="186" t="s">
        <v>1</v>
      </c>
      <c r="F240" s="187" t="s">
        <v>1134</v>
      </c>
      <c r="G240" s="13"/>
      <c r="H240" s="188">
        <v>140.74199999999999</v>
      </c>
      <c r="I240" s="189"/>
      <c r="J240" s="13"/>
      <c r="K240" s="13"/>
      <c r="L240" s="184"/>
      <c r="M240" s="190"/>
      <c r="N240" s="191"/>
      <c r="O240" s="191"/>
      <c r="P240" s="191"/>
      <c r="Q240" s="191"/>
      <c r="R240" s="191"/>
      <c r="S240" s="191"/>
      <c r="T240" s="19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6" t="s">
        <v>154</v>
      </c>
      <c r="AU240" s="186" t="s">
        <v>89</v>
      </c>
      <c r="AV240" s="13" t="s">
        <v>89</v>
      </c>
      <c r="AW240" s="13" t="s">
        <v>32</v>
      </c>
      <c r="AX240" s="13" t="s">
        <v>84</v>
      </c>
      <c r="AY240" s="186" t="s">
        <v>145</v>
      </c>
    </row>
    <row r="241" s="12" customFormat="1" ht="25.92" customHeight="1">
      <c r="A241" s="12"/>
      <c r="B241" s="157"/>
      <c r="C241" s="12"/>
      <c r="D241" s="158" t="s">
        <v>75</v>
      </c>
      <c r="E241" s="159" t="s">
        <v>438</v>
      </c>
      <c r="F241" s="159" t="s">
        <v>629</v>
      </c>
      <c r="G241" s="12"/>
      <c r="H241" s="12"/>
      <c r="I241" s="160"/>
      <c r="J241" s="161">
        <f>BK241</f>
        <v>0</v>
      </c>
      <c r="K241" s="12"/>
      <c r="L241" s="157"/>
      <c r="M241" s="162"/>
      <c r="N241" s="163"/>
      <c r="O241" s="163"/>
      <c r="P241" s="164">
        <f>P242+P245+P262+P278</f>
        <v>0</v>
      </c>
      <c r="Q241" s="163"/>
      <c r="R241" s="164">
        <f>R242+R245+R262+R278</f>
        <v>76.776597999999993</v>
      </c>
      <c r="S241" s="163"/>
      <c r="T241" s="165">
        <f>T242+T245+T262+T278</f>
        <v>0.0060000000000000001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158" t="s">
        <v>89</v>
      </c>
      <c r="AT241" s="166" t="s">
        <v>75</v>
      </c>
      <c r="AU241" s="166" t="s">
        <v>76</v>
      </c>
      <c r="AY241" s="158" t="s">
        <v>145</v>
      </c>
      <c r="BK241" s="167">
        <f>BK242+BK245+BK262+BK278</f>
        <v>0</v>
      </c>
    </row>
    <row r="242" s="12" customFormat="1" ht="22.8" customHeight="1">
      <c r="A242" s="12"/>
      <c r="B242" s="157"/>
      <c r="C242" s="12"/>
      <c r="D242" s="158" t="s">
        <v>75</v>
      </c>
      <c r="E242" s="168" t="s">
        <v>440</v>
      </c>
      <c r="F242" s="168" t="s">
        <v>441</v>
      </c>
      <c r="G242" s="12"/>
      <c r="H242" s="12"/>
      <c r="I242" s="160"/>
      <c r="J242" s="169">
        <f>BK242</f>
        <v>0</v>
      </c>
      <c r="K242" s="12"/>
      <c r="L242" s="157"/>
      <c r="M242" s="162"/>
      <c r="N242" s="163"/>
      <c r="O242" s="163"/>
      <c r="P242" s="164">
        <f>SUM(P243:P244)</f>
        <v>0</v>
      </c>
      <c r="Q242" s="163"/>
      <c r="R242" s="164">
        <f>SUM(R243:R244)</f>
        <v>0</v>
      </c>
      <c r="S242" s="163"/>
      <c r="T242" s="165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158" t="s">
        <v>89</v>
      </c>
      <c r="AT242" s="166" t="s">
        <v>75</v>
      </c>
      <c r="AU242" s="166" t="s">
        <v>84</v>
      </c>
      <c r="AY242" s="158" t="s">
        <v>145</v>
      </c>
      <c r="BK242" s="167">
        <f>SUM(BK243:BK244)</f>
        <v>0</v>
      </c>
    </row>
    <row r="243" s="2" customFormat="1" ht="24.15" customHeight="1">
      <c r="A243" s="37"/>
      <c r="B243" s="170"/>
      <c r="C243" s="171" t="s">
        <v>328</v>
      </c>
      <c r="D243" s="171" t="s">
        <v>147</v>
      </c>
      <c r="E243" s="172" t="s">
        <v>632</v>
      </c>
      <c r="F243" s="173" t="s">
        <v>633</v>
      </c>
      <c r="G243" s="174" t="s">
        <v>192</v>
      </c>
      <c r="H243" s="175">
        <v>9</v>
      </c>
      <c r="I243" s="176"/>
      <c r="J243" s="177">
        <f>ROUND(I243*H243,2)</f>
        <v>0</v>
      </c>
      <c r="K243" s="173" t="s">
        <v>1</v>
      </c>
      <c r="L243" s="38"/>
      <c r="M243" s="178" t="s">
        <v>1</v>
      </c>
      <c r="N243" s="179" t="s">
        <v>41</v>
      </c>
      <c r="O243" s="76"/>
      <c r="P243" s="180">
        <f>O243*H243</f>
        <v>0</v>
      </c>
      <c r="Q243" s="180">
        <v>0</v>
      </c>
      <c r="R243" s="180">
        <f>Q243*H243</f>
        <v>0</v>
      </c>
      <c r="S243" s="180">
        <v>0</v>
      </c>
      <c r="T243" s="18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2" t="s">
        <v>243</v>
      </c>
      <c r="AT243" s="182" t="s">
        <v>147</v>
      </c>
      <c r="AU243" s="182" t="s">
        <v>89</v>
      </c>
      <c r="AY243" s="18" t="s">
        <v>145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8" t="s">
        <v>84</v>
      </c>
      <c r="BK243" s="183">
        <f>ROUND(I243*H243,2)</f>
        <v>0</v>
      </c>
      <c r="BL243" s="18" t="s">
        <v>243</v>
      </c>
      <c r="BM243" s="182" t="s">
        <v>1139</v>
      </c>
    </row>
    <row r="244" s="2" customFormat="1" ht="24.15" customHeight="1">
      <c r="A244" s="37"/>
      <c r="B244" s="170"/>
      <c r="C244" s="171" t="s">
        <v>333</v>
      </c>
      <c r="D244" s="171" t="s">
        <v>147</v>
      </c>
      <c r="E244" s="172" t="s">
        <v>449</v>
      </c>
      <c r="F244" s="173" t="s">
        <v>450</v>
      </c>
      <c r="G244" s="174" t="s">
        <v>451</v>
      </c>
      <c r="H244" s="218"/>
      <c r="I244" s="176"/>
      <c r="J244" s="177">
        <f>ROUND(I244*H244,2)</f>
        <v>0</v>
      </c>
      <c r="K244" s="173" t="s">
        <v>1</v>
      </c>
      <c r="L244" s="38"/>
      <c r="M244" s="178" t="s">
        <v>1</v>
      </c>
      <c r="N244" s="179" t="s">
        <v>41</v>
      </c>
      <c r="O244" s="76"/>
      <c r="P244" s="180">
        <f>O244*H244</f>
        <v>0</v>
      </c>
      <c r="Q244" s="180">
        <v>0</v>
      </c>
      <c r="R244" s="180">
        <f>Q244*H244</f>
        <v>0</v>
      </c>
      <c r="S244" s="180">
        <v>0</v>
      </c>
      <c r="T244" s="18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82" t="s">
        <v>243</v>
      </c>
      <c r="AT244" s="182" t="s">
        <v>147</v>
      </c>
      <c r="AU244" s="182" t="s">
        <v>89</v>
      </c>
      <c r="AY244" s="18" t="s">
        <v>145</v>
      </c>
      <c r="BE244" s="183">
        <f>IF(N244="základní",J244,0)</f>
        <v>0</v>
      </c>
      <c r="BF244" s="183">
        <f>IF(N244="snížená",J244,0)</f>
        <v>0</v>
      </c>
      <c r="BG244" s="183">
        <f>IF(N244="zákl. přenesená",J244,0)</f>
        <v>0</v>
      </c>
      <c r="BH244" s="183">
        <f>IF(N244="sníž. přenesená",J244,0)</f>
        <v>0</v>
      </c>
      <c r="BI244" s="183">
        <f>IF(N244="nulová",J244,0)</f>
        <v>0</v>
      </c>
      <c r="BJ244" s="18" t="s">
        <v>84</v>
      </c>
      <c r="BK244" s="183">
        <f>ROUND(I244*H244,2)</f>
        <v>0</v>
      </c>
      <c r="BL244" s="18" t="s">
        <v>243</v>
      </c>
      <c r="BM244" s="182" t="s">
        <v>1140</v>
      </c>
    </row>
    <row r="245" s="12" customFormat="1" ht="22.8" customHeight="1">
      <c r="A245" s="12"/>
      <c r="B245" s="157"/>
      <c r="C245" s="12"/>
      <c r="D245" s="158" t="s">
        <v>75</v>
      </c>
      <c r="E245" s="168" t="s">
        <v>654</v>
      </c>
      <c r="F245" s="168" t="s">
        <v>655</v>
      </c>
      <c r="G245" s="12"/>
      <c r="H245" s="12"/>
      <c r="I245" s="160"/>
      <c r="J245" s="169">
        <f>BK245</f>
        <v>0</v>
      </c>
      <c r="K245" s="12"/>
      <c r="L245" s="157"/>
      <c r="M245" s="162"/>
      <c r="N245" s="163"/>
      <c r="O245" s="163"/>
      <c r="P245" s="164">
        <f>SUM(P246:P261)</f>
        <v>0</v>
      </c>
      <c r="Q245" s="163"/>
      <c r="R245" s="164">
        <f>SUM(R246:R261)</f>
        <v>53.710208000000002</v>
      </c>
      <c r="S245" s="163"/>
      <c r="T245" s="165">
        <f>SUM(T246:T261)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158" t="s">
        <v>89</v>
      </c>
      <c r="AT245" s="166" t="s">
        <v>75</v>
      </c>
      <c r="AU245" s="166" t="s">
        <v>84</v>
      </c>
      <c r="AY245" s="158" t="s">
        <v>145</v>
      </c>
      <c r="BK245" s="167">
        <f>SUM(BK246:BK261)</f>
        <v>0</v>
      </c>
    </row>
    <row r="246" s="2" customFormat="1" ht="16.5" customHeight="1">
      <c r="A246" s="37"/>
      <c r="B246" s="170"/>
      <c r="C246" s="171" t="s">
        <v>338</v>
      </c>
      <c r="D246" s="171" t="s">
        <v>147</v>
      </c>
      <c r="E246" s="172" t="s">
        <v>656</v>
      </c>
      <c r="F246" s="173" t="s">
        <v>1141</v>
      </c>
      <c r="G246" s="174" t="s">
        <v>192</v>
      </c>
      <c r="H246" s="175">
        <v>35.600000000000001</v>
      </c>
      <c r="I246" s="176"/>
      <c r="J246" s="177">
        <f>ROUND(I246*H246,2)</f>
        <v>0</v>
      </c>
      <c r="K246" s="173" t="s">
        <v>1</v>
      </c>
      <c r="L246" s="38"/>
      <c r="M246" s="178" t="s">
        <v>1</v>
      </c>
      <c r="N246" s="179" t="s">
        <v>41</v>
      </c>
      <c r="O246" s="76"/>
      <c r="P246" s="180">
        <f>O246*H246</f>
        <v>0</v>
      </c>
      <c r="Q246" s="180">
        <v>0.23999999999999999</v>
      </c>
      <c r="R246" s="180">
        <f>Q246*H246</f>
        <v>8.5440000000000005</v>
      </c>
      <c r="S246" s="180">
        <v>0</v>
      </c>
      <c r="T246" s="18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2" t="s">
        <v>243</v>
      </c>
      <c r="AT246" s="182" t="s">
        <v>147</v>
      </c>
      <c r="AU246" s="182" t="s">
        <v>89</v>
      </c>
      <c r="AY246" s="18" t="s">
        <v>145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8" t="s">
        <v>84</v>
      </c>
      <c r="BK246" s="183">
        <f>ROUND(I246*H246,2)</f>
        <v>0</v>
      </c>
      <c r="BL246" s="18" t="s">
        <v>243</v>
      </c>
      <c r="BM246" s="182" t="s">
        <v>1142</v>
      </c>
    </row>
    <row r="247" s="13" customFormat="1">
      <c r="A247" s="13"/>
      <c r="B247" s="184"/>
      <c r="C247" s="13"/>
      <c r="D247" s="185" t="s">
        <v>154</v>
      </c>
      <c r="E247" s="186" t="s">
        <v>1</v>
      </c>
      <c r="F247" s="187" t="s">
        <v>1129</v>
      </c>
      <c r="G247" s="13"/>
      <c r="H247" s="188">
        <v>35.600000000000001</v>
      </c>
      <c r="I247" s="189"/>
      <c r="J247" s="13"/>
      <c r="K247" s="13"/>
      <c r="L247" s="184"/>
      <c r="M247" s="190"/>
      <c r="N247" s="191"/>
      <c r="O247" s="191"/>
      <c r="P247" s="191"/>
      <c r="Q247" s="191"/>
      <c r="R247" s="191"/>
      <c r="S247" s="191"/>
      <c r="T247" s="19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6" t="s">
        <v>154</v>
      </c>
      <c r="AU247" s="186" t="s">
        <v>89</v>
      </c>
      <c r="AV247" s="13" t="s">
        <v>89</v>
      </c>
      <c r="AW247" s="13" t="s">
        <v>32</v>
      </c>
      <c r="AX247" s="13" t="s">
        <v>84</v>
      </c>
      <c r="AY247" s="186" t="s">
        <v>145</v>
      </c>
    </row>
    <row r="248" s="2" customFormat="1" ht="16.5" customHeight="1">
      <c r="A248" s="37"/>
      <c r="B248" s="170"/>
      <c r="C248" s="171" t="s">
        <v>342</v>
      </c>
      <c r="D248" s="171" t="s">
        <v>147</v>
      </c>
      <c r="E248" s="172" t="s">
        <v>660</v>
      </c>
      <c r="F248" s="173" t="s">
        <v>1143</v>
      </c>
      <c r="G248" s="174" t="s">
        <v>192</v>
      </c>
      <c r="H248" s="175">
        <v>35.600000000000001</v>
      </c>
      <c r="I248" s="176"/>
      <c r="J248" s="177">
        <f>ROUND(I248*H248,2)</f>
        <v>0</v>
      </c>
      <c r="K248" s="173" t="s">
        <v>1</v>
      </c>
      <c r="L248" s="38"/>
      <c r="M248" s="178" t="s">
        <v>1</v>
      </c>
      <c r="N248" s="179" t="s">
        <v>41</v>
      </c>
      <c r="O248" s="76"/>
      <c r="P248" s="180">
        <f>O248*H248</f>
        <v>0</v>
      </c>
      <c r="Q248" s="180">
        <v>0.34000000000000002</v>
      </c>
      <c r="R248" s="180">
        <f>Q248*H248</f>
        <v>12.104000000000001</v>
      </c>
      <c r="S248" s="180">
        <v>0</v>
      </c>
      <c r="T248" s="18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82" t="s">
        <v>243</v>
      </c>
      <c r="AT248" s="182" t="s">
        <v>147</v>
      </c>
      <c r="AU248" s="182" t="s">
        <v>89</v>
      </c>
      <c r="AY248" s="18" t="s">
        <v>145</v>
      </c>
      <c r="BE248" s="183">
        <f>IF(N248="základní",J248,0)</f>
        <v>0</v>
      </c>
      <c r="BF248" s="183">
        <f>IF(N248="snížená",J248,0)</f>
        <v>0</v>
      </c>
      <c r="BG248" s="183">
        <f>IF(N248="zákl. přenesená",J248,0)</f>
        <v>0</v>
      </c>
      <c r="BH248" s="183">
        <f>IF(N248="sníž. přenesená",J248,0)</f>
        <v>0</v>
      </c>
      <c r="BI248" s="183">
        <f>IF(N248="nulová",J248,0)</f>
        <v>0</v>
      </c>
      <c r="BJ248" s="18" t="s">
        <v>84</v>
      </c>
      <c r="BK248" s="183">
        <f>ROUND(I248*H248,2)</f>
        <v>0</v>
      </c>
      <c r="BL248" s="18" t="s">
        <v>243</v>
      </c>
      <c r="BM248" s="182" t="s">
        <v>1144</v>
      </c>
    </row>
    <row r="249" s="13" customFormat="1">
      <c r="A249" s="13"/>
      <c r="B249" s="184"/>
      <c r="C249" s="13"/>
      <c r="D249" s="185" t="s">
        <v>154</v>
      </c>
      <c r="E249" s="186" t="s">
        <v>1</v>
      </c>
      <c r="F249" s="187" t="s">
        <v>1129</v>
      </c>
      <c r="G249" s="13"/>
      <c r="H249" s="188">
        <v>35.600000000000001</v>
      </c>
      <c r="I249" s="189"/>
      <c r="J249" s="13"/>
      <c r="K249" s="13"/>
      <c r="L249" s="184"/>
      <c r="M249" s="190"/>
      <c r="N249" s="191"/>
      <c r="O249" s="191"/>
      <c r="P249" s="191"/>
      <c r="Q249" s="191"/>
      <c r="R249" s="191"/>
      <c r="S249" s="191"/>
      <c r="T249" s="19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6" t="s">
        <v>154</v>
      </c>
      <c r="AU249" s="186" t="s">
        <v>89</v>
      </c>
      <c r="AV249" s="13" t="s">
        <v>89</v>
      </c>
      <c r="AW249" s="13" t="s">
        <v>32</v>
      </c>
      <c r="AX249" s="13" t="s">
        <v>84</v>
      </c>
      <c r="AY249" s="186" t="s">
        <v>145</v>
      </c>
    </row>
    <row r="250" s="2" customFormat="1" ht="16.5" customHeight="1">
      <c r="A250" s="37"/>
      <c r="B250" s="170"/>
      <c r="C250" s="171" t="s">
        <v>346</v>
      </c>
      <c r="D250" s="171" t="s">
        <v>147</v>
      </c>
      <c r="E250" s="172" t="s">
        <v>663</v>
      </c>
      <c r="F250" s="173" t="s">
        <v>1145</v>
      </c>
      <c r="G250" s="174" t="s">
        <v>685</v>
      </c>
      <c r="H250" s="175">
        <v>69.120000000000005</v>
      </c>
      <c r="I250" s="176"/>
      <c r="J250" s="177">
        <f>ROUND(I250*H250,2)</f>
        <v>0</v>
      </c>
      <c r="K250" s="173" t="s">
        <v>1</v>
      </c>
      <c r="L250" s="38"/>
      <c r="M250" s="178" t="s">
        <v>1</v>
      </c>
      <c r="N250" s="179" t="s">
        <v>41</v>
      </c>
      <c r="O250" s="76"/>
      <c r="P250" s="180">
        <f>O250*H250</f>
        <v>0</v>
      </c>
      <c r="Q250" s="180">
        <v>0.1512</v>
      </c>
      <c r="R250" s="180">
        <f>Q250*H250</f>
        <v>10.450944000000002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243</v>
      </c>
      <c r="AT250" s="182" t="s">
        <v>147</v>
      </c>
      <c r="AU250" s="182" t="s">
        <v>89</v>
      </c>
      <c r="AY250" s="18" t="s">
        <v>145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84</v>
      </c>
      <c r="BK250" s="183">
        <f>ROUND(I250*H250,2)</f>
        <v>0</v>
      </c>
      <c r="BL250" s="18" t="s">
        <v>243</v>
      </c>
      <c r="BM250" s="182" t="s">
        <v>1146</v>
      </c>
    </row>
    <row r="251" s="13" customFormat="1">
      <c r="A251" s="13"/>
      <c r="B251" s="184"/>
      <c r="C251" s="13"/>
      <c r="D251" s="185" t="s">
        <v>154</v>
      </c>
      <c r="E251" s="186" t="s">
        <v>1</v>
      </c>
      <c r="F251" s="187" t="s">
        <v>1147</v>
      </c>
      <c r="G251" s="13"/>
      <c r="H251" s="188">
        <v>69.120000000000005</v>
      </c>
      <c r="I251" s="189"/>
      <c r="J251" s="13"/>
      <c r="K251" s="13"/>
      <c r="L251" s="184"/>
      <c r="M251" s="190"/>
      <c r="N251" s="191"/>
      <c r="O251" s="191"/>
      <c r="P251" s="191"/>
      <c r="Q251" s="191"/>
      <c r="R251" s="191"/>
      <c r="S251" s="191"/>
      <c r="T251" s="19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6" t="s">
        <v>154</v>
      </c>
      <c r="AU251" s="186" t="s">
        <v>89</v>
      </c>
      <c r="AV251" s="13" t="s">
        <v>89</v>
      </c>
      <c r="AW251" s="13" t="s">
        <v>32</v>
      </c>
      <c r="AX251" s="13" t="s">
        <v>84</v>
      </c>
      <c r="AY251" s="186" t="s">
        <v>145</v>
      </c>
    </row>
    <row r="252" s="2" customFormat="1" ht="16.5" customHeight="1">
      <c r="A252" s="37"/>
      <c r="B252" s="170"/>
      <c r="C252" s="171" t="s">
        <v>350</v>
      </c>
      <c r="D252" s="171" t="s">
        <v>147</v>
      </c>
      <c r="E252" s="172" t="s">
        <v>666</v>
      </c>
      <c r="F252" s="173" t="s">
        <v>1148</v>
      </c>
      <c r="G252" s="174" t="s">
        <v>685</v>
      </c>
      <c r="H252" s="175">
        <v>69.120000000000005</v>
      </c>
      <c r="I252" s="176"/>
      <c r="J252" s="177">
        <f>ROUND(I252*H252,2)</f>
        <v>0</v>
      </c>
      <c r="K252" s="173" t="s">
        <v>1</v>
      </c>
      <c r="L252" s="38"/>
      <c r="M252" s="178" t="s">
        <v>1</v>
      </c>
      <c r="N252" s="179" t="s">
        <v>41</v>
      </c>
      <c r="O252" s="76"/>
      <c r="P252" s="180">
        <f>O252*H252</f>
        <v>0</v>
      </c>
      <c r="Q252" s="180">
        <v>0.25119999999999998</v>
      </c>
      <c r="R252" s="180">
        <f>Q252*H252</f>
        <v>17.362943999999999</v>
      </c>
      <c r="S252" s="180">
        <v>0</v>
      </c>
      <c r="T252" s="18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82" t="s">
        <v>243</v>
      </c>
      <c r="AT252" s="182" t="s">
        <v>147</v>
      </c>
      <c r="AU252" s="182" t="s">
        <v>89</v>
      </c>
      <c r="AY252" s="18" t="s">
        <v>145</v>
      </c>
      <c r="BE252" s="183">
        <f>IF(N252="základní",J252,0)</f>
        <v>0</v>
      </c>
      <c r="BF252" s="183">
        <f>IF(N252="snížená",J252,0)</f>
        <v>0</v>
      </c>
      <c r="BG252" s="183">
        <f>IF(N252="zákl. přenesená",J252,0)</f>
        <v>0</v>
      </c>
      <c r="BH252" s="183">
        <f>IF(N252="sníž. přenesená",J252,0)</f>
        <v>0</v>
      </c>
      <c r="BI252" s="183">
        <f>IF(N252="nulová",J252,0)</f>
        <v>0</v>
      </c>
      <c r="BJ252" s="18" t="s">
        <v>84</v>
      </c>
      <c r="BK252" s="183">
        <f>ROUND(I252*H252,2)</f>
        <v>0</v>
      </c>
      <c r="BL252" s="18" t="s">
        <v>243</v>
      </c>
      <c r="BM252" s="182" t="s">
        <v>1149</v>
      </c>
    </row>
    <row r="253" s="13" customFormat="1">
      <c r="A253" s="13"/>
      <c r="B253" s="184"/>
      <c r="C253" s="13"/>
      <c r="D253" s="185" t="s">
        <v>154</v>
      </c>
      <c r="E253" s="186" t="s">
        <v>1</v>
      </c>
      <c r="F253" s="187" t="s">
        <v>1150</v>
      </c>
      <c r="G253" s="13"/>
      <c r="H253" s="188">
        <v>69.120000000000005</v>
      </c>
      <c r="I253" s="189"/>
      <c r="J253" s="13"/>
      <c r="K253" s="13"/>
      <c r="L253" s="184"/>
      <c r="M253" s="190"/>
      <c r="N253" s="191"/>
      <c r="O253" s="191"/>
      <c r="P253" s="191"/>
      <c r="Q253" s="191"/>
      <c r="R253" s="191"/>
      <c r="S253" s="191"/>
      <c r="T253" s="192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186" t="s">
        <v>154</v>
      </c>
      <c r="AU253" s="186" t="s">
        <v>89</v>
      </c>
      <c r="AV253" s="13" t="s">
        <v>89</v>
      </c>
      <c r="AW253" s="13" t="s">
        <v>32</v>
      </c>
      <c r="AX253" s="13" t="s">
        <v>84</v>
      </c>
      <c r="AY253" s="186" t="s">
        <v>145</v>
      </c>
    </row>
    <row r="254" s="2" customFormat="1" ht="16.5" customHeight="1">
      <c r="A254" s="37"/>
      <c r="B254" s="170"/>
      <c r="C254" s="171" t="s">
        <v>93</v>
      </c>
      <c r="D254" s="171" t="s">
        <v>147</v>
      </c>
      <c r="E254" s="172" t="s">
        <v>1151</v>
      </c>
      <c r="F254" s="173" t="s">
        <v>1152</v>
      </c>
      <c r="G254" s="174" t="s">
        <v>192</v>
      </c>
      <c r="H254" s="175">
        <v>7.4400000000000004</v>
      </c>
      <c r="I254" s="176"/>
      <c r="J254" s="177">
        <f>ROUND(I254*H254,2)</f>
        <v>0</v>
      </c>
      <c r="K254" s="173" t="s">
        <v>1</v>
      </c>
      <c r="L254" s="38"/>
      <c r="M254" s="178" t="s">
        <v>1</v>
      </c>
      <c r="N254" s="179" t="s">
        <v>41</v>
      </c>
      <c r="O254" s="76"/>
      <c r="P254" s="180">
        <f>O254*H254</f>
        <v>0</v>
      </c>
      <c r="Q254" s="180">
        <v>0.23999999999999999</v>
      </c>
      <c r="R254" s="180">
        <f>Q254*H254</f>
        <v>1.7856000000000001</v>
      </c>
      <c r="S254" s="180">
        <v>0</v>
      </c>
      <c r="T254" s="18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82" t="s">
        <v>243</v>
      </c>
      <c r="AT254" s="182" t="s">
        <v>147</v>
      </c>
      <c r="AU254" s="182" t="s">
        <v>89</v>
      </c>
      <c r="AY254" s="18" t="s">
        <v>145</v>
      </c>
      <c r="BE254" s="183">
        <f>IF(N254="základní",J254,0)</f>
        <v>0</v>
      </c>
      <c r="BF254" s="183">
        <f>IF(N254="snížená",J254,0)</f>
        <v>0</v>
      </c>
      <c r="BG254" s="183">
        <f>IF(N254="zákl. přenesená",J254,0)</f>
        <v>0</v>
      </c>
      <c r="BH254" s="183">
        <f>IF(N254="sníž. přenesená",J254,0)</f>
        <v>0</v>
      </c>
      <c r="BI254" s="183">
        <f>IF(N254="nulová",J254,0)</f>
        <v>0</v>
      </c>
      <c r="BJ254" s="18" t="s">
        <v>84</v>
      </c>
      <c r="BK254" s="183">
        <f>ROUND(I254*H254,2)</f>
        <v>0</v>
      </c>
      <c r="BL254" s="18" t="s">
        <v>243</v>
      </c>
      <c r="BM254" s="182" t="s">
        <v>1153</v>
      </c>
    </row>
    <row r="255" s="13" customFormat="1">
      <c r="A255" s="13"/>
      <c r="B255" s="184"/>
      <c r="C255" s="13"/>
      <c r="D255" s="185" t="s">
        <v>154</v>
      </c>
      <c r="E255" s="186" t="s">
        <v>1</v>
      </c>
      <c r="F255" s="187" t="s">
        <v>1154</v>
      </c>
      <c r="G255" s="13"/>
      <c r="H255" s="188">
        <v>7.4400000000000004</v>
      </c>
      <c r="I255" s="189"/>
      <c r="J255" s="13"/>
      <c r="K255" s="13"/>
      <c r="L255" s="184"/>
      <c r="M255" s="190"/>
      <c r="N255" s="191"/>
      <c r="O255" s="191"/>
      <c r="P255" s="191"/>
      <c r="Q255" s="191"/>
      <c r="R255" s="191"/>
      <c r="S255" s="191"/>
      <c r="T255" s="19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186" t="s">
        <v>154</v>
      </c>
      <c r="AU255" s="186" t="s">
        <v>89</v>
      </c>
      <c r="AV255" s="13" t="s">
        <v>89</v>
      </c>
      <c r="AW255" s="13" t="s">
        <v>32</v>
      </c>
      <c r="AX255" s="13" t="s">
        <v>84</v>
      </c>
      <c r="AY255" s="186" t="s">
        <v>145</v>
      </c>
    </row>
    <row r="256" s="2" customFormat="1" ht="21.75" customHeight="1">
      <c r="A256" s="37"/>
      <c r="B256" s="170"/>
      <c r="C256" s="201" t="s">
        <v>356</v>
      </c>
      <c r="D256" s="201" t="s">
        <v>214</v>
      </c>
      <c r="E256" s="202" t="s">
        <v>680</v>
      </c>
      <c r="F256" s="203" t="s">
        <v>1155</v>
      </c>
      <c r="G256" s="204" t="s">
        <v>192</v>
      </c>
      <c r="H256" s="205">
        <v>7.4400000000000004</v>
      </c>
      <c r="I256" s="206"/>
      <c r="J256" s="207">
        <f>ROUND(I256*H256,2)</f>
        <v>0</v>
      </c>
      <c r="K256" s="203" t="s">
        <v>1</v>
      </c>
      <c r="L256" s="208"/>
      <c r="M256" s="209" t="s">
        <v>1</v>
      </c>
      <c r="N256" s="210" t="s">
        <v>41</v>
      </c>
      <c r="O256" s="76"/>
      <c r="P256" s="180">
        <f>O256*H256</f>
        <v>0</v>
      </c>
      <c r="Q256" s="180">
        <v>0.28799999999999998</v>
      </c>
      <c r="R256" s="180">
        <f>Q256*H256</f>
        <v>2.1427199999999997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320</v>
      </c>
      <c r="AT256" s="182" t="s">
        <v>214</v>
      </c>
      <c r="AU256" s="182" t="s">
        <v>89</v>
      </c>
      <c r="AY256" s="18" t="s">
        <v>145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84</v>
      </c>
      <c r="BK256" s="183">
        <f>ROUND(I256*H256,2)</f>
        <v>0</v>
      </c>
      <c r="BL256" s="18" t="s">
        <v>243</v>
      </c>
      <c r="BM256" s="182" t="s">
        <v>1156</v>
      </c>
    </row>
    <row r="257" s="13" customFormat="1">
      <c r="A257" s="13"/>
      <c r="B257" s="184"/>
      <c r="C257" s="13"/>
      <c r="D257" s="185" t="s">
        <v>154</v>
      </c>
      <c r="E257" s="186" t="s">
        <v>1</v>
      </c>
      <c r="F257" s="187" t="s">
        <v>1154</v>
      </c>
      <c r="G257" s="13"/>
      <c r="H257" s="188">
        <v>7.4400000000000004</v>
      </c>
      <c r="I257" s="189"/>
      <c r="J257" s="13"/>
      <c r="K257" s="13"/>
      <c r="L257" s="184"/>
      <c r="M257" s="190"/>
      <c r="N257" s="191"/>
      <c r="O257" s="191"/>
      <c r="P257" s="191"/>
      <c r="Q257" s="191"/>
      <c r="R257" s="191"/>
      <c r="S257" s="191"/>
      <c r="T257" s="19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6" t="s">
        <v>154</v>
      </c>
      <c r="AU257" s="186" t="s">
        <v>89</v>
      </c>
      <c r="AV257" s="13" t="s">
        <v>89</v>
      </c>
      <c r="AW257" s="13" t="s">
        <v>32</v>
      </c>
      <c r="AX257" s="13" t="s">
        <v>84</v>
      </c>
      <c r="AY257" s="186" t="s">
        <v>145</v>
      </c>
    </row>
    <row r="258" s="2" customFormat="1" ht="16.5" customHeight="1">
      <c r="A258" s="37"/>
      <c r="B258" s="170"/>
      <c r="C258" s="171" t="s">
        <v>359</v>
      </c>
      <c r="D258" s="171" t="s">
        <v>147</v>
      </c>
      <c r="E258" s="172" t="s">
        <v>1157</v>
      </c>
      <c r="F258" s="173" t="s">
        <v>1158</v>
      </c>
      <c r="G258" s="174" t="s">
        <v>192</v>
      </c>
      <c r="H258" s="175">
        <v>2.5</v>
      </c>
      <c r="I258" s="176"/>
      <c r="J258" s="177">
        <f>ROUND(I258*H258,2)</f>
        <v>0</v>
      </c>
      <c r="K258" s="173" t="s">
        <v>1</v>
      </c>
      <c r="L258" s="38"/>
      <c r="M258" s="178" t="s">
        <v>1</v>
      </c>
      <c r="N258" s="179" t="s">
        <v>41</v>
      </c>
      <c r="O258" s="76"/>
      <c r="P258" s="180">
        <f>O258*H258</f>
        <v>0</v>
      </c>
      <c r="Q258" s="180">
        <v>0.23999999999999999</v>
      </c>
      <c r="R258" s="180">
        <f>Q258*H258</f>
        <v>0.59999999999999998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243</v>
      </c>
      <c r="AT258" s="182" t="s">
        <v>147</v>
      </c>
      <c r="AU258" s="182" t="s">
        <v>89</v>
      </c>
      <c r="AY258" s="18" t="s">
        <v>145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84</v>
      </c>
      <c r="BK258" s="183">
        <f>ROUND(I258*H258,2)</f>
        <v>0</v>
      </c>
      <c r="BL258" s="18" t="s">
        <v>243</v>
      </c>
      <c r="BM258" s="182" t="s">
        <v>1159</v>
      </c>
    </row>
    <row r="259" s="13" customFormat="1">
      <c r="A259" s="13"/>
      <c r="B259" s="184"/>
      <c r="C259" s="13"/>
      <c r="D259" s="185" t="s">
        <v>154</v>
      </c>
      <c r="E259" s="186" t="s">
        <v>1</v>
      </c>
      <c r="F259" s="187" t="s">
        <v>1160</v>
      </c>
      <c r="G259" s="13"/>
      <c r="H259" s="188">
        <v>2.5</v>
      </c>
      <c r="I259" s="189"/>
      <c r="J259" s="13"/>
      <c r="K259" s="13"/>
      <c r="L259" s="184"/>
      <c r="M259" s="190"/>
      <c r="N259" s="191"/>
      <c r="O259" s="191"/>
      <c r="P259" s="191"/>
      <c r="Q259" s="191"/>
      <c r="R259" s="191"/>
      <c r="S259" s="191"/>
      <c r="T259" s="19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6" t="s">
        <v>154</v>
      </c>
      <c r="AU259" s="186" t="s">
        <v>89</v>
      </c>
      <c r="AV259" s="13" t="s">
        <v>89</v>
      </c>
      <c r="AW259" s="13" t="s">
        <v>32</v>
      </c>
      <c r="AX259" s="13" t="s">
        <v>84</v>
      </c>
      <c r="AY259" s="186" t="s">
        <v>145</v>
      </c>
    </row>
    <row r="260" s="2" customFormat="1" ht="24.15" customHeight="1">
      <c r="A260" s="37"/>
      <c r="B260" s="170"/>
      <c r="C260" s="201" t="s">
        <v>363</v>
      </c>
      <c r="D260" s="201" t="s">
        <v>214</v>
      </c>
      <c r="E260" s="202" t="s">
        <v>1161</v>
      </c>
      <c r="F260" s="203" t="s">
        <v>1162</v>
      </c>
      <c r="G260" s="204" t="s">
        <v>192</v>
      </c>
      <c r="H260" s="205">
        <v>2.5</v>
      </c>
      <c r="I260" s="206"/>
      <c r="J260" s="207">
        <f>ROUND(I260*H260,2)</f>
        <v>0</v>
      </c>
      <c r="K260" s="203" t="s">
        <v>1</v>
      </c>
      <c r="L260" s="208"/>
      <c r="M260" s="209" t="s">
        <v>1</v>
      </c>
      <c r="N260" s="210" t="s">
        <v>41</v>
      </c>
      <c r="O260" s="76"/>
      <c r="P260" s="180">
        <f>O260*H260</f>
        <v>0</v>
      </c>
      <c r="Q260" s="180">
        <v>0.28799999999999998</v>
      </c>
      <c r="R260" s="180">
        <f>Q260*H260</f>
        <v>0.71999999999999997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320</v>
      </c>
      <c r="AT260" s="182" t="s">
        <v>214</v>
      </c>
      <c r="AU260" s="182" t="s">
        <v>89</v>
      </c>
      <c r="AY260" s="18" t="s">
        <v>145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84</v>
      </c>
      <c r="BK260" s="183">
        <f>ROUND(I260*H260,2)</f>
        <v>0</v>
      </c>
      <c r="BL260" s="18" t="s">
        <v>243</v>
      </c>
      <c r="BM260" s="182" t="s">
        <v>1163</v>
      </c>
    </row>
    <row r="261" s="13" customFormat="1">
      <c r="A261" s="13"/>
      <c r="B261" s="184"/>
      <c r="C261" s="13"/>
      <c r="D261" s="185" t="s">
        <v>154</v>
      </c>
      <c r="E261" s="186" t="s">
        <v>1</v>
      </c>
      <c r="F261" s="187" t="s">
        <v>1160</v>
      </c>
      <c r="G261" s="13"/>
      <c r="H261" s="188">
        <v>2.5</v>
      </c>
      <c r="I261" s="189"/>
      <c r="J261" s="13"/>
      <c r="K261" s="13"/>
      <c r="L261" s="184"/>
      <c r="M261" s="190"/>
      <c r="N261" s="191"/>
      <c r="O261" s="191"/>
      <c r="P261" s="191"/>
      <c r="Q261" s="191"/>
      <c r="R261" s="191"/>
      <c r="S261" s="191"/>
      <c r="T261" s="19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6" t="s">
        <v>154</v>
      </c>
      <c r="AU261" s="186" t="s">
        <v>89</v>
      </c>
      <c r="AV261" s="13" t="s">
        <v>89</v>
      </c>
      <c r="AW261" s="13" t="s">
        <v>32</v>
      </c>
      <c r="AX261" s="13" t="s">
        <v>84</v>
      </c>
      <c r="AY261" s="186" t="s">
        <v>145</v>
      </c>
    </row>
    <row r="262" s="12" customFormat="1" ht="22.8" customHeight="1">
      <c r="A262" s="12"/>
      <c r="B262" s="157"/>
      <c r="C262" s="12"/>
      <c r="D262" s="158" t="s">
        <v>75</v>
      </c>
      <c r="E262" s="168" t="s">
        <v>672</v>
      </c>
      <c r="F262" s="168" t="s">
        <v>673</v>
      </c>
      <c r="G262" s="12"/>
      <c r="H262" s="12"/>
      <c r="I262" s="160"/>
      <c r="J262" s="169">
        <f>BK262</f>
        <v>0</v>
      </c>
      <c r="K262" s="12"/>
      <c r="L262" s="157"/>
      <c r="M262" s="162"/>
      <c r="N262" s="163"/>
      <c r="O262" s="163"/>
      <c r="P262" s="164">
        <f>SUM(P263:P277)</f>
        <v>0</v>
      </c>
      <c r="Q262" s="163"/>
      <c r="R262" s="164">
        <f>SUM(R263:R277)</f>
        <v>23.012</v>
      </c>
      <c r="S262" s="163"/>
      <c r="T262" s="165">
        <f>SUM(T263:T277)</f>
        <v>0.0060000000000000001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158" t="s">
        <v>89</v>
      </c>
      <c r="AT262" s="166" t="s">
        <v>75</v>
      </c>
      <c r="AU262" s="166" t="s">
        <v>84</v>
      </c>
      <c r="AY262" s="158" t="s">
        <v>145</v>
      </c>
      <c r="BK262" s="167">
        <f>SUM(BK263:BK277)</f>
        <v>0</v>
      </c>
    </row>
    <row r="263" s="2" customFormat="1" ht="16.5" customHeight="1">
      <c r="A263" s="37"/>
      <c r="B263" s="170"/>
      <c r="C263" s="171" t="s">
        <v>368</v>
      </c>
      <c r="D263" s="171" t="s">
        <v>147</v>
      </c>
      <c r="E263" s="172" t="s">
        <v>674</v>
      </c>
      <c r="F263" s="173" t="s">
        <v>1164</v>
      </c>
      <c r="G263" s="174" t="s">
        <v>192</v>
      </c>
      <c r="H263" s="175">
        <v>6</v>
      </c>
      <c r="I263" s="176"/>
      <c r="J263" s="177">
        <f>ROUND(I263*H263,2)</f>
        <v>0</v>
      </c>
      <c r="K263" s="173" t="s">
        <v>1</v>
      </c>
      <c r="L263" s="38"/>
      <c r="M263" s="178" t="s">
        <v>1</v>
      </c>
      <c r="N263" s="179" t="s">
        <v>41</v>
      </c>
      <c r="O263" s="76"/>
      <c r="P263" s="180">
        <f>O263*H263</f>
        <v>0</v>
      </c>
      <c r="Q263" s="180">
        <v>0.71999999999999997</v>
      </c>
      <c r="R263" s="180">
        <f>Q263*H263</f>
        <v>4.3200000000000003</v>
      </c>
      <c r="S263" s="180">
        <v>0.001</v>
      </c>
      <c r="T263" s="181">
        <f>S263*H263</f>
        <v>0.0060000000000000001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82" t="s">
        <v>243</v>
      </c>
      <c r="AT263" s="182" t="s">
        <v>147</v>
      </c>
      <c r="AU263" s="182" t="s">
        <v>89</v>
      </c>
      <c r="AY263" s="18" t="s">
        <v>145</v>
      </c>
      <c r="BE263" s="183">
        <f>IF(N263="základní",J263,0)</f>
        <v>0</v>
      </c>
      <c r="BF263" s="183">
        <f>IF(N263="snížená",J263,0)</f>
        <v>0</v>
      </c>
      <c r="BG263" s="183">
        <f>IF(N263="zákl. přenesená",J263,0)</f>
        <v>0</v>
      </c>
      <c r="BH263" s="183">
        <f>IF(N263="sníž. přenesená",J263,0)</f>
        <v>0</v>
      </c>
      <c r="BI263" s="183">
        <f>IF(N263="nulová",J263,0)</f>
        <v>0</v>
      </c>
      <c r="BJ263" s="18" t="s">
        <v>84</v>
      </c>
      <c r="BK263" s="183">
        <f>ROUND(I263*H263,2)</f>
        <v>0</v>
      </c>
      <c r="BL263" s="18" t="s">
        <v>243</v>
      </c>
      <c r="BM263" s="182" t="s">
        <v>1165</v>
      </c>
    </row>
    <row r="264" s="13" customFormat="1">
      <c r="A264" s="13"/>
      <c r="B264" s="184"/>
      <c r="C264" s="13"/>
      <c r="D264" s="185" t="s">
        <v>154</v>
      </c>
      <c r="E264" s="186" t="s">
        <v>1</v>
      </c>
      <c r="F264" s="187" t="s">
        <v>177</v>
      </c>
      <c r="G264" s="13"/>
      <c r="H264" s="188">
        <v>6</v>
      </c>
      <c r="I264" s="189"/>
      <c r="J264" s="13"/>
      <c r="K264" s="13"/>
      <c r="L264" s="184"/>
      <c r="M264" s="190"/>
      <c r="N264" s="191"/>
      <c r="O264" s="191"/>
      <c r="P264" s="191"/>
      <c r="Q264" s="191"/>
      <c r="R264" s="191"/>
      <c r="S264" s="191"/>
      <c r="T264" s="19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186" t="s">
        <v>154</v>
      </c>
      <c r="AU264" s="186" t="s">
        <v>89</v>
      </c>
      <c r="AV264" s="13" t="s">
        <v>89</v>
      </c>
      <c r="AW264" s="13" t="s">
        <v>32</v>
      </c>
      <c r="AX264" s="13" t="s">
        <v>84</v>
      </c>
      <c r="AY264" s="186" t="s">
        <v>145</v>
      </c>
    </row>
    <row r="265" s="2" customFormat="1" ht="16.5" customHeight="1">
      <c r="A265" s="37"/>
      <c r="B265" s="170"/>
      <c r="C265" s="171" t="s">
        <v>372</v>
      </c>
      <c r="D265" s="171" t="s">
        <v>147</v>
      </c>
      <c r="E265" s="172" t="s">
        <v>677</v>
      </c>
      <c r="F265" s="173" t="s">
        <v>1166</v>
      </c>
      <c r="G265" s="174" t="s">
        <v>192</v>
      </c>
      <c r="H265" s="175">
        <v>6</v>
      </c>
      <c r="I265" s="176"/>
      <c r="J265" s="177">
        <f>ROUND(I265*H265,2)</f>
        <v>0</v>
      </c>
      <c r="K265" s="173" t="s">
        <v>1</v>
      </c>
      <c r="L265" s="38"/>
      <c r="M265" s="178" t="s">
        <v>1</v>
      </c>
      <c r="N265" s="179" t="s">
        <v>41</v>
      </c>
      <c r="O265" s="76"/>
      <c r="P265" s="180">
        <f>O265*H265</f>
        <v>0</v>
      </c>
      <c r="Q265" s="180">
        <v>0.78000000000000003</v>
      </c>
      <c r="R265" s="180">
        <f>Q265*H265</f>
        <v>4.6799999999999997</v>
      </c>
      <c r="S265" s="180">
        <v>0</v>
      </c>
      <c r="T265" s="18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82" t="s">
        <v>243</v>
      </c>
      <c r="AT265" s="182" t="s">
        <v>147</v>
      </c>
      <c r="AU265" s="182" t="s">
        <v>89</v>
      </c>
      <c r="AY265" s="18" t="s">
        <v>145</v>
      </c>
      <c r="BE265" s="183">
        <f>IF(N265="základní",J265,0)</f>
        <v>0</v>
      </c>
      <c r="BF265" s="183">
        <f>IF(N265="snížená",J265,0)</f>
        <v>0</v>
      </c>
      <c r="BG265" s="183">
        <f>IF(N265="zákl. přenesená",J265,0)</f>
        <v>0</v>
      </c>
      <c r="BH265" s="183">
        <f>IF(N265="sníž. přenesená",J265,0)</f>
        <v>0</v>
      </c>
      <c r="BI265" s="183">
        <f>IF(N265="nulová",J265,0)</f>
        <v>0</v>
      </c>
      <c r="BJ265" s="18" t="s">
        <v>84</v>
      </c>
      <c r="BK265" s="183">
        <f>ROUND(I265*H265,2)</f>
        <v>0</v>
      </c>
      <c r="BL265" s="18" t="s">
        <v>243</v>
      </c>
      <c r="BM265" s="182" t="s">
        <v>1167</v>
      </c>
    </row>
    <row r="266" s="13" customFormat="1">
      <c r="A266" s="13"/>
      <c r="B266" s="184"/>
      <c r="C266" s="13"/>
      <c r="D266" s="185" t="s">
        <v>154</v>
      </c>
      <c r="E266" s="186" t="s">
        <v>1</v>
      </c>
      <c r="F266" s="187" t="s">
        <v>177</v>
      </c>
      <c r="G266" s="13"/>
      <c r="H266" s="188">
        <v>6</v>
      </c>
      <c r="I266" s="189"/>
      <c r="J266" s="13"/>
      <c r="K266" s="13"/>
      <c r="L266" s="184"/>
      <c r="M266" s="190"/>
      <c r="N266" s="191"/>
      <c r="O266" s="191"/>
      <c r="P266" s="191"/>
      <c r="Q266" s="191"/>
      <c r="R266" s="191"/>
      <c r="S266" s="191"/>
      <c r="T266" s="19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6" t="s">
        <v>154</v>
      </c>
      <c r="AU266" s="186" t="s">
        <v>89</v>
      </c>
      <c r="AV266" s="13" t="s">
        <v>89</v>
      </c>
      <c r="AW266" s="13" t="s">
        <v>32</v>
      </c>
      <c r="AX266" s="13" t="s">
        <v>84</v>
      </c>
      <c r="AY266" s="186" t="s">
        <v>145</v>
      </c>
    </row>
    <row r="267" s="2" customFormat="1" ht="16.5" customHeight="1">
      <c r="A267" s="37"/>
      <c r="B267" s="170"/>
      <c r="C267" s="171" t="s">
        <v>377</v>
      </c>
      <c r="D267" s="171" t="s">
        <v>147</v>
      </c>
      <c r="E267" s="172" t="s">
        <v>683</v>
      </c>
      <c r="F267" s="173" t="s">
        <v>1168</v>
      </c>
      <c r="G267" s="174" t="s">
        <v>685</v>
      </c>
      <c r="H267" s="175">
        <v>31</v>
      </c>
      <c r="I267" s="176"/>
      <c r="J267" s="177">
        <f>ROUND(I267*H267,2)</f>
        <v>0</v>
      </c>
      <c r="K267" s="173" t="s">
        <v>1</v>
      </c>
      <c r="L267" s="38"/>
      <c r="M267" s="178" t="s">
        <v>1</v>
      </c>
      <c r="N267" s="179" t="s">
        <v>41</v>
      </c>
      <c r="O267" s="76"/>
      <c r="P267" s="180">
        <f>O267*H267</f>
        <v>0</v>
      </c>
      <c r="Q267" s="180">
        <v>0.216</v>
      </c>
      <c r="R267" s="180">
        <f>Q267*H267</f>
        <v>6.6959999999999997</v>
      </c>
      <c r="S267" s="180">
        <v>0</v>
      </c>
      <c r="T267" s="18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2" t="s">
        <v>243</v>
      </c>
      <c r="AT267" s="182" t="s">
        <v>147</v>
      </c>
      <c r="AU267" s="182" t="s">
        <v>89</v>
      </c>
      <c r="AY267" s="18" t="s">
        <v>145</v>
      </c>
      <c r="BE267" s="183">
        <f>IF(N267="základní",J267,0)</f>
        <v>0</v>
      </c>
      <c r="BF267" s="183">
        <f>IF(N267="snížená",J267,0)</f>
        <v>0</v>
      </c>
      <c r="BG267" s="183">
        <f>IF(N267="zákl. přenesená",J267,0)</f>
        <v>0</v>
      </c>
      <c r="BH267" s="183">
        <f>IF(N267="sníž. přenesená",J267,0)</f>
        <v>0</v>
      </c>
      <c r="BI267" s="183">
        <f>IF(N267="nulová",J267,0)</f>
        <v>0</v>
      </c>
      <c r="BJ267" s="18" t="s">
        <v>84</v>
      </c>
      <c r="BK267" s="183">
        <f>ROUND(I267*H267,2)</f>
        <v>0</v>
      </c>
      <c r="BL267" s="18" t="s">
        <v>243</v>
      </c>
      <c r="BM267" s="182" t="s">
        <v>1169</v>
      </c>
    </row>
    <row r="268" s="15" customFormat="1">
      <c r="A268" s="15"/>
      <c r="B268" s="211"/>
      <c r="C268" s="15"/>
      <c r="D268" s="185" t="s">
        <v>154</v>
      </c>
      <c r="E268" s="212" t="s">
        <v>1</v>
      </c>
      <c r="F268" s="213" t="s">
        <v>1170</v>
      </c>
      <c r="G268" s="15"/>
      <c r="H268" s="212" t="s">
        <v>1</v>
      </c>
      <c r="I268" s="214"/>
      <c r="J268" s="15"/>
      <c r="K268" s="15"/>
      <c r="L268" s="211"/>
      <c r="M268" s="215"/>
      <c r="N268" s="216"/>
      <c r="O268" s="216"/>
      <c r="P268" s="216"/>
      <c r="Q268" s="216"/>
      <c r="R268" s="216"/>
      <c r="S268" s="216"/>
      <c r="T268" s="21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12" t="s">
        <v>154</v>
      </c>
      <c r="AU268" s="212" t="s">
        <v>89</v>
      </c>
      <c r="AV268" s="15" t="s">
        <v>84</v>
      </c>
      <c r="AW268" s="15" t="s">
        <v>32</v>
      </c>
      <c r="AX268" s="15" t="s">
        <v>76</v>
      </c>
      <c r="AY268" s="212" t="s">
        <v>145</v>
      </c>
    </row>
    <row r="269" s="13" customFormat="1">
      <c r="A269" s="13"/>
      <c r="B269" s="184"/>
      <c r="C269" s="13"/>
      <c r="D269" s="185" t="s">
        <v>154</v>
      </c>
      <c r="E269" s="186" t="s">
        <v>1</v>
      </c>
      <c r="F269" s="187" t="s">
        <v>1171</v>
      </c>
      <c r="G269" s="13"/>
      <c r="H269" s="188">
        <v>16.5</v>
      </c>
      <c r="I269" s="189"/>
      <c r="J269" s="13"/>
      <c r="K269" s="13"/>
      <c r="L269" s="184"/>
      <c r="M269" s="190"/>
      <c r="N269" s="191"/>
      <c r="O269" s="191"/>
      <c r="P269" s="191"/>
      <c r="Q269" s="191"/>
      <c r="R269" s="191"/>
      <c r="S269" s="191"/>
      <c r="T269" s="19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6" t="s">
        <v>154</v>
      </c>
      <c r="AU269" s="186" t="s">
        <v>89</v>
      </c>
      <c r="AV269" s="13" t="s">
        <v>89</v>
      </c>
      <c r="AW269" s="13" t="s">
        <v>32</v>
      </c>
      <c r="AX269" s="13" t="s">
        <v>76</v>
      </c>
      <c r="AY269" s="186" t="s">
        <v>145</v>
      </c>
    </row>
    <row r="270" s="15" customFormat="1">
      <c r="A270" s="15"/>
      <c r="B270" s="211"/>
      <c r="C270" s="15"/>
      <c r="D270" s="185" t="s">
        <v>154</v>
      </c>
      <c r="E270" s="212" t="s">
        <v>1</v>
      </c>
      <c r="F270" s="213" t="s">
        <v>1172</v>
      </c>
      <c r="G270" s="15"/>
      <c r="H270" s="212" t="s">
        <v>1</v>
      </c>
      <c r="I270" s="214"/>
      <c r="J270" s="15"/>
      <c r="K270" s="15"/>
      <c r="L270" s="211"/>
      <c r="M270" s="215"/>
      <c r="N270" s="216"/>
      <c r="O270" s="216"/>
      <c r="P270" s="216"/>
      <c r="Q270" s="216"/>
      <c r="R270" s="216"/>
      <c r="S270" s="216"/>
      <c r="T270" s="217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12" t="s">
        <v>154</v>
      </c>
      <c r="AU270" s="212" t="s">
        <v>89</v>
      </c>
      <c r="AV270" s="15" t="s">
        <v>84</v>
      </c>
      <c r="AW270" s="15" t="s">
        <v>32</v>
      </c>
      <c r="AX270" s="15" t="s">
        <v>76</v>
      </c>
      <c r="AY270" s="212" t="s">
        <v>145</v>
      </c>
    </row>
    <row r="271" s="13" customFormat="1">
      <c r="A271" s="13"/>
      <c r="B271" s="184"/>
      <c r="C271" s="13"/>
      <c r="D271" s="185" t="s">
        <v>154</v>
      </c>
      <c r="E271" s="186" t="s">
        <v>1</v>
      </c>
      <c r="F271" s="187" t="s">
        <v>213</v>
      </c>
      <c r="G271" s="13"/>
      <c r="H271" s="188">
        <v>11</v>
      </c>
      <c r="I271" s="189"/>
      <c r="J271" s="13"/>
      <c r="K271" s="13"/>
      <c r="L271" s="184"/>
      <c r="M271" s="190"/>
      <c r="N271" s="191"/>
      <c r="O271" s="191"/>
      <c r="P271" s="191"/>
      <c r="Q271" s="191"/>
      <c r="R271" s="191"/>
      <c r="S271" s="191"/>
      <c r="T271" s="19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6" t="s">
        <v>154</v>
      </c>
      <c r="AU271" s="186" t="s">
        <v>89</v>
      </c>
      <c r="AV271" s="13" t="s">
        <v>89</v>
      </c>
      <c r="AW271" s="13" t="s">
        <v>32</v>
      </c>
      <c r="AX271" s="13" t="s">
        <v>76</v>
      </c>
      <c r="AY271" s="186" t="s">
        <v>145</v>
      </c>
    </row>
    <row r="272" s="15" customFormat="1">
      <c r="A272" s="15"/>
      <c r="B272" s="211"/>
      <c r="C272" s="15"/>
      <c r="D272" s="185" t="s">
        <v>154</v>
      </c>
      <c r="E272" s="212" t="s">
        <v>1</v>
      </c>
      <c r="F272" s="213" t="s">
        <v>1173</v>
      </c>
      <c r="G272" s="15"/>
      <c r="H272" s="212" t="s">
        <v>1</v>
      </c>
      <c r="I272" s="214"/>
      <c r="J272" s="15"/>
      <c r="K272" s="15"/>
      <c r="L272" s="211"/>
      <c r="M272" s="215"/>
      <c r="N272" s="216"/>
      <c r="O272" s="216"/>
      <c r="P272" s="216"/>
      <c r="Q272" s="216"/>
      <c r="R272" s="216"/>
      <c r="S272" s="216"/>
      <c r="T272" s="21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12" t="s">
        <v>154</v>
      </c>
      <c r="AU272" s="212" t="s">
        <v>89</v>
      </c>
      <c r="AV272" s="15" t="s">
        <v>84</v>
      </c>
      <c r="AW272" s="15" t="s">
        <v>32</v>
      </c>
      <c r="AX272" s="15" t="s">
        <v>76</v>
      </c>
      <c r="AY272" s="212" t="s">
        <v>145</v>
      </c>
    </row>
    <row r="273" s="13" customFormat="1">
      <c r="A273" s="13"/>
      <c r="B273" s="184"/>
      <c r="C273" s="13"/>
      <c r="D273" s="185" t="s">
        <v>154</v>
      </c>
      <c r="E273" s="186" t="s">
        <v>1</v>
      </c>
      <c r="F273" s="187" t="s">
        <v>1174</v>
      </c>
      <c r="G273" s="13"/>
      <c r="H273" s="188">
        <v>3.5</v>
      </c>
      <c r="I273" s="189"/>
      <c r="J273" s="13"/>
      <c r="K273" s="13"/>
      <c r="L273" s="184"/>
      <c r="M273" s="190"/>
      <c r="N273" s="191"/>
      <c r="O273" s="191"/>
      <c r="P273" s="191"/>
      <c r="Q273" s="191"/>
      <c r="R273" s="191"/>
      <c r="S273" s="191"/>
      <c r="T273" s="19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6" t="s">
        <v>154</v>
      </c>
      <c r="AU273" s="186" t="s">
        <v>89</v>
      </c>
      <c r="AV273" s="13" t="s">
        <v>89</v>
      </c>
      <c r="AW273" s="13" t="s">
        <v>32</v>
      </c>
      <c r="AX273" s="13" t="s">
        <v>76</v>
      </c>
      <c r="AY273" s="186" t="s">
        <v>145</v>
      </c>
    </row>
    <row r="274" s="14" customFormat="1">
      <c r="A274" s="14"/>
      <c r="B274" s="193"/>
      <c r="C274" s="14"/>
      <c r="D274" s="185" t="s">
        <v>154</v>
      </c>
      <c r="E274" s="194" t="s">
        <v>1</v>
      </c>
      <c r="F274" s="195" t="s">
        <v>159</v>
      </c>
      <c r="G274" s="14"/>
      <c r="H274" s="196">
        <v>31</v>
      </c>
      <c r="I274" s="197"/>
      <c r="J274" s="14"/>
      <c r="K274" s="14"/>
      <c r="L274" s="193"/>
      <c r="M274" s="198"/>
      <c r="N274" s="199"/>
      <c r="O274" s="199"/>
      <c r="P274" s="199"/>
      <c r="Q274" s="199"/>
      <c r="R274" s="199"/>
      <c r="S274" s="199"/>
      <c r="T274" s="200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4" t="s">
        <v>154</v>
      </c>
      <c r="AU274" s="194" t="s">
        <v>89</v>
      </c>
      <c r="AV274" s="14" t="s">
        <v>152</v>
      </c>
      <c r="AW274" s="14" t="s">
        <v>32</v>
      </c>
      <c r="AX274" s="14" t="s">
        <v>84</v>
      </c>
      <c r="AY274" s="194" t="s">
        <v>145</v>
      </c>
    </row>
    <row r="275" s="2" customFormat="1" ht="16.5" customHeight="1">
      <c r="A275" s="37"/>
      <c r="B275" s="170"/>
      <c r="C275" s="171" t="s">
        <v>382</v>
      </c>
      <c r="D275" s="171" t="s">
        <v>147</v>
      </c>
      <c r="E275" s="172" t="s">
        <v>688</v>
      </c>
      <c r="F275" s="173" t="s">
        <v>1175</v>
      </c>
      <c r="G275" s="174" t="s">
        <v>685</v>
      </c>
      <c r="H275" s="175">
        <v>31</v>
      </c>
      <c r="I275" s="176"/>
      <c r="J275" s="177">
        <f>ROUND(I275*H275,2)</f>
        <v>0</v>
      </c>
      <c r="K275" s="173" t="s">
        <v>1</v>
      </c>
      <c r="L275" s="38"/>
      <c r="M275" s="178" t="s">
        <v>1</v>
      </c>
      <c r="N275" s="179" t="s">
        <v>41</v>
      </c>
      <c r="O275" s="76"/>
      <c r="P275" s="180">
        <f>O275*H275</f>
        <v>0</v>
      </c>
      <c r="Q275" s="180">
        <v>0.23599999999999999</v>
      </c>
      <c r="R275" s="180">
        <f>Q275*H275</f>
        <v>7.3159999999999998</v>
      </c>
      <c r="S275" s="180">
        <v>0</v>
      </c>
      <c r="T275" s="18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82" t="s">
        <v>243</v>
      </c>
      <c r="AT275" s="182" t="s">
        <v>147</v>
      </c>
      <c r="AU275" s="182" t="s">
        <v>89</v>
      </c>
      <c r="AY275" s="18" t="s">
        <v>145</v>
      </c>
      <c r="BE275" s="183">
        <f>IF(N275="základní",J275,0)</f>
        <v>0</v>
      </c>
      <c r="BF275" s="183">
        <f>IF(N275="snížená",J275,0)</f>
        <v>0</v>
      </c>
      <c r="BG275" s="183">
        <f>IF(N275="zákl. přenesená",J275,0)</f>
        <v>0</v>
      </c>
      <c r="BH275" s="183">
        <f>IF(N275="sníž. přenesená",J275,0)</f>
        <v>0</v>
      </c>
      <c r="BI275" s="183">
        <f>IF(N275="nulová",J275,0)</f>
        <v>0</v>
      </c>
      <c r="BJ275" s="18" t="s">
        <v>84</v>
      </c>
      <c r="BK275" s="183">
        <f>ROUND(I275*H275,2)</f>
        <v>0</v>
      </c>
      <c r="BL275" s="18" t="s">
        <v>243</v>
      </c>
      <c r="BM275" s="182" t="s">
        <v>1176</v>
      </c>
    </row>
    <row r="276" s="13" customFormat="1">
      <c r="A276" s="13"/>
      <c r="B276" s="184"/>
      <c r="C276" s="13"/>
      <c r="D276" s="185" t="s">
        <v>154</v>
      </c>
      <c r="E276" s="186" t="s">
        <v>1</v>
      </c>
      <c r="F276" s="187" t="s">
        <v>316</v>
      </c>
      <c r="G276" s="13"/>
      <c r="H276" s="188">
        <v>31</v>
      </c>
      <c r="I276" s="189"/>
      <c r="J276" s="13"/>
      <c r="K276" s="13"/>
      <c r="L276" s="184"/>
      <c r="M276" s="190"/>
      <c r="N276" s="191"/>
      <c r="O276" s="191"/>
      <c r="P276" s="191"/>
      <c r="Q276" s="191"/>
      <c r="R276" s="191"/>
      <c r="S276" s="191"/>
      <c r="T276" s="192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186" t="s">
        <v>154</v>
      </c>
      <c r="AU276" s="186" t="s">
        <v>89</v>
      </c>
      <c r="AV276" s="13" t="s">
        <v>89</v>
      </c>
      <c r="AW276" s="13" t="s">
        <v>32</v>
      </c>
      <c r="AX276" s="13" t="s">
        <v>84</v>
      </c>
      <c r="AY276" s="186" t="s">
        <v>145</v>
      </c>
    </row>
    <row r="277" s="2" customFormat="1" ht="24.15" customHeight="1">
      <c r="A277" s="37"/>
      <c r="B277" s="170"/>
      <c r="C277" s="171" t="s">
        <v>385</v>
      </c>
      <c r="D277" s="171" t="s">
        <v>147</v>
      </c>
      <c r="E277" s="172" t="s">
        <v>708</v>
      </c>
      <c r="F277" s="173" t="s">
        <v>709</v>
      </c>
      <c r="G277" s="174" t="s">
        <v>174</v>
      </c>
      <c r="H277" s="175">
        <v>23.012</v>
      </c>
      <c r="I277" s="176"/>
      <c r="J277" s="177">
        <f>ROUND(I277*H277,2)</f>
        <v>0</v>
      </c>
      <c r="K277" s="173" t="s">
        <v>1</v>
      </c>
      <c r="L277" s="38"/>
      <c r="M277" s="178" t="s">
        <v>1</v>
      </c>
      <c r="N277" s="179" t="s">
        <v>41</v>
      </c>
      <c r="O277" s="76"/>
      <c r="P277" s="180">
        <f>O277*H277</f>
        <v>0</v>
      </c>
      <c r="Q277" s="180">
        <v>0</v>
      </c>
      <c r="R277" s="180">
        <f>Q277*H277</f>
        <v>0</v>
      </c>
      <c r="S277" s="180">
        <v>0</v>
      </c>
      <c r="T277" s="18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82" t="s">
        <v>243</v>
      </c>
      <c r="AT277" s="182" t="s">
        <v>147</v>
      </c>
      <c r="AU277" s="182" t="s">
        <v>89</v>
      </c>
      <c r="AY277" s="18" t="s">
        <v>145</v>
      </c>
      <c r="BE277" s="183">
        <f>IF(N277="základní",J277,0)</f>
        <v>0</v>
      </c>
      <c r="BF277" s="183">
        <f>IF(N277="snížená",J277,0)</f>
        <v>0</v>
      </c>
      <c r="BG277" s="183">
        <f>IF(N277="zákl. přenesená",J277,0)</f>
        <v>0</v>
      </c>
      <c r="BH277" s="183">
        <f>IF(N277="sníž. přenesená",J277,0)</f>
        <v>0</v>
      </c>
      <c r="BI277" s="183">
        <f>IF(N277="nulová",J277,0)</f>
        <v>0</v>
      </c>
      <c r="BJ277" s="18" t="s">
        <v>84</v>
      </c>
      <c r="BK277" s="183">
        <f>ROUND(I277*H277,2)</f>
        <v>0</v>
      </c>
      <c r="BL277" s="18" t="s">
        <v>243</v>
      </c>
      <c r="BM277" s="182" t="s">
        <v>1177</v>
      </c>
    </row>
    <row r="278" s="12" customFormat="1" ht="22.8" customHeight="1">
      <c r="A278" s="12"/>
      <c r="B278" s="157"/>
      <c r="C278" s="12"/>
      <c r="D278" s="158" t="s">
        <v>75</v>
      </c>
      <c r="E278" s="168" t="s">
        <v>463</v>
      </c>
      <c r="F278" s="168" t="s">
        <v>711</v>
      </c>
      <c r="G278" s="12"/>
      <c r="H278" s="12"/>
      <c r="I278" s="160"/>
      <c r="J278" s="169">
        <f>BK278</f>
        <v>0</v>
      </c>
      <c r="K278" s="12"/>
      <c r="L278" s="157"/>
      <c r="M278" s="162"/>
      <c r="N278" s="163"/>
      <c r="O278" s="163"/>
      <c r="P278" s="164">
        <f>SUM(P279:P288)</f>
        <v>0</v>
      </c>
      <c r="Q278" s="163"/>
      <c r="R278" s="164">
        <f>SUM(R279:R288)</f>
        <v>0.054390000000000001</v>
      </c>
      <c r="S278" s="163"/>
      <c r="T278" s="165">
        <f>SUM(T279:T288)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158" t="s">
        <v>89</v>
      </c>
      <c r="AT278" s="166" t="s">
        <v>75</v>
      </c>
      <c r="AU278" s="166" t="s">
        <v>84</v>
      </c>
      <c r="AY278" s="158" t="s">
        <v>145</v>
      </c>
      <c r="BK278" s="167">
        <f>SUM(BK279:BK288)</f>
        <v>0</v>
      </c>
    </row>
    <row r="279" s="2" customFormat="1" ht="24.15" customHeight="1">
      <c r="A279" s="37"/>
      <c r="B279" s="170"/>
      <c r="C279" s="171" t="s">
        <v>419</v>
      </c>
      <c r="D279" s="171" t="s">
        <v>147</v>
      </c>
      <c r="E279" s="172" t="s">
        <v>722</v>
      </c>
      <c r="F279" s="173" t="s">
        <v>723</v>
      </c>
      <c r="G279" s="174" t="s">
        <v>192</v>
      </c>
      <c r="H279" s="175">
        <v>97.125</v>
      </c>
      <c r="I279" s="176"/>
      <c r="J279" s="177">
        <f>ROUND(I279*H279,2)</f>
        <v>0</v>
      </c>
      <c r="K279" s="173" t="s">
        <v>1</v>
      </c>
      <c r="L279" s="38"/>
      <c r="M279" s="178" t="s">
        <v>1</v>
      </c>
      <c r="N279" s="179" t="s">
        <v>41</v>
      </c>
      <c r="O279" s="76"/>
      <c r="P279" s="180">
        <f>O279*H279</f>
        <v>0</v>
      </c>
      <c r="Q279" s="180">
        <v>6.0000000000000002E-05</v>
      </c>
      <c r="R279" s="180">
        <f>Q279*H279</f>
        <v>0.0058275000000000002</v>
      </c>
      <c r="S279" s="180">
        <v>0</v>
      </c>
      <c r="T279" s="18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82" t="s">
        <v>243</v>
      </c>
      <c r="AT279" s="182" t="s">
        <v>147</v>
      </c>
      <c r="AU279" s="182" t="s">
        <v>89</v>
      </c>
      <c r="AY279" s="18" t="s">
        <v>145</v>
      </c>
      <c r="BE279" s="183">
        <f>IF(N279="základní",J279,0)</f>
        <v>0</v>
      </c>
      <c r="BF279" s="183">
        <f>IF(N279="snížená",J279,0)</f>
        <v>0</v>
      </c>
      <c r="BG279" s="183">
        <f>IF(N279="zákl. přenesená",J279,0)</f>
        <v>0</v>
      </c>
      <c r="BH279" s="183">
        <f>IF(N279="sníž. přenesená",J279,0)</f>
        <v>0</v>
      </c>
      <c r="BI279" s="183">
        <f>IF(N279="nulová",J279,0)</f>
        <v>0</v>
      </c>
      <c r="BJ279" s="18" t="s">
        <v>84</v>
      </c>
      <c r="BK279" s="183">
        <f>ROUND(I279*H279,2)</f>
        <v>0</v>
      </c>
      <c r="BL279" s="18" t="s">
        <v>243</v>
      </c>
      <c r="BM279" s="182" t="s">
        <v>1178</v>
      </c>
    </row>
    <row r="280" s="15" customFormat="1">
      <c r="A280" s="15"/>
      <c r="B280" s="211"/>
      <c r="C280" s="15"/>
      <c r="D280" s="185" t="s">
        <v>154</v>
      </c>
      <c r="E280" s="212" t="s">
        <v>1</v>
      </c>
      <c r="F280" s="213" t="s">
        <v>1179</v>
      </c>
      <c r="G280" s="15"/>
      <c r="H280" s="212" t="s">
        <v>1</v>
      </c>
      <c r="I280" s="214"/>
      <c r="J280" s="15"/>
      <c r="K280" s="15"/>
      <c r="L280" s="211"/>
      <c r="M280" s="215"/>
      <c r="N280" s="216"/>
      <c r="O280" s="216"/>
      <c r="P280" s="216"/>
      <c r="Q280" s="216"/>
      <c r="R280" s="216"/>
      <c r="S280" s="216"/>
      <c r="T280" s="21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12" t="s">
        <v>154</v>
      </c>
      <c r="AU280" s="212" t="s">
        <v>89</v>
      </c>
      <c r="AV280" s="15" t="s">
        <v>84</v>
      </c>
      <c r="AW280" s="15" t="s">
        <v>32</v>
      </c>
      <c r="AX280" s="15" t="s">
        <v>76</v>
      </c>
      <c r="AY280" s="212" t="s">
        <v>145</v>
      </c>
    </row>
    <row r="281" s="13" customFormat="1">
      <c r="A281" s="13"/>
      <c r="B281" s="184"/>
      <c r="C281" s="13"/>
      <c r="D281" s="185" t="s">
        <v>154</v>
      </c>
      <c r="E281" s="186" t="s">
        <v>1</v>
      </c>
      <c r="F281" s="187" t="s">
        <v>1180</v>
      </c>
      <c r="G281" s="13"/>
      <c r="H281" s="188">
        <v>37.325000000000003</v>
      </c>
      <c r="I281" s="189"/>
      <c r="J281" s="13"/>
      <c r="K281" s="13"/>
      <c r="L281" s="184"/>
      <c r="M281" s="190"/>
      <c r="N281" s="191"/>
      <c r="O281" s="191"/>
      <c r="P281" s="191"/>
      <c r="Q281" s="191"/>
      <c r="R281" s="191"/>
      <c r="S281" s="191"/>
      <c r="T281" s="19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186" t="s">
        <v>154</v>
      </c>
      <c r="AU281" s="186" t="s">
        <v>89</v>
      </c>
      <c r="AV281" s="13" t="s">
        <v>89</v>
      </c>
      <c r="AW281" s="13" t="s">
        <v>32</v>
      </c>
      <c r="AX281" s="13" t="s">
        <v>76</v>
      </c>
      <c r="AY281" s="186" t="s">
        <v>145</v>
      </c>
    </row>
    <row r="282" s="15" customFormat="1">
      <c r="A282" s="15"/>
      <c r="B282" s="211"/>
      <c r="C282" s="15"/>
      <c r="D282" s="185" t="s">
        <v>154</v>
      </c>
      <c r="E282" s="212" t="s">
        <v>1</v>
      </c>
      <c r="F282" s="213" t="s">
        <v>1122</v>
      </c>
      <c r="G282" s="15"/>
      <c r="H282" s="212" t="s">
        <v>1</v>
      </c>
      <c r="I282" s="214"/>
      <c r="J282" s="15"/>
      <c r="K282" s="15"/>
      <c r="L282" s="211"/>
      <c r="M282" s="215"/>
      <c r="N282" s="216"/>
      <c r="O282" s="216"/>
      <c r="P282" s="216"/>
      <c r="Q282" s="216"/>
      <c r="R282" s="216"/>
      <c r="S282" s="216"/>
      <c r="T282" s="217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12" t="s">
        <v>154</v>
      </c>
      <c r="AU282" s="212" t="s">
        <v>89</v>
      </c>
      <c r="AV282" s="15" t="s">
        <v>84</v>
      </c>
      <c r="AW282" s="15" t="s">
        <v>32</v>
      </c>
      <c r="AX282" s="15" t="s">
        <v>76</v>
      </c>
      <c r="AY282" s="212" t="s">
        <v>145</v>
      </c>
    </row>
    <row r="283" s="13" customFormat="1">
      <c r="A283" s="13"/>
      <c r="B283" s="184"/>
      <c r="C283" s="13"/>
      <c r="D283" s="185" t="s">
        <v>154</v>
      </c>
      <c r="E283" s="186" t="s">
        <v>1</v>
      </c>
      <c r="F283" s="187" t="s">
        <v>1181</v>
      </c>
      <c r="G283" s="13"/>
      <c r="H283" s="188">
        <v>19.800000000000001</v>
      </c>
      <c r="I283" s="189"/>
      <c r="J283" s="13"/>
      <c r="K283" s="13"/>
      <c r="L283" s="184"/>
      <c r="M283" s="190"/>
      <c r="N283" s="191"/>
      <c r="O283" s="191"/>
      <c r="P283" s="191"/>
      <c r="Q283" s="191"/>
      <c r="R283" s="191"/>
      <c r="S283" s="191"/>
      <c r="T283" s="19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186" t="s">
        <v>154</v>
      </c>
      <c r="AU283" s="186" t="s">
        <v>89</v>
      </c>
      <c r="AV283" s="13" t="s">
        <v>89</v>
      </c>
      <c r="AW283" s="13" t="s">
        <v>32</v>
      </c>
      <c r="AX283" s="13" t="s">
        <v>76</v>
      </c>
      <c r="AY283" s="186" t="s">
        <v>145</v>
      </c>
    </row>
    <row r="284" s="15" customFormat="1">
      <c r="A284" s="15"/>
      <c r="B284" s="211"/>
      <c r="C284" s="15"/>
      <c r="D284" s="185" t="s">
        <v>154</v>
      </c>
      <c r="E284" s="212" t="s">
        <v>1</v>
      </c>
      <c r="F284" s="213" t="s">
        <v>1126</v>
      </c>
      <c r="G284" s="15"/>
      <c r="H284" s="212" t="s">
        <v>1</v>
      </c>
      <c r="I284" s="214"/>
      <c r="J284" s="15"/>
      <c r="K284" s="15"/>
      <c r="L284" s="211"/>
      <c r="M284" s="215"/>
      <c r="N284" s="216"/>
      <c r="O284" s="216"/>
      <c r="P284" s="216"/>
      <c r="Q284" s="216"/>
      <c r="R284" s="216"/>
      <c r="S284" s="216"/>
      <c r="T284" s="21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12" t="s">
        <v>154</v>
      </c>
      <c r="AU284" s="212" t="s">
        <v>89</v>
      </c>
      <c r="AV284" s="15" t="s">
        <v>84</v>
      </c>
      <c r="AW284" s="15" t="s">
        <v>32</v>
      </c>
      <c r="AX284" s="15" t="s">
        <v>76</v>
      </c>
      <c r="AY284" s="212" t="s">
        <v>145</v>
      </c>
    </row>
    <row r="285" s="13" customFormat="1">
      <c r="A285" s="13"/>
      <c r="B285" s="184"/>
      <c r="C285" s="13"/>
      <c r="D285" s="185" t="s">
        <v>154</v>
      </c>
      <c r="E285" s="186" t="s">
        <v>1</v>
      </c>
      <c r="F285" s="187" t="s">
        <v>1182</v>
      </c>
      <c r="G285" s="13"/>
      <c r="H285" s="188">
        <v>40</v>
      </c>
      <c r="I285" s="189"/>
      <c r="J285" s="13"/>
      <c r="K285" s="13"/>
      <c r="L285" s="184"/>
      <c r="M285" s="190"/>
      <c r="N285" s="191"/>
      <c r="O285" s="191"/>
      <c r="P285" s="191"/>
      <c r="Q285" s="191"/>
      <c r="R285" s="191"/>
      <c r="S285" s="191"/>
      <c r="T285" s="19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186" t="s">
        <v>154</v>
      </c>
      <c r="AU285" s="186" t="s">
        <v>89</v>
      </c>
      <c r="AV285" s="13" t="s">
        <v>89</v>
      </c>
      <c r="AW285" s="13" t="s">
        <v>32</v>
      </c>
      <c r="AX285" s="13" t="s">
        <v>76</v>
      </c>
      <c r="AY285" s="186" t="s">
        <v>145</v>
      </c>
    </row>
    <row r="286" s="14" customFormat="1">
      <c r="A286" s="14"/>
      <c r="B286" s="193"/>
      <c r="C286" s="14"/>
      <c r="D286" s="185" t="s">
        <v>154</v>
      </c>
      <c r="E286" s="194" t="s">
        <v>1</v>
      </c>
      <c r="F286" s="195" t="s">
        <v>159</v>
      </c>
      <c r="G286" s="14"/>
      <c r="H286" s="196">
        <v>97.125</v>
      </c>
      <c r="I286" s="197"/>
      <c r="J286" s="14"/>
      <c r="K286" s="14"/>
      <c r="L286" s="193"/>
      <c r="M286" s="198"/>
      <c r="N286" s="199"/>
      <c r="O286" s="199"/>
      <c r="P286" s="199"/>
      <c r="Q286" s="199"/>
      <c r="R286" s="199"/>
      <c r="S286" s="199"/>
      <c r="T286" s="200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4" t="s">
        <v>154</v>
      </c>
      <c r="AU286" s="194" t="s">
        <v>89</v>
      </c>
      <c r="AV286" s="14" t="s">
        <v>152</v>
      </c>
      <c r="AW286" s="14" t="s">
        <v>32</v>
      </c>
      <c r="AX286" s="14" t="s">
        <v>84</v>
      </c>
      <c r="AY286" s="194" t="s">
        <v>145</v>
      </c>
    </row>
    <row r="287" s="2" customFormat="1" ht="21.75" customHeight="1">
      <c r="A287" s="37"/>
      <c r="B287" s="170"/>
      <c r="C287" s="171" t="s">
        <v>96</v>
      </c>
      <c r="D287" s="171" t="s">
        <v>147</v>
      </c>
      <c r="E287" s="172" t="s">
        <v>725</v>
      </c>
      <c r="F287" s="173" t="s">
        <v>726</v>
      </c>
      <c r="G287" s="174" t="s">
        <v>192</v>
      </c>
      <c r="H287" s="175">
        <v>97.125</v>
      </c>
      <c r="I287" s="176"/>
      <c r="J287" s="177">
        <f>ROUND(I287*H287,2)</f>
        <v>0</v>
      </c>
      <c r="K287" s="173" t="s">
        <v>1</v>
      </c>
      <c r="L287" s="38"/>
      <c r="M287" s="178" t="s">
        <v>1</v>
      </c>
      <c r="N287" s="179" t="s">
        <v>41</v>
      </c>
      <c r="O287" s="76"/>
      <c r="P287" s="180">
        <f>O287*H287</f>
        <v>0</v>
      </c>
      <c r="Q287" s="180">
        <v>0.00050000000000000001</v>
      </c>
      <c r="R287" s="180">
        <f>Q287*H287</f>
        <v>0.048562500000000002</v>
      </c>
      <c r="S287" s="180">
        <v>0</v>
      </c>
      <c r="T287" s="18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82" t="s">
        <v>243</v>
      </c>
      <c r="AT287" s="182" t="s">
        <v>147</v>
      </c>
      <c r="AU287" s="182" t="s">
        <v>89</v>
      </c>
      <c r="AY287" s="18" t="s">
        <v>145</v>
      </c>
      <c r="BE287" s="183">
        <f>IF(N287="základní",J287,0)</f>
        <v>0</v>
      </c>
      <c r="BF287" s="183">
        <f>IF(N287="snížená",J287,0)</f>
        <v>0</v>
      </c>
      <c r="BG287" s="183">
        <f>IF(N287="zákl. přenesená",J287,0)</f>
        <v>0</v>
      </c>
      <c r="BH287" s="183">
        <f>IF(N287="sníž. přenesená",J287,0)</f>
        <v>0</v>
      </c>
      <c r="BI287" s="183">
        <f>IF(N287="nulová",J287,0)</f>
        <v>0</v>
      </c>
      <c r="BJ287" s="18" t="s">
        <v>84</v>
      </c>
      <c r="BK287" s="183">
        <f>ROUND(I287*H287,2)</f>
        <v>0</v>
      </c>
      <c r="BL287" s="18" t="s">
        <v>243</v>
      </c>
      <c r="BM287" s="182" t="s">
        <v>1183</v>
      </c>
    </row>
    <row r="288" s="13" customFormat="1">
      <c r="A288" s="13"/>
      <c r="B288" s="184"/>
      <c r="C288" s="13"/>
      <c r="D288" s="185" t="s">
        <v>154</v>
      </c>
      <c r="E288" s="186" t="s">
        <v>1</v>
      </c>
      <c r="F288" s="187" t="s">
        <v>1184</v>
      </c>
      <c r="G288" s="13"/>
      <c r="H288" s="188">
        <v>97.125</v>
      </c>
      <c r="I288" s="189"/>
      <c r="J288" s="13"/>
      <c r="K288" s="13"/>
      <c r="L288" s="184"/>
      <c r="M288" s="224"/>
      <c r="N288" s="225"/>
      <c r="O288" s="225"/>
      <c r="P288" s="225"/>
      <c r="Q288" s="225"/>
      <c r="R288" s="225"/>
      <c r="S288" s="225"/>
      <c r="T288" s="22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186" t="s">
        <v>154</v>
      </c>
      <c r="AU288" s="186" t="s">
        <v>89</v>
      </c>
      <c r="AV288" s="13" t="s">
        <v>89</v>
      </c>
      <c r="AW288" s="13" t="s">
        <v>32</v>
      </c>
      <c r="AX288" s="13" t="s">
        <v>84</v>
      </c>
      <c r="AY288" s="186" t="s">
        <v>145</v>
      </c>
    </row>
    <row r="289" s="2" customFormat="1" ht="6.96" customHeight="1">
      <c r="A289" s="37"/>
      <c r="B289" s="59"/>
      <c r="C289" s="60"/>
      <c r="D289" s="60"/>
      <c r="E289" s="60"/>
      <c r="F289" s="60"/>
      <c r="G289" s="60"/>
      <c r="H289" s="60"/>
      <c r="I289" s="60"/>
      <c r="J289" s="60"/>
      <c r="K289" s="60"/>
      <c r="L289" s="38"/>
      <c r="M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</row>
  </sheetData>
  <autoFilter ref="C130:K288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7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104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="1" customFormat="1" ht="24.96" customHeight="1">
      <c r="B4" s="21"/>
      <c r="D4" s="22" t="s">
        <v>105</v>
      </c>
      <c r="L4" s="21"/>
      <c r="M4" s="119" t="s">
        <v>10</v>
      </c>
      <c r="AT4" s="18" t="s">
        <v>3</v>
      </c>
    </row>
    <row r="5" s="1" customFormat="1" ht="6.96" customHeight="1">
      <c r="B5" s="21"/>
      <c r="L5" s="21"/>
    </row>
    <row r="6" s="1" customFormat="1" ht="12" customHeight="1">
      <c r="B6" s="21"/>
      <c r="D6" s="31" t="s">
        <v>16</v>
      </c>
      <c r="L6" s="21"/>
    </row>
    <row r="7" s="1" customFormat="1" ht="16.5" customHeight="1">
      <c r="B7" s="21"/>
      <c r="E7" s="120" t="str">
        <f>'Rekapitulace stavby'!K6</f>
        <v>Opravy fasád objektů DOZP a TS v areálu DPL Smečno</v>
      </c>
      <c r="F7" s="31"/>
      <c r="G7" s="31"/>
      <c r="H7" s="31"/>
      <c r="L7" s="21"/>
    </row>
    <row r="8" s="2" customFormat="1" ht="12" customHeight="1">
      <c r="A8" s="37"/>
      <c r="B8" s="38"/>
      <c r="C8" s="37"/>
      <c r="D8" s="31" t="s">
        <v>106</v>
      </c>
      <c r="E8" s="37"/>
      <c r="F8" s="37"/>
      <c r="G8" s="37"/>
      <c r="H8" s="37"/>
      <c r="I8" s="37"/>
      <c r="J8" s="37"/>
      <c r="K8" s="37"/>
      <c r="L8" s="54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38"/>
      <c r="C9" s="37"/>
      <c r="D9" s="37"/>
      <c r="E9" s="66" t="s">
        <v>1185</v>
      </c>
      <c r="F9" s="37"/>
      <c r="G9" s="37"/>
      <c r="H9" s="37"/>
      <c r="I9" s="37"/>
      <c r="J9" s="37"/>
      <c r="K9" s="37"/>
      <c r="L9" s="54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38"/>
      <c r="C10" s="37"/>
      <c r="D10" s="37"/>
      <c r="E10" s="37"/>
      <c r="F10" s="37"/>
      <c r="G10" s="37"/>
      <c r="H10" s="37"/>
      <c r="I10" s="37"/>
      <c r="J10" s="37"/>
      <c r="K10" s="37"/>
      <c r="L10" s="54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38"/>
      <c r="C11" s="37"/>
      <c r="D11" s="31" t="s">
        <v>18</v>
      </c>
      <c r="E11" s="37"/>
      <c r="F11" s="26" t="s">
        <v>1</v>
      </c>
      <c r="G11" s="37"/>
      <c r="H11" s="37"/>
      <c r="I11" s="31" t="s">
        <v>19</v>
      </c>
      <c r="J11" s="26" t="s">
        <v>1</v>
      </c>
      <c r="K11" s="37"/>
      <c r="L11" s="54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38"/>
      <c r="C12" s="37"/>
      <c r="D12" s="31" t="s">
        <v>20</v>
      </c>
      <c r="E12" s="37"/>
      <c r="F12" s="26" t="s">
        <v>21</v>
      </c>
      <c r="G12" s="37"/>
      <c r="H12" s="37"/>
      <c r="I12" s="31" t="s">
        <v>22</v>
      </c>
      <c r="J12" s="68" t="str">
        <f>'Rekapitulace stavby'!AN8</f>
        <v>28. 1. 2024</v>
      </c>
      <c r="K12" s="37"/>
      <c r="L12" s="54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54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38"/>
      <c r="C14" s="37"/>
      <c r="D14" s="31" t="s">
        <v>24</v>
      </c>
      <c r="E14" s="37"/>
      <c r="F14" s="37"/>
      <c r="G14" s="37"/>
      <c r="H14" s="37"/>
      <c r="I14" s="31" t="s">
        <v>25</v>
      </c>
      <c r="J14" s="26" t="s">
        <v>1</v>
      </c>
      <c r="K14" s="37"/>
      <c r="L14" s="54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38"/>
      <c r="C15" s="37"/>
      <c r="D15" s="37"/>
      <c r="E15" s="26" t="s">
        <v>26</v>
      </c>
      <c r="F15" s="37"/>
      <c r="G15" s="37"/>
      <c r="H15" s="37"/>
      <c r="I15" s="31" t="s">
        <v>27</v>
      </c>
      <c r="J15" s="26" t="s">
        <v>1</v>
      </c>
      <c r="K15" s="37"/>
      <c r="L15" s="54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54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38"/>
      <c r="C17" s="37"/>
      <c r="D17" s="31" t="s">
        <v>28</v>
      </c>
      <c r="E17" s="37"/>
      <c r="F17" s="37"/>
      <c r="G17" s="37"/>
      <c r="H17" s="37"/>
      <c r="I17" s="31" t="s">
        <v>25</v>
      </c>
      <c r="J17" s="32" t="str">
        <f>'Rekapitulace stavby'!AN13</f>
        <v>Vyplň údaj</v>
      </c>
      <c r="K17" s="37"/>
      <c r="L17" s="54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38"/>
      <c r="C18" s="37"/>
      <c r="D18" s="37"/>
      <c r="E18" s="32" t="str">
        <f>'Rekapitulace stavby'!E14</f>
        <v>Vyplň údaj</v>
      </c>
      <c r="F18" s="26"/>
      <c r="G18" s="26"/>
      <c r="H18" s="26"/>
      <c r="I18" s="31" t="s">
        <v>27</v>
      </c>
      <c r="J18" s="32" t="str">
        <f>'Rekapitulace stavby'!AN14</f>
        <v>Vyplň údaj</v>
      </c>
      <c r="K18" s="37"/>
      <c r="L18" s="54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38"/>
      <c r="C19" s="37"/>
      <c r="D19" s="37"/>
      <c r="E19" s="37"/>
      <c r="F19" s="37"/>
      <c r="G19" s="37"/>
      <c r="H19" s="37"/>
      <c r="I19" s="37"/>
      <c r="J19" s="37"/>
      <c r="K19" s="37"/>
      <c r="L19" s="54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38"/>
      <c r="C20" s="37"/>
      <c r="D20" s="31" t="s">
        <v>30</v>
      </c>
      <c r="E20" s="37"/>
      <c r="F20" s="37"/>
      <c r="G20" s="37"/>
      <c r="H20" s="37"/>
      <c r="I20" s="31" t="s">
        <v>25</v>
      </c>
      <c r="J20" s="26" t="s">
        <v>1</v>
      </c>
      <c r="K20" s="37"/>
      <c r="L20" s="54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38"/>
      <c r="C21" s="37"/>
      <c r="D21" s="37"/>
      <c r="E21" s="26" t="s">
        <v>31</v>
      </c>
      <c r="F21" s="37"/>
      <c r="G21" s="37"/>
      <c r="H21" s="37"/>
      <c r="I21" s="31" t="s">
        <v>27</v>
      </c>
      <c r="J21" s="26" t="s">
        <v>1</v>
      </c>
      <c r="K21" s="37"/>
      <c r="L21" s="54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38"/>
      <c r="C22" s="37"/>
      <c r="D22" s="37"/>
      <c r="E22" s="37"/>
      <c r="F22" s="37"/>
      <c r="G22" s="37"/>
      <c r="H22" s="37"/>
      <c r="I22" s="37"/>
      <c r="J22" s="37"/>
      <c r="K22" s="37"/>
      <c r="L22" s="54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38"/>
      <c r="C23" s="37"/>
      <c r="D23" s="31" t="s">
        <v>33</v>
      </c>
      <c r="E23" s="37"/>
      <c r="F23" s="37"/>
      <c r="G23" s="37"/>
      <c r="H23" s="37"/>
      <c r="I23" s="31" t="s">
        <v>25</v>
      </c>
      <c r="J23" s="26" t="s">
        <v>1</v>
      </c>
      <c r="K23" s="37"/>
      <c r="L23" s="5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38"/>
      <c r="C24" s="37"/>
      <c r="D24" s="37"/>
      <c r="E24" s="26" t="s">
        <v>34</v>
      </c>
      <c r="F24" s="37"/>
      <c r="G24" s="37"/>
      <c r="H24" s="37"/>
      <c r="I24" s="31" t="s">
        <v>27</v>
      </c>
      <c r="J24" s="26" t="s">
        <v>1</v>
      </c>
      <c r="K24" s="37"/>
      <c r="L24" s="54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38"/>
      <c r="C25" s="37"/>
      <c r="D25" s="37"/>
      <c r="E25" s="37"/>
      <c r="F25" s="37"/>
      <c r="G25" s="37"/>
      <c r="H25" s="37"/>
      <c r="I25" s="37"/>
      <c r="J25" s="37"/>
      <c r="K25" s="37"/>
      <c r="L25" s="54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38"/>
      <c r="C26" s="37"/>
      <c r="D26" s="31" t="s">
        <v>35</v>
      </c>
      <c r="E26" s="37"/>
      <c r="F26" s="37"/>
      <c r="G26" s="37"/>
      <c r="H26" s="37"/>
      <c r="I26" s="37"/>
      <c r="J26" s="37"/>
      <c r="K26" s="37"/>
      <c r="L26" s="54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21"/>
      <c r="B27" s="122"/>
      <c r="C27" s="121"/>
      <c r="D27" s="121"/>
      <c r="E27" s="35" t="s">
        <v>1</v>
      </c>
      <c r="F27" s="35"/>
      <c r="G27" s="35"/>
      <c r="H27" s="35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="2" customFormat="1" ht="6.96" customHeight="1">
      <c r="A28" s="37"/>
      <c r="B28" s="38"/>
      <c r="C28" s="37"/>
      <c r="D28" s="37"/>
      <c r="E28" s="37"/>
      <c r="F28" s="37"/>
      <c r="G28" s="37"/>
      <c r="H28" s="37"/>
      <c r="I28" s="37"/>
      <c r="J28" s="37"/>
      <c r="K28" s="37"/>
      <c r="L28" s="54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38"/>
      <c r="C29" s="37"/>
      <c r="D29" s="89"/>
      <c r="E29" s="89"/>
      <c r="F29" s="89"/>
      <c r="G29" s="89"/>
      <c r="H29" s="89"/>
      <c r="I29" s="89"/>
      <c r="J29" s="89"/>
      <c r="K29" s="89"/>
      <c r="L29" s="54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38"/>
      <c r="C30" s="37"/>
      <c r="D30" s="124" t="s">
        <v>36</v>
      </c>
      <c r="E30" s="37"/>
      <c r="F30" s="37"/>
      <c r="G30" s="37"/>
      <c r="H30" s="37"/>
      <c r="I30" s="37"/>
      <c r="J30" s="95">
        <f>ROUND(J126, 2)</f>
        <v>0</v>
      </c>
      <c r="K30" s="37"/>
      <c r="L30" s="54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38"/>
      <c r="C31" s="37"/>
      <c r="D31" s="89"/>
      <c r="E31" s="89"/>
      <c r="F31" s="89"/>
      <c r="G31" s="89"/>
      <c r="H31" s="89"/>
      <c r="I31" s="89"/>
      <c r="J31" s="89"/>
      <c r="K31" s="89"/>
      <c r="L31" s="54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38"/>
      <c r="C32" s="37"/>
      <c r="D32" s="37"/>
      <c r="E32" s="37"/>
      <c r="F32" s="42" t="s">
        <v>38</v>
      </c>
      <c r="G32" s="37"/>
      <c r="H32" s="37"/>
      <c r="I32" s="42" t="s">
        <v>37</v>
      </c>
      <c r="J32" s="42" t="s">
        <v>39</v>
      </c>
      <c r="K32" s="37"/>
      <c r="L32" s="54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38"/>
      <c r="C33" s="37"/>
      <c r="D33" s="125" t="s">
        <v>40</v>
      </c>
      <c r="E33" s="31" t="s">
        <v>41</v>
      </c>
      <c r="F33" s="126">
        <f>ROUND((SUM(BE126:BE272)),  2)</f>
        <v>0</v>
      </c>
      <c r="G33" s="37"/>
      <c r="H33" s="37"/>
      <c r="I33" s="127">
        <v>0.20999999999999999</v>
      </c>
      <c r="J33" s="126">
        <f>ROUND(((SUM(BE126:BE272))*I33),  2)</f>
        <v>0</v>
      </c>
      <c r="K33" s="37"/>
      <c r="L33" s="54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38"/>
      <c r="C34" s="37"/>
      <c r="D34" s="37"/>
      <c r="E34" s="31" t="s">
        <v>42</v>
      </c>
      <c r="F34" s="126">
        <f>ROUND((SUM(BF126:BF272)),  2)</f>
        <v>0</v>
      </c>
      <c r="G34" s="37"/>
      <c r="H34" s="37"/>
      <c r="I34" s="127">
        <v>0.12</v>
      </c>
      <c r="J34" s="126">
        <f>ROUND(((SUM(BF126:BF272))*I34),  2)</f>
        <v>0</v>
      </c>
      <c r="K34" s="37"/>
      <c r="L34" s="54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38"/>
      <c r="C35" s="37"/>
      <c r="D35" s="37"/>
      <c r="E35" s="31" t="s">
        <v>43</v>
      </c>
      <c r="F35" s="126">
        <f>ROUND((SUM(BG126:BG272)),  2)</f>
        <v>0</v>
      </c>
      <c r="G35" s="37"/>
      <c r="H35" s="37"/>
      <c r="I35" s="127">
        <v>0.20999999999999999</v>
      </c>
      <c r="J35" s="126">
        <f>0</f>
        <v>0</v>
      </c>
      <c r="K35" s="37"/>
      <c r="L35" s="54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38"/>
      <c r="C36" s="37"/>
      <c r="D36" s="37"/>
      <c r="E36" s="31" t="s">
        <v>44</v>
      </c>
      <c r="F36" s="126">
        <f>ROUND((SUM(BH126:BH272)),  2)</f>
        <v>0</v>
      </c>
      <c r="G36" s="37"/>
      <c r="H36" s="37"/>
      <c r="I36" s="127">
        <v>0.12</v>
      </c>
      <c r="J36" s="126">
        <f>0</f>
        <v>0</v>
      </c>
      <c r="K36" s="37"/>
      <c r="L36" s="54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38"/>
      <c r="C37" s="37"/>
      <c r="D37" s="37"/>
      <c r="E37" s="31" t="s">
        <v>45</v>
      </c>
      <c r="F37" s="126">
        <f>ROUND((SUM(BI126:BI272)),  2)</f>
        <v>0</v>
      </c>
      <c r="G37" s="37"/>
      <c r="H37" s="37"/>
      <c r="I37" s="127">
        <v>0</v>
      </c>
      <c r="J37" s="126">
        <f>0</f>
        <v>0</v>
      </c>
      <c r="K37" s="37"/>
      <c r="L37" s="54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38"/>
      <c r="C38" s="37"/>
      <c r="D38" s="37"/>
      <c r="E38" s="37"/>
      <c r="F38" s="37"/>
      <c r="G38" s="37"/>
      <c r="H38" s="37"/>
      <c r="I38" s="37"/>
      <c r="J38" s="37"/>
      <c r="K38" s="37"/>
      <c r="L38" s="54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38"/>
      <c r="C39" s="128"/>
      <c r="D39" s="129" t="s">
        <v>46</v>
      </c>
      <c r="E39" s="80"/>
      <c r="F39" s="80"/>
      <c r="G39" s="130" t="s">
        <v>47</v>
      </c>
      <c r="H39" s="131" t="s">
        <v>48</v>
      </c>
      <c r="I39" s="80"/>
      <c r="J39" s="132">
        <f>SUM(J30:J37)</f>
        <v>0</v>
      </c>
      <c r="K39" s="133"/>
      <c r="L39" s="54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38"/>
      <c r="C40" s="37"/>
      <c r="D40" s="37"/>
      <c r="E40" s="37"/>
      <c r="F40" s="37"/>
      <c r="G40" s="37"/>
      <c r="H40" s="37"/>
      <c r="I40" s="37"/>
      <c r="J40" s="37"/>
      <c r="K40" s="37"/>
      <c r="L40" s="54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4"/>
      <c r="D50" s="55" t="s">
        <v>49</v>
      </c>
      <c r="E50" s="56"/>
      <c r="F50" s="56"/>
      <c r="G50" s="55" t="s">
        <v>50</v>
      </c>
      <c r="H50" s="56"/>
      <c r="I50" s="56"/>
      <c r="J50" s="56"/>
      <c r="K50" s="56"/>
      <c r="L50" s="5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7"/>
      <c r="B61" s="38"/>
      <c r="C61" s="37"/>
      <c r="D61" s="57" t="s">
        <v>51</v>
      </c>
      <c r="E61" s="40"/>
      <c r="F61" s="134" t="s">
        <v>52</v>
      </c>
      <c r="G61" s="57" t="s">
        <v>51</v>
      </c>
      <c r="H61" s="40"/>
      <c r="I61" s="40"/>
      <c r="J61" s="135" t="s">
        <v>52</v>
      </c>
      <c r="K61" s="40"/>
      <c r="L61" s="54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7"/>
      <c r="B65" s="38"/>
      <c r="C65" s="37"/>
      <c r="D65" s="55" t="s">
        <v>53</v>
      </c>
      <c r="E65" s="58"/>
      <c r="F65" s="58"/>
      <c r="G65" s="55" t="s">
        <v>54</v>
      </c>
      <c r="H65" s="58"/>
      <c r="I65" s="58"/>
      <c r="J65" s="58"/>
      <c r="K65" s="58"/>
      <c r="L65" s="54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7"/>
      <c r="B76" s="38"/>
      <c r="C76" s="37"/>
      <c r="D76" s="57" t="s">
        <v>51</v>
      </c>
      <c r="E76" s="40"/>
      <c r="F76" s="134" t="s">
        <v>52</v>
      </c>
      <c r="G76" s="57" t="s">
        <v>51</v>
      </c>
      <c r="H76" s="40"/>
      <c r="I76" s="40"/>
      <c r="J76" s="135" t="s">
        <v>52</v>
      </c>
      <c r="K76" s="40"/>
      <c r="L76" s="54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54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54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7"/>
      <c r="E82" s="37"/>
      <c r="F82" s="37"/>
      <c r="G82" s="37"/>
      <c r="H82" s="37"/>
      <c r="I82" s="37"/>
      <c r="J82" s="37"/>
      <c r="K82" s="37"/>
      <c r="L82" s="54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7"/>
      <c r="D83" s="37"/>
      <c r="E83" s="37"/>
      <c r="F83" s="37"/>
      <c r="G83" s="37"/>
      <c r="H83" s="37"/>
      <c r="I83" s="37"/>
      <c r="J83" s="37"/>
      <c r="K83" s="37"/>
      <c r="L83" s="54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7"/>
      <c r="E84" s="37"/>
      <c r="F84" s="37"/>
      <c r="G84" s="37"/>
      <c r="H84" s="37"/>
      <c r="I84" s="37"/>
      <c r="J84" s="37"/>
      <c r="K84" s="37"/>
      <c r="L84" s="54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7"/>
      <c r="D85" s="37"/>
      <c r="E85" s="120" t="str">
        <f>E7</f>
        <v>Opravy fasád objektů DOZP a TS v areálu DPL Smečno</v>
      </c>
      <c r="F85" s="31"/>
      <c r="G85" s="31"/>
      <c r="H85" s="31"/>
      <c r="I85" s="37"/>
      <c r="J85" s="37"/>
      <c r="K85" s="37"/>
      <c r="L85" s="54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7"/>
      <c r="E86" s="37"/>
      <c r="F86" s="37"/>
      <c r="G86" s="37"/>
      <c r="H86" s="37"/>
      <c r="I86" s="37"/>
      <c r="J86" s="37"/>
      <c r="K86" s="37"/>
      <c r="L86" s="54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7"/>
      <c r="D87" s="37"/>
      <c r="E87" s="66" t="str">
        <f>E9</f>
        <v>70 - Objekt DOZP - dešťová kanalizace</v>
      </c>
      <c r="F87" s="37"/>
      <c r="G87" s="37"/>
      <c r="H87" s="37"/>
      <c r="I87" s="37"/>
      <c r="J87" s="37"/>
      <c r="K87" s="37"/>
      <c r="L87" s="54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7"/>
      <c r="D88" s="37"/>
      <c r="E88" s="37"/>
      <c r="F88" s="37"/>
      <c r="G88" s="37"/>
      <c r="H88" s="37"/>
      <c r="I88" s="37"/>
      <c r="J88" s="37"/>
      <c r="K88" s="37"/>
      <c r="L88" s="54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7"/>
      <c r="E89" s="37"/>
      <c r="F89" s="26" t="str">
        <f>F12</f>
        <v>Smečno</v>
      </c>
      <c r="G89" s="37"/>
      <c r="H89" s="37"/>
      <c r="I89" s="31" t="s">
        <v>22</v>
      </c>
      <c r="J89" s="68" t="str">
        <f>IF(J12="","",J12)</f>
        <v>28. 1. 2024</v>
      </c>
      <c r="K89" s="37"/>
      <c r="L89" s="54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7"/>
      <c r="D90" s="37"/>
      <c r="E90" s="37"/>
      <c r="F90" s="37"/>
      <c r="G90" s="37"/>
      <c r="H90" s="37"/>
      <c r="I90" s="37"/>
      <c r="J90" s="37"/>
      <c r="K90" s="37"/>
      <c r="L90" s="54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7"/>
      <c r="E91" s="37"/>
      <c r="F91" s="26" t="str">
        <f>E15</f>
        <v>Domov pod Lipami Smečno</v>
      </c>
      <c r="G91" s="37"/>
      <c r="H91" s="37"/>
      <c r="I91" s="31" t="s">
        <v>30</v>
      </c>
      <c r="J91" s="35" t="str">
        <f>E21</f>
        <v>Projekt stav - ing.Volný</v>
      </c>
      <c r="K91" s="37"/>
      <c r="L91" s="54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7"/>
      <c r="E92" s="37"/>
      <c r="F92" s="26" t="str">
        <f>IF(E18="","",E18)</f>
        <v>Vyplň údaj</v>
      </c>
      <c r="G92" s="37"/>
      <c r="H92" s="37"/>
      <c r="I92" s="31" t="s">
        <v>33</v>
      </c>
      <c r="J92" s="35" t="str">
        <f>E24</f>
        <v>Milan Hájek</v>
      </c>
      <c r="K92" s="37"/>
      <c r="L92" s="54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7"/>
      <c r="D93" s="37"/>
      <c r="E93" s="37"/>
      <c r="F93" s="37"/>
      <c r="G93" s="37"/>
      <c r="H93" s="37"/>
      <c r="I93" s="37"/>
      <c r="J93" s="37"/>
      <c r="K93" s="37"/>
      <c r="L93" s="54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36" t="s">
        <v>109</v>
      </c>
      <c r="D94" s="128"/>
      <c r="E94" s="128"/>
      <c r="F94" s="128"/>
      <c r="G94" s="128"/>
      <c r="H94" s="128"/>
      <c r="I94" s="128"/>
      <c r="J94" s="137" t="s">
        <v>110</v>
      </c>
      <c r="K94" s="128"/>
      <c r="L94" s="54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7"/>
      <c r="D95" s="37"/>
      <c r="E95" s="37"/>
      <c r="F95" s="37"/>
      <c r="G95" s="37"/>
      <c r="H95" s="37"/>
      <c r="I95" s="37"/>
      <c r="J95" s="37"/>
      <c r="K95" s="37"/>
      <c r="L95" s="54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38" t="s">
        <v>111</v>
      </c>
      <c r="D96" s="37"/>
      <c r="E96" s="37"/>
      <c r="F96" s="37"/>
      <c r="G96" s="37"/>
      <c r="H96" s="37"/>
      <c r="I96" s="37"/>
      <c r="J96" s="95">
        <f>J126</f>
        <v>0</v>
      </c>
      <c r="K96" s="37"/>
      <c r="L96" s="54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8" t="s">
        <v>112</v>
      </c>
    </row>
    <row r="97" s="9" customFormat="1" ht="24.96" customHeight="1">
      <c r="A97" s="9"/>
      <c r="B97" s="139"/>
      <c r="C97" s="9"/>
      <c r="D97" s="140" t="s">
        <v>113</v>
      </c>
      <c r="E97" s="141"/>
      <c r="F97" s="141"/>
      <c r="G97" s="141"/>
      <c r="H97" s="141"/>
      <c r="I97" s="141"/>
      <c r="J97" s="142">
        <f>J127</f>
        <v>0</v>
      </c>
      <c r="K97" s="9"/>
      <c r="L97" s="13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43"/>
      <c r="C98" s="10"/>
      <c r="D98" s="144" t="s">
        <v>114</v>
      </c>
      <c r="E98" s="145"/>
      <c r="F98" s="145"/>
      <c r="G98" s="145"/>
      <c r="H98" s="145"/>
      <c r="I98" s="145"/>
      <c r="J98" s="146">
        <f>J128</f>
        <v>0</v>
      </c>
      <c r="K98" s="10"/>
      <c r="L98" s="14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43"/>
      <c r="C99" s="10"/>
      <c r="D99" s="144" t="s">
        <v>923</v>
      </c>
      <c r="E99" s="145"/>
      <c r="F99" s="145"/>
      <c r="G99" s="145"/>
      <c r="H99" s="145"/>
      <c r="I99" s="145"/>
      <c r="J99" s="146">
        <f>J203</f>
        <v>0</v>
      </c>
      <c r="K99" s="10"/>
      <c r="L99" s="14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43"/>
      <c r="C100" s="10"/>
      <c r="D100" s="144" t="s">
        <v>924</v>
      </c>
      <c r="E100" s="145"/>
      <c r="F100" s="145"/>
      <c r="G100" s="145"/>
      <c r="H100" s="145"/>
      <c r="I100" s="145"/>
      <c r="J100" s="146">
        <f>J208</f>
        <v>0</v>
      </c>
      <c r="K100" s="10"/>
      <c r="L100" s="14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43"/>
      <c r="C101" s="10"/>
      <c r="D101" s="144" t="s">
        <v>117</v>
      </c>
      <c r="E101" s="145"/>
      <c r="F101" s="145"/>
      <c r="G101" s="145"/>
      <c r="H101" s="145"/>
      <c r="I101" s="145"/>
      <c r="J101" s="146">
        <f>J213</f>
        <v>0</v>
      </c>
      <c r="K101" s="10"/>
      <c r="L101" s="14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43"/>
      <c r="C102" s="10"/>
      <c r="D102" s="144" t="s">
        <v>118</v>
      </c>
      <c r="E102" s="145"/>
      <c r="F102" s="145"/>
      <c r="G102" s="145"/>
      <c r="H102" s="145"/>
      <c r="I102" s="145"/>
      <c r="J102" s="146">
        <f>J225</f>
        <v>0</v>
      </c>
      <c r="K102" s="10"/>
      <c r="L102" s="14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43"/>
      <c r="C103" s="10"/>
      <c r="D103" s="144" t="s">
        <v>121</v>
      </c>
      <c r="E103" s="145"/>
      <c r="F103" s="145"/>
      <c r="G103" s="145"/>
      <c r="H103" s="145"/>
      <c r="I103" s="145"/>
      <c r="J103" s="146">
        <f>J263</f>
        <v>0</v>
      </c>
      <c r="K103" s="10"/>
      <c r="L103" s="14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39"/>
      <c r="C104" s="9"/>
      <c r="D104" s="140" t="s">
        <v>122</v>
      </c>
      <c r="E104" s="141"/>
      <c r="F104" s="141"/>
      <c r="G104" s="141"/>
      <c r="H104" s="141"/>
      <c r="I104" s="141"/>
      <c r="J104" s="142">
        <f>J265</f>
        <v>0</v>
      </c>
      <c r="K104" s="9"/>
      <c r="L104" s="13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43"/>
      <c r="C105" s="10"/>
      <c r="D105" s="144" t="s">
        <v>925</v>
      </c>
      <c r="E105" s="145"/>
      <c r="F105" s="145"/>
      <c r="G105" s="145"/>
      <c r="H105" s="145"/>
      <c r="I105" s="145"/>
      <c r="J105" s="146">
        <f>J266</f>
        <v>0</v>
      </c>
      <c r="K105" s="10"/>
      <c r="L105" s="14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9"/>
      <c r="C106" s="9"/>
      <c r="D106" s="140" t="s">
        <v>1186</v>
      </c>
      <c r="E106" s="141"/>
      <c r="F106" s="141"/>
      <c r="G106" s="141"/>
      <c r="H106" s="141"/>
      <c r="I106" s="141"/>
      <c r="J106" s="142">
        <f>J270</f>
        <v>0</v>
      </c>
      <c r="K106" s="9"/>
      <c r="L106" s="13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7"/>
      <c r="B107" s="38"/>
      <c r="C107" s="37"/>
      <c r="D107" s="37"/>
      <c r="E107" s="37"/>
      <c r="F107" s="37"/>
      <c r="G107" s="37"/>
      <c r="H107" s="37"/>
      <c r="I107" s="37"/>
      <c r="J107" s="37"/>
      <c r="K107" s="37"/>
      <c r="L107" s="54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4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54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130</v>
      </c>
      <c r="D113" s="37"/>
      <c r="E113" s="37"/>
      <c r="F113" s="37"/>
      <c r="G113" s="37"/>
      <c r="H113" s="37"/>
      <c r="I113" s="37"/>
      <c r="J113" s="37"/>
      <c r="K113" s="37"/>
      <c r="L113" s="54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7"/>
      <c r="D114" s="37"/>
      <c r="E114" s="37"/>
      <c r="F114" s="37"/>
      <c r="G114" s="37"/>
      <c r="H114" s="37"/>
      <c r="I114" s="37"/>
      <c r="J114" s="37"/>
      <c r="K114" s="37"/>
      <c r="L114" s="54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7"/>
      <c r="E115" s="37"/>
      <c r="F115" s="37"/>
      <c r="G115" s="37"/>
      <c r="H115" s="37"/>
      <c r="I115" s="37"/>
      <c r="J115" s="37"/>
      <c r="K115" s="37"/>
      <c r="L115" s="54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7"/>
      <c r="D116" s="37"/>
      <c r="E116" s="120" t="str">
        <f>E7</f>
        <v>Opravy fasád objektů DOZP a TS v areálu DPL Smečno</v>
      </c>
      <c r="F116" s="31"/>
      <c r="G116" s="31"/>
      <c r="H116" s="31"/>
      <c r="I116" s="37"/>
      <c r="J116" s="37"/>
      <c r="K116" s="37"/>
      <c r="L116" s="54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106</v>
      </c>
      <c r="D117" s="37"/>
      <c r="E117" s="37"/>
      <c r="F117" s="37"/>
      <c r="G117" s="37"/>
      <c r="H117" s="37"/>
      <c r="I117" s="37"/>
      <c r="J117" s="37"/>
      <c r="K117" s="37"/>
      <c r="L117" s="54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7"/>
      <c r="D118" s="37"/>
      <c r="E118" s="66" t="str">
        <f>E9</f>
        <v>70 - Objekt DOZP - dešťová kanalizace</v>
      </c>
      <c r="F118" s="37"/>
      <c r="G118" s="37"/>
      <c r="H118" s="37"/>
      <c r="I118" s="37"/>
      <c r="J118" s="37"/>
      <c r="K118" s="37"/>
      <c r="L118" s="54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7"/>
      <c r="D119" s="37"/>
      <c r="E119" s="37"/>
      <c r="F119" s="37"/>
      <c r="G119" s="37"/>
      <c r="H119" s="37"/>
      <c r="I119" s="37"/>
      <c r="J119" s="37"/>
      <c r="K119" s="37"/>
      <c r="L119" s="54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7"/>
      <c r="E120" s="37"/>
      <c r="F120" s="26" t="str">
        <f>F12</f>
        <v>Smečno</v>
      </c>
      <c r="G120" s="37"/>
      <c r="H120" s="37"/>
      <c r="I120" s="31" t="s">
        <v>22</v>
      </c>
      <c r="J120" s="68" t="str">
        <f>IF(J12="","",J12)</f>
        <v>28. 1. 2024</v>
      </c>
      <c r="K120" s="37"/>
      <c r="L120" s="54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7"/>
      <c r="D121" s="37"/>
      <c r="E121" s="37"/>
      <c r="F121" s="37"/>
      <c r="G121" s="37"/>
      <c r="H121" s="37"/>
      <c r="I121" s="37"/>
      <c r="J121" s="37"/>
      <c r="K121" s="37"/>
      <c r="L121" s="54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5.65" customHeight="1">
      <c r="A122" s="37"/>
      <c r="B122" s="38"/>
      <c r="C122" s="31" t="s">
        <v>24</v>
      </c>
      <c r="D122" s="37"/>
      <c r="E122" s="37"/>
      <c r="F122" s="26" t="str">
        <f>E15</f>
        <v>Domov pod Lipami Smečno</v>
      </c>
      <c r="G122" s="37"/>
      <c r="H122" s="37"/>
      <c r="I122" s="31" t="s">
        <v>30</v>
      </c>
      <c r="J122" s="35" t="str">
        <f>E21</f>
        <v>Projekt stav - ing.Volný</v>
      </c>
      <c r="K122" s="37"/>
      <c r="L122" s="54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7"/>
      <c r="E123" s="37"/>
      <c r="F123" s="26" t="str">
        <f>IF(E18="","",E18)</f>
        <v>Vyplň údaj</v>
      </c>
      <c r="G123" s="37"/>
      <c r="H123" s="37"/>
      <c r="I123" s="31" t="s">
        <v>33</v>
      </c>
      <c r="J123" s="35" t="str">
        <f>E24</f>
        <v>Milan Hájek</v>
      </c>
      <c r="K123" s="37"/>
      <c r="L123" s="54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7"/>
      <c r="D124" s="37"/>
      <c r="E124" s="37"/>
      <c r="F124" s="37"/>
      <c r="G124" s="37"/>
      <c r="H124" s="37"/>
      <c r="I124" s="37"/>
      <c r="J124" s="37"/>
      <c r="K124" s="37"/>
      <c r="L124" s="54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47"/>
      <c r="B125" s="148"/>
      <c r="C125" s="149" t="s">
        <v>131</v>
      </c>
      <c r="D125" s="150" t="s">
        <v>61</v>
      </c>
      <c r="E125" s="150" t="s">
        <v>57</v>
      </c>
      <c r="F125" s="150" t="s">
        <v>58</v>
      </c>
      <c r="G125" s="150" t="s">
        <v>132</v>
      </c>
      <c r="H125" s="150" t="s">
        <v>133</v>
      </c>
      <c r="I125" s="150" t="s">
        <v>134</v>
      </c>
      <c r="J125" s="150" t="s">
        <v>110</v>
      </c>
      <c r="K125" s="151" t="s">
        <v>135</v>
      </c>
      <c r="L125" s="152"/>
      <c r="M125" s="85" t="s">
        <v>1</v>
      </c>
      <c r="N125" s="86" t="s">
        <v>40</v>
      </c>
      <c r="O125" s="86" t="s">
        <v>136</v>
      </c>
      <c r="P125" s="86" t="s">
        <v>137</v>
      </c>
      <c r="Q125" s="86" t="s">
        <v>138</v>
      </c>
      <c r="R125" s="86" t="s">
        <v>139</v>
      </c>
      <c r="S125" s="86" t="s">
        <v>140</v>
      </c>
      <c r="T125" s="87" t="s">
        <v>141</v>
      </c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</row>
    <row r="126" s="2" customFormat="1" ht="22.8" customHeight="1">
      <c r="A126" s="37"/>
      <c r="B126" s="38"/>
      <c r="C126" s="92" t="s">
        <v>142</v>
      </c>
      <c r="D126" s="37"/>
      <c r="E126" s="37"/>
      <c r="F126" s="37"/>
      <c r="G126" s="37"/>
      <c r="H126" s="37"/>
      <c r="I126" s="37"/>
      <c r="J126" s="153">
        <f>BK126</f>
        <v>0</v>
      </c>
      <c r="K126" s="37"/>
      <c r="L126" s="38"/>
      <c r="M126" s="88"/>
      <c r="N126" s="72"/>
      <c r="O126" s="89"/>
      <c r="P126" s="154">
        <f>P127+P265+P270</f>
        <v>0</v>
      </c>
      <c r="Q126" s="89"/>
      <c r="R126" s="154">
        <f>R127+R265+R270</f>
        <v>112.56524945999999</v>
      </c>
      <c r="S126" s="89"/>
      <c r="T126" s="155">
        <f>T127+T265+T270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8" t="s">
        <v>75</v>
      </c>
      <c r="AU126" s="18" t="s">
        <v>112</v>
      </c>
      <c r="BK126" s="156">
        <f>BK127+BK265+BK270</f>
        <v>0</v>
      </c>
    </row>
    <row r="127" s="12" customFormat="1" ht="25.92" customHeight="1">
      <c r="A127" s="12"/>
      <c r="B127" s="157"/>
      <c r="C127" s="12"/>
      <c r="D127" s="158" t="s">
        <v>75</v>
      </c>
      <c r="E127" s="159" t="s">
        <v>143</v>
      </c>
      <c r="F127" s="159" t="s">
        <v>144</v>
      </c>
      <c r="G127" s="12"/>
      <c r="H127" s="12"/>
      <c r="I127" s="160"/>
      <c r="J127" s="161">
        <f>BK127</f>
        <v>0</v>
      </c>
      <c r="K127" s="12"/>
      <c r="L127" s="157"/>
      <c r="M127" s="162"/>
      <c r="N127" s="163"/>
      <c r="O127" s="163"/>
      <c r="P127" s="164">
        <f>P128+P203+P208+P213+P225+P263</f>
        <v>0</v>
      </c>
      <c r="Q127" s="163"/>
      <c r="R127" s="164">
        <f>R128+R203+R208+R213+R225+R263</f>
        <v>112.44243646</v>
      </c>
      <c r="S127" s="163"/>
      <c r="T127" s="165">
        <f>T128+T203+T208+T213+T225+T263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58" t="s">
        <v>84</v>
      </c>
      <c r="AT127" s="166" t="s">
        <v>75</v>
      </c>
      <c r="AU127" s="166" t="s">
        <v>76</v>
      </c>
      <c r="AY127" s="158" t="s">
        <v>145</v>
      </c>
      <c r="BK127" s="167">
        <f>BK128+BK203+BK208+BK213+BK225+BK263</f>
        <v>0</v>
      </c>
    </row>
    <row r="128" s="12" customFormat="1" ht="22.8" customHeight="1">
      <c r="A128" s="12"/>
      <c r="B128" s="157"/>
      <c r="C128" s="12"/>
      <c r="D128" s="158" t="s">
        <v>75</v>
      </c>
      <c r="E128" s="168" t="s">
        <v>84</v>
      </c>
      <c r="F128" s="168" t="s">
        <v>146</v>
      </c>
      <c r="G128" s="12"/>
      <c r="H128" s="12"/>
      <c r="I128" s="160"/>
      <c r="J128" s="169">
        <f>BK128</f>
        <v>0</v>
      </c>
      <c r="K128" s="12"/>
      <c r="L128" s="157"/>
      <c r="M128" s="162"/>
      <c r="N128" s="163"/>
      <c r="O128" s="163"/>
      <c r="P128" s="164">
        <f>SUM(P129:P202)</f>
        <v>0</v>
      </c>
      <c r="Q128" s="163"/>
      <c r="R128" s="164">
        <f>SUM(R129:R202)</f>
        <v>39.096437719999997</v>
      </c>
      <c r="S128" s="163"/>
      <c r="T128" s="165">
        <f>SUM(T129:T202)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58" t="s">
        <v>84</v>
      </c>
      <c r="AT128" s="166" t="s">
        <v>75</v>
      </c>
      <c r="AU128" s="166" t="s">
        <v>84</v>
      </c>
      <c r="AY128" s="158" t="s">
        <v>145</v>
      </c>
      <c r="BK128" s="167">
        <f>SUM(BK129:BK202)</f>
        <v>0</v>
      </c>
    </row>
    <row r="129" s="2" customFormat="1" ht="24.15" customHeight="1">
      <c r="A129" s="37"/>
      <c r="B129" s="170"/>
      <c r="C129" s="171" t="s">
        <v>84</v>
      </c>
      <c r="D129" s="171" t="s">
        <v>147</v>
      </c>
      <c r="E129" s="172" t="s">
        <v>1187</v>
      </c>
      <c r="F129" s="173" t="s">
        <v>1188</v>
      </c>
      <c r="G129" s="174" t="s">
        <v>150</v>
      </c>
      <c r="H129" s="175">
        <v>125.532</v>
      </c>
      <c r="I129" s="176"/>
      <c r="J129" s="177">
        <f>ROUND(I129*H129,2)</f>
        <v>0</v>
      </c>
      <c r="K129" s="173" t="s">
        <v>151</v>
      </c>
      <c r="L129" s="38"/>
      <c r="M129" s="178" t="s">
        <v>1</v>
      </c>
      <c r="N129" s="179" t="s">
        <v>42</v>
      </c>
      <c r="O129" s="76"/>
      <c r="P129" s="180">
        <f>O129*H129</f>
        <v>0</v>
      </c>
      <c r="Q129" s="180">
        <v>0</v>
      </c>
      <c r="R129" s="180">
        <f>Q129*H129</f>
        <v>0</v>
      </c>
      <c r="S129" s="180">
        <v>0</v>
      </c>
      <c r="T129" s="18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2" t="s">
        <v>152</v>
      </c>
      <c r="AT129" s="182" t="s">
        <v>147</v>
      </c>
      <c r="AU129" s="182" t="s">
        <v>89</v>
      </c>
      <c r="AY129" s="18" t="s">
        <v>145</v>
      </c>
      <c r="BE129" s="183">
        <f>IF(N129="základní",J129,0)</f>
        <v>0</v>
      </c>
      <c r="BF129" s="183">
        <f>IF(N129="snížená",J129,0)</f>
        <v>0</v>
      </c>
      <c r="BG129" s="183">
        <f>IF(N129="zákl. přenesená",J129,0)</f>
        <v>0</v>
      </c>
      <c r="BH129" s="183">
        <f>IF(N129="sníž. přenesená",J129,0)</f>
        <v>0</v>
      </c>
      <c r="BI129" s="183">
        <f>IF(N129="nulová",J129,0)</f>
        <v>0</v>
      </c>
      <c r="BJ129" s="18" t="s">
        <v>89</v>
      </c>
      <c r="BK129" s="183">
        <f>ROUND(I129*H129,2)</f>
        <v>0</v>
      </c>
      <c r="BL129" s="18" t="s">
        <v>152</v>
      </c>
      <c r="BM129" s="182" t="s">
        <v>89</v>
      </c>
    </row>
    <row r="130" s="13" customFormat="1">
      <c r="A130" s="13"/>
      <c r="B130" s="184"/>
      <c r="C130" s="13"/>
      <c r="D130" s="185" t="s">
        <v>154</v>
      </c>
      <c r="E130" s="186" t="s">
        <v>1</v>
      </c>
      <c r="F130" s="187" t="s">
        <v>1189</v>
      </c>
      <c r="G130" s="13"/>
      <c r="H130" s="188">
        <v>34.055999999999997</v>
      </c>
      <c r="I130" s="189"/>
      <c r="J130" s="13"/>
      <c r="K130" s="13"/>
      <c r="L130" s="184"/>
      <c r="M130" s="190"/>
      <c r="N130" s="191"/>
      <c r="O130" s="191"/>
      <c r="P130" s="191"/>
      <c r="Q130" s="191"/>
      <c r="R130" s="191"/>
      <c r="S130" s="191"/>
      <c r="T130" s="19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6" t="s">
        <v>154</v>
      </c>
      <c r="AU130" s="186" t="s">
        <v>89</v>
      </c>
      <c r="AV130" s="13" t="s">
        <v>89</v>
      </c>
      <c r="AW130" s="13" t="s">
        <v>32</v>
      </c>
      <c r="AX130" s="13" t="s">
        <v>76</v>
      </c>
      <c r="AY130" s="186" t="s">
        <v>145</v>
      </c>
    </row>
    <row r="131" s="13" customFormat="1">
      <c r="A131" s="13"/>
      <c r="B131" s="184"/>
      <c r="C131" s="13"/>
      <c r="D131" s="185" t="s">
        <v>154</v>
      </c>
      <c r="E131" s="186" t="s">
        <v>1</v>
      </c>
      <c r="F131" s="187" t="s">
        <v>1190</v>
      </c>
      <c r="G131" s="13"/>
      <c r="H131" s="188">
        <v>28.710000000000001</v>
      </c>
      <c r="I131" s="189"/>
      <c r="J131" s="13"/>
      <c r="K131" s="13"/>
      <c r="L131" s="184"/>
      <c r="M131" s="190"/>
      <c r="N131" s="191"/>
      <c r="O131" s="191"/>
      <c r="P131" s="191"/>
      <c r="Q131" s="191"/>
      <c r="R131" s="191"/>
      <c r="S131" s="191"/>
      <c r="T131" s="192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186" t="s">
        <v>154</v>
      </c>
      <c r="AU131" s="186" t="s">
        <v>89</v>
      </c>
      <c r="AV131" s="13" t="s">
        <v>89</v>
      </c>
      <c r="AW131" s="13" t="s">
        <v>32</v>
      </c>
      <c r="AX131" s="13" t="s">
        <v>76</v>
      </c>
      <c r="AY131" s="186" t="s">
        <v>145</v>
      </c>
    </row>
    <row r="132" s="13" customFormat="1">
      <c r="A132" s="13"/>
      <c r="B132" s="184"/>
      <c r="C132" s="13"/>
      <c r="D132" s="185" t="s">
        <v>154</v>
      </c>
      <c r="E132" s="186" t="s">
        <v>1</v>
      </c>
      <c r="F132" s="187" t="s">
        <v>1191</v>
      </c>
      <c r="G132" s="13"/>
      <c r="H132" s="188">
        <v>34.055999999999997</v>
      </c>
      <c r="I132" s="189"/>
      <c r="J132" s="13"/>
      <c r="K132" s="13"/>
      <c r="L132" s="184"/>
      <c r="M132" s="190"/>
      <c r="N132" s="191"/>
      <c r="O132" s="191"/>
      <c r="P132" s="191"/>
      <c r="Q132" s="191"/>
      <c r="R132" s="191"/>
      <c r="S132" s="191"/>
      <c r="T132" s="19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6" t="s">
        <v>154</v>
      </c>
      <c r="AU132" s="186" t="s">
        <v>89</v>
      </c>
      <c r="AV132" s="13" t="s">
        <v>89</v>
      </c>
      <c r="AW132" s="13" t="s">
        <v>32</v>
      </c>
      <c r="AX132" s="13" t="s">
        <v>76</v>
      </c>
      <c r="AY132" s="186" t="s">
        <v>145</v>
      </c>
    </row>
    <row r="133" s="13" customFormat="1">
      <c r="A133" s="13"/>
      <c r="B133" s="184"/>
      <c r="C133" s="13"/>
      <c r="D133" s="185" t="s">
        <v>154</v>
      </c>
      <c r="E133" s="186" t="s">
        <v>1</v>
      </c>
      <c r="F133" s="187" t="s">
        <v>1190</v>
      </c>
      <c r="G133" s="13"/>
      <c r="H133" s="188">
        <v>28.710000000000001</v>
      </c>
      <c r="I133" s="189"/>
      <c r="J133" s="13"/>
      <c r="K133" s="13"/>
      <c r="L133" s="184"/>
      <c r="M133" s="190"/>
      <c r="N133" s="191"/>
      <c r="O133" s="191"/>
      <c r="P133" s="191"/>
      <c r="Q133" s="191"/>
      <c r="R133" s="191"/>
      <c r="S133" s="191"/>
      <c r="T133" s="19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6" t="s">
        <v>154</v>
      </c>
      <c r="AU133" s="186" t="s">
        <v>89</v>
      </c>
      <c r="AV133" s="13" t="s">
        <v>89</v>
      </c>
      <c r="AW133" s="13" t="s">
        <v>32</v>
      </c>
      <c r="AX133" s="13" t="s">
        <v>76</v>
      </c>
      <c r="AY133" s="186" t="s">
        <v>145</v>
      </c>
    </row>
    <row r="134" s="14" customFormat="1">
      <c r="A134" s="14"/>
      <c r="B134" s="193"/>
      <c r="C134" s="14"/>
      <c r="D134" s="185" t="s">
        <v>154</v>
      </c>
      <c r="E134" s="194" t="s">
        <v>1</v>
      </c>
      <c r="F134" s="195" t="s">
        <v>159</v>
      </c>
      <c r="G134" s="14"/>
      <c r="H134" s="196">
        <v>125.53200000000001</v>
      </c>
      <c r="I134" s="197"/>
      <c r="J134" s="14"/>
      <c r="K134" s="14"/>
      <c r="L134" s="193"/>
      <c r="M134" s="198"/>
      <c r="N134" s="199"/>
      <c r="O134" s="199"/>
      <c r="P134" s="199"/>
      <c r="Q134" s="199"/>
      <c r="R134" s="199"/>
      <c r="S134" s="199"/>
      <c r="T134" s="20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4" t="s">
        <v>154</v>
      </c>
      <c r="AU134" s="194" t="s">
        <v>89</v>
      </c>
      <c r="AV134" s="14" t="s">
        <v>152</v>
      </c>
      <c r="AW134" s="14" t="s">
        <v>32</v>
      </c>
      <c r="AX134" s="14" t="s">
        <v>84</v>
      </c>
      <c r="AY134" s="194" t="s">
        <v>145</v>
      </c>
    </row>
    <row r="135" s="2" customFormat="1" ht="33" customHeight="1">
      <c r="A135" s="37"/>
      <c r="B135" s="170"/>
      <c r="C135" s="171" t="s">
        <v>89</v>
      </c>
      <c r="D135" s="171" t="s">
        <v>147</v>
      </c>
      <c r="E135" s="172" t="s">
        <v>1192</v>
      </c>
      <c r="F135" s="173" t="s">
        <v>1193</v>
      </c>
      <c r="G135" s="174" t="s">
        <v>150</v>
      </c>
      <c r="H135" s="175">
        <v>48.287999999999997</v>
      </c>
      <c r="I135" s="176"/>
      <c r="J135" s="177">
        <f>ROUND(I135*H135,2)</f>
        <v>0</v>
      </c>
      <c r="K135" s="173" t="s">
        <v>151</v>
      </c>
      <c r="L135" s="38"/>
      <c r="M135" s="178" t="s">
        <v>1</v>
      </c>
      <c r="N135" s="179" t="s">
        <v>42</v>
      </c>
      <c r="O135" s="76"/>
      <c r="P135" s="180">
        <f>O135*H135</f>
        <v>0</v>
      </c>
      <c r="Q135" s="180">
        <v>0</v>
      </c>
      <c r="R135" s="180">
        <f>Q135*H135</f>
        <v>0</v>
      </c>
      <c r="S135" s="180">
        <v>0</v>
      </c>
      <c r="T135" s="18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2" t="s">
        <v>152</v>
      </c>
      <c r="AT135" s="182" t="s">
        <v>147</v>
      </c>
      <c r="AU135" s="182" t="s">
        <v>89</v>
      </c>
      <c r="AY135" s="18" t="s">
        <v>145</v>
      </c>
      <c r="BE135" s="183">
        <f>IF(N135="základní",J135,0)</f>
        <v>0</v>
      </c>
      <c r="BF135" s="183">
        <f>IF(N135="snížená",J135,0)</f>
        <v>0</v>
      </c>
      <c r="BG135" s="183">
        <f>IF(N135="zákl. přenesená",J135,0)</f>
        <v>0</v>
      </c>
      <c r="BH135" s="183">
        <f>IF(N135="sníž. přenesená",J135,0)</f>
        <v>0</v>
      </c>
      <c r="BI135" s="183">
        <f>IF(N135="nulová",J135,0)</f>
        <v>0</v>
      </c>
      <c r="BJ135" s="18" t="s">
        <v>89</v>
      </c>
      <c r="BK135" s="183">
        <f>ROUND(I135*H135,2)</f>
        <v>0</v>
      </c>
      <c r="BL135" s="18" t="s">
        <v>152</v>
      </c>
      <c r="BM135" s="182" t="s">
        <v>152</v>
      </c>
    </row>
    <row r="136" s="13" customFormat="1">
      <c r="A136" s="13"/>
      <c r="B136" s="184"/>
      <c r="C136" s="13"/>
      <c r="D136" s="185" t="s">
        <v>154</v>
      </c>
      <c r="E136" s="186" t="s">
        <v>1</v>
      </c>
      <c r="F136" s="187" t="s">
        <v>1194</v>
      </c>
      <c r="G136" s="13"/>
      <c r="H136" s="188">
        <v>48.287999999999997</v>
      </c>
      <c r="I136" s="189"/>
      <c r="J136" s="13"/>
      <c r="K136" s="13"/>
      <c r="L136" s="184"/>
      <c r="M136" s="190"/>
      <c r="N136" s="191"/>
      <c r="O136" s="191"/>
      <c r="P136" s="191"/>
      <c r="Q136" s="191"/>
      <c r="R136" s="191"/>
      <c r="S136" s="191"/>
      <c r="T136" s="192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6" t="s">
        <v>154</v>
      </c>
      <c r="AU136" s="186" t="s">
        <v>89</v>
      </c>
      <c r="AV136" s="13" t="s">
        <v>89</v>
      </c>
      <c r="AW136" s="13" t="s">
        <v>32</v>
      </c>
      <c r="AX136" s="13" t="s">
        <v>76</v>
      </c>
      <c r="AY136" s="186" t="s">
        <v>145</v>
      </c>
    </row>
    <row r="137" s="14" customFormat="1">
      <c r="A137" s="14"/>
      <c r="B137" s="193"/>
      <c r="C137" s="14"/>
      <c r="D137" s="185" t="s">
        <v>154</v>
      </c>
      <c r="E137" s="194" t="s">
        <v>1</v>
      </c>
      <c r="F137" s="195" t="s">
        <v>159</v>
      </c>
      <c r="G137" s="14"/>
      <c r="H137" s="196">
        <v>48.287999999999997</v>
      </c>
      <c r="I137" s="197"/>
      <c r="J137" s="14"/>
      <c r="K137" s="14"/>
      <c r="L137" s="193"/>
      <c r="M137" s="198"/>
      <c r="N137" s="199"/>
      <c r="O137" s="199"/>
      <c r="P137" s="199"/>
      <c r="Q137" s="199"/>
      <c r="R137" s="199"/>
      <c r="S137" s="199"/>
      <c r="T137" s="200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4" t="s">
        <v>154</v>
      </c>
      <c r="AU137" s="194" t="s">
        <v>89</v>
      </c>
      <c r="AV137" s="14" t="s">
        <v>152</v>
      </c>
      <c r="AW137" s="14" t="s">
        <v>32</v>
      </c>
      <c r="AX137" s="14" t="s">
        <v>84</v>
      </c>
      <c r="AY137" s="194" t="s">
        <v>145</v>
      </c>
    </row>
    <row r="138" s="2" customFormat="1" ht="33" customHeight="1">
      <c r="A138" s="37"/>
      <c r="B138" s="170"/>
      <c r="C138" s="171" t="s">
        <v>163</v>
      </c>
      <c r="D138" s="171" t="s">
        <v>147</v>
      </c>
      <c r="E138" s="172" t="s">
        <v>1195</v>
      </c>
      <c r="F138" s="173" t="s">
        <v>1196</v>
      </c>
      <c r="G138" s="174" t="s">
        <v>150</v>
      </c>
      <c r="H138" s="175">
        <v>339.36000000000001</v>
      </c>
      <c r="I138" s="176"/>
      <c r="J138" s="177">
        <f>ROUND(I138*H138,2)</f>
        <v>0</v>
      </c>
      <c r="K138" s="173" t="s">
        <v>151</v>
      </c>
      <c r="L138" s="38"/>
      <c r="M138" s="178" t="s">
        <v>1</v>
      </c>
      <c r="N138" s="179" t="s">
        <v>42</v>
      </c>
      <c r="O138" s="76"/>
      <c r="P138" s="180">
        <f>O138*H138</f>
        <v>0</v>
      </c>
      <c r="Q138" s="180">
        <v>0</v>
      </c>
      <c r="R138" s="180">
        <f>Q138*H138</f>
        <v>0</v>
      </c>
      <c r="S138" s="180">
        <v>0</v>
      </c>
      <c r="T138" s="18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2" t="s">
        <v>152</v>
      </c>
      <c r="AT138" s="182" t="s">
        <v>147</v>
      </c>
      <c r="AU138" s="182" t="s">
        <v>89</v>
      </c>
      <c r="AY138" s="18" t="s">
        <v>145</v>
      </c>
      <c r="BE138" s="183">
        <f>IF(N138="základní",J138,0)</f>
        <v>0</v>
      </c>
      <c r="BF138" s="183">
        <f>IF(N138="snížená",J138,0)</f>
        <v>0</v>
      </c>
      <c r="BG138" s="183">
        <f>IF(N138="zákl. přenesená",J138,0)</f>
        <v>0</v>
      </c>
      <c r="BH138" s="183">
        <f>IF(N138="sníž. přenesená",J138,0)</f>
        <v>0</v>
      </c>
      <c r="BI138" s="183">
        <f>IF(N138="nulová",J138,0)</f>
        <v>0</v>
      </c>
      <c r="BJ138" s="18" t="s">
        <v>89</v>
      </c>
      <c r="BK138" s="183">
        <f>ROUND(I138*H138,2)</f>
        <v>0</v>
      </c>
      <c r="BL138" s="18" t="s">
        <v>152</v>
      </c>
      <c r="BM138" s="182" t="s">
        <v>177</v>
      </c>
    </row>
    <row r="139" s="13" customFormat="1">
      <c r="A139" s="13"/>
      <c r="B139" s="184"/>
      <c r="C139" s="13"/>
      <c r="D139" s="185" t="s">
        <v>154</v>
      </c>
      <c r="E139" s="186" t="s">
        <v>1</v>
      </c>
      <c r="F139" s="187" t="s">
        <v>1197</v>
      </c>
      <c r="G139" s="13"/>
      <c r="H139" s="188">
        <v>339.36000000000001</v>
      </c>
      <c r="I139" s="189"/>
      <c r="J139" s="13"/>
      <c r="K139" s="13"/>
      <c r="L139" s="184"/>
      <c r="M139" s="190"/>
      <c r="N139" s="191"/>
      <c r="O139" s="191"/>
      <c r="P139" s="191"/>
      <c r="Q139" s="191"/>
      <c r="R139" s="191"/>
      <c r="S139" s="191"/>
      <c r="T139" s="19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186" t="s">
        <v>154</v>
      </c>
      <c r="AU139" s="186" t="s">
        <v>89</v>
      </c>
      <c r="AV139" s="13" t="s">
        <v>89</v>
      </c>
      <c r="AW139" s="13" t="s">
        <v>32</v>
      </c>
      <c r="AX139" s="13" t="s">
        <v>76</v>
      </c>
      <c r="AY139" s="186" t="s">
        <v>145</v>
      </c>
    </row>
    <row r="140" s="14" customFormat="1">
      <c r="A140" s="14"/>
      <c r="B140" s="193"/>
      <c r="C140" s="14"/>
      <c r="D140" s="185" t="s">
        <v>154</v>
      </c>
      <c r="E140" s="194" t="s">
        <v>1</v>
      </c>
      <c r="F140" s="195" t="s">
        <v>159</v>
      </c>
      <c r="G140" s="14"/>
      <c r="H140" s="196">
        <v>339.36000000000001</v>
      </c>
      <c r="I140" s="197"/>
      <c r="J140" s="14"/>
      <c r="K140" s="14"/>
      <c r="L140" s="193"/>
      <c r="M140" s="198"/>
      <c r="N140" s="199"/>
      <c r="O140" s="199"/>
      <c r="P140" s="199"/>
      <c r="Q140" s="199"/>
      <c r="R140" s="199"/>
      <c r="S140" s="199"/>
      <c r="T140" s="20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194" t="s">
        <v>154</v>
      </c>
      <c r="AU140" s="194" t="s">
        <v>89</v>
      </c>
      <c r="AV140" s="14" t="s">
        <v>152</v>
      </c>
      <c r="AW140" s="14" t="s">
        <v>32</v>
      </c>
      <c r="AX140" s="14" t="s">
        <v>84</v>
      </c>
      <c r="AY140" s="194" t="s">
        <v>145</v>
      </c>
    </row>
    <row r="141" s="2" customFormat="1" ht="24.15" customHeight="1">
      <c r="A141" s="37"/>
      <c r="B141" s="170"/>
      <c r="C141" s="171" t="s">
        <v>152</v>
      </c>
      <c r="D141" s="171" t="s">
        <v>147</v>
      </c>
      <c r="E141" s="172" t="s">
        <v>1198</v>
      </c>
      <c r="F141" s="173" t="s">
        <v>1199</v>
      </c>
      <c r="G141" s="174" t="s">
        <v>150</v>
      </c>
      <c r="H141" s="175">
        <v>1.8</v>
      </c>
      <c r="I141" s="176"/>
      <c r="J141" s="177">
        <f>ROUND(I141*H141,2)</f>
        <v>0</v>
      </c>
      <c r="K141" s="173" t="s">
        <v>151</v>
      </c>
      <c r="L141" s="38"/>
      <c r="M141" s="178" t="s">
        <v>1</v>
      </c>
      <c r="N141" s="179" t="s">
        <v>42</v>
      </c>
      <c r="O141" s="76"/>
      <c r="P141" s="180">
        <f>O141*H141</f>
        <v>0</v>
      </c>
      <c r="Q141" s="180">
        <v>0</v>
      </c>
      <c r="R141" s="180">
        <f>Q141*H141</f>
        <v>0</v>
      </c>
      <c r="S141" s="180">
        <v>0</v>
      </c>
      <c r="T141" s="18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2" t="s">
        <v>152</v>
      </c>
      <c r="AT141" s="182" t="s">
        <v>147</v>
      </c>
      <c r="AU141" s="182" t="s">
        <v>89</v>
      </c>
      <c r="AY141" s="18" t="s">
        <v>145</v>
      </c>
      <c r="BE141" s="183">
        <f>IF(N141="základní",J141,0)</f>
        <v>0</v>
      </c>
      <c r="BF141" s="183">
        <f>IF(N141="snížená",J141,0)</f>
        <v>0</v>
      </c>
      <c r="BG141" s="183">
        <f>IF(N141="zákl. přenesená",J141,0)</f>
        <v>0</v>
      </c>
      <c r="BH141" s="183">
        <f>IF(N141="sníž. přenesená",J141,0)</f>
        <v>0</v>
      </c>
      <c r="BI141" s="183">
        <f>IF(N141="nulová",J141,0)</f>
        <v>0</v>
      </c>
      <c r="BJ141" s="18" t="s">
        <v>89</v>
      </c>
      <c r="BK141" s="183">
        <f>ROUND(I141*H141,2)</f>
        <v>0</v>
      </c>
      <c r="BL141" s="18" t="s">
        <v>152</v>
      </c>
      <c r="BM141" s="182" t="s">
        <v>189</v>
      </c>
    </row>
    <row r="142" s="13" customFormat="1">
      <c r="A142" s="13"/>
      <c r="B142" s="184"/>
      <c r="C142" s="13"/>
      <c r="D142" s="185" t="s">
        <v>154</v>
      </c>
      <c r="E142" s="186" t="s">
        <v>1</v>
      </c>
      <c r="F142" s="187" t="s">
        <v>1200</v>
      </c>
      <c r="G142" s="13"/>
      <c r="H142" s="188">
        <v>1.8</v>
      </c>
      <c r="I142" s="189"/>
      <c r="J142" s="13"/>
      <c r="K142" s="13"/>
      <c r="L142" s="184"/>
      <c r="M142" s="190"/>
      <c r="N142" s="191"/>
      <c r="O142" s="191"/>
      <c r="P142" s="191"/>
      <c r="Q142" s="191"/>
      <c r="R142" s="191"/>
      <c r="S142" s="191"/>
      <c r="T142" s="19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6" t="s">
        <v>154</v>
      </c>
      <c r="AU142" s="186" t="s">
        <v>89</v>
      </c>
      <c r="AV142" s="13" t="s">
        <v>89</v>
      </c>
      <c r="AW142" s="13" t="s">
        <v>32</v>
      </c>
      <c r="AX142" s="13" t="s">
        <v>76</v>
      </c>
      <c r="AY142" s="186" t="s">
        <v>145</v>
      </c>
    </row>
    <row r="143" s="14" customFormat="1">
      <c r="A143" s="14"/>
      <c r="B143" s="193"/>
      <c r="C143" s="14"/>
      <c r="D143" s="185" t="s">
        <v>154</v>
      </c>
      <c r="E143" s="194" t="s">
        <v>1</v>
      </c>
      <c r="F143" s="195" t="s">
        <v>159</v>
      </c>
      <c r="G143" s="14"/>
      <c r="H143" s="196">
        <v>1.8</v>
      </c>
      <c r="I143" s="197"/>
      <c r="J143" s="14"/>
      <c r="K143" s="14"/>
      <c r="L143" s="193"/>
      <c r="M143" s="198"/>
      <c r="N143" s="199"/>
      <c r="O143" s="199"/>
      <c r="P143" s="199"/>
      <c r="Q143" s="199"/>
      <c r="R143" s="199"/>
      <c r="S143" s="199"/>
      <c r="T143" s="20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4" t="s">
        <v>154</v>
      </c>
      <c r="AU143" s="194" t="s">
        <v>89</v>
      </c>
      <c r="AV143" s="14" t="s">
        <v>152</v>
      </c>
      <c r="AW143" s="14" t="s">
        <v>32</v>
      </c>
      <c r="AX143" s="14" t="s">
        <v>84</v>
      </c>
      <c r="AY143" s="194" t="s">
        <v>145</v>
      </c>
    </row>
    <row r="144" s="2" customFormat="1" ht="21.75" customHeight="1">
      <c r="A144" s="37"/>
      <c r="B144" s="170"/>
      <c r="C144" s="171" t="s">
        <v>171</v>
      </c>
      <c r="D144" s="171" t="s">
        <v>147</v>
      </c>
      <c r="E144" s="172" t="s">
        <v>1201</v>
      </c>
      <c r="F144" s="173" t="s">
        <v>1202</v>
      </c>
      <c r="G144" s="174" t="s">
        <v>192</v>
      </c>
      <c r="H144" s="175">
        <v>90</v>
      </c>
      <c r="I144" s="176"/>
      <c r="J144" s="177">
        <f>ROUND(I144*H144,2)</f>
        <v>0</v>
      </c>
      <c r="K144" s="173" t="s">
        <v>151</v>
      </c>
      <c r="L144" s="38"/>
      <c r="M144" s="178" t="s">
        <v>1</v>
      </c>
      <c r="N144" s="179" t="s">
        <v>42</v>
      </c>
      <c r="O144" s="76"/>
      <c r="P144" s="180">
        <f>O144*H144</f>
        <v>0</v>
      </c>
      <c r="Q144" s="180">
        <v>0.00084000000000000003</v>
      </c>
      <c r="R144" s="180">
        <f>Q144*H144</f>
        <v>0.075600000000000001</v>
      </c>
      <c r="S144" s="180">
        <v>0</v>
      </c>
      <c r="T144" s="18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2" t="s">
        <v>152</v>
      </c>
      <c r="AT144" s="182" t="s">
        <v>147</v>
      </c>
      <c r="AU144" s="182" t="s">
        <v>89</v>
      </c>
      <c r="AY144" s="18" t="s">
        <v>145</v>
      </c>
      <c r="BE144" s="183">
        <f>IF(N144="základní",J144,0)</f>
        <v>0</v>
      </c>
      <c r="BF144" s="183">
        <f>IF(N144="snížená",J144,0)</f>
        <v>0</v>
      </c>
      <c r="BG144" s="183">
        <f>IF(N144="zákl. přenesená",J144,0)</f>
        <v>0</v>
      </c>
      <c r="BH144" s="183">
        <f>IF(N144="sníž. přenesená",J144,0)</f>
        <v>0</v>
      </c>
      <c r="BI144" s="183">
        <f>IF(N144="nulová",J144,0)</f>
        <v>0</v>
      </c>
      <c r="BJ144" s="18" t="s">
        <v>89</v>
      </c>
      <c r="BK144" s="183">
        <f>ROUND(I144*H144,2)</f>
        <v>0</v>
      </c>
      <c r="BL144" s="18" t="s">
        <v>152</v>
      </c>
      <c r="BM144" s="182" t="s">
        <v>81</v>
      </c>
    </row>
    <row r="145" s="13" customFormat="1">
      <c r="A145" s="13"/>
      <c r="B145" s="184"/>
      <c r="C145" s="13"/>
      <c r="D145" s="185" t="s">
        <v>154</v>
      </c>
      <c r="E145" s="186" t="s">
        <v>1</v>
      </c>
      <c r="F145" s="187" t="s">
        <v>1203</v>
      </c>
      <c r="G145" s="13"/>
      <c r="H145" s="188">
        <v>90</v>
      </c>
      <c r="I145" s="189"/>
      <c r="J145" s="13"/>
      <c r="K145" s="13"/>
      <c r="L145" s="184"/>
      <c r="M145" s="190"/>
      <c r="N145" s="191"/>
      <c r="O145" s="191"/>
      <c r="P145" s="191"/>
      <c r="Q145" s="191"/>
      <c r="R145" s="191"/>
      <c r="S145" s="191"/>
      <c r="T145" s="19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6" t="s">
        <v>154</v>
      </c>
      <c r="AU145" s="186" t="s">
        <v>89</v>
      </c>
      <c r="AV145" s="13" t="s">
        <v>89</v>
      </c>
      <c r="AW145" s="13" t="s">
        <v>32</v>
      </c>
      <c r="AX145" s="13" t="s">
        <v>76</v>
      </c>
      <c r="AY145" s="186" t="s">
        <v>145</v>
      </c>
    </row>
    <row r="146" s="14" customFormat="1">
      <c r="A146" s="14"/>
      <c r="B146" s="193"/>
      <c r="C146" s="14"/>
      <c r="D146" s="185" t="s">
        <v>154</v>
      </c>
      <c r="E146" s="194" t="s">
        <v>1</v>
      </c>
      <c r="F146" s="195" t="s">
        <v>159</v>
      </c>
      <c r="G146" s="14"/>
      <c r="H146" s="196">
        <v>90</v>
      </c>
      <c r="I146" s="197"/>
      <c r="J146" s="14"/>
      <c r="K146" s="14"/>
      <c r="L146" s="193"/>
      <c r="M146" s="198"/>
      <c r="N146" s="199"/>
      <c r="O146" s="199"/>
      <c r="P146" s="199"/>
      <c r="Q146" s="199"/>
      <c r="R146" s="199"/>
      <c r="S146" s="199"/>
      <c r="T146" s="20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4" t="s">
        <v>154</v>
      </c>
      <c r="AU146" s="194" t="s">
        <v>89</v>
      </c>
      <c r="AV146" s="14" t="s">
        <v>152</v>
      </c>
      <c r="AW146" s="14" t="s">
        <v>32</v>
      </c>
      <c r="AX146" s="14" t="s">
        <v>84</v>
      </c>
      <c r="AY146" s="194" t="s">
        <v>145</v>
      </c>
    </row>
    <row r="147" s="2" customFormat="1" ht="24.15" customHeight="1">
      <c r="A147" s="37"/>
      <c r="B147" s="170"/>
      <c r="C147" s="171" t="s">
        <v>177</v>
      </c>
      <c r="D147" s="171" t="s">
        <v>147</v>
      </c>
      <c r="E147" s="172" t="s">
        <v>1204</v>
      </c>
      <c r="F147" s="173" t="s">
        <v>1205</v>
      </c>
      <c r="G147" s="174" t="s">
        <v>192</v>
      </c>
      <c r="H147" s="175">
        <v>90</v>
      </c>
      <c r="I147" s="176"/>
      <c r="J147" s="177">
        <f>ROUND(I147*H147,2)</f>
        <v>0</v>
      </c>
      <c r="K147" s="173" t="s">
        <v>151</v>
      </c>
      <c r="L147" s="38"/>
      <c r="M147" s="178" t="s">
        <v>1</v>
      </c>
      <c r="N147" s="179" t="s">
        <v>42</v>
      </c>
      <c r="O147" s="76"/>
      <c r="P147" s="180">
        <f>O147*H147</f>
        <v>0</v>
      </c>
      <c r="Q147" s="180">
        <v>0</v>
      </c>
      <c r="R147" s="180">
        <f>Q147*H147</f>
        <v>0</v>
      </c>
      <c r="S147" s="180">
        <v>0</v>
      </c>
      <c r="T147" s="18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2" t="s">
        <v>152</v>
      </c>
      <c r="AT147" s="182" t="s">
        <v>147</v>
      </c>
      <c r="AU147" s="182" t="s">
        <v>89</v>
      </c>
      <c r="AY147" s="18" t="s">
        <v>145</v>
      </c>
      <c r="BE147" s="183">
        <f>IF(N147="základní",J147,0)</f>
        <v>0</v>
      </c>
      <c r="BF147" s="183">
        <f>IF(N147="snížená",J147,0)</f>
        <v>0</v>
      </c>
      <c r="BG147" s="183">
        <f>IF(N147="zákl. přenesená",J147,0)</f>
        <v>0</v>
      </c>
      <c r="BH147" s="183">
        <f>IF(N147="sníž. přenesená",J147,0)</f>
        <v>0</v>
      </c>
      <c r="BI147" s="183">
        <f>IF(N147="nulová",J147,0)</f>
        <v>0</v>
      </c>
      <c r="BJ147" s="18" t="s">
        <v>89</v>
      </c>
      <c r="BK147" s="183">
        <f>ROUND(I147*H147,2)</f>
        <v>0</v>
      </c>
      <c r="BL147" s="18" t="s">
        <v>152</v>
      </c>
      <c r="BM147" s="182" t="s">
        <v>8</v>
      </c>
    </row>
    <row r="148" s="2" customFormat="1" ht="24.15" customHeight="1">
      <c r="A148" s="37"/>
      <c r="B148" s="170"/>
      <c r="C148" s="171" t="s">
        <v>181</v>
      </c>
      <c r="D148" s="171" t="s">
        <v>147</v>
      </c>
      <c r="E148" s="172" t="s">
        <v>1206</v>
      </c>
      <c r="F148" s="173" t="s">
        <v>1207</v>
      </c>
      <c r="G148" s="174" t="s">
        <v>192</v>
      </c>
      <c r="H148" s="175">
        <v>114.84</v>
      </c>
      <c r="I148" s="176"/>
      <c r="J148" s="177">
        <f>ROUND(I148*H148,2)</f>
        <v>0</v>
      </c>
      <c r="K148" s="173" t="s">
        <v>151</v>
      </c>
      <c r="L148" s="38"/>
      <c r="M148" s="178" t="s">
        <v>1</v>
      </c>
      <c r="N148" s="179" t="s">
        <v>42</v>
      </c>
      <c r="O148" s="76"/>
      <c r="P148" s="180">
        <f>O148*H148</f>
        <v>0</v>
      </c>
      <c r="Q148" s="180">
        <v>0</v>
      </c>
      <c r="R148" s="180">
        <f>Q148*H148</f>
        <v>0</v>
      </c>
      <c r="S148" s="180">
        <v>0</v>
      </c>
      <c r="T148" s="18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2" t="s">
        <v>152</v>
      </c>
      <c r="AT148" s="182" t="s">
        <v>147</v>
      </c>
      <c r="AU148" s="182" t="s">
        <v>89</v>
      </c>
      <c r="AY148" s="18" t="s">
        <v>145</v>
      </c>
      <c r="BE148" s="183">
        <f>IF(N148="základní",J148,0)</f>
        <v>0</v>
      </c>
      <c r="BF148" s="183">
        <f>IF(N148="snížená",J148,0)</f>
        <v>0</v>
      </c>
      <c r="BG148" s="183">
        <f>IF(N148="zákl. přenesená",J148,0)</f>
        <v>0</v>
      </c>
      <c r="BH148" s="183">
        <f>IF(N148="sníž. přenesená",J148,0)</f>
        <v>0</v>
      </c>
      <c r="BI148" s="183">
        <f>IF(N148="nulová",J148,0)</f>
        <v>0</v>
      </c>
      <c r="BJ148" s="18" t="s">
        <v>89</v>
      </c>
      <c r="BK148" s="183">
        <f>ROUND(I148*H148,2)</f>
        <v>0</v>
      </c>
      <c r="BL148" s="18" t="s">
        <v>152</v>
      </c>
      <c r="BM148" s="182" t="s">
        <v>233</v>
      </c>
    </row>
    <row r="149" s="13" customFormat="1">
      <c r="A149" s="13"/>
      <c r="B149" s="184"/>
      <c r="C149" s="13"/>
      <c r="D149" s="185" t="s">
        <v>154</v>
      </c>
      <c r="E149" s="186" t="s">
        <v>1</v>
      </c>
      <c r="F149" s="187" t="s">
        <v>1208</v>
      </c>
      <c r="G149" s="13"/>
      <c r="H149" s="188">
        <v>57.420000000000002</v>
      </c>
      <c r="I149" s="189"/>
      <c r="J149" s="13"/>
      <c r="K149" s="13"/>
      <c r="L149" s="184"/>
      <c r="M149" s="190"/>
      <c r="N149" s="191"/>
      <c r="O149" s="191"/>
      <c r="P149" s="191"/>
      <c r="Q149" s="191"/>
      <c r="R149" s="191"/>
      <c r="S149" s="191"/>
      <c r="T149" s="19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6" t="s">
        <v>154</v>
      </c>
      <c r="AU149" s="186" t="s">
        <v>89</v>
      </c>
      <c r="AV149" s="13" t="s">
        <v>89</v>
      </c>
      <c r="AW149" s="13" t="s">
        <v>32</v>
      </c>
      <c r="AX149" s="13" t="s">
        <v>76</v>
      </c>
      <c r="AY149" s="186" t="s">
        <v>145</v>
      </c>
    </row>
    <row r="150" s="13" customFormat="1">
      <c r="A150" s="13"/>
      <c r="B150" s="184"/>
      <c r="C150" s="13"/>
      <c r="D150" s="185" t="s">
        <v>154</v>
      </c>
      <c r="E150" s="186" t="s">
        <v>1</v>
      </c>
      <c r="F150" s="187" t="s">
        <v>1209</v>
      </c>
      <c r="G150" s="13"/>
      <c r="H150" s="188">
        <v>57.420000000000002</v>
      </c>
      <c r="I150" s="189"/>
      <c r="J150" s="13"/>
      <c r="K150" s="13"/>
      <c r="L150" s="184"/>
      <c r="M150" s="190"/>
      <c r="N150" s="191"/>
      <c r="O150" s="191"/>
      <c r="P150" s="191"/>
      <c r="Q150" s="191"/>
      <c r="R150" s="191"/>
      <c r="S150" s="191"/>
      <c r="T150" s="19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186" t="s">
        <v>154</v>
      </c>
      <c r="AU150" s="186" t="s">
        <v>89</v>
      </c>
      <c r="AV150" s="13" t="s">
        <v>89</v>
      </c>
      <c r="AW150" s="13" t="s">
        <v>32</v>
      </c>
      <c r="AX150" s="13" t="s">
        <v>76</v>
      </c>
      <c r="AY150" s="186" t="s">
        <v>145</v>
      </c>
    </row>
    <row r="151" s="14" customFormat="1">
      <c r="A151" s="14"/>
      <c r="B151" s="193"/>
      <c r="C151" s="14"/>
      <c r="D151" s="185" t="s">
        <v>154</v>
      </c>
      <c r="E151" s="194" t="s">
        <v>1</v>
      </c>
      <c r="F151" s="195" t="s">
        <v>159</v>
      </c>
      <c r="G151" s="14"/>
      <c r="H151" s="196">
        <v>114.84</v>
      </c>
      <c r="I151" s="197"/>
      <c r="J151" s="14"/>
      <c r="K151" s="14"/>
      <c r="L151" s="193"/>
      <c r="M151" s="198"/>
      <c r="N151" s="199"/>
      <c r="O151" s="199"/>
      <c r="P151" s="199"/>
      <c r="Q151" s="199"/>
      <c r="R151" s="199"/>
      <c r="S151" s="199"/>
      <c r="T151" s="20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194" t="s">
        <v>154</v>
      </c>
      <c r="AU151" s="194" t="s">
        <v>89</v>
      </c>
      <c r="AV151" s="14" t="s">
        <v>152</v>
      </c>
      <c r="AW151" s="14" t="s">
        <v>32</v>
      </c>
      <c r="AX151" s="14" t="s">
        <v>84</v>
      </c>
      <c r="AY151" s="194" t="s">
        <v>145</v>
      </c>
    </row>
    <row r="152" s="2" customFormat="1" ht="16.5" customHeight="1">
      <c r="A152" s="37"/>
      <c r="B152" s="170"/>
      <c r="C152" s="171" t="s">
        <v>189</v>
      </c>
      <c r="D152" s="171" t="s">
        <v>147</v>
      </c>
      <c r="E152" s="172" t="s">
        <v>1210</v>
      </c>
      <c r="F152" s="173" t="s">
        <v>1211</v>
      </c>
      <c r="G152" s="174" t="s">
        <v>192</v>
      </c>
      <c r="H152" s="175">
        <v>114.84</v>
      </c>
      <c r="I152" s="176"/>
      <c r="J152" s="177">
        <f>ROUND(I152*H152,2)</f>
        <v>0</v>
      </c>
      <c r="K152" s="173" t="s">
        <v>151</v>
      </c>
      <c r="L152" s="38"/>
      <c r="M152" s="178" t="s">
        <v>1</v>
      </c>
      <c r="N152" s="179" t="s">
        <v>42</v>
      </c>
      <c r="O152" s="76"/>
      <c r="P152" s="180">
        <f>O152*H152</f>
        <v>0</v>
      </c>
      <c r="Q152" s="180">
        <v>0</v>
      </c>
      <c r="R152" s="180">
        <f>Q152*H152</f>
        <v>0</v>
      </c>
      <c r="S152" s="180">
        <v>0</v>
      </c>
      <c r="T152" s="18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2" t="s">
        <v>152</v>
      </c>
      <c r="AT152" s="182" t="s">
        <v>147</v>
      </c>
      <c r="AU152" s="182" t="s">
        <v>89</v>
      </c>
      <c r="AY152" s="18" t="s">
        <v>145</v>
      </c>
      <c r="BE152" s="183">
        <f>IF(N152="základní",J152,0)</f>
        <v>0</v>
      </c>
      <c r="BF152" s="183">
        <f>IF(N152="snížená",J152,0)</f>
        <v>0</v>
      </c>
      <c r="BG152" s="183">
        <f>IF(N152="zákl. přenesená",J152,0)</f>
        <v>0</v>
      </c>
      <c r="BH152" s="183">
        <f>IF(N152="sníž. přenesená",J152,0)</f>
        <v>0</v>
      </c>
      <c r="BI152" s="183">
        <f>IF(N152="nulová",J152,0)</f>
        <v>0</v>
      </c>
      <c r="BJ152" s="18" t="s">
        <v>89</v>
      </c>
      <c r="BK152" s="183">
        <f>ROUND(I152*H152,2)</f>
        <v>0</v>
      </c>
      <c r="BL152" s="18" t="s">
        <v>152</v>
      </c>
      <c r="BM152" s="182" t="s">
        <v>243</v>
      </c>
    </row>
    <row r="153" s="2" customFormat="1" ht="21.75" customHeight="1">
      <c r="A153" s="37"/>
      <c r="B153" s="170"/>
      <c r="C153" s="171" t="s">
        <v>198</v>
      </c>
      <c r="D153" s="171" t="s">
        <v>147</v>
      </c>
      <c r="E153" s="172" t="s">
        <v>1212</v>
      </c>
      <c r="F153" s="173" t="s">
        <v>1213</v>
      </c>
      <c r="G153" s="174" t="s">
        <v>150</v>
      </c>
      <c r="H153" s="175">
        <v>125.532</v>
      </c>
      <c r="I153" s="176"/>
      <c r="J153" s="177">
        <f>ROUND(I153*H153,2)</f>
        <v>0</v>
      </c>
      <c r="K153" s="173" t="s">
        <v>151</v>
      </c>
      <c r="L153" s="38"/>
      <c r="M153" s="178" t="s">
        <v>1</v>
      </c>
      <c r="N153" s="179" t="s">
        <v>42</v>
      </c>
      <c r="O153" s="76"/>
      <c r="P153" s="180">
        <f>O153*H153</f>
        <v>0</v>
      </c>
      <c r="Q153" s="180">
        <v>0.00046000000000000001</v>
      </c>
      <c r="R153" s="180">
        <f>Q153*H153</f>
        <v>0.057744719999999999</v>
      </c>
      <c r="S153" s="180">
        <v>0</v>
      </c>
      <c r="T153" s="18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2" t="s">
        <v>152</v>
      </c>
      <c r="AT153" s="182" t="s">
        <v>147</v>
      </c>
      <c r="AU153" s="182" t="s">
        <v>89</v>
      </c>
      <c r="AY153" s="18" t="s">
        <v>145</v>
      </c>
      <c r="BE153" s="183">
        <f>IF(N153="základní",J153,0)</f>
        <v>0</v>
      </c>
      <c r="BF153" s="183">
        <f>IF(N153="snížená",J153,0)</f>
        <v>0</v>
      </c>
      <c r="BG153" s="183">
        <f>IF(N153="zákl. přenesená",J153,0)</f>
        <v>0</v>
      </c>
      <c r="BH153" s="183">
        <f>IF(N153="sníž. přenesená",J153,0)</f>
        <v>0</v>
      </c>
      <c r="BI153" s="183">
        <f>IF(N153="nulová",J153,0)</f>
        <v>0</v>
      </c>
      <c r="BJ153" s="18" t="s">
        <v>89</v>
      </c>
      <c r="BK153" s="183">
        <f>ROUND(I153*H153,2)</f>
        <v>0</v>
      </c>
      <c r="BL153" s="18" t="s">
        <v>152</v>
      </c>
      <c r="BM153" s="182" t="s">
        <v>254</v>
      </c>
    </row>
    <row r="154" s="2" customFormat="1" ht="24.15" customHeight="1">
      <c r="A154" s="37"/>
      <c r="B154" s="170"/>
      <c r="C154" s="171" t="s">
        <v>81</v>
      </c>
      <c r="D154" s="171" t="s">
        <v>147</v>
      </c>
      <c r="E154" s="172" t="s">
        <v>1214</v>
      </c>
      <c r="F154" s="173" t="s">
        <v>1215</v>
      </c>
      <c r="G154" s="174" t="s">
        <v>150</v>
      </c>
      <c r="H154" s="175">
        <v>125.532</v>
      </c>
      <c r="I154" s="176"/>
      <c r="J154" s="177">
        <f>ROUND(I154*H154,2)</f>
        <v>0</v>
      </c>
      <c r="K154" s="173" t="s">
        <v>151</v>
      </c>
      <c r="L154" s="38"/>
      <c r="M154" s="178" t="s">
        <v>1</v>
      </c>
      <c r="N154" s="179" t="s">
        <v>42</v>
      </c>
      <c r="O154" s="76"/>
      <c r="P154" s="180">
        <f>O154*H154</f>
        <v>0</v>
      </c>
      <c r="Q154" s="180">
        <v>0</v>
      </c>
      <c r="R154" s="180">
        <f>Q154*H154</f>
        <v>0</v>
      </c>
      <c r="S154" s="180">
        <v>0</v>
      </c>
      <c r="T154" s="18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2" t="s">
        <v>152</v>
      </c>
      <c r="AT154" s="182" t="s">
        <v>147</v>
      </c>
      <c r="AU154" s="182" t="s">
        <v>89</v>
      </c>
      <c r="AY154" s="18" t="s">
        <v>145</v>
      </c>
      <c r="BE154" s="183">
        <f>IF(N154="základní",J154,0)</f>
        <v>0</v>
      </c>
      <c r="BF154" s="183">
        <f>IF(N154="snížená",J154,0)</f>
        <v>0</v>
      </c>
      <c r="BG154" s="183">
        <f>IF(N154="zákl. přenesená",J154,0)</f>
        <v>0</v>
      </c>
      <c r="BH154" s="183">
        <f>IF(N154="sníž. přenesená",J154,0)</f>
        <v>0</v>
      </c>
      <c r="BI154" s="183">
        <f>IF(N154="nulová",J154,0)</f>
        <v>0</v>
      </c>
      <c r="BJ154" s="18" t="s">
        <v>89</v>
      </c>
      <c r="BK154" s="183">
        <f>ROUND(I154*H154,2)</f>
        <v>0</v>
      </c>
      <c r="BL154" s="18" t="s">
        <v>152</v>
      </c>
      <c r="BM154" s="182" t="s">
        <v>86</v>
      </c>
    </row>
    <row r="155" s="2" customFormat="1" ht="33" customHeight="1">
      <c r="A155" s="37"/>
      <c r="B155" s="170"/>
      <c r="C155" s="171" t="s">
        <v>213</v>
      </c>
      <c r="D155" s="171" t="s">
        <v>147</v>
      </c>
      <c r="E155" s="172" t="s">
        <v>160</v>
      </c>
      <c r="F155" s="173" t="s">
        <v>161</v>
      </c>
      <c r="G155" s="174" t="s">
        <v>150</v>
      </c>
      <c r="H155" s="175">
        <v>157.21000000000001</v>
      </c>
      <c r="I155" s="176"/>
      <c r="J155" s="177">
        <f>ROUND(I155*H155,2)</f>
        <v>0</v>
      </c>
      <c r="K155" s="173" t="s">
        <v>151</v>
      </c>
      <c r="L155" s="38"/>
      <c r="M155" s="178" t="s">
        <v>1</v>
      </c>
      <c r="N155" s="179" t="s">
        <v>42</v>
      </c>
      <c r="O155" s="76"/>
      <c r="P155" s="180">
        <f>O155*H155</f>
        <v>0</v>
      </c>
      <c r="Q155" s="180">
        <v>0</v>
      </c>
      <c r="R155" s="180">
        <f>Q155*H155</f>
        <v>0</v>
      </c>
      <c r="S155" s="180">
        <v>0</v>
      </c>
      <c r="T155" s="18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2" t="s">
        <v>152</v>
      </c>
      <c r="AT155" s="182" t="s">
        <v>147</v>
      </c>
      <c r="AU155" s="182" t="s">
        <v>89</v>
      </c>
      <c r="AY155" s="18" t="s">
        <v>145</v>
      </c>
      <c r="BE155" s="183">
        <f>IF(N155="základní",J155,0)</f>
        <v>0</v>
      </c>
      <c r="BF155" s="183">
        <f>IF(N155="snížená",J155,0)</f>
        <v>0</v>
      </c>
      <c r="BG155" s="183">
        <f>IF(N155="zákl. přenesená",J155,0)</f>
        <v>0</v>
      </c>
      <c r="BH155" s="183">
        <f>IF(N155="sníž. přenesená",J155,0)</f>
        <v>0</v>
      </c>
      <c r="BI155" s="183">
        <f>IF(N155="nulová",J155,0)</f>
        <v>0</v>
      </c>
      <c r="BJ155" s="18" t="s">
        <v>89</v>
      </c>
      <c r="BK155" s="183">
        <f>ROUND(I155*H155,2)</f>
        <v>0</v>
      </c>
      <c r="BL155" s="18" t="s">
        <v>152</v>
      </c>
      <c r="BM155" s="182" t="s">
        <v>274</v>
      </c>
    </row>
    <row r="156" s="2" customFormat="1" ht="37.8" customHeight="1">
      <c r="A156" s="37"/>
      <c r="B156" s="170"/>
      <c r="C156" s="171" t="s">
        <v>8</v>
      </c>
      <c r="D156" s="171" t="s">
        <v>147</v>
      </c>
      <c r="E156" s="172" t="s">
        <v>164</v>
      </c>
      <c r="F156" s="173" t="s">
        <v>165</v>
      </c>
      <c r="G156" s="174" t="s">
        <v>150</v>
      </c>
      <c r="H156" s="175">
        <v>157.21000000000001</v>
      </c>
      <c r="I156" s="176"/>
      <c r="J156" s="177">
        <f>ROUND(I156*H156,2)</f>
        <v>0</v>
      </c>
      <c r="K156" s="173" t="s">
        <v>151</v>
      </c>
      <c r="L156" s="38"/>
      <c r="M156" s="178" t="s">
        <v>1</v>
      </c>
      <c r="N156" s="179" t="s">
        <v>42</v>
      </c>
      <c r="O156" s="76"/>
      <c r="P156" s="180">
        <f>O156*H156</f>
        <v>0</v>
      </c>
      <c r="Q156" s="180">
        <v>0</v>
      </c>
      <c r="R156" s="180">
        <f>Q156*H156</f>
        <v>0</v>
      </c>
      <c r="S156" s="180">
        <v>0</v>
      </c>
      <c r="T156" s="18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2" t="s">
        <v>152</v>
      </c>
      <c r="AT156" s="182" t="s">
        <v>147</v>
      </c>
      <c r="AU156" s="182" t="s">
        <v>89</v>
      </c>
      <c r="AY156" s="18" t="s">
        <v>145</v>
      </c>
      <c r="BE156" s="183">
        <f>IF(N156="základní",J156,0)</f>
        <v>0</v>
      </c>
      <c r="BF156" s="183">
        <f>IF(N156="snížená",J156,0)</f>
        <v>0</v>
      </c>
      <c r="BG156" s="183">
        <f>IF(N156="zákl. přenesená",J156,0)</f>
        <v>0</v>
      </c>
      <c r="BH156" s="183">
        <f>IF(N156="sníž. přenesená",J156,0)</f>
        <v>0</v>
      </c>
      <c r="BI156" s="183">
        <f>IF(N156="nulová",J156,0)</f>
        <v>0</v>
      </c>
      <c r="BJ156" s="18" t="s">
        <v>89</v>
      </c>
      <c r="BK156" s="183">
        <f>ROUND(I156*H156,2)</f>
        <v>0</v>
      </c>
      <c r="BL156" s="18" t="s">
        <v>152</v>
      </c>
      <c r="BM156" s="182" t="s">
        <v>283</v>
      </c>
    </row>
    <row r="157" s="13" customFormat="1">
      <c r="A157" s="13"/>
      <c r="B157" s="184"/>
      <c r="C157" s="13"/>
      <c r="D157" s="185" t="s">
        <v>154</v>
      </c>
      <c r="E157" s="186" t="s">
        <v>1</v>
      </c>
      <c r="F157" s="187" t="s">
        <v>1216</v>
      </c>
      <c r="G157" s="13"/>
      <c r="H157" s="188">
        <v>514.98000000000002</v>
      </c>
      <c r="I157" s="189"/>
      <c r="J157" s="13"/>
      <c r="K157" s="13"/>
      <c r="L157" s="184"/>
      <c r="M157" s="190"/>
      <c r="N157" s="191"/>
      <c r="O157" s="191"/>
      <c r="P157" s="191"/>
      <c r="Q157" s="191"/>
      <c r="R157" s="191"/>
      <c r="S157" s="191"/>
      <c r="T157" s="19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6" t="s">
        <v>154</v>
      </c>
      <c r="AU157" s="186" t="s">
        <v>89</v>
      </c>
      <c r="AV157" s="13" t="s">
        <v>89</v>
      </c>
      <c r="AW157" s="13" t="s">
        <v>32</v>
      </c>
      <c r="AX157" s="13" t="s">
        <v>76</v>
      </c>
      <c r="AY157" s="186" t="s">
        <v>145</v>
      </c>
    </row>
    <row r="158" s="13" customFormat="1">
      <c r="A158" s="13"/>
      <c r="B158" s="184"/>
      <c r="C158" s="13"/>
      <c r="D158" s="185" t="s">
        <v>154</v>
      </c>
      <c r="E158" s="186" t="s">
        <v>1</v>
      </c>
      <c r="F158" s="187" t="s">
        <v>1217</v>
      </c>
      <c r="G158" s="13"/>
      <c r="H158" s="188">
        <v>-357.76999999999998</v>
      </c>
      <c r="I158" s="189"/>
      <c r="J158" s="13"/>
      <c r="K158" s="13"/>
      <c r="L158" s="184"/>
      <c r="M158" s="190"/>
      <c r="N158" s="191"/>
      <c r="O158" s="191"/>
      <c r="P158" s="191"/>
      <c r="Q158" s="191"/>
      <c r="R158" s="191"/>
      <c r="S158" s="191"/>
      <c r="T158" s="19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6" t="s">
        <v>154</v>
      </c>
      <c r="AU158" s="186" t="s">
        <v>89</v>
      </c>
      <c r="AV158" s="13" t="s">
        <v>89</v>
      </c>
      <c r="AW158" s="13" t="s">
        <v>32</v>
      </c>
      <c r="AX158" s="13" t="s">
        <v>76</v>
      </c>
      <c r="AY158" s="186" t="s">
        <v>145</v>
      </c>
    </row>
    <row r="159" s="14" customFormat="1">
      <c r="A159" s="14"/>
      <c r="B159" s="193"/>
      <c r="C159" s="14"/>
      <c r="D159" s="185" t="s">
        <v>154</v>
      </c>
      <c r="E159" s="194" t="s">
        <v>1</v>
      </c>
      <c r="F159" s="195" t="s">
        <v>159</v>
      </c>
      <c r="G159" s="14"/>
      <c r="H159" s="196">
        <v>157.21000000000004</v>
      </c>
      <c r="I159" s="197"/>
      <c r="J159" s="14"/>
      <c r="K159" s="14"/>
      <c r="L159" s="193"/>
      <c r="M159" s="198"/>
      <c r="N159" s="199"/>
      <c r="O159" s="199"/>
      <c r="P159" s="199"/>
      <c r="Q159" s="199"/>
      <c r="R159" s="199"/>
      <c r="S159" s="199"/>
      <c r="T159" s="20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4" t="s">
        <v>154</v>
      </c>
      <c r="AU159" s="194" t="s">
        <v>89</v>
      </c>
      <c r="AV159" s="14" t="s">
        <v>152</v>
      </c>
      <c r="AW159" s="14" t="s">
        <v>32</v>
      </c>
      <c r="AX159" s="14" t="s">
        <v>84</v>
      </c>
      <c r="AY159" s="194" t="s">
        <v>145</v>
      </c>
    </row>
    <row r="160" s="2" customFormat="1" ht="24.15" customHeight="1">
      <c r="A160" s="37"/>
      <c r="B160" s="170"/>
      <c r="C160" s="171" t="s">
        <v>228</v>
      </c>
      <c r="D160" s="171" t="s">
        <v>147</v>
      </c>
      <c r="E160" s="172" t="s">
        <v>168</v>
      </c>
      <c r="F160" s="173" t="s">
        <v>169</v>
      </c>
      <c r="G160" s="174" t="s">
        <v>150</v>
      </c>
      <c r="H160" s="175">
        <v>157.21000000000001</v>
      </c>
      <c r="I160" s="176"/>
      <c r="J160" s="177">
        <f>ROUND(I160*H160,2)</f>
        <v>0</v>
      </c>
      <c r="K160" s="173" t="s">
        <v>151</v>
      </c>
      <c r="L160" s="38"/>
      <c r="M160" s="178" t="s">
        <v>1</v>
      </c>
      <c r="N160" s="179" t="s">
        <v>42</v>
      </c>
      <c r="O160" s="76"/>
      <c r="P160" s="180">
        <f>O160*H160</f>
        <v>0</v>
      </c>
      <c r="Q160" s="180">
        <v>0</v>
      </c>
      <c r="R160" s="180">
        <f>Q160*H160</f>
        <v>0</v>
      </c>
      <c r="S160" s="180">
        <v>0</v>
      </c>
      <c r="T160" s="18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2" t="s">
        <v>152</v>
      </c>
      <c r="AT160" s="182" t="s">
        <v>147</v>
      </c>
      <c r="AU160" s="182" t="s">
        <v>89</v>
      </c>
      <c r="AY160" s="18" t="s">
        <v>145</v>
      </c>
      <c r="BE160" s="183">
        <f>IF(N160="základní",J160,0)</f>
        <v>0</v>
      </c>
      <c r="BF160" s="183">
        <f>IF(N160="snížená",J160,0)</f>
        <v>0</v>
      </c>
      <c r="BG160" s="183">
        <f>IF(N160="zákl. přenesená",J160,0)</f>
        <v>0</v>
      </c>
      <c r="BH160" s="183">
        <f>IF(N160="sníž. přenesená",J160,0)</f>
        <v>0</v>
      </c>
      <c r="BI160" s="183">
        <f>IF(N160="nulová",J160,0)</f>
        <v>0</v>
      </c>
      <c r="BJ160" s="18" t="s">
        <v>89</v>
      </c>
      <c r="BK160" s="183">
        <f>ROUND(I160*H160,2)</f>
        <v>0</v>
      </c>
      <c r="BL160" s="18" t="s">
        <v>152</v>
      </c>
      <c r="BM160" s="182" t="s">
        <v>290</v>
      </c>
    </row>
    <row r="161" s="2" customFormat="1" ht="16.5" customHeight="1">
      <c r="A161" s="37"/>
      <c r="B161" s="170"/>
      <c r="C161" s="171" t="s">
        <v>233</v>
      </c>
      <c r="D161" s="171" t="s">
        <v>147</v>
      </c>
      <c r="E161" s="172" t="s">
        <v>1218</v>
      </c>
      <c r="F161" s="173" t="s">
        <v>179</v>
      </c>
      <c r="G161" s="174" t="s">
        <v>150</v>
      </c>
      <c r="H161" s="175">
        <v>157.21000000000001</v>
      </c>
      <c r="I161" s="176"/>
      <c r="J161" s="177">
        <f>ROUND(I161*H161,2)</f>
        <v>0</v>
      </c>
      <c r="K161" s="173" t="s">
        <v>151</v>
      </c>
      <c r="L161" s="38"/>
      <c r="M161" s="178" t="s">
        <v>1</v>
      </c>
      <c r="N161" s="179" t="s">
        <v>42</v>
      </c>
      <c r="O161" s="76"/>
      <c r="P161" s="180">
        <f>O161*H161</f>
        <v>0</v>
      </c>
      <c r="Q161" s="180">
        <v>0</v>
      </c>
      <c r="R161" s="180">
        <f>Q161*H161</f>
        <v>0</v>
      </c>
      <c r="S161" s="180">
        <v>0</v>
      </c>
      <c r="T161" s="18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2" t="s">
        <v>152</v>
      </c>
      <c r="AT161" s="182" t="s">
        <v>147</v>
      </c>
      <c r="AU161" s="182" t="s">
        <v>89</v>
      </c>
      <c r="AY161" s="18" t="s">
        <v>145</v>
      </c>
      <c r="BE161" s="183">
        <f>IF(N161="základní",J161,0)</f>
        <v>0</v>
      </c>
      <c r="BF161" s="183">
        <f>IF(N161="snížená",J161,0)</f>
        <v>0</v>
      </c>
      <c r="BG161" s="183">
        <f>IF(N161="zákl. přenesená",J161,0)</f>
        <v>0</v>
      </c>
      <c r="BH161" s="183">
        <f>IF(N161="sníž. přenesená",J161,0)</f>
        <v>0</v>
      </c>
      <c r="BI161" s="183">
        <f>IF(N161="nulová",J161,0)</f>
        <v>0</v>
      </c>
      <c r="BJ161" s="18" t="s">
        <v>89</v>
      </c>
      <c r="BK161" s="183">
        <f>ROUND(I161*H161,2)</f>
        <v>0</v>
      </c>
      <c r="BL161" s="18" t="s">
        <v>152</v>
      </c>
      <c r="BM161" s="182" t="s">
        <v>300</v>
      </c>
    </row>
    <row r="162" s="2" customFormat="1" ht="33" customHeight="1">
      <c r="A162" s="37"/>
      <c r="B162" s="170"/>
      <c r="C162" s="171" t="s">
        <v>238</v>
      </c>
      <c r="D162" s="171" t="s">
        <v>147</v>
      </c>
      <c r="E162" s="172" t="s">
        <v>172</v>
      </c>
      <c r="F162" s="173" t="s">
        <v>173</v>
      </c>
      <c r="G162" s="174" t="s">
        <v>174</v>
      </c>
      <c r="H162" s="175">
        <v>314.42000000000002</v>
      </c>
      <c r="I162" s="176"/>
      <c r="J162" s="177">
        <f>ROUND(I162*H162,2)</f>
        <v>0</v>
      </c>
      <c r="K162" s="173" t="s">
        <v>151</v>
      </c>
      <c r="L162" s="38"/>
      <c r="M162" s="178" t="s">
        <v>1</v>
      </c>
      <c r="N162" s="179" t="s">
        <v>42</v>
      </c>
      <c r="O162" s="76"/>
      <c r="P162" s="180">
        <f>O162*H162</f>
        <v>0</v>
      </c>
      <c r="Q162" s="180">
        <v>0</v>
      </c>
      <c r="R162" s="180">
        <f>Q162*H162</f>
        <v>0</v>
      </c>
      <c r="S162" s="180">
        <v>0</v>
      </c>
      <c r="T162" s="18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2" t="s">
        <v>152</v>
      </c>
      <c r="AT162" s="182" t="s">
        <v>147</v>
      </c>
      <c r="AU162" s="182" t="s">
        <v>89</v>
      </c>
      <c r="AY162" s="18" t="s">
        <v>145</v>
      </c>
      <c r="BE162" s="183">
        <f>IF(N162="základní",J162,0)</f>
        <v>0</v>
      </c>
      <c r="BF162" s="183">
        <f>IF(N162="snížená",J162,0)</f>
        <v>0</v>
      </c>
      <c r="BG162" s="183">
        <f>IF(N162="zákl. přenesená",J162,0)</f>
        <v>0</v>
      </c>
      <c r="BH162" s="183">
        <f>IF(N162="sníž. přenesená",J162,0)</f>
        <v>0</v>
      </c>
      <c r="BI162" s="183">
        <f>IF(N162="nulová",J162,0)</f>
        <v>0</v>
      </c>
      <c r="BJ162" s="18" t="s">
        <v>89</v>
      </c>
      <c r="BK162" s="183">
        <f>ROUND(I162*H162,2)</f>
        <v>0</v>
      </c>
      <c r="BL162" s="18" t="s">
        <v>152</v>
      </c>
      <c r="BM162" s="182" t="s">
        <v>90</v>
      </c>
    </row>
    <row r="163" s="13" customFormat="1">
      <c r="A163" s="13"/>
      <c r="B163" s="184"/>
      <c r="C163" s="13"/>
      <c r="D163" s="185" t="s">
        <v>154</v>
      </c>
      <c r="E163" s="186" t="s">
        <v>1</v>
      </c>
      <c r="F163" s="187" t="s">
        <v>1219</v>
      </c>
      <c r="G163" s="13"/>
      <c r="H163" s="188">
        <v>314.42000000000002</v>
      </c>
      <c r="I163" s="189"/>
      <c r="J163" s="13"/>
      <c r="K163" s="13"/>
      <c r="L163" s="184"/>
      <c r="M163" s="190"/>
      <c r="N163" s="191"/>
      <c r="O163" s="191"/>
      <c r="P163" s="191"/>
      <c r="Q163" s="191"/>
      <c r="R163" s="191"/>
      <c r="S163" s="191"/>
      <c r="T163" s="19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6" t="s">
        <v>154</v>
      </c>
      <c r="AU163" s="186" t="s">
        <v>89</v>
      </c>
      <c r="AV163" s="13" t="s">
        <v>89</v>
      </c>
      <c r="AW163" s="13" t="s">
        <v>32</v>
      </c>
      <c r="AX163" s="13" t="s">
        <v>76</v>
      </c>
      <c r="AY163" s="186" t="s">
        <v>145</v>
      </c>
    </row>
    <row r="164" s="14" customFormat="1">
      <c r="A164" s="14"/>
      <c r="B164" s="193"/>
      <c r="C164" s="14"/>
      <c r="D164" s="185" t="s">
        <v>154</v>
      </c>
      <c r="E164" s="194" t="s">
        <v>1</v>
      </c>
      <c r="F164" s="195" t="s">
        <v>159</v>
      </c>
      <c r="G164" s="14"/>
      <c r="H164" s="196">
        <v>314.42000000000002</v>
      </c>
      <c r="I164" s="197"/>
      <c r="J164" s="14"/>
      <c r="K164" s="14"/>
      <c r="L164" s="193"/>
      <c r="M164" s="198"/>
      <c r="N164" s="199"/>
      <c r="O164" s="199"/>
      <c r="P164" s="199"/>
      <c r="Q164" s="199"/>
      <c r="R164" s="199"/>
      <c r="S164" s="199"/>
      <c r="T164" s="20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4" t="s">
        <v>154</v>
      </c>
      <c r="AU164" s="194" t="s">
        <v>89</v>
      </c>
      <c r="AV164" s="14" t="s">
        <v>152</v>
      </c>
      <c r="AW164" s="14" t="s">
        <v>32</v>
      </c>
      <c r="AX164" s="14" t="s">
        <v>84</v>
      </c>
      <c r="AY164" s="194" t="s">
        <v>145</v>
      </c>
    </row>
    <row r="165" s="2" customFormat="1" ht="24.15" customHeight="1">
      <c r="A165" s="37"/>
      <c r="B165" s="170"/>
      <c r="C165" s="171" t="s">
        <v>243</v>
      </c>
      <c r="D165" s="171" t="s">
        <v>147</v>
      </c>
      <c r="E165" s="172" t="s">
        <v>1220</v>
      </c>
      <c r="F165" s="173" t="s">
        <v>183</v>
      </c>
      <c r="G165" s="174" t="s">
        <v>150</v>
      </c>
      <c r="H165" s="175">
        <v>357.76999999999998</v>
      </c>
      <c r="I165" s="176"/>
      <c r="J165" s="177">
        <f>ROUND(I165*H165,2)</f>
        <v>0</v>
      </c>
      <c r="K165" s="173" t="s">
        <v>151</v>
      </c>
      <c r="L165" s="38"/>
      <c r="M165" s="178" t="s">
        <v>1</v>
      </c>
      <c r="N165" s="179" t="s">
        <v>42</v>
      </c>
      <c r="O165" s="76"/>
      <c r="P165" s="180">
        <f>O165*H165</f>
        <v>0</v>
      </c>
      <c r="Q165" s="180">
        <v>0</v>
      </c>
      <c r="R165" s="180">
        <f>Q165*H165</f>
        <v>0</v>
      </c>
      <c r="S165" s="180">
        <v>0</v>
      </c>
      <c r="T165" s="18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2" t="s">
        <v>152</v>
      </c>
      <c r="AT165" s="182" t="s">
        <v>147</v>
      </c>
      <c r="AU165" s="182" t="s">
        <v>89</v>
      </c>
      <c r="AY165" s="18" t="s">
        <v>145</v>
      </c>
      <c r="BE165" s="183">
        <f>IF(N165="základní",J165,0)</f>
        <v>0</v>
      </c>
      <c r="BF165" s="183">
        <f>IF(N165="snížená",J165,0)</f>
        <v>0</v>
      </c>
      <c r="BG165" s="183">
        <f>IF(N165="zákl. přenesená",J165,0)</f>
        <v>0</v>
      </c>
      <c r="BH165" s="183">
        <f>IF(N165="sníž. přenesená",J165,0)</f>
        <v>0</v>
      </c>
      <c r="BI165" s="183">
        <f>IF(N165="nulová",J165,0)</f>
        <v>0</v>
      </c>
      <c r="BJ165" s="18" t="s">
        <v>89</v>
      </c>
      <c r="BK165" s="183">
        <f>ROUND(I165*H165,2)</f>
        <v>0</v>
      </c>
      <c r="BL165" s="18" t="s">
        <v>152</v>
      </c>
      <c r="BM165" s="182" t="s">
        <v>320</v>
      </c>
    </row>
    <row r="166" s="13" customFormat="1">
      <c r="A166" s="13"/>
      <c r="B166" s="184"/>
      <c r="C166" s="13"/>
      <c r="D166" s="185" t="s">
        <v>154</v>
      </c>
      <c r="E166" s="186" t="s">
        <v>1</v>
      </c>
      <c r="F166" s="187" t="s">
        <v>1221</v>
      </c>
      <c r="G166" s="13"/>
      <c r="H166" s="188">
        <v>230.28</v>
      </c>
      <c r="I166" s="189"/>
      <c r="J166" s="13"/>
      <c r="K166" s="13"/>
      <c r="L166" s="184"/>
      <c r="M166" s="190"/>
      <c r="N166" s="191"/>
      <c r="O166" s="191"/>
      <c r="P166" s="191"/>
      <c r="Q166" s="191"/>
      <c r="R166" s="191"/>
      <c r="S166" s="191"/>
      <c r="T166" s="19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6" t="s">
        <v>154</v>
      </c>
      <c r="AU166" s="186" t="s">
        <v>89</v>
      </c>
      <c r="AV166" s="13" t="s">
        <v>89</v>
      </c>
      <c r="AW166" s="13" t="s">
        <v>32</v>
      </c>
      <c r="AX166" s="13" t="s">
        <v>76</v>
      </c>
      <c r="AY166" s="186" t="s">
        <v>145</v>
      </c>
    </row>
    <row r="167" s="13" customFormat="1">
      <c r="A167" s="13"/>
      <c r="B167" s="184"/>
      <c r="C167" s="13"/>
      <c r="D167" s="185" t="s">
        <v>154</v>
      </c>
      <c r="E167" s="186" t="s">
        <v>1</v>
      </c>
      <c r="F167" s="187" t="s">
        <v>1222</v>
      </c>
      <c r="G167" s="13"/>
      <c r="H167" s="188">
        <v>46.880000000000003</v>
      </c>
      <c r="I167" s="189"/>
      <c r="J167" s="13"/>
      <c r="K167" s="13"/>
      <c r="L167" s="184"/>
      <c r="M167" s="190"/>
      <c r="N167" s="191"/>
      <c r="O167" s="191"/>
      <c r="P167" s="191"/>
      <c r="Q167" s="191"/>
      <c r="R167" s="191"/>
      <c r="S167" s="191"/>
      <c r="T167" s="19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6" t="s">
        <v>154</v>
      </c>
      <c r="AU167" s="186" t="s">
        <v>89</v>
      </c>
      <c r="AV167" s="13" t="s">
        <v>89</v>
      </c>
      <c r="AW167" s="13" t="s">
        <v>32</v>
      </c>
      <c r="AX167" s="13" t="s">
        <v>76</v>
      </c>
      <c r="AY167" s="186" t="s">
        <v>145</v>
      </c>
    </row>
    <row r="168" s="13" customFormat="1">
      <c r="A168" s="13"/>
      <c r="B168" s="184"/>
      <c r="C168" s="13"/>
      <c r="D168" s="185" t="s">
        <v>154</v>
      </c>
      <c r="E168" s="186" t="s">
        <v>1</v>
      </c>
      <c r="F168" s="187" t="s">
        <v>1189</v>
      </c>
      <c r="G168" s="13"/>
      <c r="H168" s="188">
        <v>34.055999999999997</v>
      </c>
      <c r="I168" s="189"/>
      <c r="J168" s="13"/>
      <c r="K168" s="13"/>
      <c r="L168" s="184"/>
      <c r="M168" s="190"/>
      <c r="N168" s="191"/>
      <c r="O168" s="191"/>
      <c r="P168" s="191"/>
      <c r="Q168" s="191"/>
      <c r="R168" s="191"/>
      <c r="S168" s="191"/>
      <c r="T168" s="19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6" t="s">
        <v>154</v>
      </c>
      <c r="AU168" s="186" t="s">
        <v>89</v>
      </c>
      <c r="AV168" s="13" t="s">
        <v>89</v>
      </c>
      <c r="AW168" s="13" t="s">
        <v>32</v>
      </c>
      <c r="AX168" s="13" t="s">
        <v>76</v>
      </c>
      <c r="AY168" s="186" t="s">
        <v>145</v>
      </c>
    </row>
    <row r="169" s="13" customFormat="1">
      <c r="A169" s="13"/>
      <c r="B169" s="184"/>
      <c r="C169" s="13"/>
      <c r="D169" s="185" t="s">
        <v>154</v>
      </c>
      <c r="E169" s="186" t="s">
        <v>1</v>
      </c>
      <c r="F169" s="187" t="s">
        <v>1190</v>
      </c>
      <c r="G169" s="13"/>
      <c r="H169" s="188">
        <v>28.710000000000001</v>
      </c>
      <c r="I169" s="189"/>
      <c r="J169" s="13"/>
      <c r="K169" s="13"/>
      <c r="L169" s="184"/>
      <c r="M169" s="190"/>
      <c r="N169" s="191"/>
      <c r="O169" s="191"/>
      <c r="P169" s="191"/>
      <c r="Q169" s="191"/>
      <c r="R169" s="191"/>
      <c r="S169" s="191"/>
      <c r="T169" s="19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6" t="s">
        <v>154</v>
      </c>
      <c r="AU169" s="186" t="s">
        <v>89</v>
      </c>
      <c r="AV169" s="13" t="s">
        <v>89</v>
      </c>
      <c r="AW169" s="13" t="s">
        <v>32</v>
      </c>
      <c r="AX169" s="13" t="s">
        <v>76</v>
      </c>
      <c r="AY169" s="186" t="s">
        <v>145</v>
      </c>
    </row>
    <row r="170" s="13" customFormat="1">
      <c r="A170" s="13"/>
      <c r="B170" s="184"/>
      <c r="C170" s="13"/>
      <c r="D170" s="185" t="s">
        <v>154</v>
      </c>
      <c r="E170" s="186" t="s">
        <v>1</v>
      </c>
      <c r="F170" s="187" t="s">
        <v>1223</v>
      </c>
      <c r="G170" s="13"/>
      <c r="H170" s="188">
        <v>-23.100000000000001</v>
      </c>
      <c r="I170" s="189"/>
      <c r="J170" s="13"/>
      <c r="K170" s="13"/>
      <c r="L170" s="184"/>
      <c r="M170" s="190"/>
      <c r="N170" s="191"/>
      <c r="O170" s="191"/>
      <c r="P170" s="191"/>
      <c r="Q170" s="191"/>
      <c r="R170" s="191"/>
      <c r="S170" s="191"/>
      <c r="T170" s="19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154</v>
      </c>
      <c r="AU170" s="186" t="s">
        <v>89</v>
      </c>
      <c r="AV170" s="13" t="s">
        <v>89</v>
      </c>
      <c r="AW170" s="13" t="s">
        <v>32</v>
      </c>
      <c r="AX170" s="13" t="s">
        <v>76</v>
      </c>
      <c r="AY170" s="186" t="s">
        <v>145</v>
      </c>
    </row>
    <row r="171" s="13" customFormat="1">
      <c r="A171" s="13"/>
      <c r="B171" s="184"/>
      <c r="C171" s="13"/>
      <c r="D171" s="185" t="s">
        <v>154</v>
      </c>
      <c r="E171" s="186" t="s">
        <v>1</v>
      </c>
      <c r="F171" s="187" t="s">
        <v>1191</v>
      </c>
      <c r="G171" s="13"/>
      <c r="H171" s="188">
        <v>34.055999999999997</v>
      </c>
      <c r="I171" s="189"/>
      <c r="J171" s="13"/>
      <c r="K171" s="13"/>
      <c r="L171" s="184"/>
      <c r="M171" s="190"/>
      <c r="N171" s="191"/>
      <c r="O171" s="191"/>
      <c r="P171" s="191"/>
      <c r="Q171" s="191"/>
      <c r="R171" s="191"/>
      <c r="S171" s="191"/>
      <c r="T171" s="19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6" t="s">
        <v>154</v>
      </c>
      <c r="AU171" s="186" t="s">
        <v>89</v>
      </c>
      <c r="AV171" s="13" t="s">
        <v>89</v>
      </c>
      <c r="AW171" s="13" t="s">
        <v>32</v>
      </c>
      <c r="AX171" s="13" t="s">
        <v>76</v>
      </c>
      <c r="AY171" s="186" t="s">
        <v>145</v>
      </c>
    </row>
    <row r="172" s="13" customFormat="1">
      <c r="A172" s="13"/>
      <c r="B172" s="184"/>
      <c r="C172" s="13"/>
      <c r="D172" s="185" t="s">
        <v>154</v>
      </c>
      <c r="E172" s="186" t="s">
        <v>1</v>
      </c>
      <c r="F172" s="187" t="s">
        <v>1190</v>
      </c>
      <c r="G172" s="13"/>
      <c r="H172" s="188">
        <v>28.710000000000001</v>
      </c>
      <c r="I172" s="189"/>
      <c r="J172" s="13"/>
      <c r="K172" s="13"/>
      <c r="L172" s="184"/>
      <c r="M172" s="190"/>
      <c r="N172" s="191"/>
      <c r="O172" s="191"/>
      <c r="P172" s="191"/>
      <c r="Q172" s="191"/>
      <c r="R172" s="191"/>
      <c r="S172" s="191"/>
      <c r="T172" s="19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6" t="s">
        <v>154</v>
      </c>
      <c r="AU172" s="186" t="s">
        <v>89</v>
      </c>
      <c r="AV172" s="13" t="s">
        <v>89</v>
      </c>
      <c r="AW172" s="13" t="s">
        <v>32</v>
      </c>
      <c r="AX172" s="13" t="s">
        <v>76</v>
      </c>
      <c r="AY172" s="186" t="s">
        <v>145</v>
      </c>
    </row>
    <row r="173" s="13" customFormat="1">
      <c r="A173" s="13"/>
      <c r="B173" s="184"/>
      <c r="C173" s="13"/>
      <c r="D173" s="185" t="s">
        <v>154</v>
      </c>
      <c r="E173" s="186" t="s">
        <v>1</v>
      </c>
      <c r="F173" s="187" t="s">
        <v>1223</v>
      </c>
      <c r="G173" s="13"/>
      <c r="H173" s="188">
        <v>-23.100000000000001</v>
      </c>
      <c r="I173" s="189"/>
      <c r="J173" s="13"/>
      <c r="K173" s="13"/>
      <c r="L173" s="184"/>
      <c r="M173" s="190"/>
      <c r="N173" s="191"/>
      <c r="O173" s="191"/>
      <c r="P173" s="191"/>
      <c r="Q173" s="191"/>
      <c r="R173" s="191"/>
      <c r="S173" s="191"/>
      <c r="T173" s="19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154</v>
      </c>
      <c r="AU173" s="186" t="s">
        <v>89</v>
      </c>
      <c r="AV173" s="13" t="s">
        <v>89</v>
      </c>
      <c r="AW173" s="13" t="s">
        <v>32</v>
      </c>
      <c r="AX173" s="13" t="s">
        <v>76</v>
      </c>
      <c r="AY173" s="186" t="s">
        <v>145</v>
      </c>
    </row>
    <row r="174" s="13" customFormat="1">
      <c r="A174" s="13"/>
      <c r="B174" s="184"/>
      <c r="C174" s="13"/>
      <c r="D174" s="185" t="s">
        <v>154</v>
      </c>
      <c r="E174" s="186" t="s">
        <v>1</v>
      </c>
      <c r="F174" s="187" t="s">
        <v>1200</v>
      </c>
      <c r="G174" s="13"/>
      <c r="H174" s="188">
        <v>1.8</v>
      </c>
      <c r="I174" s="189"/>
      <c r="J174" s="13"/>
      <c r="K174" s="13"/>
      <c r="L174" s="184"/>
      <c r="M174" s="190"/>
      <c r="N174" s="191"/>
      <c r="O174" s="191"/>
      <c r="P174" s="191"/>
      <c r="Q174" s="191"/>
      <c r="R174" s="191"/>
      <c r="S174" s="191"/>
      <c r="T174" s="19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186" t="s">
        <v>154</v>
      </c>
      <c r="AU174" s="186" t="s">
        <v>89</v>
      </c>
      <c r="AV174" s="13" t="s">
        <v>89</v>
      </c>
      <c r="AW174" s="13" t="s">
        <v>32</v>
      </c>
      <c r="AX174" s="13" t="s">
        <v>76</v>
      </c>
      <c r="AY174" s="186" t="s">
        <v>145</v>
      </c>
    </row>
    <row r="175" s="13" customFormat="1">
      <c r="A175" s="13"/>
      <c r="B175" s="184"/>
      <c r="C175" s="13"/>
      <c r="D175" s="185" t="s">
        <v>154</v>
      </c>
      <c r="E175" s="186" t="s">
        <v>1</v>
      </c>
      <c r="F175" s="187" t="s">
        <v>1224</v>
      </c>
      <c r="G175" s="13"/>
      <c r="H175" s="188">
        <v>-0.52200000000000002</v>
      </c>
      <c r="I175" s="189"/>
      <c r="J175" s="13"/>
      <c r="K175" s="13"/>
      <c r="L175" s="184"/>
      <c r="M175" s="190"/>
      <c r="N175" s="191"/>
      <c r="O175" s="191"/>
      <c r="P175" s="191"/>
      <c r="Q175" s="191"/>
      <c r="R175" s="191"/>
      <c r="S175" s="191"/>
      <c r="T175" s="19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186" t="s">
        <v>154</v>
      </c>
      <c r="AU175" s="186" t="s">
        <v>89</v>
      </c>
      <c r="AV175" s="13" t="s">
        <v>89</v>
      </c>
      <c r="AW175" s="13" t="s">
        <v>32</v>
      </c>
      <c r="AX175" s="13" t="s">
        <v>76</v>
      </c>
      <c r="AY175" s="186" t="s">
        <v>145</v>
      </c>
    </row>
    <row r="176" s="14" customFormat="1">
      <c r="A176" s="14"/>
      <c r="B176" s="193"/>
      <c r="C176" s="14"/>
      <c r="D176" s="185" t="s">
        <v>154</v>
      </c>
      <c r="E176" s="194" t="s">
        <v>1</v>
      </c>
      <c r="F176" s="195" t="s">
        <v>159</v>
      </c>
      <c r="G176" s="14"/>
      <c r="H176" s="196">
        <v>357.76999999999992</v>
      </c>
      <c r="I176" s="197"/>
      <c r="J176" s="14"/>
      <c r="K176" s="14"/>
      <c r="L176" s="193"/>
      <c r="M176" s="198"/>
      <c r="N176" s="199"/>
      <c r="O176" s="199"/>
      <c r="P176" s="199"/>
      <c r="Q176" s="199"/>
      <c r="R176" s="199"/>
      <c r="S176" s="199"/>
      <c r="T176" s="20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194" t="s">
        <v>154</v>
      </c>
      <c r="AU176" s="194" t="s">
        <v>89</v>
      </c>
      <c r="AV176" s="14" t="s">
        <v>152</v>
      </c>
      <c r="AW176" s="14" t="s">
        <v>32</v>
      </c>
      <c r="AX176" s="14" t="s">
        <v>84</v>
      </c>
      <c r="AY176" s="194" t="s">
        <v>145</v>
      </c>
    </row>
    <row r="177" s="2" customFormat="1" ht="24.15" customHeight="1">
      <c r="A177" s="37"/>
      <c r="B177" s="170"/>
      <c r="C177" s="171" t="s">
        <v>249</v>
      </c>
      <c r="D177" s="171" t="s">
        <v>147</v>
      </c>
      <c r="E177" s="172" t="s">
        <v>1225</v>
      </c>
      <c r="F177" s="173" t="s">
        <v>1226</v>
      </c>
      <c r="G177" s="174" t="s">
        <v>150</v>
      </c>
      <c r="H177" s="175">
        <v>17.379999999999999</v>
      </c>
      <c r="I177" s="176"/>
      <c r="J177" s="177">
        <f>ROUND(I177*H177,2)</f>
        <v>0</v>
      </c>
      <c r="K177" s="173" t="s">
        <v>151</v>
      </c>
      <c r="L177" s="38"/>
      <c r="M177" s="178" t="s">
        <v>1</v>
      </c>
      <c r="N177" s="179" t="s">
        <v>42</v>
      </c>
      <c r="O177" s="76"/>
      <c r="P177" s="180">
        <f>O177*H177</f>
        <v>0</v>
      </c>
      <c r="Q177" s="180">
        <v>0</v>
      </c>
      <c r="R177" s="180">
        <f>Q177*H177</f>
        <v>0</v>
      </c>
      <c r="S177" s="180">
        <v>0</v>
      </c>
      <c r="T177" s="18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2" t="s">
        <v>152</v>
      </c>
      <c r="AT177" s="182" t="s">
        <v>147</v>
      </c>
      <c r="AU177" s="182" t="s">
        <v>89</v>
      </c>
      <c r="AY177" s="18" t="s">
        <v>145</v>
      </c>
      <c r="BE177" s="183">
        <f>IF(N177="základní",J177,0)</f>
        <v>0</v>
      </c>
      <c r="BF177" s="183">
        <f>IF(N177="snížená",J177,0)</f>
        <v>0</v>
      </c>
      <c r="BG177" s="183">
        <f>IF(N177="zákl. přenesená",J177,0)</f>
        <v>0</v>
      </c>
      <c r="BH177" s="183">
        <f>IF(N177="sníž. přenesená",J177,0)</f>
        <v>0</v>
      </c>
      <c r="BI177" s="183">
        <f>IF(N177="nulová",J177,0)</f>
        <v>0</v>
      </c>
      <c r="BJ177" s="18" t="s">
        <v>89</v>
      </c>
      <c r="BK177" s="183">
        <f>ROUND(I177*H177,2)</f>
        <v>0</v>
      </c>
      <c r="BL177" s="18" t="s">
        <v>152</v>
      </c>
      <c r="BM177" s="182" t="s">
        <v>328</v>
      </c>
    </row>
    <row r="178" s="13" customFormat="1">
      <c r="A178" s="13"/>
      <c r="B178" s="184"/>
      <c r="C178" s="13"/>
      <c r="D178" s="185" t="s">
        <v>154</v>
      </c>
      <c r="E178" s="186" t="s">
        <v>1</v>
      </c>
      <c r="F178" s="187" t="s">
        <v>1227</v>
      </c>
      <c r="G178" s="13"/>
      <c r="H178" s="188">
        <v>24.239999999999998</v>
      </c>
      <c r="I178" s="189"/>
      <c r="J178" s="13"/>
      <c r="K178" s="13"/>
      <c r="L178" s="184"/>
      <c r="M178" s="190"/>
      <c r="N178" s="191"/>
      <c r="O178" s="191"/>
      <c r="P178" s="191"/>
      <c r="Q178" s="191"/>
      <c r="R178" s="191"/>
      <c r="S178" s="191"/>
      <c r="T178" s="192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154</v>
      </c>
      <c r="AU178" s="186" t="s">
        <v>89</v>
      </c>
      <c r="AV178" s="13" t="s">
        <v>89</v>
      </c>
      <c r="AW178" s="13" t="s">
        <v>32</v>
      </c>
      <c r="AX178" s="13" t="s">
        <v>76</v>
      </c>
      <c r="AY178" s="186" t="s">
        <v>145</v>
      </c>
    </row>
    <row r="179" s="13" customFormat="1">
      <c r="A179" s="13"/>
      <c r="B179" s="184"/>
      <c r="C179" s="13"/>
      <c r="D179" s="185" t="s">
        <v>154</v>
      </c>
      <c r="E179" s="186" t="s">
        <v>1</v>
      </c>
      <c r="F179" s="187" t="s">
        <v>1228</v>
      </c>
      <c r="G179" s="13"/>
      <c r="H179" s="188">
        <v>-3.3599999999999999</v>
      </c>
      <c r="I179" s="189"/>
      <c r="J179" s="13"/>
      <c r="K179" s="13"/>
      <c r="L179" s="184"/>
      <c r="M179" s="190"/>
      <c r="N179" s="191"/>
      <c r="O179" s="191"/>
      <c r="P179" s="191"/>
      <c r="Q179" s="191"/>
      <c r="R179" s="191"/>
      <c r="S179" s="191"/>
      <c r="T179" s="19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6" t="s">
        <v>154</v>
      </c>
      <c r="AU179" s="186" t="s">
        <v>89</v>
      </c>
      <c r="AV179" s="13" t="s">
        <v>89</v>
      </c>
      <c r="AW179" s="13" t="s">
        <v>32</v>
      </c>
      <c r="AX179" s="13" t="s">
        <v>76</v>
      </c>
      <c r="AY179" s="186" t="s">
        <v>145</v>
      </c>
    </row>
    <row r="180" s="13" customFormat="1">
      <c r="A180" s="13"/>
      <c r="B180" s="184"/>
      <c r="C180" s="13"/>
      <c r="D180" s="185" t="s">
        <v>154</v>
      </c>
      <c r="E180" s="186" t="s">
        <v>1</v>
      </c>
      <c r="F180" s="187" t="s">
        <v>1229</v>
      </c>
      <c r="G180" s="13"/>
      <c r="H180" s="188">
        <v>-6.8700000000000001</v>
      </c>
      <c r="I180" s="189"/>
      <c r="J180" s="13"/>
      <c r="K180" s="13"/>
      <c r="L180" s="184"/>
      <c r="M180" s="190"/>
      <c r="N180" s="191"/>
      <c r="O180" s="191"/>
      <c r="P180" s="191"/>
      <c r="Q180" s="191"/>
      <c r="R180" s="191"/>
      <c r="S180" s="191"/>
      <c r="T180" s="19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186" t="s">
        <v>154</v>
      </c>
      <c r="AU180" s="186" t="s">
        <v>89</v>
      </c>
      <c r="AV180" s="13" t="s">
        <v>89</v>
      </c>
      <c r="AW180" s="13" t="s">
        <v>32</v>
      </c>
      <c r="AX180" s="13" t="s">
        <v>76</v>
      </c>
      <c r="AY180" s="186" t="s">
        <v>145</v>
      </c>
    </row>
    <row r="181" s="13" customFormat="1">
      <c r="A181" s="13"/>
      <c r="B181" s="184"/>
      <c r="C181" s="13"/>
      <c r="D181" s="185" t="s">
        <v>154</v>
      </c>
      <c r="E181" s="186" t="s">
        <v>1</v>
      </c>
      <c r="F181" s="187" t="s">
        <v>1230</v>
      </c>
      <c r="G181" s="13"/>
      <c r="H181" s="188">
        <v>4.024</v>
      </c>
      <c r="I181" s="189"/>
      <c r="J181" s="13"/>
      <c r="K181" s="13"/>
      <c r="L181" s="184"/>
      <c r="M181" s="190"/>
      <c r="N181" s="191"/>
      <c r="O181" s="191"/>
      <c r="P181" s="191"/>
      <c r="Q181" s="191"/>
      <c r="R181" s="191"/>
      <c r="S181" s="191"/>
      <c r="T181" s="19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6" t="s">
        <v>154</v>
      </c>
      <c r="AU181" s="186" t="s">
        <v>89</v>
      </c>
      <c r="AV181" s="13" t="s">
        <v>89</v>
      </c>
      <c r="AW181" s="13" t="s">
        <v>32</v>
      </c>
      <c r="AX181" s="13" t="s">
        <v>76</v>
      </c>
      <c r="AY181" s="186" t="s">
        <v>145</v>
      </c>
    </row>
    <row r="182" s="13" customFormat="1">
      <c r="A182" s="13"/>
      <c r="B182" s="184"/>
      <c r="C182" s="13"/>
      <c r="D182" s="185" t="s">
        <v>154</v>
      </c>
      <c r="E182" s="186" t="s">
        <v>1</v>
      </c>
      <c r="F182" s="187" t="s">
        <v>1231</v>
      </c>
      <c r="G182" s="13"/>
      <c r="H182" s="188">
        <v>-0.65400000000000003</v>
      </c>
      <c r="I182" s="189"/>
      <c r="J182" s="13"/>
      <c r="K182" s="13"/>
      <c r="L182" s="184"/>
      <c r="M182" s="190"/>
      <c r="N182" s="191"/>
      <c r="O182" s="191"/>
      <c r="P182" s="191"/>
      <c r="Q182" s="191"/>
      <c r="R182" s="191"/>
      <c r="S182" s="191"/>
      <c r="T182" s="19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186" t="s">
        <v>154</v>
      </c>
      <c r="AU182" s="186" t="s">
        <v>89</v>
      </c>
      <c r="AV182" s="13" t="s">
        <v>89</v>
      </c>
      <c r="AW182" s="13" t="s">
        <v>32</v>
      </c>
      <c r="AX182" s="13" t="s">
        <v>76</v>
      </c>
      <c r="AY182" s="186" t="s">
        <v>145</v>
      </c>
    </row>
    <row r="183" s="14" customFormat="1">
      <c r="A183" s="14"/>
      <c r="B183" s="193"/>
      <c r="C183" s="14"/>
      <c r="D183" s="185" t="s">
        <v>154</v>
      </c>
      <c r="E183" s="194" t="s">
        <v>1</v>
      </c>
      <c r="F183" s="195" t="s">
        <v>159</v>
      </c>
      <c r="G183" s="14"/>
      <c r="H183" s="196">
        <v>17.379999999999999</v>
      </c>
      <c r="I183" s="197"/>
      <c r="J183" s="14"/>
      <c r="K183" s="14"/>
      <c r="L183" s="193"/>
      <c r="M183" s="198"/>
      <c r="N183" s="199"/>
      <c r="O183" s="199"/>
      <c r="P183" s="199"/>
      <c r="Q183" s="199"/>
      <c r="R183" s="199"/>
      <c r="S183" s="199"/>
      <c r="T183" s="200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4" t="s">
        <v>154</v>
      </c>
      <c r="AU183" s="194" t="s">
        <v>89</v>
      </c>
      <c r="AV183" s="14" t="s">
        <v>152</v>
      </c>
      <c r="AW183" s="14" t="s">
        <v>32</v>
      </c>
      <c r="AX183" s="14" t="s">
        <v>84</v>
      </c>
      <c r="AY183" s="194" t="s">
        <v>145</v>
      </c>
    </row>
    <row r="184" s="2" customFormat="1" ht="16.5" customHeight="1">
      <c r="A184" s="37"/>
      <c r="B184" s="170"/>
      <c r="C184" s="201" t="s">
        <v>254</v>
      </c>
      <c r="D184" s="201" t="s">
        <v>214</v>
      </c>
      <c r="E184" s="202" t="s">
        <v>1232</v>
      </c>
      <c r="F184" s="203" t="s">
        <v>1233</v>
      </c>
      <c r="G184" s="204" t="s">
        <v>174</v>
      </c>
      <c r="H184" s="205">
        <v>33.021999999999998</v>
      </c>
      <c r="I184" s="206"/>
      <c r="J184" s="207">
        <f>ROUND(I184*H184,2)</f>
        <v>0</v>
      </c>
      <c r="K184" s="203" t="s">
        <v>151</v>
      </c>
      <c r="L184" s="208"/>
      <c r="M184" s="209" t="s">
        <v>1</v>
      </c>
      <c r="N184" s="210" t="s">
        <v>42</v>
      </c>
      <c r="O184" s="76"/>
      <c r="P184" s="180">
        <f>O184*H184</f>
        <v>0</v>
      </c>
      <c r="Q184" s="180">
        <v>1</v>
      </c>
      <c r="R184" s="180">
        <f>Q184*H184</f>
        <v>33.021999999999998</v>
      </c>
      <c r="S184" s="180">
        <v>0</v>
      </c>
      <c r="T184" s="18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2" t="s">
        <v>189</v>
      </c>
      <c r="AT184" s="182" t="s">
        <v>214</v>
      </c>
      <c r="AU184" s="182" t="s">
        <v>89</v>
      </c>
      <c r="AY184" s="18" t="s">
        <v>145</v>
      </c>
      <c r="BE184" s="183">
        <f>IF(N184="základní",J184,0)</f>
        <v>0</v>
      </c>
      <c r="BF184" s="183">
        <f>IF(N184="snížená",J184,0)</f>
        <v>0</v>
      </c>
      <c r="BG184" s="183">
        <f>IF(N184="zákl. přenesená",J184,0)</f>
        <v>0</v>
      </c>
      <c r="BH184" s="183">
        <f>IF(N184="sníž. přenesená",J184,0)</f>
        <v>0</v>
      </c>
      <c r="BI184" s="183">
        <f>IF(N184="nulová",J184,0)</f>
        <v>0</v>
      </c>
      <c r="BJ184" s="18" t="s">
        <v>89</v>
      </c>
      <c r="BK184" s="183">
        <f>ROUND(I184*H184,2)</f>
        <v>0</v>
      </c>
      <c r="BL184" s="18" t="s">
        <v>152</v>
      </c>
      <c r="BM184" s="182" t="s">
        <v>338</v>
      </c>
    </row>
    <row r="185" s="13" customFormat="1">
      <c r="A185" s="13"/>
      <c r="B185" s="184"/>
      <c r="C185" s="13"/>
      <c r="D185" s="185" t="s">
        <v>154</v>
      </c>
      <c r="E185" s="186" t="s">
        <v>1</v>
      </c>
      <c r="F185" s="187" t="s">
        <v>1234</v>
      </c>
      <c r="G185" s="13"/>
      <c r="H185" s="188">
        <v>33.021999999999998</v>
      </c>
      <c r="I185" s="189"/>
      <c r="J185" s="13"/>
      <c r="K185" s="13"/>
      <c r="L185" s="184"/>
      <c r="M185" s="190"/>
      <c r="N185" s="191"/>
      <c r="O185" s="191"/>
      <c r="P185" s="191"/>
      <c r="Q185" s="191"/>
      <c r="R185" s="191"/>
      <c r="S185" s="191"/>
      <c r="T185" s="19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6" t="s">
        <v>154</v>
      </c>
      <c r="AU185" s="186" t="s">
        <v>89</v>
      </c>
      <c r="AV185" s="13" t="s">
        <v>89</v>
      </c>
      <c r="AW185" s="13" t="s">
        <v>32</v>
      </c>
      <c r="AX185" s="13" t="s">
        <v>76</v>
      </c>
      <c r="AY185" s="186" t="s">
        <v>145</v>
      </c>
    </row>
    <row r="186" s="14" customFormat="1">
      <c r="A186" s="14"/>
      <c r="B186" s="193"/>
      <c r="C186" s="14"/>
      <c r="D186" s="185" t="s">
        <v>154</v>
      </c>
      <c r="E186" s="194" t="s">
        <v>1</v>
      </c>
      <c r="F186" s="195" t="s">
        <v>159</v>
      </c>
      <c r="G186" s="14"/>
      <c r="H186" s="196">
        <v>33.021999999999998</v>
      </c>
      <c r="I186" s="197"/>
      <c r="J186" s="14"/>
      <c r="K186" s="14"/>
      <c r="L186" s="193"/>
      <c r="M186" s="198"/>
      <c r="N186" s="199"/>
      <c r="O186" s="199"/>
      <c r="P186" s="199"/>
      <c r="Q186" s="199"/>
      <c r="R186" s="199"/>
      <c r="S186" s="199"/>
      <c r="T186" s="20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194" t="s">
        <v>154</v>
      </c>
      <c r="AU186" s="194" t="s">
        <v>89</v>
      </c>
      <c r="AV186" s="14" t="s">
        <v>152</v>
      </c>
      <c r="AW186" s="14" t="s">
        <v>32</v>
      </c>
      <c r="AX186" s="14" t="s">
        <v>84</v>
      </c>
      <c r="AY186" s="194" t="s">
        <v>145</v>
      </c>
    </row>
    <row r="187" s="2" customFormat="1" ht="33" customHeight="1">
      <c r="A187" s="37"/>
      <c r="B187" s="170"/>
      <c r="C187" s="171" t="s">
        <v>261</v>
      </c>
      <c r="D187" s="171" t="s">
        <v>147</v>
      </c>
      <c r="E187" s="172" t="s">
        <v>1235</v>
      </c>
      <c r="F187" s="173" t="s">
        <v>1236</v>
      </c>
      <c r="G187" s="174" t="s">
        <v>192</v>
      </c>
      <c r="H187" s="175">
        <v>282.63999999999999</v>
      </c>
      <c r="I187" s="176"/>
      <c r="J187" s="177">
        <f>ROUND(I187*H187,2)</f>
        <v>0</v>
      </c>
      <c r="K187" s="173" t="s">
        <v>151</v>
      </c>
      <c r="L187" s="38"/>
      <c r="M187" s="178" t="s">
        <v>1</v>
      </c>
      <c r="N187" s="179" t="s">
        <v>42</v>
      </c>
      <c r="O187" s="76"/>
      <c r="P187" s="180">
        <f>O187*H187</f>
        <v>0</v>
      </c>
      <c r="Q187" s="180">
        <v>0</v>
      </c>
      <c r="R187" s="180">
        <f>Q187*H187</f>
        <v>0</v>
      </c>
      <c r="S187" s="180">
        <v>0</v>
      </c>
      <c r="T187" s="18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2" t="s">
        <v>152</v>
      </c>
      <c r="AT187" s="182" t="s">
        <v>147</v>
      </c>
      <c r="AU187" s="182" t="s">
        <v>89</v>
      </c>
      <c r="AY187" s="18" t="s">
        <v>145</v>
      </c>
      <c r="BE187" s="183">
        <f>IF(N187="základní",J187,0)</f>
        <v>0</v>
      </c>
      <c r="BF187" s="183">
        <f>IF(N187="snížená",J187,0)</f>
        <v>0</v>
      </c>
      <c r="BG187" s="183">
        <f>IF(N187="zákl. přenesená",J187,0)</f>
        <v>0</v>
      </c>
      <c r="BH187" s="183">
        <f>IF(N187="sníž. přenesená",J187,0)</f>
        <v>0</v>
      </c>
      <c r="BI187" s="183">
        <f>IF(N187="nulová",J187,0)</f>
        <v>0</v>
      </c>
      <c r="BJ187" s="18" t="s">
        <v>89</v>
      </c>
      <c r="BK187" s="183">
        <f>ROUND(I187*H187,2)</f>
        <v>0</v>
      </c>
      <c r="BL187" s="18" t="s">
        <v>152</v>
      </c>
      <c r="BM187" s="182" t="s">
        <v>346</v>
      </c>
    </row>
    <row r="188" s="2" customFormat="1" ht="16.5" customHeight="1">
      <c r="A188" s="37"/>
      <c r="B188" s="170"/>
      <c r="C188" s="201" t="s">
        <v>86</v>
      </c>
      <c r="D188" s="201" t="s">
        <v>214</v>
      </c>
      <c r="E188" s="202" t="s">
        <v>1237</v>
      </c>
      <c r="F188" s="203" t="s">
        <v>1238</v>
      </c>
      <c r="G188" s="204" t="s">
        <v>150</v>
      </c>
      <c r="H188" s="205">
        <v>28.263999999999999</v>
      </c>
      <c r="I188" s="206"/>
      <c r="J188" s="207">
        <f>ROUND(I188*H188,2)</f>
        <v>0</v>
      </c>
      <c r="K188" s="203" t="s">
        <v>151</v>
      </c>
      <c r="L188" s="208"/>
      <c r="M188" s="209" t="s">
        <v>1</v>
      </c>
      <c r="N188" s="210" t="s">
        <v>42</v>
      </c>
      <c r="O188" s="76"/>
      <c r="P188" s="180">
        <f>O188*H188</f>
        <v>0</v>
      </c>
      <c r="Q188" s="180">
        <v>0.20999999999999999</v>
      </c>
      <c r="R188" s="180">
        <f>Q188*H188</f>
        <v>5.9354399999999998</v>
      </c>
      <c r="S188" s="180">
        <v>0</v>
      </c>
      <c r="T188" s="18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2" t="s">
        <v>189</v>
      </c>
      <c r="AT188" s="182" t="s">
        <v>214</v>
      </c>
      <c r="AU188" s="182" t="s">
        <v>89</v>
      </c>
      <c r="AY188" s="18" t="s">
        <v>145</v>
      </c>
      <c r="BE188" s="183">
        <f>IF(N188="základní",J188,0)</f>
        <v>0</v>
      </c>
      <c r="BF188" s="183">
        <f>IF(N188="snížená",J188,0)</f>
        <v>0</v>
      </c>
      <c r="BG188" s="183">
        <f>IF(N188="zákl. přenesená",J188,0)</f>
        <v>0</v>
      </c>
      <c r="BH188" s="183">
        <f>IF(N188="sníž. přenesená",J188,0)</f>
        <v>0</v>
      </c>
      <c r="BI188" s="183">
        <f>IF(N188="nulová",J188,0)</f>
        <v>0</v>
      </c>
      <c r="BJ188" s="18" t="s">
        <v>89</v>
      </c>
      <c r="BK188" s="183">
        <f>ROUND(I188*H188,2)</f>
        <v>0</v>
      </c>
      <c r="BL188" s="18" t="s">
        <v>152</v>
      </c>
      <c r="BM188" s="182" t="s">
        <v>93</v>
      </c>
    </row>
    <row r="189" s="13" customFormat="1">
      <c r="A189" s="13"/>
      <c r="B189" s="184"/>
      <c r="C189" s="13"/>
      <c r="D189" s="185" t="s">
        <v>154</v>
      </c>
      <c r="E189" s="186" t="s">
        <v>1</v>
      </c>
      <c r="F189" s="187" t="s">
        <v>1239</v>
      </c>
      <c r="G189" s="13"/>
      <c r="H189" s="188">
        <v>28.263999999999999</v>
      </c>
      <c r="I189" s="189"/>
      <c r="J189" s="13"/>
      <c r="K189" s="13"/>
      <c r="L189" s="184"/>
      <c r="M189" s="190"/>
      <c r="N189" s="191"/>
      <c r="O189" s="191"/>
      <c r="P189" s="191"/>
      <c r="Q189" s="191"/>
      <c r="R189" s="191"/>
      <c r="S189" s="191"/>
      <c r="T189" s="19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6" t="s">
        <v>154</v>
      </c>
      <c r="AU189" s="186" t="s">
        <v>89</v>
      </c>
      <c r="AV189" s="13" t="s">
        <v>89</v>
      </c>
      <c r="AW189" s="13" t="s">
        <v>32</v>
      </c>
      <c r="AX189" s="13" t="s">
        <v>76</v>
      </c>
      <c r="AY189" s="186" t="s">
        <v>145</v>
      </c>
    </row>
    <row r="190" s="14" customFormat="1">
      <c r="A190" s="14"/>
      <c r="B190" s="193"/>
      <c r="C190" s="14"/>
      <c r="D190" s="185" t="s">
        <v>154</v>
      </c>
      <c r="E190" s="194" t="s">
        <v>1</v>
      </c>
      <c r="F190" s="195" t="s">
        <v>159</v>
      </c>
      <c r="G190" s="14"/>
      <c r="H190" s="196">
        <v>28.263999999999999</v>
      </c>
      <c r="I190" s="197"/>
      <c r="J190" s="14"/>
      <c r="K190" s="14"/>
      <c r="L190" s="193"/>
      <c r="M190" s="198"/>
      <c r="N190" s="199"/>
      <c r="O190" s="199"/>
      <c r="P190" s="199"/>
      <c r="Q190" s="199"/>
      <c r="R190" s="199"/>
      <c r="S190" s="199"/>
      <c r="T190" s="200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94" t="s">
        <v>154</v>
      </c>
      <c r="AU190" s="194" t="s">
        <v>89</v>
      </c>
      <c r="AV190" s="14" t="s">
        <v>152</v>
      </c>
      <c r="AW190" s="14" t="s">
        <v>32</v>
      </c>
      <c r="AX190" s="14" t="s">
        <v>84</v>
      </c>
      <c r="AY190" s="194" t="s">
        <v>145</v>
      </c>
    </row>
    <row r="191" s="2" customFormat="1" ht="24.15" customHeight="1">
      <c r="A191" s="37"/>
      <c r="B191" s="170"/>
      <c r="C191" s="171" t="s">
        <v>7</v>
      </c>
      <c r="D191" s="171" t="s">
        <v>147</v>
      </c>
      <c r="E191" s="172" t="s">
        <v>1240</v>
      </c>
      <c r="F191" s="173" t="s">
        <v>1241</v>
      </c>
      <c r="G191" s="174" t="s">
        <v>192</v>
      </c>
      <c r="H191" s="175">
        <v>282.63999999999999</v>
      </c>
      <c r="I191" s="176"/>
      <c r="J191" s="177">
        <f>ROUND(I191*H191,2)</f>
        <v>0</v>
      </c>
      <c r="K191" s="173" t="s">
        <v>151</v>
      </c>
      <c r="L191" s="38"/>
      <c r="M191" s="178" t="s">
        <v>1</v>
      </c>
      <c r="N191" s="179" t="s">
        <v>42</v>
      </c>
      <c r="O191" s="76"/>
      <c r="P191" s="180">
        <f>O191*H191</f>
        <v>0</v>
      </c>
      <c r="Q191" s="180">
        <v>0</v>
      </c>
      <c r="R191" s="180">
        <f>Q191*H191</f>
        <v>0</v>
      </c>
      <c r="S191" s="180">
        <v>0</v>
      </c>
      <c r="T191" s="18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2" t="s">
        <v>152</v>
      </c>
      <c r="AT191" s="182" t="s">
        <v>147</v>
      </c>
      <c r="AU191" s="182" t="s">
        <v>89</v>
      </c>
      <c r="AY191" s="18" t="s">
        <v>145</v>
      </c>
      <c r="BE191" s="183">
        <f>IF(N191="základní",J191,0)</f>
        <v>0</v>
      </c>
      <c r="BF191" s="183">
        <f>IF(N191="snížená",J191,0)</f>
        <v>0</v>
      </c>
      <c r="BG191" s="183">
        <f>IF(N191="zákl. přenesená",J191,0)</f>
        <v>0</v>
      </c>
      <c r="BH191" s="183">
        <f>IF(N191="sníž. přenesená",J191,0)</f>
        <v>0</v>
      </c>
      <c r="BI191" s="183">
        <f>IF(N191="nulová",J191,0)</f>
        <v>0</v>
      </c>
      <c r="BJ191" s="18" t="s">
        <v>89</v>
      </c>
      <c r="BK191" s="183">
        <f>ROUND(I191*H191,2)</f>
        <v>0</v>
      </c>
      <c r="BL191" s="18" t="s">
        <v>152</v>
      </c>
      <c r="BM191" s="182" t="s">
        <v>359</v>
      </c>
    </row>
    <row r="192" s="2" customFormat="1" ht="16.5" customHeight="1">
      <c r="A192" s="37"/>
      <c r="B192" s="170"/>
      <c r="C192" s="201" t="s">
        <v>274</v>
      </c>
      <c r="D192" s="201" t="s">
        <v>214</v>
      </c>
      <c r="E192" s="202" t="s">
        <v>1242</v>
      </c>
      <c r="F192" s="203" t="s">
        <v>1243</v>
      </c>
      <c r="G192" s="204" t="s">
        <v>1244</v>
      </c>
      <c r="H192" s="205">
        <v>5.6529999999999996</v>
      </c>
      <c r="I192" s="206"/>
      <c r="J192" s="207">
        <f>ROUND(I192*H192,2)</f>
        <v>0</v>
      </c>
      <c r="K192" s="203" t="s">
        <v>151</v>
      </c>
      <c r="L192" s="208"/>
      <c r="M192" s="209" t="s">
        <v>1</v>
      </c>
      <c r="N192" s="210" t="s">
        <v>42</v>
      </c>
      <c r="O192" s="76"/>
      <c r="P192" s="180">
        <f>O192*H192</f>
        <v>0</v>
      </c>
      <c r="Q192" s="180">
        <v>0.001</v>
      </c>
      <c r="R192" s="180">
        <f>Q192*H192</f>
        <v>0.005653</v>
      </c>
      <c r="S192" s="180">
        <v>0</v>
      </c>
      <c r="T192" s="18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2" t="s">
        <v>189</v>
      </c>
      <c r="AT192" s="182" t="s">
        <v>214</v>
      </c>
      <c r="AU192" s="182" t="s">
        <v>89</v>
      </c>
      <c r="AY192" s="18" t="s">
        <v>145</v>
      </c>
      <c r="BE192" s="183">
        <f>IF(N192="základní",J192,0)</f>
        <v>0</v>
      </c>
      <c r="BF192" s="183">
        <f>IF(N192="snížená",J192,0)</f>
        <v>0</v>
      </c>
      <c r="BG192" s="183">
        <f>IF(N192="zákl. přenesená",J192,0)</f>
        <v>0</v>
      </c>
      <c r="BH192" s="183">
        <f>IF(N192="sníž. přenesená",J192,0)</f>
        <v>0</v>
      </c>
      <c r="BI192" s="183">
        <f>IF(N192="nulová",J192,0)</f>
        <v>0</v>
      </c>
      <c r="BJ192" s="18" t="s">
        <v>89</v>
      </c>
      <c r="BK192" s="183">
        <f>ROUND(I192*H192,2)</f>
        <v>0</v>
      </c>
      <c r="BL192" s="18" t="s">
        <v>152</v>
      </c>
      <c r="BM192" s="182" t="s">
        <v>368</v>
      </c>
    </row>
    <row r="193" s="13" customFormat="1">
      <c r="A193" s="13"/>
      <c r="B193" s="184"/>
      <c r="C193" s="13"/>
      <c r="D193" s="185" t="s">
        <v>154</v>
      </c>
      <c r="E193" s="186" t="s">
        <v>1</v>
      </c>
      <c r="F193" s="187" t="s">
        <v>1245</v>
      </c>
      <c r="G193" s="13"/>
      <c r="H193" s="188">
        <v>5.6529999999999996</v>
      </c>
      <c r="I193" s="189"/>
      <c r="J193" s="13"/>
      <c r="K193" s="13"/>
      <c r="L193" s="184"/>
      <c r="M193" s="190"/>
      <c r="N193" s="191"/>
      <c r="O193" s="191"/>
      <c r="P193" s="191"/>
      <c r="Q193" s="191"/>
      <c r="R193" s="191"/>
      <c r="S193" s="191"/>
      <c r="T193" s="19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6" t="s">
        <v>154</v>
      </c>
      <c r="AU193" s="186" t="s">
        <v>89</v>
      </c>
      <c r="AV193" s="13" t="s">
        <v>89</v>
      </c>
      <c r="AW193" s="13" t="s">
        <v>32</v>
      </c>
      <c r="AX193" s="13" t="s">
        <v>76</v>
      </c>
      <c r="AY193" s="186" t="s">
        <v>145</v>
      </c>
    </row>
    <row r="194" s="14" customFormat="1">
      <c r="A194" s="14"/>
      <c r="B194" s="193"/>
      <c r="C194" s="14"/>
      <c r="D194" s="185" t="s">
        <v>154</v>
      </c>
      <c r="E194" s="194" t="s">
        <v>1</v>
      </c>
      <c r="F194" s="195" t="s">
        <v>159</v>
      </c>
      <c r="G194" s="14"/>
      <c r="H194" s="196">
        <v>5.6529999999999996</v>
      </c>
      <c r="I194" s="197"/>
      <c r="J194" s="14"/>
      <c r="K194" s="14"/>
      <c r="L194" s="193"/>
      <c r="M194" s="198"/>
      <c r="N194" s="199"/>
      <c r="O194" s="199"/>
      <c r="P194" s="199"/>
      <c r="Q194" s="199"/>
      <c r="R194" s="199"/>
      <c r="S194" s="199"/>
      <c r="T194" s="200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4" t="s">
        <v>154</v>
      </c>
      <c r="AU194" s="194" t="s">
        <v>89</v>
      </c>
      <c r="AV194" s="14" t="s">
        <v>152</v>
      </c>
      <c r="AW194" s="14" t="s">
        <v>32</v>
      </c>
      <c r="AX194" s="14" t="s">
        <v>84</v>
      </c>
      <c r="AY194" s="194" t="s">
        <v>145</v>
      </c>
    </row>
    <row r="195" s="2" customFormat="1" ht="24.15" customHeight="1">
      <c r="A195" s="37"/>
      <c r="B195" s="170"/>
      <c r="C195" s="171" t="s">
        <v>278</v>
      </c>
      <c r="D195" s="171" t="s">
        <v>147</v>
      </c>
      <c r="E195" s="172" t="s">
        <v>1246</v>
      </c>
      <c r="F195" s="173" t="s">
        <v>1247</v>
      </c>
      <c r="G195" s="174" t="s">
        <v>192</v>
      </c>
      <c r="H195" s="175">
        <v>282.63999999999999</v>
      </c>
      <c r="I195" s="176"/>
      <c r="J195" s="177">
        <f>ROUND(I195*H195,2)</f>
        <v>0</v>
      </c>
      <c r="K195" s="173" t="s">
        <v>151</v>
      </c>
      <c r="L195" s="38"/>
      <c r="M195" s="178" t="s">
        <v>1</v>
      </c>
      <c r="N195" s="179" t="s">
        <v>42</v>
      </c>
      <c r="O195" s="76"/>
      <c r="P195" s="180">
        <f>O195*H195</f>
        <v>0</v>
      </c>
      <c r="Q195" s="180">
        <v>0</v>
      </c>
      <c r="R195" s="180">
        <f>Q195*H195</f>
        <v>0</v>
      </c>
      <c r="S195" s="180">
        <v>0</v>
      </c>
      <c r="T195" s="18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2" t="s">
        <v>152</v>
      </c>
      <c r="AT195" s="182" t="s">
        <v>147</v>
      </c>
      <c r="AU195" s="182" t="s">
        <v>89</v>
      </c>
      <c r="AY195" s="18" t="s">
        <v>145</v>
      </c>
      <c r="BE195" s="183">
        <f>IF(N195="základní",J195,0)</f>
        <v>0</v>
      </c>
      <c r="BF195" s="183">
        <f>IF(N195="snížená",J195,0)</f>
        <v>0</v>
      </c>
      <c r="BG195" s="183">
        <f>IF(N195="zákl. přenesená",J195,0)</f>
        <v>0</v>
      </c>
      <c r="BH195" s="183">
        <f>IF(N195="sníž. přenesená",J195,0)</f>
        <v>0</v>
      </c>
      <c r="BI195" s="183">
        <f>IF(N195="nulová",J195,0)</f>
        <v>0</v>
      </c>
      <c r="BJ195" s="18" t="s">
        <v>89</v>
      </c>
      <c r="BK195" s="183">
        <f>ROUND(I195*H195,2)</f>
        <v>0</v>
      </c>
      <c r="BL195" s="18" t="s">
        <v>152</v>
      </c>
      <c r="BM195" s="182" t="s">
        <v>377</v>
      </c>
    </row>
    <row r="196" s="13" customFormat="1">
      <c r="A196" s="13"/>
      <c r="B196" s="184"/>
      <c r="C196" s="13"/>
      <c r="D196" s="185" t="s">
        <v>154</v>
      </c>
      <c r="E196" s="186" t="s">
        <v>1</v>
      </c>
      <c r="F196" s="187" t="s">
        <v>1248</v>
      </c>
      <c r="G196" s="13"/>
      <c r="H196" s="188">
        <v>242.40000000000001</v>
      </c>
      <c r="I196" s="189"/>
      <c r="J196" s="13"/>
      <c r="K196" s="13"/>
      <c r="L196" s="184"/>
      <c r="M196" s="190"/>
      <c r="N196" s="191"/>
      <c r="O196" s="191"/>
      <c r="P196" s="191"/>
      <c r="Q196" s="191"/>
      <c r="R196" s="191"/>
      <c r="S196" s="191"/>
      <c r="T196" s="192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6" t="s">
        <v>154</v>
      </c>
      <c r="AU196" s="186" t="s">
        <v>89</v>
      </c>
      <c r="AV196" s="13" t="s">
        <v>89</v>
      </c>
      <c r="AW196" s="13" t="s">
        <v>32</v>
      </c>
      <c r="AX196" s="13" t="s">
        <v>76</v>
      </c>
      <c r="AY196" s="186" t="s">
        <v>145</v>
      </c>
    </row>
    <row r="197" s="13" customFormat="1">
      <c r="A197" s="13"/>
      <c r="B197" s="184"/>
      <c r="C197" s="13"/>
      <c r="D197" s="185" t="s">
        <v>154</v>
      </c>
      <c r="E197" s="186" t="s">
        <v>1</v>
      </c>
      <c r="F197" s="187" t="s">
        <v>1249</v>
      </c>
      <c r="G197" s="13"/>
      <c r="H197" s="188">
        <v>40.240000000000002</v>
      </c>
      <c r="I197" s="189"/>
      <c r="J197" s="13"/>
      <c r="K197" s="13"/>
      <c r="L197" s="184"/>
      <c r="M197" s="190"/>
      <c r="N197" s="191"/>
      <c r="O197" s="191"/>
      <c r="P197" s="191"/>
      <c r="Q197" s="191"/>
      <c r="R197" s="191"/>
      <c r="S197" s="191"/>
      <c r="T197" s="19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6" t="s">
        <v>154</v>
      </c>
      <c r="AU197" s="186" t="s">
        <v>89</v>
      </c>
      <c r="AV197" s="13" t="s">
        <v>89</v>
      </c>
      <c r="AW197" s="13" t="s">
        <v>32</v>
      </c>
      <c r="AX197" s="13" t="s">
        <v>76</v>
      </c>
      <c r="AY197" s="186" t="s">
        <v>145</v>
      </c>
    </row>
    <row r="198" s="14" customFormat="1">
      <c r="A198" s="14"/>
      <c r="B198" s="193"/>
      <c r="C198" s="14"/>
      <c r="D198" s="185" t="s">
        <v>154</v>
      </c>
      <c r="E198" s="194" t="s">
        <v>1</v>
      </c>
      <c r="F198" s="195" t="s">
        <v>159</v>
      </c>
      <c r="G198" s="14"/>
      <c r="H198" s="196">
        <v>282.63999999999999</v>
      </c>
      <c r="I198" s="197"/>
      <c r="J198" s="14"/>
      <c r="K198" s="14"/>
      <c r="L198" s="193"/>
      <c r="M198" s="198"/>
      <c r="N198" s="199"/>
      <c r="O198" s="199"/>
      <c r="P198" s="199"/>
      <c r="Q198" s="199"/>
      <c r="R198" s="199"/>
      <c r="S198" s="199"/>
      <c r="T198" s="200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4" t="s">
        <v>154</v>
      </c>
      <c r="AU198" s="194" t="s">
        <v>89</v>
      </c>
      <c r="AV198" s="14" t="s">
        <v>152</v>
      </c>
      <c r="AW198" s="14" t="s">
        <v>32</v>
      </c>
      <c r="AX198" s="14" t="s">
        <v>84</v>
      </c>
      <c r="AY198" s="194" t="s">
        <v>145</v>
      </c>
    </row>
    <row r="199" s="2" customFormat="1" ht="24.15" customHeight="1">
      <c r="A199" s="37"/>
      <c r="B199" s="170"/>
      <c r="C199" s="171" t="s">
        <v>283</v>
      </c>
      <c r="D199" s="171" t="s">
        <v>147</v>
      </c>
      <c r="E199" s="172" t="s">
        <v>190</v>
      </c>
      <c r="F199" s="173" t="s">
        <v>191</v>
      </c>
      <c r="G199" s="174" t="s">
        <v>192</v>
      </c>
      <c r="H199" s="175">
        <v>20.640000000000001</v>
      </c>
      <c r="I199" s="176"/>
      <c r="J199" s="177">
        <f>ROUND(I199*H199,2)</f>
        <v>0</v>
      </c>
      <c r="K199" s="173" t="s">
        <v>151</v>
      </c>
      <c r="L199" s="38"/>
      <c r="M199" s="178" t="s">
        <v>1</v>
      </c>
      <c r="N199" s="179" t="s">
        <v>42</v>
      </c>
      <c r="O199" s="76"/>
      <c r="P199" s="180">
        <f>O199*H199</f>
        <v>0</v>
      </c>
      <c r="Q199" s="180">
        <v>0</v>
      </c>
      <c r="R199" s="180">
        <f>Q199*H199</f>
        <v>0</v>
      </c>
      <c r="S199" s="180">
        <v>0</v>
      </c>
      <c r="T199" s="18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82" t="s">
        <v>152</v>
      </c>
      <c r="AT199" s="182" t="s">
        <v>147</v>
      </c>
      <c r="AU199" s="182" t="s">
        <v>89</v>
      </c>
      <c r="AY199" s="18" t="s">
        <v>145</v>
      </c>
      <c r="BE199" s="183">
        <f>IF(N199="základní",J199,0)</f>
        <v>0</v>
      </c>
      <c r="BF199" s="183">
        <f>IF(N199="snížená",J199,0)</f>
        <v>0</v>
      </c>
      <c r="BG199" s="183">
        <f>IF(N199="zákl. přenesená",J199,0)</f>
        <v>0</v>
      </c>
      <c r="BH199" s="183">
        <f>IF(N199="sníž. přenesená",J199,0)</f>
        <v>0</v>
      </c>
      <c r="BI199" s="183">
        <f>IF(N199="nulová",J199,0)</f>
        <v>0</v>
      </c>
      <c r="BJ199" s="18" t="s">
        <v>89</v>
      </c>
      <c r="BK199" s="183">
        <f>ROUND(I199*H199,2)</f>
        <v>0</v>
      </c>
      <c r="BL199" s="18" t="s">
        <v>152</v>
      </c>
      <c r="BM199" s="182" t="s">
        <v>385</v>
      </c>
    </row>
    <row r="200" s="13" customFormat="1">
      <c r="A200" s="13"/>
      <c r="B200" s="184"/>
      <c r="C200" s="13"/>
      <c r="D200" s="185" t="s">
        <v>154</v>
      </c>
      <c r="E200" s="186" t="s">
        <v>1</v>
      </c>
      <c r="F200" s="187" t="s">
        <v>1250</v>
      </c>
      <c r="G200" s="13"/>
      <c r="H200" s="188">
        <v>10.32</v>
      </c>
      <c r="I200" s="189"/>
      <c r="J200" s="13"/>
      <c r="K200" s="13"/>
      <c r="L200" s="184"/>
      <c r="M200" s="190"/>
      <c r="N200" s="191"/>
      <c r="O200" s="191"/>
      <c r="P200" s="191"/>
      <c r="Q200" s="191"/>
      <c r="R200" s="191"/>
      <c r="S200" s="191"/>
      <c r="T200" s="19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6" t="s">
        <v>154</v>
      </c>
      <c r="AU200" s="186" t="s">
        <v>89</v>
      </c>
      <c r="AV200" s="13" t="s">
        <v>89</v>
      </c>
      <c r="AW200" s="13" t="s">
        <v>32</v>
      </c>
      <c r="AX200" s="13" t="s">
        <v>76</v>
      </c>
      <c r="AY200" s="186" t="s">
        <v>145</v>
      </c>
    </row>
    <row r="201" s="13" customFormat="1">
      <c r="A201" s="13"/>
      <c r="B201" s="184"/>
      <c r="C201" s="13"/>
      <c r="D201" s="185" t="s">
        <v>154</v>
      </c>
      <c r="E201" s="186" t="s">
        <v>1</v>
      </c>
      <c r="F201" s="187" t="s">
        <v>1251</v>
      </c>
      <c r="G201" s="13"/>
      <c r="H201" s="188">
        <v>10.32</v>
      </c>
      <c r="I201" s="189"/>
      <c r="J201" s="13"/>
      <c r="K201" s="13"/>
      <c r="L201" s="184"/>
      <c r="M201" s="190"/>
      <c r="N201" s="191"/>
      <c r="O201" s="191"/>
      <c r="P201" s="191"/>
      <c r="Q201" s="191"/>
      <c r="R201" s="191"/>
      <c r="S201" s="191"/>
      <c r="T201" s="19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186" t="s">
        <v>154</v>
      </c>
      <c r="AU201" s="186" t="s">
        <v>89</v>
      </c>
      <c r="AV201" s="13" t="s">
        <v>89</v>
      </c>
      <c r="AW201" s="13" t="s">
        <v>32</v>
      </c>
      <c r="AX201" s="13" t="s">
        <v>76</v>
      </c>
      <c r="AY201" s="186" t="s">
        <v>145</v>
      </c>
    </row>
    <row r="202" s="14" customFormat="1">
      <c r="A202" s="14"/>
      <c r="B202" s="193"/>
      <c r="C202" s="14"/>
      <c r="D202" s="185" t="s">
        <v>154</v>
      </c>
      <c r="E202" s="194" t="s">
        <v>1</v>
      </c>
      <c r="F202" s="195" t="s">
        <v>159</v>
      </c>
      <c r="G202" s="14"/>
      <c r="H202" s="196">
        <v>20.640000000000001</v>
      </c>
      <c r="I202" s="197"/>
      <c r="J202" s="14"/>
      <c r="K202" s="14"/>
      <c r="L202" s="193"/>
      <c r="M202" s="198"/>
      <c r="N202" s="199"/>
      <c r="O202" s="199"/>
      <c r="P202" s="199"/>
      <c r="Q202" s="199"/>
      <c r="R202" s="199"/>
      <c r="S202" s="199"/>
      <c r="T202" s="200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194" t="s">
        <v>154</v>
      </c>
      <c r="AU202" s="194" t="s">
        <v>89</v>
      </c>
      <c r="AV202" s="14" t="s">
        <v>152</v>
      </c>
      <c r="AW202" s="14" t="s">
        <v>32</v>
      </c>
      <c r="AX202" s="14" t="s">
        <v>84</v>
      </c>
      <c r="AY202" s="194" t="s">
        <v>145</v>
      </c>
    </row>
    <row r="203" s="12" customFormat="1" ht="22.8" customHeight="1">
      <c r="A203" s="12"/>
      <c r="B203" s="157"/>
      <c r="C203" s="12"/>
      <c r="D203" s="158" t="s">
        <v>75</v>
      </c>
      <c r="E203" s="168" t="s">
        <v>152</v>
      </c>
      <c r="F203" s="168" t="s">
        <v>971</v>
      </c>
      <c r="G203" s="12"/>
      <c r="H203" s="12"/>
      <c r="I203" s="160"/>
      <c r="J203" s="169">
        <f>BK203</f>
        <v>0</v>
      </c>
      <c r="K203" s="12"/>
      <c r="L203" s="157"/>
      <c r="M203" s="162"/>
      <c r="N203" s="163"/>
      <c r="O203" s="163"/>
      <c r="P203" s="164">
        <f>SUM(P204:P207)</f>
        <v>0</v>
      </c>
      <c r="Q203" s="163"/>
      <c r="R203" s="164">
        <f>SUM(R204:R207)</f>
        <v>53.44072328</v>
      </c>
      <c r="S203" s="163"/>
      <c r="T203" s="165">
        <f>SUM(T204:T207)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8" t="s">
        <v>84</v>
      </c>
      <c r="AT203" s="166" t="s">
        <v>75</v>
      </c>
      <c r="AU203" s="166" t="s">
        <v>84</v>
      </c>
      <c r="AY203" s="158" t="s">
        <v>145</v>
      </c>
      <c r="BK203" s="167">
        <f>SUM(BK204:BK207)</f>
        <v>0</v>
      </c>
    </row>
    <row r="204" s="2" customFormat="1" ht="24.15" customHeight="1">
      <c r="A204" s="37"/>
      <c r="B204" s="170"/>
      <c r="C204" s="171" t="s">
        <v>286</v>
      </c>
      <c r="D204" s="171" t="s">
        <v>147</v>
      </c>
      <c r="E204" s="172" t="s">
        <v>1252</v>
      </c>
      <c r="F204" s="173" t="s">
        <v>1253</v>
      </c>
      <c r="G204" s="174" t="s">
        <v>150</v>
      </c>
      <c r="H204" s="175">
        <v>28.263999999999999</v>
      </c>
      <c r="I204" s="176"/>
      <c r="J204" s="177">
        <f>ROUND(I204*H204,2)</f>
        <v>0</v>
      </c>
      <c r="K204" s="173" t="s">
        <v>151</v>
      </c>
      <c r="L204" s="38"/>
      <c r="M204" s="178" t="s">
        <v>1</v>
      </c>
      <c r="N204" s="179" t="s">
        <v>42</v>
      </c>
      <c r="O204" s="76"/>
      <c r="P204" s="180">
        <f>O204*H204</f>
        <v>0</v>
      </c>
      <c r="Q204" s="180">
        <v>1.8907700000000001</v>
      </c>
      <c r="R204" s="180">
        <f>Q204*H204</f>
        <v>53.44072328</v>
      </c>
      <c r="S204" s="180">
        <v>0</v>
      </c>
      <c r="T204" s="18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82" t="s">
        <v>152</v>
      </c>
      <c r="AT204" s="182" t="s">
        <v>147</v>
      </c>
      <c r="AU204" s="182" t="s">
        <v>89</v>
      </c>
      <c r="AY204" s="18" t="s">
        <v>145</v>
      </c>
      <c r="BE204" s="183">
        <f>IF(N204="základní",J204,0)</f>
        <v>0</v>
      </c>
      <c r="BF204" s="183">
        <f>IF(N204="snížená",J204,0)</f>
        <v>0</v>
      </c>
      <c r="BG204" s="183">
        <f>IF(N204="zákl. přenesená",J204,0)</f>
        <v>0</v>
      </c>
      <c r="BH204" s="183">
        <f>IF(N204="sníž. přenesená",J204,0)</f>
        <v>0</v>
      </c>
      <c r="BI204" s="183">
        <f>IF(N204="nulová",J204,0)</f>
        <v>0</v>
      </c>
      <c r="BJ204" s="18" t="s">
        <v>89</v>
      </c>
      <c r="BK204" s="183">
        <f>ROUND(I204*H204,2)</f>
        <v>0</v>
      </c>
      <c r="BL204" s="18" t="s">
        <v>152</v>
      </c>
      <c r="BM204" s="182" t="s">
        <v>96</v>
      </c>
    </row>
    <row r="205" s="13" customFormat="1">
      <c r="A205" s="13"/>
      <c r="B205" s="184"/>
      <c r="C205" s="13"/>
      <c r="D205" s="185" t="s">
        <v>154</v>
      </c>
      <c r="E205" s="186" t="s">
        <v>1</v>
      </c>
      <c r="F205" s="187" t="s">
        <v>1227</v>
      </c>
      <c r="G205" s="13"/>
      <c r="H205" s="188">
        <v>24.239999999999998</v>
      </c>
      <c r="I205" s="189"/>
      <c r="J205" s="13"/>
      <c r="K205" s="13"/>
      <c r="L205" s="184"/>
      <c r="M205" s="190"/>
      <c r="N205" s="191"/>
      <c r="O205" s="191"/>
      <c r="P205" s="191"/>
      <c r="Q205" s="191"/>
      <c r="R205" s="191"/>
      <c r="S205" s="191"/>
      <c r="T205" s="19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6" t="s">
        <v>154</v>
      </c>
      <c r="AU205" s="186" t="s">
        <v>89</v>
      </c>
      <c r="AV205" s="13" t="s">
        <v>89</v>
      </c>
      <c r="AW205" s="13" t="s">
        <v>32</v>
      </c>
      <c r="AX205" s="13" t="s">
        <v>76</v>
      </c>
      <c r="AY205" s="186" t="s">
        <v>145</v>
      </c>
    </row>
    <row r="206" s="13" customFormat="1">
      <c r="A206" s="13"/>
      <c r="B206" s="184"/>
      <c r="C206" s="13"/>
      <c r="D206" s="185" t="s">
        <v>154</v>
      </c>
      <c r="E206" s="186" t="s">
        <v>1</v>
      </c>
      <c r="F206" s="187" t="s">
        <v>1230</v>
      </c>
      <c r="G206" s="13"/>
      <c r="H206" s="188">
        <v>4.024</v>
      </c>
      <c r="I206" s="189"/>
      <c r="J206" s="13"/>
      <c r="K206" s="13"/>
      <c r="L206" s="184"/>
      <c r="M206" s="190"/>
      <c r="N206" s="191"/>
      <c r="O206" s="191"/>
      <c r="P206" s="191"/>
      <c r="Q206" s="191"/>
      <c r="R206" s="191"/>
      <c r="S206" s="191"/>
      <c r="T206" s="19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6" t="s">
        <v>154</v>
      </c>
      <c r="AU206" s="186" t="s">
        <v>89</v>
      </c>
      <c r="AV206" s="13" t="s">
        <v>89</v>
      </c>
      <c r="AW206" s="13" t="s">
        <v>32</v>
      </c>
      <c r="AX206" s="13" t="s">
        <v>76</v>
      </c>
      <c r="AY206" s="186" t="s">
        <v>145</v>
      </c>
    </row>
    <row r="207" s="14" customFormat="1">
      <c r="A207" s="14"/>
      <c r="B207" s="193"/>
      <c r="C207" s="14"/>
      <c r="D207" s="185" t="s">
        <v>154</v>
      </c>
      <c r="E207" s="194" t="s">
        <v>1</v>
      </c>
      <c r="F207" s="195" t="s">
        <v>159</v>
      </c>
      <c r="G207" s="14"/>
      <c r="H207" s="196">
        <v>28.263999999999999</v>
      </c>
      <c r="I207" s="197"/>
      <c r="J207" s="14"/>
      <c r="K207" s="14"/>
      <c r="L207" s="193"/>
      <c r="M207" s="198"/>
      <c r="N207" s="199"/>
      <c r="O207" s="199"/>
      <c r="P207" s="199"/>
      <c r="Q207" s="199"/>
      <c r="R207" s="199"/>
      <c r="S207" s="199"/>
      <c r="T207" s="200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4" t="s">
        <v>154</v>
      </c>
      <c r="AU207" s="194" t="s">
        <v>89</v>
      </c>
      <c r="AV207" s="14" t="s">
        <v>152</v>
      </c>
      <c r="AW207" s="14" t="s">
        <v>32</v>
      </c>
      <c r="AX207" s="14" t="s">
        <v>84</v>
      </c>
      <c r="AY207" s="194" t="s">
        <v>145</v>
      </c>
    </row>
    <row r="208" s="12" customFormat="1" ht="22.8" customHeight="1">
      <c r="A208" s="12"/>
      <c r="B208" s="157"/>
      <c r="C208" s="12"/>
      <c r="D208" s="158" t="s">
        <v>75</v>
      </c>
      <c r="E208" s="168" t="s">
        <v>171</v>
      </c>
      <c r="F208" s="168" t="s">
        <v>976</v>
      </c>
      <c r="G208" s="12"/>
      <c r="H208" s="12"/>
      <c r="I208" s="160"/>
      <c r="J208" s="169">
        <f>BK208</f>
        <v>0</v>
      </c>
      <c r="K208" s="12"/>
      <c r="L208" s="157"/>
      <c r="M208" s="162"/>
      <c r="N208" s="163"/>
      <c r="O208" s="163"/>
      <c r="P208" s="164">
        <f>SUM(P209:P212)</f>
        <v>0</v>
      </c>
      <c r="Q208" s="163"/>
      <c r="R208" s="164">
        <f>SUM(R209:R212)</f>
        <v>9.4944000000000006</v>
      </c>
      <c r="S208" s="163"/>
      <c r="T208" s="165">
        <f>SUM(T209:T212)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158" t="s">
        <v>84</v>
      </c>
      <c r="AT208" s="166" t="s">
        <v>75</v>
      </c>
      <c r="AU208" s="166" t="s">
        <v>84</v>
      </c>
      <c r="AY208" s="158" t="s">
        <v>145</v>
      </c>
      <c r="BK208" s="167">
        <f>SUM(BK209:BK212)</f>
        <v>0</v>
      </c>
    </row>
    <row r="209" s="2" customFormat="1" ht="24.15" customHeight="1">
      <c r="A209" s="37"/>
      <c r="B209" s="170"/>
      <c r="C209" s="171" t="s">
        <v>290</v>
      </c>
      <c r="D209" s="171" t="s">
        <v>147</v>
      </c>
      <c r="E209" s="172" t="s">
        <v>1254</v>
      </c>
      <c r="F209" s="173" t="s">
        <v>1255</v>
      </c>
      <c r="G209" s="174" t="s">
        <v>192</v>
      </c>
      <c r="H209" s="175">
        <v>20.640000000000001</v>
      </c>
      <c r="I209" s="176"/>
      <c r="J209" s="177">
        <f>ROUND(I209*H209,2)</f>
        <v>0</v>
      </c>
      <c r="K209" s="173" t="s">
        <v>151</v>
      </c>
      <c r="L209" s="38"/>
      <c r="M209" s="178" t="s">
        <v>1</v>
      </c>
      <c r="N209" s="179" t="s">
        <v>42</v>
      </c>
      <c r="O209" s="76"/>
      <c r="P209" s="180">
        <f>O209*H209</f>
        <v>0</v>
      </c>
      <c r="Q209" s="180">
        <v>0.46000000000000002</v>
      </c>
      <c r="R209" s="180">
        <f>Q209*H209</f>
        <v>9.4944000000000006</v>
      </c>
      <c r="S209" s="180">
        <v>0</v>
      </c>
      <c r="T209" s="18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82" t="s">
        <v>152</v>
      </c>
      <c r="AT209" s="182" t="s">
        <v>147</v>
      </c>
      <c r="AU209" s="182" t="s">
        <v>89</v>
      </c>
      <c r="AY209" s="18" t="s">
        <v>145</v>
      </c>
      <c r="BE209" s="183">
        <f>IF(N209="základní",J209,0)</f>
        <v>0</v>
      </c>
      <c r="BF209" s="183">
        <f>IF(N209="snížená",J209,0)</f>
        <v>0</v>
      </c>
      <c r="BG209" s="183">
        <f>IF(N209="zákl. přenesená",J209,0)</f>
        <v>0</v>
      </c>
      <c r="BH209" s="183">
        <f>IF(N209="sníž. přenesená",J209,0)</f>
        <v>0</v>
      </c>
      <c r="BI209" s="183">
        <f>IF(N209="nulová",J209,0)</f>
        <v>0</v>
      </c>
      <c r="BJ209" s="18" t="s">
        <v>89</v>
      </c>
      <c r="BK209" s="183">
        <f>ROUND(I209*H209,2)</f>
        <v>0</v>
      </c>
      <c r="BL209" s="18" t="s">
        <v>152</v>
      </c>
      <c r="BM209" s="182" t="s">
        <v>427</v>
      </c>
    </row>
    <row r="210" s="13" customFormat="1">
      <c r="A210" s="13"/>
      <c r="B210" s="184"/>
      <c r="C210" s="13"/>
      <c r="D210" s="185" t="s">
        <v>154</v>
      </c>
      <c r="E210" s="186" t="s">
        <v>1</v>
      </c>
      <c r="F210" s="187" t="s">
        <v>1250</v>
      </c>
      <c r="G210" s="13"/>
      <c r="H210" s="188">
        <v>10.32</v>
      </c>
      <c r="I210" s="189"/>
      <c r="J210" s="13"/>
      <c r="K210" s="13"/>
      <c r="L210" s="184"/>
      <c r="M210" s="190"/>
      <c r="N210" s="191"/>
      <c r="O210" s="191"/>
      <c r="P210" s="191"/>
      <c r="Q210" s="191"/>
      <c r="R210" s="191"/>
      <c r="S210" s="191"/>
      <c r="T210" s="19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186" t="s">
        <v>154</v>
      </c>
      <c r="AU210" s="186" t="s">
        <v>89</v>
      </c>
      <c r="AV210" s="13" t="s">
        <v>89</v>
      </c>
      <c r="AW210" s="13" t="s">
        <v>32</v>
      </c>
      <c r="AX210" s="13" t="s">
        <v>76</v>
      </c>
      <c r="AY210" s="186" t="s">
        <v>145</v>
      </c>
    </row>
    <row r="211" s="13" customFormat="1">
      <c r="A211" s="13"/>
      <c r="B211" s="184"/>
      <c r="C211" s="13"/>
      <c r="D211" s="185" t="s">
        <v>154</v>
      </c>
      <c r="E211" s="186" t="s">
        <v>1</v>
      </c>
      <c r="F211" s="187" t="s">
        <v>1251</v>
      </c>
      <c r="G211" s="13"/>
      <c r="H211" s="188">
        <v>10.32</v>
      </c>
      <c r="I211" s="189"/>
      <c r="J211" s="13"/>
      <c r="K211" s="13"/>
      <c r="L211" s="184"/>
      <c r="M211" s="190"/>
      <c r="N211" s="191"/>
      <c r="O211" s="191"/>
      <c r="P211" s="191"/>
      <c r="Q211" s="191"/>
      <c r="R211" s="191"/>
      <c r="S211" s="191"/>
      <c r="T211" s="19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6" t="s">
        <v>154</v>
      </c>
      <c r="AU211" s="186" t="s">
        <v>89</v>
      </c>
      <c r="AV211" s="13" t="s">
        <v>89</v>
      </c>
      <c r="AW211" s="13" t="s">
        <v>32</v>
      </c>
      <c r="AX211" s="13" t="s">
        <v>76</v>
      </c>
      <c r="AY211" s="186" t="s">
        <v>145</v>
      </c>
    </row>
    <row r="212" s="14" customFormat="1">
      <c r="A212" s="14"/>
      <c r="B212" s="193"/>
      <c r="C212" s="14"/>
      <c r="D212" s="185" t="s">
        <v>154</v>
      </c>
      <c r="E212" s="194" t="s">
        <v>1</v>
      </c>
      <c r="F212" s="195" t="s">
        <v>159</v>
      </c>
      <c r="G212" s="14"/>
      <c r="H212" s="196">
        <v>20.640000000000001</v>
      </c>
      <c r="I212" s="197"/>
      <c r="J212" s="14"/>
      <c r="K212" s="14"/>
      <c r="L212" s="193"/>
      <c r="M212" s="198"/>
      <c r="N212" s="199"/>
      <c r="O212" s="199"/>
      <c r="P212" s="199"/>
      <c r="Q212" s="199"/>
      <c r="R212" s="199"/>
      <c r="S212" s="199"/>
      <c r="T212" s="200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4" t="s">
        <v>154</v>
      </c>
      <c r="AU212" s="194" t="s">
        <v>89</v>
      </c>
      <c r="AV212" s="14" t="s">
        <v>152</v>
      </c>
      <c r="AW212" s="14" t="s">
        <v>32</v>
      </c>
      <c r="AX212" s="14" t="s">
        <v>84</v>
      </c>
      <c r="AY212" s="194" t="s">
        <v>145</v>
      </c>
    </row>
    <row r="213" s="12" customFormat="1" ht="22.8" customHeight="1">
      <c r="A213" s="12"/>
      <c r="B213" s="157"/>
      <c r="C213" s="12"/>
      <c r="D213" s="158" t="s">
        <v>75</v>
      </c>
      <c r="E213" s="168" t="s">
        <v>177</v>
      </c>
      <c r="F213" s="168" t="s">
        <v>248</v>
      </c>
      <c r="G213" s="12"/>
      <c r="H213" s="12"/>
      <c r="I213" s="160"/>
      <c r="J213" s="169">
        <f>BK213</f>
        <v>0</v>
      </c>
      <c r="K213" s="12"/>
      <c r="L213" s="157"/>
      <c r="M213" s="162"/>
      <c r="N213" s="163"/>
      <c r="O213" s="163"/>
      <c r="P213" s="164">
        <f>SUM(P214:P224)</f>
        <v>0</v>
      </c>
      <c r="Q213" s="163"/>
      <c r="R213" s="164">
        <f>SUM(R214:R224)</f>
        <v>7.9817244599999997</v>
      </c>
      <c r="S213" s="163"/>
      <c r="T213" s="165">
        <f>SUM(T214:T224)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58" t="s">
        <v>84</v>
      </c>
      <c r="AT213" s="166" t="s">
        <v>75</v>
      </c>
      <c r="AU213" s="166" t="s">
        <v>84</v>
      </c>
      <c r="AY213" s="158" t="s">
        <v>145</v>
      </c>
      <c r="BK213" s="167">
        <f>SUM(BK214:BK224)</f>
        <v>0</v>
      </c>
    </row>
    <row r="214" s="2" customFormat="1" ht="33" customHeight="1">
      <c r="A214" s="37"/>
      <c r="B214" s="170"/>
      <c r="C214" s="171" t="s">
        <v>293</v>
      </c>
      <c r="D214" s="171" t="s">
        <v>147</v>
      </c>
      <c r="E214" s="172" t="s">
        <v>1256</v>
      </c>
      <c r="F214" s="173" t="s">
        <v>1257</v>
      </c>
      <c r="G214" s="174" t="s">
        <v>150</v>
      </c>
      <c r="H214" s="175">
        <v>3.0960000000000001</v>
      </c>
      <c r="I214" s="176"/>
      <c r="J214" s="177">
        <f>ROUND(I214*H214,2)</f>
        <v>0</v>
      </c>
      <c r="K214" s="173" t="s">
        <v>151</v>
      </c>
      <c r="L214" s="38"/>
      <c r="M214" s="178" t="s">
        <v>1</v>
      </c>
      <c r="N214" s="179" t="s">
        <v>42</v>
      </c>
      <c r="O214" s="76"/>
      <c r="P214" s="180">
        <f>O214*H214</f>
        <v>0</v>
      </c>
      <c r="Q214" s="180">
        <v>2.5018699999999998</v>
      </c>
      <c r="R214" s="180">
        <f>Q214*H214</f>
        <v>7.7457895199999998</v>
      </c>
      <c r="S214" s="180">
        <v>0</v>
      </c>
      <c r="T214" s="18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82" t="s">
        <v>152</v>
      </c>
      <c r="AT214" s="182" t="s">
        <v>147</v>
      </c>
      <c r="AU214" s="182" t="s">
        <v>89</v>
      </c>
      <c r="AY214" s="18" t="s">
        <v>145</v>
      </c>
      <c r="BE214" s="183">
        <f>IF(N214="základní",J214,0)</f>
        <v>0</v>
      </c>
      <c r="BF214" s="183">
        <f>IF(N214="snížená",J214,0)</f>
        <v>0</v>
      </c>
      <c r="BG214" s="183">
        <f>IF(N214="zákl. přenesená",J214,0)</f>
        <v>0</v>
      </c>
      <c r="BH214" s="183">
        <f>IF(N214="sníž. přenesená",J214,0)</f>
        <v>0</v>
      </c>
      <c r="BI214" s="183">
        <f>IF(N214="nulová",J214,0)</f>
        <v>0</v>
      </c>
      <c r="BJ214" s="18" t="s">
        <v>89</v>
      </c>
      <c r="BK214" s="183">
        <f>ROUND(I214*H214,2)</f>
        <v>0</v>
      </c>
      <c r="BL214" s="18" t="s">
        <v>152</v>
      </c>
      <c r="BM214" s="182" t="s">
        <v>435</v>
      </c>
    </row>
    <row r="215" s="13" customFormat="1">
      <c r="A215" s="13"/>
      <c r="B215" s="184"/>
      <c r="C215" s="13"/>
      <c r="D215" s="185" t="s">
        <v>154</v>
      </c>
      <c r="E215" s="186" t="s">
        <v>1</v>
      </c>
      <c r="F215" s="187" t="s">
        <v>1258</v>
      </c>
      <c r="G215" s="13"/>
      <c r="H215" s="188">
        <v>1.548</v>
      </c>
      <c r="I215" s="189"/>
      <c r="J215" s="13"/>
      <c r="K215" s="13"/>
      <c r="L215" s="184"/>
      <c r="M215" s="190"/>
      <c r="N215" s="191"/>
      <c r="O215" s="191"/>
      <c r="P215" s="191"/>
      <c r="Q215" s="191"/>
      <c r="R215" s="191"/>
      <c r="S215" s="191"/>
      <c r="T215" s="19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6" t="s">
        <v>154</v>
      </c>
      <c r="AU215" s="186" t="s">
        <v>89</v>
      </c>
      <c r="AV215" s="13" t="s">
        <v>89</v>
      </c>
      <c r="AW215" s="13" t="s">
        <v>32</v>
      </c>
      <c r="AX215" s="13" t="s">
        <v>76</v>
      </c>
      <c r="AY215" s="186" t="s">
        <v>145</v>
      </c>
    </row>
    <row r="216" s="13" customFormat="1">
      <c r="A216" s="13"/>
      <c r="B216" s="184"/>
      <c r="C216" s="13"/>
      <c r="D216" s="185" t="s">
        <v>154</v>
      </c>
      <c r="E216" s="186" t="s">
        <v>1</v>
      </c>
      <c r="F216" s="187" t="s">
        <v>1259</v>
      </c>
      <c r="G216" s="13"/>
      <c r="H216" s="188">
        <v>1.548</v>
      </c>
      <c r="I216" s="189"/>
      <c r="J216" s="13"/>
      <c r="K216" s="13"/>
      <c r="L216" s="184"/>
      <c r="M216" s="190"/>
      <c r="N216" s="191"/>
      <c r="O216" s="191"/>
      <c r="P216" s="191"/>
      <c r="Q216" s="191"/>
      <c r="R216" s="191"/>
      <c r="S216" s="191"/>
      <c r="T216" s="19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6" t="s">
        <v>154</v>
      </c>
      <c r="AU216" s="186" t="s">
        <v>89</v>
      </c>
      <c r="AV216" s="13" t="s">
        <v>89</v>
      </c>
      <c r="AW216" s="13" t="s">
        <v>32</v>
      </c>
      <c r="AX216" s="13" t="s">
        <v>76</v>
      </c>
      <c r="AY216" s="186" t="s">
        <v>145</v>
      </c>
    </row>
    <row r="217" s="14" customFormat="1">
      <c r="A217" s="14"/>
      <c r="B217" s="193"/>
      <c r="C217" s="14"/>
      <c r="D217" s="185" t="s">
        <v>154</v>
      </c>
      <c r="E217" s="194" t="s">
        <v>1</v>
      </c>
      <c r="F217" s="195" t="s">
        <v>159</v>
      </c>
      <c r="G217" s="14"/>
      <c r="H217" s="196">
        <v>3.0960000000000001</v>
      </c>
      <c r="I217" s="197"/>
      <c r="J217" s="14"/>
      <c r="K217" s="14"/>
      <c r="L217" s="193"/>
      <c r="M217" s="198"/>
      <c r="N217" s="199"/>
      <c r="O217" s="199"/>
      <c r="P217" s="199"/>
      <c r="Q217" s="199"/>
      <c r="R217" s="199"/>
      <c r="S217" s="199"/>
      <c r="T217" s="200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4" t="s">
        <v>154</v>
      </c>
      <c r="AU217" s="194" t="s">
        <v>89</v>
      </c>
      <c r="AV217" s="14" t="s">
        <v>152</v>
      </c>
      <c r="AW217" s="14" t="s">
        <v>32</v>
      </c>
      <c r="AX217" s="14" t="s">
        <v>84</v>
      </c>
      <c r="AY217" s="194" t="s">
        <v>145</v>
      </c>
    </row>
    <row r="218" s="2" customFormat="1" ht="33" customHeight="1">
      <c r="A218" s="37"/>
      <c r="B218" s="170"/>
      <c r="C218" s="171" t="s">
        <v>300</v>
      </c>
      <c r="D218" s="171" t="s">
        <v>147</v>
      </c>
      <c r="E218" s="172" t="s">
        <v>1260</v>
      </c>
      <c r="F218" s="173" t="s">
        <v>1261</v>
      </c>
      <c r="G218" s="174" t="s">
        <v>150</v>
      </c>
      <c r="H218" s="175">
        <v>1.548</v>
      </c>
      <c r="I218" s="176"/>
      <c r="J218" s="177">
        <f>ROUND(I218*H218,2)</f>
        <v>0</v>
      </c>
      <c r="K218" s="173" t="s">
        <v>151</v>
      </c>
      <c r="L218" s="38"/>
      <c r="M218" s="178" t="s">
        <v>1</v>
      </c>
      <c r="N218" s="179" t="s">
        <v>42</v>
      </c>
      <c r="O218" s="76"/>
      <c r="P218" s="180">
        <f>O218*H218</f>
        <v>0</v>
      </c>
      <c r="Q218" s="180">
        <v>0</v>
      </c>
      <c r="R218" s="180">
        <f>Q218*H218</f>
        <v>0</v>
      </c>
      <c r="S218" s="180">
        <v>0</v>
      </c>
      <c r="T218" s="18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82" t="s">
        <v>152</v>
      </c>
      <c r="AT218" s="182" t="s">
        <v>147</v>
      </c>
      <c r="AU218" s="182" t="s">
        <v>89</v>
      </c>
      <c r="AY218" s="18" t="s">
        <v>145</v>
      </c>
      <c r="BE218" s="183">
        <f>IF(N218="základní",J218,0)</f>
        <v>0</v>
      </c>
      <c r="BF218" s="183">
        <f>IF(N218="snížená",J218,0)</f>
        <v>0</v>
      </c>
      <c r="BG218" s="183">
        <f>IF(N218="zákl. přenesená",J218,0)</f>
        <v>0</v>
      </c>
      <c r="BH218" s="183">
        <f>IF(N218="sníž. přenesená",J218,0)</f>
        <v>0</v>
      </c>
      <c r="BI218" s="183">
        <f>IF(N218="nulová",J218,0)</f>
        <v>0</v>
      </c>
      <c r="BJ218" s="18" t="s">
        <v>89</v>
      </c>
      <c r="BK218" s="183">
        <f>ROUND(I218*H218,2)</f>
        <v>0</v>
      </c>
      <c r="BL218" s="18" t="s">
        <v>152</v>
      </c>
      <c r="BM218" s="182" t="s">
        <v>448</v>
      </c>
    </row>
    <row r="219" s="13" customFormat="1">
      <c r="A219" s="13"/>
      <c r="B219" s="184"/>
      <c r="C219" s="13"/>
      <c r="D219" s="185" t="s">
        <v>154</v>
      </c>
      <c r="E219" s="186" t="s">
        <v>1</v>
      </c>
      <c r="F219" s="187" t="s">
        <v>1262</v>
      </c>
      <c r="G219" s="13"/>
      <c r="H219" s="188">
        <v>1.548</v>
      </c>
      <c r="I219" s="189"/>
      <c r="J219" s="13"/>
      <c r="K219" s="13"/>
      <c r="L219" s="184"/>
      <c r="M219" s="190"/>
      <c r="N219" s="191"/>
      <c r="O219" s="191"/>
      <c r="P219" s="191"/>
      <c r="Q219" s="191"/>
      <c r="R219" s="191"/>
      <c r="S219" s="191"/>
      <c r="T219" s="19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186" t="s">
        <v>154</v>
      </c>
      <c r="AU219" s="186" t="s">
        <v>89</v>
      </c>
      <c r="AV219" s="13" t="s">
        <v>89</v>
      </c>
      <c r="AW219" s="13" t="s">
        <v>32</v>
      </c>
      <c r="AX219" s="13" t="s">
        <v>76</v>
      </c>
      <c r="AY219" s="186" t="s">
        <v>145</v>
      </c>
    </row>
    <row r="220" s="14" customFormat="1">
      <c r="A220" s="14"/>
      <c r="B220" s="193"/>
      <c r="C220" s="14"/>
      <c r="D220" s="185" t="s">
        <v>154</v>
      </c>
      <c r="E220" s="194" t="s">
        <v>1</v>
      </c>
      <c r="F220" s="195" t="s">
        <v>159</v>
      </c>
      <c r="G220" s="14"/>
      <c r="H220" s="196">
        <v>1.548</v>
      </c>
      <c r="I220" s="197"/>
      <c r="J220" s="14"/>
      <c r="K220" s="14"/>
      <c r="L220" s="193"/>
      <c r="M220" s="198"/>
      <c r="N220" s="199"/>
      <c r="O220" s="199"/>
      <c r="P220" s="199"/>
      <c r="Q220" s="199"/>
      <c r="R220" s="199"/>
      <c r="S220" s="199"/>
      <c r="T220" s="200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4" t="s">
        <v>154</v>
      </c>
      <c r="AU220" s="194" t="s">
        <v>89</v>
      </c>
      <c r="AV220" s="14" t="s">
        <v>152</v>
      </c>
      <c r="AW220" s="14" t="s">
        <v>32</v>
      </c>
      <c r="AX220" s="14" t="s">
        <v>84</v>
      </c>
      <c r="AY220" s="194" t="s">
        <v>145</v>
      </c>
    </row>
    <row r="221" s="2" customFormat="1" ht="16.5" customHeight="1">
      <c r="A221" s="37"/>
      <c r="B221" s="170"/>
      <c r="C221" s="171" t="s">
        <v>306</v>
      </c>
      <c r="D221" s="171" t="s">
        <v>147</v>
      </c>
      <c r="E221" s="172" t="s">
        <v>1263</v>
      </c>
      <c r="F221" s="173" t="s">
        <v>1264</v>
      </c>
      <c r="G221" s="174" t="s">
        <v>174</v>
      </c>
      <c r="H221" s="175">
        <v>0.222</v>
      </c>
      <c r="I221" s="176"/>
      <c r="J221" s="177">
        <f>ROUND(I221*H221,2)</f>
        <v>0</v>
      </c>
      <c r="K221" s="173" t="s">
        <v>151</v>
      </c>
      <c r="L221" s="38"/>
      <c r="M221" s="178" t="s">
        <v>1</v>
      </c>
      <c r="N221" s="179" t="s">
        <v>42</v>
      </c>
      <c r="O221" s="76"/>
      <c r="P221" s="180">
        <f>O221*H221</f>
        <v>0</v>
      </c>
      <c r="Q221" s="180">
        <v>1.06277</v>
      </c>
      <c r="R221" s="180">
        <f>Q221*H221</f>
        <v>0.23593494000000001</v>
      </c>
      <c r="S221" s="180">
        <v>0</v>
      </c>
      <c r="T221" s="18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82" t="s">
        <v>152</v>
      </c>
      <c r="AT221" s="182" t="s">
        <v>147</v>
      </c>
      <c r="AU221" s="182" t="s">
        <v>89</v>
      </c>
      <c r="AY221" s="18" t="s">
        <v>145</v>
      </c>
      <c r="BE221" s="183">
        <f>IF(N221="základní",J221,0)</f>
        <v>0</v>
      </c>
      <c r="BF221" s="183">
        <f>IF(N221="snížená",J221,0)</f>
        <v>0</v>
      </c>
      <c r="BG221" s="183">
        <f>IF(N221="zákl. přenesená",J221,0)</f>
        <v>0</v>
      </c>
      <c r="BH221" s="183">
        <f>IF(N221="sníž. přenesená",J221,0)</f>
        <v>0</v>
      </c>
      <c r="BI221" s="183">
        <f>IF(N221="nulová",J221,0)</f>
        <v>0</v>
      </c>
      <c r="BJ221" s="18" t="s">
        <v>89</v>
      </c>
      <c r="BK221" s="183">
        <f>ROUND(I221*H221,2)</f>
        <v>0</v>
      </c>
      <c r="BL221" s="18" t="s">
        <v>152</v>
      </c>
      <c r="BM221" s="182" t="s">
        <v>459</v>
      </c>
    </row>
    <row r="222" s="13" customFormat="1">
      <c r="A222" s="13"/>
      <c r="B222" s="184"/>
      <c r="C222" s="13"/>
      <c r="D222" s="185" t="s">
        <v>154</v>
      </c>
      <c r="E222" s="186" t="s">
        <v>1</v>
      </c>
      <c r="F222" s="187" t="s">
        <v>1265</v>
      </c>
      <c r="G222" s="13"/>
      <c r="H222" s="188">
        <v>0.111</v>
      </c>
      <c r="I222" s="189"/>
      <c r="J222" s="13"/>
      <c r="K222" s="13"/>
      <c r="L222" s="184"/>
      <c r="M222" s="190"/>
      <c r="N222" s="191"/>
      <c r="O222" s="191"/>
      <c r="P222" s="191"/>
      <c r="Q222" s="191"/>
      <c r="R222" s="191"/>
      <c r="S222" s="191"/>
      <c r="T222" s="19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6" t="s">
        <v>154</v>
      </c>
      <c r="AU222" s="186" t="s">
        <v>89</v>
      </c>
      <c r="AV222" s="13" t="s">
        <v>89</v>
      </c>
      <c r="AW222" s="13" t="s">
        <v>32</v>
      </c>
      <c r="AX222" s="13" t="s">
        <v>76</v>
      </c>
      <c r="AY222" s="186" t="s">
        <v>145</v>
      </c>
    </row>
    <row r="223" s="13" customFormat="1">
      <c r="A223" s="13"/>
      <c r="B223" s="184"/>
      <c r="C223" s="13"/>
      <c r="D223" s="185" t="s">
        <v>154</v>
      </c>
      <c r="E223" s="186" t="s">
        <v>1</v>
      </c>
      <c r="F223" s="187" t="s">
        <v>1266</v>
      </c>
      <c r="G223" s="13"/>
      <c r="H223" s="188">
        <v>0.111</v>
      </c>
      <c r="I223" s="189"/>
      <c r="J223" s="13"/>
      <c r="K223" s="13"/>
      <c r="L223" s="184"/>
      <c r="M223" s="190"/>
      <c r="N223" s="191"/>
      <c r="O223" s="191"/>
      <c r="P223" s="191"/>
      <c r="Q223" s="191"/>
      <c r="R223" s="191"/>
      <c r="S223" s="191"/>
      <c r="T223" s="19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186" t="s">
        <v>154</v>
      </c>
      <c r="AU223" s="186" t="s">
        <v>89</v>
      </c>
      <c r="AV223" s="13" t="s">
        <v>89</v>
      </c>
      <c r="AW223" s="13" t="s">
        <v>32</v>
      </c>
      <c r="AX223" s="13" t="s">
        <v>76</v>
      </c>
      <c r="AY223" s="186" t="s">
        <v>145</v>
      </c>
    </row>
    <row r="224" s="14" customFormat="1">
      <c r="A224" s="14"/>
      <c r="B224" s="193"/>
      <c r="C224" s="14"/>
      <c r="D224" s="185" t="s">
        <v>154</v>
      </c>
      <c r="E224" s="194" t="s">
        <v>1</v>
      </c>
      <c r="F224" s="195" t="s">
        <v>159</v>
      </c>
      <c r="G224" s="14"/>
      <c r="H224" s="196">
        <v>0.222</v>
      </c>
      <c r="I224" s="197"/>
      <c r="J224" s="14"/>
      <c r="K224" s="14"/>
      <c r="L224" s="193"/>
      <c r="M224" s="198"/>
      <c r="N224" s="199"/>
      <c r="O224" s="199"/>
      <c r="P224" s="199"/>
      <c r="Q224" s="199"/>
      <c r="R224" s="199"/>
      <c r="S224" s="199"/>
      <c r="T224" s="200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194" t="s">
        <v>154</v>
      </c>
      <c r="AU224" s="194" t="s">
        <v>89</v>
      </c>
      <c r="AV224" s="14" t="s">
        <v>152</v>
      </c>
      <c r="AW224" s="14" t="s">
        <v>32</v>
      </c>
      <c r="AX224" s="14" t="s">
        <v>84</v>
      </c>
      <c r="AY224" s="194" t="s">
        <v>145</v>
      </c>
    </row>
    <row r="225" s="12" customFormat="1" ht="22.8" customHeight="1">
      <c r="A225" s="12"/>
      <c r="B225" s="157"/>
      <c r="C225" s="12"/>
      <c r="D225" s="158" t="s">
        <v>75</v>
      </c>
      <c r="E225" s="168" t="s">
        <v>189</v>
      </c>
      <c r="F225" s="168" t="s">
        <v>312</v>
      </c>
      <c r="G225" s="12"/>
      <c r="H225" s="12"/>
      <c r="I225" s="160"/>
      <c r="J225" s="169">
        <f>BK225</f>
        <v>0</v>
      </c>
      <c r="K225" s="12"/>
      <c r="L225" s="157"/>
      <c r="M225" s="162"/>
      <c r="N225" s="163"/>
      <c r="O225" s="163"/>
      <c r="P225" s="164">
        <f>SUM(P226:P262)</f>
        <v>0</v>
      </c>
      <c r="Q225" s="163"/>
      <c r="R225" s="164">
        <f>SUM(R226:R262)</f>
        <v>2.4291510000000001</v>
      </c>
      <c r="S225" s="163"/>
      <c r="T225" s="165">
        <f>SUM(T226:T262)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158" t="s">
        <v>84</v>
      </c>
      <c r="AT225" s="166" t="s">
        <v>75</v>
      </c>
      <c r="AU225" s="166" t="s">
        <v>84</v>
      </c>
      <c r="AY225" s="158" t="s">
        <v>145</v>
      </c>
      <c r="BK225" s="167">
        <f>SUM(BK226:BK262)</f>
        <v>0</v>
      </c>
    </row>
    <row r="226" s="2" customFormat="1" ht="37.8" customHeight="1">
      <c r="A226" s="37"/>
      <c r="B226" s="170"/>
      <c r="C226" s="171" t="s">
        <v>90</v>
      </c>
      <c r="D226" s="171" t="s">
        <v>147</v>
      </c>
      <c r="E226" s="172" t="s">
        <v>1267</v>
      </c>
      <c r="F226" s="173" t="s">
        <v>1268</v>
      </c>
      <c r="G226" s="174" t="s">
        <v>236</v>
      </c>
      <c r="H226" s="175">
        <v>2</v>
      </c>
      <c r="I226" s="176"/>
      <c r="J226" s="177">
        <f>ROUND(I226*H226,2)</f>
        <v>0</v>
      </c>
      <c r="K226" s="173" t="s">
        <v>1</v>
      </c>
      <c r="L226" s="38"/>
      <c r="M226" s="178" t="s">
        <v>1</v>
      </c>
      <c r="N226" s="179" t="s">
        <v>42</v>
      </c>
      <c r="O226" s="76"/>
      <c r="P226" s="180">
        <f>O226*H226</f>
        <v>0</v>
      </c>
      <c r="Q226" s="180">
        <v>0</v>
      </c>
      <c r="R226" s="180">
        <f>Q226*H226</f>
        <v>0</v>
      </c>
      <c r="S226" s="180">
        <v>0</v>
      </c>
      <c r="T226" s="18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82" t="s">
        <v>152</v>
      </c>
      <c r="AT226" s="182" t="s">
        <v>147</v>
      </c>
      <c r="AU226" s="182" t="s">
        <v>89</v>
      </c>
      <c r="AY226" s="18" t="s">
        <v>145</v>
      </c>
      <c r="BE226" s="183">
        <f>IF(N226="základní",J226,0)</f>
        <v>0</v>
      </c>
      <c r="BF226" s="183">
        <f>IF(N226="snížená",J226,0)</f>
        <v>0</v>
      </c>
      <c r="BG226" s="183">
        <f>IF(N226="zákl. přenesená",J226,0)</f>
        <v>0</v>
      </c>
      <c r="BH226" s="183">
        <f>IF(N226="sníž. přenesená",J226,0)</f>
        <v>0</v>
      </c>
      <c r="BI226" s="183">
        <f>IF(N226="nulová",J226,0)</f>
        <v>0</v>
      </c>
      <c r="BJ226" s="18" t="s">
        <v>89</v>
      </c>
      <c r="BK226" s="183">
        <f>ROUND(I226*H226,2)</f>
        <v>0</v>
      </c>
      <c r="BL226" s="18" t="s">
        <v>152</v>
      </c>
      <c r="BM226" s="182" t="s">
        <v>99</v>
      </c>
    </row>
    <row r="227" s="2" customFormat="1" ht="24.15" customHeight="1">
      <c r="A227" s="37"/>
      <c r="B227" s="170"/>
      <c r="C227" s="201" t="s">
        <v>316</v>
      </c>
      <c r="D227" s="201" t="s">
        <v>214</v>
      </c>
      <c r="E227" s="202" t="s">
        <v>1269</v>
      </c>
      <c r="F227" s="203" t="s">
        <v>1270</v>
      </c>
      <c r="G227" s="204" t="s">
        <v>236</v>
      </c>
      <c r="H227" s="205">
        <v>2</v>
      </c>
      <c r="I227" s="206"/>
      <c r="J227" s="207">
        <f>ROUND(I227*H227,2)</f>
        <v>0</v>
      </c>
      <c r="K227" s="203" t="s">
        <v>1</v>
      </c>
      <c r="L227" s="208"/>
      <c r="M227" s="209" t="s">
        <v>1</v>
      </c>
      <c r="N227" s="210" t="s">
        <v>42</v>
      </c>
      <c r="O227" s="76"/>
      <c r="P227" s="180">
        <f>O227*H227</f>
        <v>0</v>
      </c>
      <c r="Q227" s="180">
        <v>0</v>
      </c>
      <c r="R227" s="180">
        <f>Q227*H227</f>
        <v>0</v>
      </c>
      <c r="S227" s="180">
        <v>0</v>
      </c>
      <c r="T227" s="18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82" t="s">
        <v>189</v>
      </c>
      <c r="AT227" s="182" t="s">
        <v>214</v>
      </c>
      <c r="AU227" s="182" t="s">
        <v>89</v>
      </c>
      <c r="AY227" s="18" t="s">
        <v>145</v>
      </c>
      <c r="BE227" s="183">
        <f>IF(N227="základní",J227,0)</f>
        <v>0</v>
      </c>
      <c r="BF227" s="183">
        <f>IF(N227="snížená",J227,0)</f>
        <v>0</v>
      </c>
      <c r="BG227" s="183">
        <f>IF(N227="zákl. přenesená",J227,0)</f>
        <v>0</v>
      </c>
      <c r="BH227" s="183">
        <f>IF(N227="sníž. přenesená",J227,0)</f>
        <v>0</v>
      </c>
      <c r="BI227" s="183">
        <f>IF(N227="nulová",J227,0)</f>
        <v>0</v>
      </c>
      <c r="BJ227" s="18" t="s">
        <v>89</v>
      </c>
      <c r="BK227" s="183">
        <f>ROUND(I227*H227,2)</f>
        <v>0</v>
      </c>
      <c r="BL227" s="18" t="s">
        <v>152</v>
      </c>
      <c r="BM227" s="182" t="s">
        <v>477</v>
      </c>
    </row>
    <row r="228" s="2" customFormat="1" ht="16.5" customHeight="1">
      <c r="A228" s="37"/>
      <c r="B228" s="170"/>
      <c r="C228" s="171" t="s">
        <v>320</v>
      </c>
      <c r="D228" s="171" t="s">
        <v>147</v>
      </c>
      <c r="E228" s="172" t="s">
        <v>1271</v>
      </c>
      <c r="F228" s="173" t="s">
        <v>1272</v>
      </c>
      <c r="G228" s="174" t="s">
        <v>236</v>
      </c>
      <c r="H228" s="175">
        <v>2</v>
      </c>
      <c r="I228" s="176"/>
      <c r="J228" s="177">
        <f>ROUND(I228*H228,2)</f>
        <v>0</v>
      </c>
      <c r="K228" s="173" t="s">
        <v>1</v>
      </c>
      <c r="L228" s="38"/>
      <c r="M228" s="178" t="s">
        <v>1</v>
      </c>
      <c r="N228" s="179" t="s">
        <v>42</v>
      </c>
      <c r="O228" s="76"/>
      <c r="P228" s="180">
        <f>O228*H228</f>
        <v>0</v>
      </c>
      <c r="Q228" s="180">
        <v>0</v>
      </c>
      <c r="R228" s="180">
        <f>Q228*H228</f>
        <v>0</v>
      </c>
      <c r="S228" s="180">
        <v>0</v>
      </c>
      <c r="T228" s="18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2" t="s">
        <v>152</v>
      </c>
      <c r="AT228" s="182" t="s">
        <v>147</v>
      </c>
      <c r="AU228" s="182" t="s">
        <v>89</v>
      </c>
      <c r="AY228" s="18" t="s">
        <v>145</v>
      </c>
      <c r="BE228" s="183">
        <f>IF(N228="základní",J228,0)</f>
        <v>0</v>
      </c>
      <c r="BF228" s="183">
        <f>IF(N228="snížená",J228,0)</f>
        <v>0</v>
      </c>
      <c r="BG228" s="183">
        <f>IF(N228="zákl. přenesená",J228,0)</f>
        <v>0</v>
      </c>
      <c r="BH228" s="183">
        <f>IF(N228="sníž. přenesená",J228,0)</f>
        <v>0</v>
      </c>
      <c r="BI228" s="183">
        <f>IF(N228="nulová",J228,0)</f>
        <v>0</v>
      </c>
      <c r="BJ228" s="18" t="s">
        <v>89</v>
      </c>
      <c r="BK228" s="183">
        <f>ROUND(I228*H228,2)</f>
        <v>0</v>
      </c>
      <c r="BL228" s="18" t="s">
        <v>152</v>
      </c>
      <c r="BM228" s="182" t="s">
        <v>485</v>
      </c>
    </row>
    <row r="229" s="2" customFormat="1" ht="24.15" customHeight="1">
      <c r="A229" s="37"/>
      <c r="B229" s="170"/>
      <c r="C229" s="171" t="s">
        <v>324</v>
      </c>
      <c r="D229" s="171" t="s">
        <v>147</v>
      </c>
      <c r="E229" s="172" t="s">
        <v>1273</v>
      </c>
      <c r="F229" s="173" t="s">
        <v>1274</v>
      </c>
      <c r="G229" s="174" t="s">
        <v>221</v>
      </c>
      <c r="H229" s="175">
        <v>105</v>
      </c>
      <c r="I229" s="176"/>
      <c r="J229" s="177">
        <f>ROUND(I229*H229,2)</f>
        <v>0</v>
      </c>
      <c r="K229" s="173" t="s">
        <v>1275</v>
      </c>
      <c r="L229" s="38"/>
      <c r="M229" s="178" t="s">
        <v>1</v>
      </c>
      <c r="N229" s="179" t="s">
        <v>42</v>
      </c>
      <c r="O229" s="76"/>
      <c r="P229" s="180">
        <f>O229*H229</f>
        <v>0</v>
      </c>
      <c r="Q229" s="180">
        <v>0</v>
      </c>
      <c r="R229" s="180">
        <f>Q229*H229</f>
        <v>0</v>
      </c>
      <c r="S229" s="180">
        <v>0</v>
      </c>
      <c r="T229" s="18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82" t="s">
        <v>152</v>
      </c>
      <c r="AT229" s="182" t="s">
        <v>147</v>
      </c>
      <c r="AU229" s="182" t="s">
        <v>89</v>
      </c>
      <c r="AY229" s="18" t="s">
        <v>145</v>
      </c>
      <c r="BE229" s="183">
        <f>IF(N229="základní",J229,0)</f>
        <v>0</v>
      </c>
      <c r="BF229" s="183">
        <f>IF(N229="snížená",J229,0)</f>
        <v>0</v>
      </c>
      <c r="BG229" s="183">
        <f>IF(N229="zákl. přenesená",J229,0)</f>
        <v>0</v>
      </c>
      <c r="BH229" s="183">
        <f>IF(N229="sníž. přenesená",J229,0)</f>
        <v>0</v>
      </c>
      <c r="BI229" s="183">
        <f>IF(N229="nulová",J229,0)</f>
        <v>0</v>
      </c>
      <c r="BJ229" s="18" t="s">
        <v>89</v>
      </c>
      <c r="BK229" s="183">
        <f>ROUND(I229*H229,2)</f>
        <v>0</v>
      </c>
      <c r="BL229" s="18" t="s">
        <v>152</v>
      </c>
      <c r="BM229" s="182" t="s">
        <v>490</v>
      </c>
    </row>
    <row r="230" s="2" customFormat="1" ht="24.15" customHeight="1">
      <c r="A230" s="37"/>
      <c r="B230" s="170"/>
      <c r="C230" s="171" t="s">
        <v>328</v>
      </c>
      <c r="D230" s="171" t="s">
        <v>147</v>
      </c>
      <c r="E230" s="172" t="s">
        <v>1276</v>
      </c>
      <c r="F230" s="173" t="s">
        <v>1277</v>
      </c>
      <c r="G230" s="174" t="s">
        <v>221</v>
      </c>
      <c r="H230" s="175">
        <v>137.40000000000001</v>
      </c>
      <c r="I230" s="176"/>
      <c r="J230" s="177">
        <f>ROUND(I230*H230,2)</f>
        <v>0</v>
      </c>
      <c r="K230" s="173" t="s">
        <v>1275</v>
      </c>
      <c r="L230" s="38"/>
      <c r="M230" s="178" t="s">
        <v>1</v>
      </c>
      <c r="N230" s="179" t="s">
        <v>42</v>
      </c>
      <c r="O230" s="76"/>
      <c r="P230" s="180">
        <f>O230*H230</f>
        <v>0</v>
      </c>
      <c r="Q230" s="180">
        <v>0</v>
      </c>
      <c r="R230" s="180">
        <f>Q230*H230</f>
        <v>0</v>
      </c>
      <c r="S230" s="180">
        <v>0</v>
      </c>
      <c r="T230" s="18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82" t="s">
        <v>152</v>
      </c>
      <c r="AT230" s="182" t="s">
        <v>147</v>
      </c>
      <c r="AU230" s="182" t="s">
        <v>89</v>
      </c>
      <c r="AY230" s="18" t="s">
        <v>145</v>
      </c>
      <c r="BE230" s="183">
        <f>IF(N230="základní",J230,0)</f>
        <v>0</v>
      </c>
      <c r="BF230" s="183">
        <f>IF(N230="snížená",J230,0)</f>
        <v>0</v>
      </c>
      <c r="BG230" s="183">
        <f>IF(N230="zákl. přenesená",J230,0)</f>
        <v>0</v>
      </c>
      <c r="BH230" s="183">
        <f>IF(N230="sníž. přenesená",J230,0)</f>
        <v>0</v>
      </c>
      <c r="BI230" s="183">
        <f>IF(N230="nulová",J230,0)</f>
        <v>0</v>
      </c>
      <c r="BJ230" s="18" t="s">
        <v>89</v>
      </c>
      <c r="BK230" s="183">
        <f>ROUND(I230*H230,2)</f>
        <v>0</v>
      </c>
      <c r="BL230" s="18" t="s">
        <v>152</v>
      </c>
      <c r="BM230" s="182" t="s">
        <v>501</v>
      </c>
    </row>
    <row r="231" s="2" customFormat="1" ht="24.15" customHeight="1">
      <c r="A231" s="37"/>
      <c r="B231" s="170"/>
      <c r="C231" s="171" t="s">
        <v>333</v>
      </c>
      <c r="D231" s="171" t="s">
        <v>147</v>
      </c>
      <c r="E231" s="172" t="s">
        <v>1278</v>
      </c>
      <c r="F231" s="173" t="s">
        <v>1279</v>
      </c>
      <c r="G231" s="174" t="s">
        <v>236</v>
      </c>
      <c r="H231" s="175">
        <v>8</v>
      </c>
      <c r="I231" s="176"/>
      <c r="J231" s="177">
        <f>ROUND(I231*H231,2)</f>
        <v>0</v>
      </c>
      <c r="K231" s="173" t="s">
        <v>151</v>
      </c>
      <c r="L231" s="38"/>
      <c r="M231" s="178" t="s">
        <v>1</v>
      </c>
      <c r="N231" s="179" t="s">
        <v>42</v>
      </c>
      <c r="O231" s="76"/>
      <c r="P231" s="180">
        <f>O231*H231</f>
        <v>0</v>
      </c>
      <c r="Q231" s="180">
        <v>0</v>
      </c>
      <c r="R231" s="180">
        <f>Q231*H231</f>
        <v>0</v>
      </c>
      <c r="S231" s="180">
        <v>0</v>
      </c>
      <c r="T231" s="18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82" t="s">
        <v>152</v>
      </c>
      <c r="AT231" s="182" t="s">
        <v>147</v>
      </c>
      <c r="AU231" s="182" t="s">
        <v>89</v>
      </c>
      <c r="AY231" s="18" t="s">
        <v>145</v>
      </c>
      <c r="BE231" s="183">
        <f>IF(N231="základní",J231,0)</f>
        <v>0</v>
      </c>
      <c r="BF231" s="183">
        <f>IF(N231="snížená",J231,0)</f>
        <v>0</v>
      </c>
      <c r="BG231" s="183">
        <f>IF(N231="zákl. přenesená",J231,0)</f>
        <v>0</v>
      </c>
      <c r="BH231" s="183">
        <f>IF(N231="sníž. přenesená",J231,0)</f>
        <v>0</v>
      </c>
      <c r="BI231" s="183">
        <f>IF(N231="nulová",J231,0)</f>
        <v>0</v>
      </c>
      <c r="BJ231" s="18" t="s">
        <v>89</v>
      </c>
      <c r="BK231" s="183">
        <f>ROUND(I231*H231,2)</f>
        <v>0</v>
      </c>
      <c r="BL231" s="18" t="s">
        <v>152</v>
      </c>
      <c r="BM231" s="182" t="s">
        <v>102</v>
      </c>
    </row>
    <row r="232" s="2" customFormat="1" ht="24.15" customHeight="1">
      <c r="A232" s="37"/>
      <c r="B232" s="170"/>
      <c r="C232" s="201" t="s">
        <v>338</v>
      </c>
      <c r="D232" s="201" t="s">
        <v>214</v>
      </c>
      <c r="E232" s="202" t="s">
        <v>1280</v>
      </c>
      <c r="F232" s="203" t="s">
        <v>1281</v>
      </c>
      <c r="G232" s="204" t="s">
        <v>236</v>
      </c>
      <c r="H232" s="205">
        <v>8</v>
      </c>
      <c r="I232" s="206"/>
      <c r="J232" s="207">
        <f>ROUND(I232*H232,2)</f>
        <v>0</v>
      </c>
      <c r="K232" s="203" t="s">
        <v>151</v>
      </c>
      <c r="L232" s="208"/>
      <c r="M232" s="209" t="s">
        <v>1</v>
      </c>
      <c r="N232" s="210" t="s">
        <v>42</v>
      </c>
      <c r="O232" s="76"/>
      <c r="P232" s="180">
        <f>O232*H232</f>
        <v>0</v>
      </c>
      <c r="Q232" s="180">
        <v>0.0027000000000000001</v>
      </c>
      <c r="R232" s="180">
        <f>Q232*H232</f>
        <v>0.021600000000000001</v>
      </c>
      <c r="S232" s="180">
        <v>0</v>
      </c>
      <c r="T232" s="18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2" t="s">
        <v>189</v>
      </c>
      <c r="AT232" s="182" t="s">
        <v>214</v>
      </c>
      <c r="AU232" s="182" t="s">
        <v>89</v>
      </c>
      <c r="AY232" s="18" t="s">
        <v>145</v>
      </c>
      <c r="BE232" s="183">
        <f>IF(N232="základní",J232,0)</f>
        <v>0</v>
      </c>
      <c r="BF232" s="183">
        <f>IF(N232="snížená",J232,0)</f>
        <v>0</v>
      </c>
      <c r="BG232" s="183">
        <f>IF(N232="zákl. přenesená",J232,0)</f>
        <v>0</v>
      </c>
      <c r="BH232" s="183">
        <f>IF(N232="sníž. přenesená",J232,0)</f>
        <v>0</v>
      </c>
      <c r="BI232" s="183">
        <f>IF(N232="nulová",J232,0)</f>
        <v>0</v>
      </c>
      <c r="BJ232" s="18" t="s">
        <v>89</v>
      </c>
      <c r="BK232" s="183">
        <f>ROUND(I232*H232,2)</f>
        <v>0</v>
      </c>
      <c r="BL232" s="18" t="s">
        <v>152</v>
      </c>
      <c r="BM232" s="182" t="s">
        <v>1282</v>
      </c>
    </row>
    <row r="233" s="2" customFormat="1" ht="24.15" customHeight="1">
      <c r="A233" s="37"/>
      <c r="B233" s="170"/>
      <c r="C233" s="171" t="s">
        <v>342</v>
      </c>
      <c r="D233" s="171" t="s">
        <v>147</v>
      </c>
      <c r="E233" s="172" t="s">
        <v>1283</v>
      </c>
      <c r="F233" s="173" t="s">
        <v>1284</v>
      </c>
      <c r="G233" s="174" t="s">
        <v>236</v>
      </c>
      <c r="H233" s="175">
        <v>4</v>
      </c>
      <c r="I233" s="176"/>
      <c r="J233" s="177">
        <f>ROUND(I233*H233,2)</f>
        <v>0</v>
      </c>
      <c r="K233" s="173" t="s">
        <v>151</v>
      </c>
      <c r="L233" s="38"/>
      <c r="M233" s="178" t="s">
        <v>1</v>
      </c>
      <c r="N233" s="179" t="s">
        <v>42</v>
      </c>
      <c r="O233" s="76"/>
      <c r="P233" s="180">
        <f>O233*H233</f>
        <v>0</v>
      </c>
      <c r="Q233" s="180">
        <v>0</v>
      </c>
      <c r="R233" s="180">
        <f>Q233*H233</f>
        <v>0</v>
      </c>
      <c r="S233" s="180">
        <v>0</v>
      </c>
      <c r="T233" s="18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82" t="s">
        <v>152</v>
      </c>
      <c r="AT233" s="182" t="s">
        <v>147</v>
      </c>
      <c r="AU233" s="182" t="s">
        <v>89</v>
      </c>
      <c r="AY233" s="18" t="s">
        <v>145</v>
      </c>
      <c r="BE233" s="183">
        <f>IF(N233="základní",J233,0)</f>
        <v>0</v>
      </c>
      <c r="BF233" s="183">
        <f>IF(N233="snížená",J233,0)</f>
        <v>0</v>
      </c>
      <c r="BG233" s="183">
        <f>IF(N233="zákl. přenesená",J233,0)</f>
        <v>0</v>
      </c>
      <c r="BH233" s="183">
        <f>IF(N233="sníž. přenesená",J233,0)</f>
        <v>0</v>
      </c>
      <c r="BI233" s="183">
        <f>IF(N233="nulová",J233,0)</f>
        <v>0</v>
      </c>
      <c r="BJ233" s="18" t="s">
        <v>89</v>
      </c>
      <c r="BK233" s="183">
        <f>ROUND(I233*H233,2)</f>
        <v>0</v>
      </c>
      <c r="BL233" s="18" t="s">
        <v>152</v>
      </c>
      <c r="BM233" s="182" t="s">
        <v>1285</v>
      </c>
    </row>
    <row r="234" s="2" customFormat="1" ht="24.15" customHeight="1">
      <c r="A234" s="37"/>
      <c r="B234" s="170"/>
      <c r="C234" s="201" t="s">
        <v>346</v>
      </c>
      <c r="D234" s="201" t="s">
        <v>214</v>
      </c>
      <c r="E234" s="202" t="s">
        <v>1286</v>
      </c>
      <c r="F234" s="203" t="s">
        <v>1287</v>
      </c>
      <c r="G234" s="204" t="s">
        <v>236</v>
      </c>
      <c r="H234" s="205">
        <v>4</v>
      </c>
      <c r="I234" s="206"/>
      <c r="J234" s="207">
        <f>ROUND(I234*H234,2)</f>
        <v>0</v>
      </c>
      <c r="K234" s="203" t="s">
        <v>151</v>
      </c>
      <c r="L234" s="208"/>
      <c r="M234" s="209" t="s">
        <v>1</v>
      </c>
      <c r="N234" s="210" t="s">
        <v>42</v>
      </c>
      <c r="O234" s="76"/>
      <c r="P234" s="180">
        <f>O234*H234</f>
        <v>0</v>
      </c>
      <c r="Q234" s="180">
        <v>0.0041999999999999997</v>
      </c>
      <c r="R234" s="180">
        <f>Q234*H234</f>
        <v>0.016799999999999999</v>
      </c>
      <c r="S234" s="180">
        <v>0</v>
      </c>
      <c r="T234" s="18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82" t="s">
        <v>189</v>
      </c>
      <c r="AT234" s="182" t="s">
        <v>214</v>
      </c>
      <c r="AU234" s="182" t="s">
        <v>89</v>
      </c>
      <c r="AY234" s="18" t="s">
        <v>145</v>
      </c>
      <c r="BE234" s="183">
        <f>IF(N234="základní",J234,0)</f>
        <v>0</v>
      </c>
      <c r="BF234" s="183">
        <f>IF(N234="snížená",J234,0)</f>
        <v>0</v>
      </c>
      <c r="BG234" s="183">
        <f>IF(N234="zákl. přenesená",J234,0)</f>
        <v>0</v>
      </c>
      <c r="BH234" s="183">
        <f>IF(N234="sníž. přenesená",J234,0)</f>
        <v>0</v>
      </c>
      <c r="BI234" s="183">
        <f>IF(N234="nulová",J234,0)</f>
        <v>0</v>
      </c>
      <c r="BJ234" s="18" t="s">
        <v>89</v>
      </c>
      <c r="BK234" s="183">
        <f>ROUND(I234*H234,2)</f>
        <v>0</v>
      </c>
      <c r="BL234" s="18" t="s">
        <v>152</v>
      </c>
      <c r="BM234" s="182" t="s">
        <v>1288</v>
      </c>
    </row>
    <row r="235" s="2" customFormat="1" ht="21.75" customHeight="1">
      <c r="A235" s="37"/>
      <c r="B235" s="170"/>
      <c r="C235" s="171" t="s">
        <v>350</v>
      </c>
      <c r="D235" s="171" t="s">
        <v>147</v>
      </c>
      <c r="E235" s="172" t="s">
        <v>1289</v>
      </c>
      <c r="F235" s="173" t="s">
        <v>1290</v>
      </c>
      <c r="G235" s="174" t="s">
        <v>221</v>
      </c>
      <c r="H235" s="175">
        <v>64.299999999999997</v>
      </c>
      <c r="I235" s="176"/>
      <c r="J235" s="177">
        <f>ROUND(I235*H235,2)</f>
        <v>0</v>
      </c>
      <c r="K235" s="173" t="s">
        <v>151</v>
      </c>
      <c r="L235" s="38"/>
      <c r="M235" s="178" t="s">
        <v>1</v>
      </c>
      <c r="N235" s="179" t="s">
        <v>42</v>
      </c>
      <c r="O235" s="76"/>
      <c r="P235" s="180">
        <f>O235*H235</f>
        <v>0</v>
      </c>
      <c r="Q235" s="180">
        <v>0</v>
      </c>
      <c r="R235" s="180">
        <f>Q235*H235</f>
        <v>0</v>
      </c>
      <c r="S235" s="180">
        <v>0</v>
      </c>
      <c r="T235" s="18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82" t="s">
        <v>152</v>
      </c>
      <c r="AT235" s="182" t="s">
        <v>147</v>
      </c>
      <c r="AU235" s="182" t="s">
        <v>89</v>
      </c>
      <c r="AY235" s="18" t="s">
        <v>145</v>
      </c>
      <c r="BE235" s="183">
        <f>IF(N235="základní",J235,0)</f>
        <v>0</v>
      </c>
      <c r="BF235" s="183">
        <f>IF(N235="snížená",J235,0)</f>
        <v>0</v>
      </c>
      <c r="BG235" s="183">
        <f>IF(N235="zákl. přenesená",J235,0)</f>
        <v>0</v>
      </c>
      <c r="BH235" s="183">
        <f>IF(N235="sníž. přenesená",J235,0)</f>
        <v>0</v>
      </c>
      <c r="BI235" s="183">
        <f>IF(N235="nulová",J235,0)</f>
        <v>0</v>
      </c>
      <c r="BJ235" s="18" t="s">
        <v>89</v>
      </c>
      <c r="BK235" s="183">
        <f>ROUND(I235*H235,2)</f>
        <v>0</v>
      </c>
      <c r="BL235" s="18" t="s">
        <v>152</v>
      </c>
      <c r="BM235" s="182" t="s">
        <v>1291</v>
      </c>
    </row>
    <row r="236" s="2" customFormat="1" ht="21.75" customHeight="1">
      <c r="A236" s="37"/>
      <c r="B236" s="170"/>
      <c r="C236" s="171" t="s">
        <v>93</v>
      </c>
      <c r="D236" s="171" t="s">
        <v>147</v>
      </c>
      <c r="E236" s="172" t="s">
        <v>1292</v>
      </c>
      <c r="F236" s="173" t="s">
        <v>1293</v>
      </c>
      <c r="G236" s="174" t="s">
        <v>221</v>
      </c>
      <c r="H236" s="175">
        <v>105</v>
      </c>
      <c r="I236" s="176"/>
      <c r="J236" s="177">
        <f>ROUND(I236*H236,2)</f>
        <v>0</v>
      </c>
      <c r="K236" s="173" t="s">
        <v>151</v>
      </c>
      <c r="L236" s="38"/>
      <c r="M236" s="178" t="s">
        <v>1</v>
      </c>
      <c r="N236" s="179" t="s">
        <v>42</v>
      </c>
      <c r="O236" s="76"/>
      <c r="P236" s="180">
        <f>O236*H236</f>
        <v>0</v>
      </c>
      <c r="Q236" s="180">
        <v>0</v>
      </c>
      <c r="R236" s="180">
        <f>Q236*H236</f>
        <v>0</v>
      </c>
      <c r="S236" s="180">
        <v>0</v>
      </c>
      <c r="T236" s="18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82" t="s">
        <v>152</v>
      </c>
      <c r="AT236" s="182" t="s">
        <v>147</v>
      </c>
      <c r="AU236" s="182" t="s">
        <v>89</v>
      </c>
      <c r="AY236" s="18" t="s">
        <v>145</v>
      </c>
      <c r="BE236" s="183">
        <f>IF(N236="základní",J236,0)</f>
        <v>0</v>
      </c>
      <c r="BF236" s="183">
        <f>IF(N236="snížená",J236,0)</f>
        <v>0</v>
      </c>
      <c r="BG236" s="183">
        <f>IF(N236="zákl. přenesená",J236,0)</f>
        <v>0</v>
      </c>
      <c r="BH236" s="183">
        <f>IF(N236="sníž. přenesená",J236,0)</f>
        <v>0</v>
      </c>
      <c r="BI236" s="183">
        <f>IF(N236="nulová",J236,0)</f>
        <v>0</v>
      </c>
      <c r="BJ236" s="18" t="s">
        <v>89</v>
      </c>
      <c r="BK236" s="183">
        <f>ROUND(I236*H236,2)</f>
        <v>0</v>
      </c>
      <c r="BL236" s="18" t="s">
        <v>152</v>
      </c>
      <c r="BM236" s="182" t="s">
        <v>1294</v>
      </c>
    </row>
    <row r="237" s="2" customFormat="1" ht="24.15" customHeight="1">
      <c r="A237" s="37"/>
      <c r="B237" s="170"/>
      <c r="C237" s="171" t="s">
        <v>356</v>
      </c>
      <c r="D237" s="171" t="s">
        <v>147</v>
      </c>
      <c r="E237" s="172" t="s">
        <v>1295</v>
      </c>
      <c r="F237" s="173" t="s">
        <v>1296</v>
      </c>
      <c r="G237" s="174" t="s">
        <v>236</v>
      </c>
      <c r="H237" s="175">
        <v>2</v>
      </c>
      <c r="I237" s="176"/>
      <c r="J237" s="177">
        <f>ROUND(I237*H237,2)</f>
        <v>0</v>
      </c>
      <c r="K237" s="173" t="s">
        <v>151</v>
      </c>
      <c r="L237" s="38"/>
      <c r="M237" s="178" t="s">
        <v>1</v>
      </c>
      <c r="N237" s="179" t="s">
        <v>42</v>
      </c>
      <c r="O237" s="76"/>
      <c r="P237" s="180">
        <f>O237*H237</f>
        <v>0</v>
      </c>
      <c r="Q237" s="180">
        <v>0.45937</v>
      </c>
      <c r="R237" s="180">
        <f>Q237*H237</f>
        <v>0.91874</v>
      </c>
      <c r="S237" s="180">
        <v>0</v>
      </c>
      <c r="T237" s="18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82" t="s">
        <v>152</v>
      </c>
      <c r="AT237" s="182" t="s">
        <v>147</v>
      </c>
      <c r="AU237" s="182" t="s">
        <v>89</v>
      </c>
      <c r="AY237" s="18" t="s">
        <v>145</v>
      </c>
      <c r="BE237" s="183">
        <f>IF(N237="základní",J237,0)</f>
        <v>0</v>
      </c>
      <c r="BF237" s="183">
        <f>IF(N237="snížená",J237,0)</f>
        <v>0</v>
      </c>
      <c r="BG237" s="183">
        <f>IF(N237="zákl. přenesená",J237,0)</f>
        <v>0</v>
      </c>
      <c r="BH237" s="183">
        <f>IF(N237="sníž. přenesená",J237,0)</f>
        <v>0</v>
      </c>
      <c r="BI237" s="183">
        <f>IF(N237="nulová",J237,0)</f>
        <v>0</v>
      </c>
      <c r="BJ237" s="18" t="s">
        <v>89</v>
      </c>
      <c r="BK237" s="183">
        <f>ROUND(I237*H237,2)</f>
        <v>0</v>
      </c>
      <c r="BL237" s="18" t="s">
        <v>152</v>
      </c>
      <c r="BM237" s="182" t="s">
        <v>1297</v>
      </c>
    </row>
    <row r="238" s="2" customFormat="1" ht="24.15" customHeight="1">
      <c r="A238" s="37"/>
      <c r="B238" s="170"/>
      <c r="C238" s="171" t="s">
        <v>359</v>
      </c>
      <c r="D238" s="171" t="s">
        <v>147</v>
      </c>
      <c r="E238" s="172" t="s">
        <v>1298</v>
      </c>
      <c r="F238" s="173" t="s">
        <v>1299</v>
      </c>
      <c r="G238" s="174" t="s">
        <v>221</v>
      </c>
      <c r="H238" s="175">
        <v>137.40000000000001</v>
      </c>
      <c r="I238" s="176"/>
      <c r="J238" s="177">
        <f>ROUND(I238*H238,2)</f>
        <v>0</v>
      </c>
      <c r="K238" s="173" t="s">
        <v>151</v>
      </c>
      <c r="L238" s="38"/>
      <c r="M238" s="178" t="s">
        <v>1</v>
      </c>
      <c r="N238" s="179" t="s">
        <v>42</v>
      </c>
      <c r="O238" s="76"/>
      <c r="P238" s="180">
        <f>O238*H238</f>
        <v>0</v>
      </c>
      <c r="Q238" s="180">
        <v>0</v>
      </c>
      <c r="R238" s="180">
        <f>Q238*H238</f>
        <v>0</v>
      </c>
      <c r="S238" s="180">
        <v>0</v>
      </c>
      <c r="T238" s="18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82" t="s">
        <v>152</v>
      </c>
      <c r="AT238" s="182" t="s">
        <v>147</v>
      </c>
      <c r="AU238" s="182" t="s">
        <v>89</v>
      </c>
      <c r="AY238" s="18" t="s">
        <v>145</v>
      </c>
      <c r="BE238" s="183">
        <f>IF(N238="základní",J238,0)</f>
        <v>0</v>
      </c>
      <c r="BF238" s="183">
        <f>IF(N238="snížená",J238,0)</f>
        <v>0</v>
      </c>
      <c r="BG238" s="183">
        <f>IF(N238="zákl. přenesená",J238,0)</f>
        <v>0</v>
      </c>
      <c r="BH238" s="183">
        <f>IF(N238="sníž. přenesená",J238,0)</f>
        <v>0</v>
      </c>
      <c r="BI238" s="183">
        <f>IF(N238="nulová",J238,0)</f>
        <v>0</v>
      </c>
      <c r="BJ238" s="18" t="s">
        <v>89</v>
      </c>
      <c r="BK238" s="183">
        <f>ROUND(I238*H238,2)</f>
        <v>0</v>
      </c>
      <c r="BL238" s="18" t="s">
        <v>152</v>
      </c>
      <c r="BM238" s="182" t="s">
        <v>1300</v>
      </c>
    </row>
    <row r="239" s="2" customFormat="1" ht="24.15" customHeight="1">
      <c r="A239" s="37"/>
      <c r="B239" s="170"/>
      <c r="C239" s="171" t="s">
        <v>363</v>
      </c>
      <c r="D239" s="171" t="s">
        <v>147</v>
      </c>
      <c r="E239" s="172" t="s">
        <v>1301</v>
      </c>
      <c r="F239" s="173" t="s">
        <v>1302</v>
      </c>
      <c r="G239" s="174" t="s">
        <v>236</v>
      </c>
      <c r="H239" s="175">
        <v>2</v>
      </c>
      <c r="I239" s="176"/>
      <c r="J239" s="177">
        <f>ROUND(I239*H239,2)</f>
        <v>0</v>
      </c>
      <c r="K239" s="173" t="s">
        <v>151</v>
      </c>
      <c r="L239" s="38"/>
      <c r="M239" s="178" t="s">
        <v>1</v>
      </c>
      <c r="N239" s="179" t="s">
        <v>42</v>
      </c>
      <c r="O239" s="76"/>
      <c r="P239" s="180">
        <f>O239*H239</f>
        <v>0</v>
      </c>
      <c r="Q239" s="180">
        <v>0.10609</v>
      </c>
      <c r="R239" s="180">
        <f>Q239*H239</f>
        <v>0.21218000000000001</v>
      </c>
      <c r="S239" s="180">
        <v>0</v>
      </c>
      <c r="T239" s="18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82" t="s">
        <v>152</v>
      </c>
      <c r="AT239" s="182" t="s">
        <v>147</v>
      </c>
      <c r="AU239" s="182" t="s">
        <v>89</v>
      </c>
      <c r="AY239" s="18" t="s">
        <v>145</v>
      </c>
      <c r="BE239" s="183">
        <f>IF(N239="základní",J239,0)</f>
        <v>0</v>
      </c>
      <c r="BF239" s="183">
        <f>IF(N239="snížená",J239,0)</f>
        <v>0</v>
      </c>
      <c r="BG239" s="183">
        <f>IF(N239="zákl. přenesená",J239,0)</f>
        <v>0</v>
      </c>
      <c r="BH239" s="183">
        <f>IF(N239="sníž. přenesená",J239,0)</f>
        <v>0</v>
      </c>
      <c r="BI239" s="183">
        <f>IF(N239="nulová",J239,0)</f>
        <v>0</v>
      </c>
      <c r="BJ239" s="18" t="s">
        <v>89</v>
      </c>
      <c r="BK239" s="183">
        <f>ROUND(I239*H239,2)</f>
        <v>0</v>
      </c>
      <c r="BL239" s="18" t="s">
        <v>152</v>
      </c>
      <c r="BM239" s="182" t="s">
        <v>1303</v>
      </c>
    </row>
    <row r="240" s="13" customFormat="1">
      <c r="A240" s="13"/>
      <c r="B240" s="184"/>
      <c r="C240" s="13"/>
      <c r="D240" s="185" t="s">
        <v>154</v>
      </c>
      <c r="E240" s="186" t="s">
        <v>1</v>
      </c>
      <c r="F240" s="187" t="s">
        <v>1304</v>
      </c>
      <c r="G240" s="13"/>
      <c r="H240" s="188">
        <v>1</v>
      </c>
      <c r="I240" s="189"/>
      <c r="J240" s="13"/>
      <c r="K240" s="13"/>
      <c r="L240" s="184"/>
      <c r="M240" s="190"/>
      <c r="N240" s="191"/>
      <c r="O240" s="191"/>
      <c r="P240" s="191"/>
      <c r="Q240" s="191"/>
      <c r="R240" s="191"/>
      <c r="S240" s="191"/>
      <c r="T240" s="19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6" t="s">
        <v>154</v>
      </c>
      <c r="AU240" s="186" t="s">
        <v>89</v>
      </c>
      <c r="AV240" s="13" t="s">
        <v>89</v>
      </c>
      <c r="AW240" s="13" t="s">
        <v>32</v>
      </c>
      <c r="AX240" s="13" t="s">
        <v>76</v>
      </c>
      <c r="AY240" s="186" t="s">
        <v>145</v>
      </c>
    </row>
    <row r="241" s="13" customFormat="1">
      <c r="A241" s="13"/>
      <c r="B241" s="184"/>
      <c r="C241" s="13"/>
      <c r="D241" s="185" t="s">
        <v>154</v>
      </c>
      <c r="E241" s="186" t="s">
        <v>1</v>
      </c>
      <c r="F241" s="187" t="s">
        <v>1305</v>
      </c>
      <c r="G241" s="13"/>
      <c r="H241" s="188">
        <v>1</v>
      </c>
      <c r="I241" s="189"/>
      <c r="J241" s="13"/>
      <c r="K241" s="13"/>
      <c r="L241" s="184"/>
      <c r="M241" s="190"/>
      <c r="N241" s="191"/>
      <c r="O241" s="191"/>
      <c r="P241" s="191"/>
      <c r="Q241" s="191"/>
      <c r="R241" s="191"/>
      <c r="S241" s="191"/>
      <c r="T241" s="19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6" t="s">
        <v>154</v>
      </c>
      <c r="AU241" s="186" t="s">
        <v>89</v>
      </c>
      <c r="AV241" s="13" t="s">
        <v>89</v>
      </c>
      <c r="AW241" s="13" t="s">
        <v>32</v>
      </c>
      <c r="AX241" s="13" t="s">
        <v>76</v>
      </c>
      <c r="AY241" s="186" t="s">
        <v>145</v>
      </c>
    </row>
    <row r="242" s="14" customFormat="1">
      <c r="A242" s="14"/>
      <c r="B242" s="193"/>
      <c r="C242" s="14"/>
      <c r="D242" s="185" t="s">
        <v>154</v>
      </c>
      <c r="E242" s="194" t="s">
        <v>1</v>
      </c>
      <c r="F242" s="195" t="s">
        <v>159</v>
      </c>
      <c r="G242" s="14"/>
      <c r="H242" s="196">
        <v>2</v>
      </c>
      <c r="I242" s="197"/>
      <c r="J242" s="14"/>
      <c r="K242" s="14"/>
      <c r="L242" s="193"/>
      <c r="M242" s="198"/>
      <c r="N242" s="199"/>
      <c r="O242" s="199"/>
      <c r="P242" s="199"/>
      <c r="Q242" s="199"/>
      <c r="R242" s="199"/>
      <c r="S242" s="199"/>
      <c r="T242" s="200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4" t="s">
        <v>154</v>
      </c>
      <c r="AU242" s="194" t="s">
        <v>89</v>
      </c>
      <c r="AV242" s="14" t="s">
        <v>152</v>
      </c>
      <c r="AW242" s="14" t="s">
        <v>32</v>
      </c>
      <c r="AX242" s="14" t="s">
        <v>84</v>
      </c>
      <c r="AY242" s="194" t="s">
        <v>145</v>
      </c>
    </row>
    <row r="243" s="2" customFormat="1" ht="24.15" customHeight="1">
      <c r="A243" s="37"/>
      <c r="B243" s="170"/>
      <c r="C243" s="171" t="s">
        <v>368</v>
      </c>
      <c r="D243" s="171" t="s">
        <v>147</v>
      </c>
      <c r="E243" s="172" t="s">
        <v>1306</v>
      </c>
      <c r="F243" s="173" t="s">
        <v>1307</v>
      </c>
      <c r="G243" s="174" t="s">
        <v>236</v>
      </c>
      <c r="H243" s="175">
        <v>2</v>
      </c>
      <c r="I243" s="176"/>
      <c r="J243" s="177">
        <f>ROUND(I243*H243,2)</f>
        <v>0</v>
      </c>
      <c r="K243" s="173" t="s">
        <v>151</v>
      </c>
      <c r="L243" s="38"/>
      <c r="M243" s="178" t="s">
        <v>1</v>
      </c>
      <c r="N243" s="179" t="s">
        <v>42</v>
      </c>
      <c r="O243" s="76"/>
      <c r="P243" s="180">
        <f>O243*H243</f>
        <v>0</v>
      </c>
      <c r="Q243" s="180">
        <v>0.10661</v>
      </c>
      <c r="R243" s="180">
        <f>Q243*H243</f>
        <v>0.21321999999999999</v>
      </c>
      <c r="S243" s="180">
        <v>0</v>
      </c>
      <c r="T243" s="18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82" t="s">
        <v>152</v>
      </c>
      <c r="AT243" s="182" t="s">
        <v>147</v>
      </c>
      <c r="AU243" s="182" t="s">
        <v>89</v>
      </c>
      <c r="AY243" s="18" t="s">
        <v>145</v>
      </c>
      <c r="BE243" s="183">
        <f>IF(N243="základní",J243,0)</f>
        <v>0</v>
      </c>
      <c r="BF243" s="183">
        <f>IF(N243="snížená",J243,0)</f>
        <v>0</v>
      </c>
      <c r="BG243" s="183">
        <f>IF(N243="zákl. přenesená",J243,0)</f>
        <v>0</v>
      </c>
      <c r="BH243" s="183">
        <f>IF(N243="sníž. přenesená",J243,0)</f>
        <v>0</v>
      </c>
      <c r="BI243" s="183">
        <f>IF(N243="nulová",J243,0)</f>
        <v>0</v>
      </c>
      <c r="BJ243" s="18" t="s">
        <v>89</v>
      </c>
      <c r="BK243" s="183">
        <f>ROUND(I243*H243,2)</f>
        <v>0</v>
      </c>
      <c r="BL243" s="18" t="s">
        <v>152</v>
      </c>
      <c r="BM243" s="182" t="s">
        <v>1308</v>
      </c>
    </row>
    <row r="244" s="13" customFormat="1">
      <c r="A244" s="13"/>
      <c r="B244" s="184"/>
      <c r="C244" s="13"/>
      <c r="D244" s="185" t="s">
        <v>154</v>
      </c>
      <c r="E244" s="186" t="s">
        <v>1</v>
      </c>
      <c r="F244" s="187" t="s">
        <v>1309</v>
      </c>
      <c r="G244" s="13"/>
      <c r="H244" s="188">
        <v>2</v>
      </c>
      <c r="I244" s="189"/>
      <c r="J244" s="13"/>
      <c r="K244" s="13"/>
      <c r="L244" s="184"/>
      <c r="M244" s="190"/>
      <c r="N244" s="191"/>
      <c r="O244" s="191"/>
      <c r="P244" s="191"/>
      <c r="Q244" s="191"/>
      <c r="R244" s="191"/>
      <c r="S244" s="191"/>
      <c r="T244" s="19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186" t="s">
        <v>154</v>
      </c>
      <c r="AU244" s="186" t="s">
        <v>89</v>
      </c>
      <c r="AV244" s="13" t="s">
        <v>89</v>
      </c>
      <c r="AW244" s="13" t="s">
        <v>32</v>
      </c>
      <c r="AX244" s="13" t="s">
        <v>76</v>
      </c>
      <c r="AY244" s="186" t="s">
        <v>145</v>
      </c>
    </row>
    <row r="245" s="14" customFormat="1">
      <c r="A245" s="14"/>
      <c r="B245" s="193"/>
      <c r="C245" s="14"/>
      <c r="D245" s="185" t="s">
        <v>154</v>
      </c>
      <c r="E245" s="194" t="s">
        <v>1</v>
      </c>
      <c r="F245" s="195" t="s">
        <v>159</v>
      </c>
      <c r="G245" s="14"/>
      <c r="H245" s="196">
        <v>2</v>
      </c>
      <c r="I245" s="197"/>
      <c r="J245" s="14"/>
      <c r="K245" s="14"/>
      <c r="L245" s="193"/>
      <c r="M245" s="198"/>
      <c r="N245" s="199"/>
      <c r="O245" s="199"/>
      <c r="P245" s="199"/>
      <c r="Q245" s="199"/>
      <c r="R245" s="199"/>
      <c r="S245" s="199"/>
      <c r="T245" s="200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4" t="s">
        <v>154</v>
      </c>
      <c r="AU245" s="194" t="s">
        <v>89</v>
      </c>
      <c r="AV245" s="14" t="s">
        <v>152</v>
      </c>
      <c r="AW245" s="14" t="s">
        <v>32</v>
      </c>
      <c r="AX245" s="14" t="s">
        <v>84</v>
      </c>
      <c r="AY245" s="194" t="s">
        <v>145</v>
      </c>
    </row>
    <row r="246" s="2" customFormat="1" ht="24.15" customHeight="1">
      <c r="A246" s="37"/>
      <c r="B246" s="170"/>
      <c r="C246" s="171" t="s">
        <v>372</v>
      </c>
      <c r="D246" s="171" t="s">
        <v>147</v>
      </c>
      <c r="E246" s="172" t="s">
        <v>1310</v>
      </c>
      <c r="F246" s="173" t="s">
        <v>1311</v>
      </c>
      <c r="G246" s="174" t="s">
        <v>236</v>
      </c>
      <c r="H246" s="175">
        <v>2</v>
      </c>
      <c r="I246" s="176"/>
      <c r="J246" s="177">
        <f>ROUND(I246*H246,2)</f>
        <v>0</v>
      </c>
      <c r="K246" s="173" t="s">
        <v>151</v>
      </c>
      <c r="L246" s="38"/>
      <c r="M246" s="178" t="s">
        <v>1</v>
      </c>
      <c r="N246" s="179" t="s">
        <v>42</v>
      </c>
      <c r="O246" s="76"/>
      <c r="P246" s="180">
        <f>O246*H246</f>
        <v>0</v>
      </c>
      <c r="Q246" s="180">
        <v>0.10921</v>
      </c>
      <c r="R246" s="180">
        <f>Q246*H246</f>
        <v>0.21842</v>
      </c>
      <c r="S246" s="180">
        <v>0</v>
      </c>
      <c r="T246" s="18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2" t="s">
        <v>152</v>
      </c>
      <c r="AT246" s="182" t="s">
        <v>147</v>
      </c>
      <c r="AU246" s="182" t="s">
        <v>89</v>
      </c>
      <c r="AY246" s="18" t="s">
        <v>145</v>
      </c>
      <c r="BE246" s="183">
        <f>IF(N246="základní",J246,0)</f>
        <v>0</v>
      </c>
      <c r="BF246" s="183">
        <f>IF(N246="snížená",J246,0)</f>
        <v>0</v>
      </c>
      <c r="BG246" s="183">
        <f>IF(N246="zákl. přenesená",J246,0)</f>
        <v>0</v>
      </c>
      <c r="BH246" s="183">
        <f>IF(N246="sníž. přenesená",J246,0)</f>
        <v>0</v>
      </c>
      <c r="BI246" s="183">
        <f>IF(N246="nulová",J246,0)</f>
        <v>0</v>
      </c>
      <c r="BJ246" s="18" t="s">
        <v>89</v>
      </c>
      <c r="BK246" s="183">
        <f>ROUND(I246*H246,2)</f>
        <v>0</v>
      </c>
      <c r="BL246" s="18" t="s">
        <v>152</v>
      </c>
      <c r="BM246" s="182" t="s">
        <v>1312</v>
      </c>
    </row>
    <row r="247" s="13" customFormat="1">
      <c r="A247" s="13"/>
      <c r="B247" s="184"/>
      <c r="C247" s="13"/>
      <c r="D247" s="185" t="s">
        <v>154</v>
      </c>
      <c r="E247" s="186" t="s">
        <v>1</v>
      </c>
      <c r="F247" s="187" t="s">
        <v>1313</v>
      </c>
      <c r="G247" s="13"/>
      <c r="H247" s="188">
        <v>1</v>
      </c>
      <c r="I247" s="189"/>
      <c r="J247" s="13"/>
      <c r="K247" s="13"/>
      <c r="L247" s="184"/>
      <c r="M247" s="190"/>
      <c r="N247" s="191"/>
      <c r="O247" s="191"/>
      <c r="P247" s="191"/>
      <c r="Q247" s="191"/>
      <c r="R247" s="191"/>
      <c r="S247" s="191"/>
      <c r="T247" s="19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6" t="s">
        <v>154</v>
      </c>
      <c r="AU247" s="186" t="s">
        <v>89</v>
      </c>
      <c r="AV247" s="13" t="s">
        <v>89</v>
      </c>
      <c r="AW247" s="13" t="s">
        <v>32</v>
      </c>
      <c r="AX247" s="13" t="s">
        <v>76</v>
      </c>
      <c r="AY247" s="186" t="s">
        <v>145</v>
      </c>
    </row>
    <row r="248" s="13" customFormat="1">
      <c r="A248" s="13"/>
      <c r="B248" s="184"/>
      <c r="C248" s="13"/>
      <c r="D248" s="185" t="s">
        <v>154</v>
      </c>
      <c r="E248" s="186" t="s">
        <v>1</v>
      </c>
      <c r="F248" s="187" t="s">
        <v>1314</v>
      </c>
      <c r="G248" s="13"/>
      <c r="H248" s="188">
        <v>1</v>
      </c>
      <c r="I248" s="189"/>
      <c r="J248" s="13"/>
      <c r="K248" s="13"/>
      <c r="L248" s="184"/>
      <c r="M248" s="190"/>
      <c r="N248" s="191"/>
      <c r="O248" s="191"/>
      <c r="P248" s="191"/>
      <c r="Q248" s="191"/>
      <c r="R248" s="191"/>
      <c r="S248" s="191"/>
      <c r="T248" s="19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186" t="s">
        <v>154</v>
      </c>
      <c r="AU248" s="186" t="s">
        <v>89</v>
      </c>
      <c r="AV248" s="13" t="s">
        <v>89</v>
      </c>
      <c r="AW248" s="13" t="s">
        <v>32</v>
      </c>
      <c r="AX248" s="13" t="s">
        <v>76</v>
      </c>
      <c r="AY248" s="186" t="s">
        <v>145</v>
      </c>
    </row>
    <row r="249" s="14" customFormat="1">
      <c r="A249" s="14"/>
      <c r="B249" s="193"/>
      <c r="C249" s="14"/>
      <c r="D249" s="185" t="s">
        <v>154</v>
      </c>
      <c r="E249" s="194" t="s">
        <v>1</v>
      </c>
      <c r="F249" s="195" t="s">
        <v>159</v>
      </c>
      <c r="G249" s="14"/>
      <c r="H249" s="196">
        <v>2</v>
      </c>
      <c r="I249" s="197"/>
      <c r="J249" s="14"/>
      <c r="K249" s="14"/>
      <c r="L249" s="193"/>
      <c r="M249" s="198"/>
      <c r="N249" s="199"/>
      <c r="O249" s="199"/>
      <c r="P249" s="199"/>
      <c r="Q249" s="199"/>
      <c r="R249" s="199"/>
      <c r="S249" s="199"/>
      <c r="T249" s="200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4" t="s">
        <v>154</v>
      </c>
      <c r="AU249" s="194" t="s">
        <v>89</v>
      </c>
      <c r="AV249" s="14" t="s">
        <v>152</v>
      </c>
      <c r="AW249" s="14" t="s">
        <v>32</v>
      </c>
      <c r="AX249" s="14" t="s">
        <v>84</v>
      </c>
      <c r="AY249" s="194" t="s">
        <v>145</v>
      </c>
    </row>
    <row r="250" s="2" customFormat="1" ht="24.15" customHeight="1">
      <c r="A250" s="37"/>
      <c r="B250" s="170"/>
      <c r="C250" s="171" t="s">
        <v>377</v>
      </c>
      <c r="D250" s="171" t="s">
        <v>147</v>
      </c>
      <c r="E250" s="172" t="s">
        <v>1315</v>
      </c>
      <c r="F250" s="173" t="s">
        <v>1316</v>
      </c>
      <c r="G250" s="174" t="s">
        <v>236</v>
      </c>
      <c r="H250" s="175">
        <v>1</v>
      </c>
      <c r="I250" s="176"/>
      <c r="J250" s="177">
        <f>ROUND(I250*H250,2)</f>
        <v>0</v>
      </c>
      <c r="K250" s="173" t="s">
        <v>151</v>
      </c>
      <c r="L250" s="38"/>
      <c r="M250" s="178" t="s">
        <v>1</v>
      </c>
      <c r="N250" s="179" t="s">
        <v>42</v>
      </c>
      <c r="O250" s="76"/>
      <c r="P250" s="180">
        <f>O250*H250</f>
        <v>0</v>
      </c>
      <c r="Q250" s="180">
        <v>0.10833</v>
      </c>
      <c r="R250" s="180">
        <f>Q250*H250</f>
        <v>0.10833</v>
      </c>
      <c r="S250" s="180">
        <v>0</v>
      </c>
      <c r="T250" s="18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82" t="s">
        <v>152</v>
      </c>
      <c r="AT250" s="182" t="s">
        <v>147</v>
      </c>
      <c r="AU250" s="182" t="s">
        <v>89</v>
      </c>
      <c r="AY250" s="18" t="s">
        <v>145</v>
      </c>
      <c r="BE250" s="183">
        <f>IF(N250="základní",J250,0)</f>
        <v>0</v>
      </c>
      <c r="BF250" s="183">
        <f>IF(N250="snížená",J250,0)</f>
        <v>0</v>
      </c>
      <c r="BG250" s="183">
        <f>IF(N250="zákl. přenesená",J250,0)</f>
        <v>0</v>
      </c>
      <c r="BH250" s="183">
        <f>IF(N250="sníž. přenesená",J250,0)</f>
        <v>0</v>
      </c>
      <c r="BI250" s="183">
        <f>IF(N250="nulová",J250,0)</f>
        <v>0</v>
      </c>
      <c r="BJ250" s="18" t="s">
        <v>89</v>
      </c>
      <c r="BK250" s="183">
        <f>ROUND(I250*H250,2)</f>
        <v>0</v>
      </c>
      <c r="BL250" s="18" t="s">
        <v>152</v>
      </c>
      <c r="BM250" s="182" t="s">
        <v>1317</v>
      </c>
    </row>
    <row r="251" s="13" customFormat="1">
      <c r="A251" s="13"/>
      <c r="B251" s="184"/>
      <c r="C251" s="13"/>
      <c r="D251" s="185" t="s">
        <v>154</v>
      </c>
      <c r="E251" s="186" t="s">
        <v>1</v>
      </c>
      <c r="F251" s="187" t="s">
        <v>1318</v>
      </c>
      <c r="G251" s="13"/>
      <c r="H251" s="188">
        <v>1</v>
      </c>
      <c r="I251" s="189"/>
      <c r="J251" s="13"/>
      <c r="K251" s="13"/>
      <c r="L251" s="184"/>
      <c r="M251" s="190"/>
      <c r="N251" s="191"/>
      <c r="O251" s="191"/>
      <c r="P251" s="191"/>
      <c r="Q251" s="191"/>
      <c r="R251" s="191"/>
      <c r="S251" s="191"/>
      <c r="T251" s="19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186" t="s">
        <v>154</v>
      </c>
      <c r="AU251" s="186" t="s">
        <v>89</v>
      </c>
      <c r="AV251" s="13" t="s">
        <v>89</v>
      </c>
      <c r="AW251" s="13" t="s">
        <v>32</v>
      </c>
      <c r="AX251" s="13" t="s">
        <v>76</v>
      </c>
      <c r="AY251" s="186" t="s">
        <v>145</v>
      </c>
    </row>
    <row r="252" s="14" customFormat="1">
      <c r="A252" s="14"/>
      <c r="B252" s="193"/>
      <c r="C252" s="14"/>
      <c r="D252" s="185" t="s">
        <v>154</v>
      </c>
      <c r="E252" s="194" t="s">
        <v>1</v>
      </c>
      <c r="F252" s="195" t="s">
        <v>159</v>
      </c>
      <c r="G252" s="14"/>
      <c r="H252" s="196">
        <v>1</v>
      </c>
      <c r="I252" s="197"/>
      <c r="J252" s="14"/>
      <c r="K252" s="14"/>
      <c r="L252" s="193"/>
      <c r="M252" s="198"/>
      <c r="N252" s="199"/>
      <c r="O252" s="199"/>
      <c r="P252" s="199"/>
      <c r="Q252" s="199"/>
      <c r="R252" s="199"/>
      <c r="S252" s="199"/>
      <c r="T252" s="200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194" t="s">
        <v>154</v>
      </c>
      <c r="AU252" s="194" t="s">
        <v>89</v>
      </c>
      <c r="AV252" s="14" t="s">
        <v>152</v>
      </c>
      <c r="AW252" s="14" t="s">
        <v>32</v>
      </c>
      <c r="AX252" s="14" t="s">
        <v>84</v>
      </c>
      <c r="AY252" s="194" t="s">
        <v>145</v>
      </c>
    </row>
    <row r="253" s="2" customFormat="1" ht="24.15" customHeight="1">
      <c r="A253" s="37"/>
      <c r="B253" s="170"/>
      <c r="C253" s="171" t="s">
        <v>382</v>
      </c>
      <c r="D253" s="171" t="s">
        <v>147</v>
      </c>
      <c r="E253" s="172" t="s">
        <v>1319</v>
      </c>
      <c r="F253" s="173" t="s">
        <v>1320</v>
      </c>
      <c r="G253" s="174" t="s">
        <v>236</v>
      </c>
      <c r="H253" s="175">
        <v>1</v>
      </c>
      <c r="I253" s="176"/>
      <c r="J253" s="177">
        <f>ROUND(I253*H253,2)</f>
        <v>0</v>
      </c>
      <c r="K253" s="173" t="s">
        <v>151</v>
      </c>
      <c r="L253" s="38"/>
      <c r="M253" s="178" t="s">
        <v>1</v>
      </c>
      <c r="N253" s="179" t="s">
        <v>42</v>
      </c>
      <c r="O253" s="76"/>
      <c r="P253" s="180">
        <f>O253*H253</f>
        <v>0</v>
      </c>
      <c r="Q253" s="180">
        <v>0.11217000000000001</v>
      </c>
      <c r="R253" s="180">
        <f>Q253*H253</f>
        <v>0.11217000000000001</v>
      </c>
      <c r="S253" s="180">
        <v>0</v>
      </c>
      <c r="T253" s="18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82" t="s">
        <v>152</v>
      </c>
      <c r="AT253" s="182" t="s">
        <v>147</v>
      </c>
      <c r="AU253" s="182" t="s">
        <v>89</v>
      </c>
      <c r="AY253" s="18" t="s">
        <v>145</v>
      </c>
      <c r="BE253" s="183">
        <f>IF(N253="základní",J253,0)</f>
        <v>0</v>
      </c>
      <c r="BF253" s="183">
        <f>IF(N253="snížená",J253,0)</f>
        <v>0</v>
      </c>
      <c r="BG253" s="183">
        <f>IF(N253="zákl. přenesená",J253,0)</f>
        <v>0</v>
      </c>
      <c r="BH253" s="183">
        <f>IF(N253="sníž. přenesená",J253,0)</f>
        <v>0</v>
      </c>
      <c r="BI253" s="183">
        <f>IF(N253="nulová",J253,0)</f>
        <v>0</v>
      </c>
      <c r="BJ253" s="18" t="s">
        <v>89</v>
      </c>
      <c r="BK253" s="183">
        <f>ROUND(I253*H253,2)</f>
        <v>0</v>
      </c>
      <c r="BL253" s="18" t="s">
        <v>152</v>
      </c>
      <c r="BM253" s="182" t="s">
        <v>1321</v>
      </c>
    </row>
    <row r="254" s="13" customFormat="1">
      <c r="A254" s="13"/>
      <c r="B254" s="184"/>
      <c r="C254" s="13"/>
      <c r="D254" s="185" t="s">
        <v>154</v>
      </c>
      <c r="E254" s="186" t="s">
        <v>1</v>
      </c>
      <c r="F254" s="187" t="s">
        <v>1322</v>
      </c>
      <c r="G254" s="13"/>
      <c r="H254" s="188">
        <v>1</v>
      </c>
      <c r="I254" s="189"/>
      <c r="J254" s="13"/>
      <c r="K254" s="13"/>
      <c r="L254" s="184"/>
      <c r="M254" s="190"/>
      <c r="N254" s="191"/>
      <c r="O254" s="191"/>
      <c r="P254" s="191"/>
      <c r="Q254" s="191"/>
      <c r="R254" s="191"/>
      <c r="S254" s="191"/>
      <c r="T254" s="192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6" t="s">
        <v>154</v>
      </c>
      <c r="AU254" s="186" t="s">
        <v>89</v>
      </c>
      <c r="AV254" s="13" t="s">
        <v>89</v>
      </c>
      <c r="AW254" s="13" t="s">
        <v>32</v>
      </c>
      <c r="AX254" s="13" t="s">
        <v>76</v>
      </c>
      <c r="AY254" s="186" t="s">
        <v>145</v>
      </c>
    </row>
    <row r="255" s="14" customFormat="1">
      <c r="A255" s="14"/>
      <c r="B255" s="193"/>
      <c r="C255" s="14"/>
      <c r="D255" s="185" t="s">
        <v>154</v>
      </c>
      <c r="E255" s="194" t="s">
        <v>1</v>
      </c>
      <c r="F255" s="195" t="s">
        <v>159</v>
      </c>
      <c r="G255" s="14"/>
      <c r="H255" s="196">
        <v>1</v>
      </c>
      <c r="I255" s="197"/>
      <c r="J255" s="14"/>
      <c r="K255" s="14"/>
      <c r="L255" s="193"/>
      <c r="M255" s="198"/>
      <c r="N255" s="199"/>
      <c r="O255" s="199"/>
      <c r="P255" s="199"/>
      <c r="Q255" s="199"/>
      <c r="R255" s="199"/>
      <c r="S255" s="199"/>
      <c r="T255" s="200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4" t="s">
        <v>154</v>
      </c>
      <c r="AU255" s="194" t="s">
        <v>89</v>
      </c>
      <c r="AV255" s="14" t="s">
        <v>152</v>
      </c>
      <c r="AW255" s="14" t="s">
        <v>32</v>
      </c>
      <c r="AX255" s="14" t="s">
        <v>84</v>
      </c>
      <c r="AY255" s="194" t="s">
        <v>145</v>
      </c>
    </row>
    <row r="256" s="2" customFormat="1" ht="24.15" customHeight="1">
      <c r="A256" s="37"/>
      <c r="B256" s="170"/>
      <c r="C256" s="171" t="s">
        <v>385</v>
      </c>
      <c r="D256" s="171" t="s">
        <v>147</v>
      </c>
      <c r="E256" s="172" t="s">
        <v>321</v>
      </c>
      <c r="F256" s="173" t="s">
        <v>322</v>
      </c>
      <c r="G256" s="174" t="s">
        <v>236</v>
      </c>
      <c r="H256" s="175">
        <v>1</v>
      </c>
      <c r="I256" s="176"/>
      <c r="J256" s="177">
        <f>ROUND(I256*H256,2)</f>
        <v>0</v>
      </c>
      <c r="K256" s="173" t="s">
        <v>151</v>
      </c>
      <c r="L256" s="38"/>
      <c r="M256" s="178" t="s">
        <v>1</v>
      </c>
      <c r="N256" s="179" t="s">
        <v>42</v>
      </c>
      <c r="O256" s="76"/>
      <c r="P256" s="180">
        <f>O256*H256</f>
        <v>0</v>
      </c>
      <c r="Q256" s="180">
        <v>0.012120000000000001</v>
      </c>
      <c r="R256" s="180">
        <f>Q256*H256</f>
        <v>0.012120000000000001</v>
      </c>
      <c r="S256" s="180">
        <v>0</v>
      </c>
      <c r="T256" s="18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82" t="s">
        <v>152</v>
      </c>
      <c r="AT256" s="182" t="s">
        <v>147</v>
      </c>
      <c r="AU256" s="182" t="s">
        <v>89</v>
      </c>
      <c r="AY256" s="18" t="s">
        <v>145</v>
      </c>
      <c r="BE256" s="183">
        <f>IF(N256="základní",J256,0)</f>
        <v>0</v>
      </c>
      <c r="BF256" s="183">
        <f>IF(N256="snížená",J256,0)</f>
        <v>0</v>
      </c>
      <c r="BG256" s="183">
        <f>IF(N256="zákl. přenesená",J256,0)</f>
        <v>0</v>
      </c>
      <c r="BH256" s="183">
        <f>IF(N256="sníž. přenesená",J256,0)</f>
        <v>0</v>
      </c>
      <c r="BI256" s="183">
        <f>IF(N256="nulová",J256,0)</f>
        <v>0</v>
      </c>
      <c r="BJ256" s="18" t="s">
        <v>89</v>
      </c>
      <c r="BK256" s="183">
        <f>ROUND(I256*H256,2)</f>
        <v>0</v>
      </c>
      <c r="BL256" s="18" t="s">
        <v>152</v>
      </c>
      <c r="BM256" s="182" t="s">
        <v>1323</v>
      </c>
    </row>
    <row r="257" s="2" customFormat="1" ht="24.15" customHeight="1">
      <c r="A257" s="37"/>
      <c r="B257" s="170"/>
      <c r="C257" s="171" t="s">
        <v>419</v>
      </c>
      <c r="D257" s="171" t="s">
        <v>147</v>
      </c>
      <c r="E257" s="172" t="s">
        <v>1324</v>
      </c>
      <c r="F257" s="173" t="s">
        <v>1325</v>
      </c>
      <c r="G257" s="174" t="s">
        <v>236</v>
      </c>
      <c r="H257" s="175">
        <v>5</v>
      </c>
      <c r="I257" s="176"/>
      <c r="J257" s="177">
        <f>ROUND(I257*H257,2)</f>
        <v>0</v>
      </c>
      <c r="K257" s="173" t="s">
        <v>151</v>
      </c>
      <c r="L257" s="38"/>
      <c r="M257" s="178" t="s">
        <v>1</v>
      </c>
      <c r="N257" s="179" t="s">
        <v>42</v>
      </c>
      <c r="O257" s="76"/>
      <c r="P257" s="180">
        <f>O257*H257</f>
        <v>0</v>
      </c>
      <c r="Q257" s="180">
        <v>0.024240000000000001</v>
      </c>
      <c r="R257" s="180">
        <f>Q257*H257</f>
        <v>0.1212</v>
      </c>
      <c r="S257" s="180">
        <v>0</v>
      </c>
      <c r="T257" s="18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82" t="s">
        <v>152</v>
      </c>
      <c r="AT257" s="182" t="s">
        <v>147</v>
      </c>
      <c r="AU257" s="182" t="s">
        <v>89</v>
      </c>
      <c r="AY257" s="18" t="s">
        <v>145</v>
      </c>
      <c r="BE257" s="183">
        <f>IF(N257="základní",J257,0)</f>
        <v>0</v>
      </c>
      <c r="BF257" s="183">
        <f>IF(N257="snížená",J257,0)</f>
        <v>0</v>
      </c>
      <c r="BG257" s="183">
        <f>IF(N257="zákl. přenesená",J257,0)</f>
        <v>0</v>
      </c>
      <c r="BH257" s="183">
        <f>IF(N257="sníž. přenesená",J257,0)</f>
        <v>0</v>
      </c>
      <c r="BI257" s="183">
        <f>IF(N257="nulová",J257,0)</f>
        <v>0</v>
      </c>
      <c r="BJ257" s="18" t="s">
        <v>89</v>
      </c>
      <c r="BK257" s="183">
        <f>ROUND(I257*H257,2)</f>
        <v>0</v>
      </c>
      <c r="BL257" s="18" t="s">
        <v>152</v>
      </c>
      <c r="BM257" s="182" t="s">
        <v>1326</v>
      </c>
    </row>
    <row r="258" s="2" customFormat="1" ht="24.15" customHeight="1">
      <c r="A258" s="37"/>
      <c r="B258" s="170"/>
      <c r="C258" s="171" t="s">
        <v>96</v>
      </c>
      <c r="D258" s="171" t="s">
        <v>147</v>
      </c>
      <c r="E258" s="172" t="s">
        <v>325</v>
      </c>
      <c r="F258" s="173" t="s">
        <v>326</v>
      </c>
      <c r="G258" s="174" t="s">
        <v>236</v>
      </c>
      <c r="H258" s="175">
        <v>6</v>
      </c>
      <c r="I258" s="176"/>
      <c r="J258" s="177">
        <f>ROUND(I258*H258,2)</f>
        <v>0</v>
      </c>
      <c r="K258" s="173" t="s">
        <v>151</v>
      </c>
      <c r="L258" s="38"/>
      <c r="M258" s="178" t="s">
        <v>1</v>
      </c>
      <c r="N258" s="179" t="s">
        <v>42</v>
      </c>
      <c r="O258" s="76"/>
      <c r="P258" s="180">
        <f>O258*H258</f>
        <v>0</v>
      </c>
      <c r="Q258" s="180">
        <v>0</v>
      </c>
      <c r="R258" s="180">
        <f>Q258*H258</f>
        <v>0</v>
      </c>
      <c r="S258" s="180">
        <v>0</v>
      </c>
      <c r="T258" s="18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82" t="s">
        <v>152</v>
      </c>
      <c r="AT258" s="182" t="s">
        <v>147</v>
      </c>
      <c r="AU258" s="182" t="s">
        <v>89</v>
      </c>
      <c r="AY258" s="18" t="s">
        <v>145</v>
      </c>
      <c r="BE258" s="183">
        <f>IF(N258="základní",J258,0)</f>
        <v>0</v>
      </c>
      <c r="BF258" s="183">
        <f>IF(N258="snížená",J258,0)</f>
        <v>0</v>
      </c>
      <c r="BG258" s="183">
        <f>IF(N258="zákl. přenesená",J258,0)</f>
        <v>0</v>
      </c>
      <c r="BH258" s="183">
        <f>IF(N258="sníž. přenesená",J258,0)</f>
        <v>0</v>
      </c>
      <c r="BI258" s="183">
        <f>IF(N258="nulová",J258,0)</f>
        <v>0</v>
      </c>
      <c r="BJ258" s="18" t="s">
        <v>89</v>
      </c>
      <c r="BK258" s="183">
        <f>ROUND(I258*H258,2)</f>
        <v>0</v>
      </c>
      <c r="BL258" s="18" t="s">
        <v>152</v>
      </c>
      <c r="BM258" s="182" t="s">
        <v>985</v>
      </c>
    </row>
    <row r="259" s="2" customFormat="1" ht="33" customHeight="1">
      <c r="A259" s="37"/>
      <c r="B259" s="170"/>
      <c r="C259" s="171" t="s">
        <v>424</v>
      </c>
      <c r="D259" s="171" t="s">
        <v>147</v>
      </c>
      <c r="E259" s="172" t="s">
        <v>329</v>
      </c>
      <c r="F259" s="173" t="s">
        <v>330</v>
      </c>
      <c r="G259" s="174" t="s">
        <v>236</v>
      </c>
      <c r="H259" s="175">
        <v>6</v>
      </c>
      <c r="I259" s="176"/>
      <c r="J259" s="177">
        <f>ROUND(I259*H259,2)</f>
        <v>0</v>
      </c>
      <c r="K259" s="173" t="s">
        <v>151</v>
      </c>
      <c r="L259" s="38"/>
      <c r="M259" s="178" t="s">
        <v>1</v>
      </c>
      <c r="N259" s="179" t="s">
        <v>42</v>
      </c>
      <c r="O259" s="76"/>
      <c r="P259" s="180">
        <f>O259*H259</f>
        <v>0</v>
      </c>
      <c r="Q259" s="180">
        <v>0.072720000000000007</v>
      </c>
      <c r="R259" s="180">
        <f>Q259*H259</f>
        <v>0.43632000000000004</v>
      </c>
      <c r="S259" s="180">
        <v>0</v>
      </c>
      <c r="T259" s="18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82" t="s">
        <v>152</v>
      </c>
      <c r="AT259" s="182" t="s">
        <v>147</v>
      </c>
      <c r="AU259" s="182" t="s">
        <v>89</v>
      </c>
      <c r="AY259" s="18" t="s">
        <v>145</v>
      </c>
      <c r="BE259" s="183">
        <f>IF(N259="základní",J259,0)</f>
        <v>0</v>
      </c>
      <c r="BF259" s="183">
        <f>IF(N259="snížená",J259,0)</f>
        <v>0</v>
      </c>
      <c r="BG259" s="183">
        <f>IF(N259="zákl. přenesená",J259,0)</f>
        <v>0</v>
      </c>
      <c r="BH259" s="183">
        <f>IF(N259="sníž. přenesená",J259,0)</f>
        <v>0</v>
      </c>
      <c r="BI259" s="183">
        <f>IF(N259="nulová",J259,0)</f>
        <v>0</v>
      </c>
      <c r="BJ259" s="18" t="s">
        <v>89</v>
      </c>
      <c r="BK259" s="183">
        <f>ROUND(I259*H259,2)</f>
        <v>0</v>
      </c>
      <c r="BL259" s="18" t="s">
        <v>152</v>
      </c>
      <c r="BM259" s="182" t="s">
        <v>1327</v>
      </c>
    </row>
    <row r="260" s="2" customFormat="1" ht="21.75" customHeight="1">
      <c r="A260" s="37"/>
      <c r="B260" s="170"/>
      <c r="C260" s="171" t="s">
        <v>427</v>
      </c>
      <c r="D260" s="171" t="s">
        <v>147</v>
      </c>
      <c r="E260" s="172" t="s">
        <v>1328</v>
      </c>
      <c r="F260" s="173" t="s">
        <v>1329</v>
      </c>
      <c r="G260" s="174" t="s">
        <v>221</v>
      </c>
      <c r="H260" s="175">
        <v>292.69999999999999</v>
      </c>
      <c r="I260" s="176"/>
      <c r="J260" s="177">
        <f>ROUND(I260*H260,2)</f>
        <v>0</v>
      </c>
      <c r="K260" s="173" t="s">
        <v>151</v>
      </c>
      <c r="L260" s="38"/>
      <c r="M260" s="178" t="s">
        <v>1</v>
      </c>
      <c r="N260" s="179" t="s">
        <v>42</v>
      </c>
      <c r="O260" s="76"/>
      <c r="P260" s="180">
        <f>O260*H260</f>
        <v>0</v>
      </c>
      <c r="Q260" s="180">
        <v>0.00012999999999999999</v>
      </c>
      <c r="R260" s="180">
        <f>Q260*H260</f>
        <v>0.038050999999999995</v>
      </c>
      <c r="S260" s="180">
        <v>0</v>
      </c>
      <c r="T260" s="18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82" t="s">
        <v>152</v>
      </c>
      <c r="AT260" s="182" t="s">
        <v>147</v>
      </c>
      <c r="AU260" s="182" t="s">
        <v>89</v>
      </c>
      <c r="AY260" s="18" t="s">
        <v>145</v>
      </c>
      <c r="BE260" s="183">
        <f>IF(N260="základní",J260,0)</f>
        <v>0</v>
      </c>
      <c r="BF260" s="183">
        <f>IF(N260="snížená",J260,0)</f>
        <v>0</v>
      </c>
      <c r="BG260" s="183">
        <f>IF(N260="zákl. přenesená",J260,0)</f>
        <v>0</v>
      </c>
      <c r="BH260" s="183">
        <f>IF(N260="sníž. přenesená",J260,0)</f>
        <v>0</v>
      </c>
      <c r="BI260" s="183">
        <f>IF(N260="nulová",J260,0)</f>
        <v>0</v>
      </c>
      <c r="BJ260" s="18" t="s">
        <v>89</v>
      </c>
      <c r="BK260" s="183">
        <f>ROUND(I260*H260,2)</f>
        <v>0</v>
      </c>
      <c r="BL260" s="18" t="s">
        <v>152</v>
      </c>
      <c r="BM260" s="182" t="s">
        <v>1330</v>
      </c>
    </row>
    <row r="261" s="13" customFormat="1">
      <c r="A261" s="13"/>
      <c r="B261" s="184"/>
      <c r="C261" s="13"/>
      <c r="D261" s="185" t="s">
        <v>154</v>
      </c>
      <c r="E261" s="186" t="s">
        <v>1</v>
      </c>
      <c r="F261" s="187" t="s">
        <v>1331</v>
      </c>
      <c r="G261" s="13"/>
      <c r="H261" s="188">
        <v>292.69999999999999</v>
      </c>
      <c r="I261" s="189"/>
      <c r="J261" s="13"/>
      <c r="K261" s="13"/>
      <c r="L261" s="184"/>
      <c r="M261" s="190"/>
      <c r="N261" s="191"/>
      <c r="O261" s="191"/>
      <c r="P261" s="191"/>
      <c r="Q261" s="191"/>
      <c r="R261" s="191"/>
      <c r="S261" s="191"/>
      <c r="T261" s="19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186" t="s">
        <v>154</v>
      </c>
      <c r="AU261" s="186" t="s">
        <v>89</v>
      </c>
      <c r="AV261" s="13" t="s">
        <v>89</v>
      </c>
      <c r="AW261" s="13" t="s">
        <v>32</v>
      </c>
      <c r="AX261" s="13" t="s">
        <v>76</v>
      </c>
      <c r="AY261" s="186" t="s">
        <v>145</v>
      </c>
    </row>
    <row r="262" s="14" customFormat="1">
      <c r="A262" s="14"/>
      <c r="B262" s="193"/>
      <c r="C262" s="14"/>
      <c r="D262" s="185" t="s">
        <v>154</v>
      </c>
      <c r="E262" s="194" t="s">
        <v>1</v>
      </c>
      <c r="F262" s="195" t="s">
        <v>159</v>
      </c>
      <c r="G262" s="14"/>
      <c r="H262" s="196">
        <v>292.69999999999999</v>
      </c>
      <c r="I262" s="197"/>
      <c r="J262" s="14"/>
      <c r="K262" s="14"/>
      <c r="L262" s="193"/>
      <c r="M262" s="198"/>
      <c r="N262" s="199"/>
      <c r="O262" s="199"/>
      <c r="P262" s="199"/>
      <c r="Q262" s="199"/>
      <c r="R262" s="199"/>
      <c r="S262" s="199"/>
      <c r="T262" s="20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4" t="s">
        <v>154</v>
      </c>
      <c r="AU262" s="194" t="s">
        <v>89</v>
      </c>
      <c r="AV262" s="14" t="s">
        <v>152</v>
      </c>
      <c r="AW262" s="14" t="s">
        <v>32</v>
      </c>
      <c r="AX262" s="14" t="s">
        <v>84</v>
      </c>
      <c r="AY262" s="194" t="s">
        <v>145</v>
      </c>
    </row>
    <row r="263" s="12" customFormat="1" ht="22.8" customHeight="1">
      <c r="A263" s="12"/>
      <c r="B263" s="157"/>
      <c r="C263" s="12"/>
      <c r="D263" s="158" t="s">
        <v>75</v>
      </c>
      <c r="E263" s="168" t="s">
        <v>433</v>
      </c>
      <c r="F263" s="168" t="s">
        <v>434</v>
      </c>
      <c r="G263" s="12"/>
      <c r="H263" s="12"/>
      <c r="I263" s="160"/>
      <c r="J263" s="169">
        <f>BK263</f>
        <v>0</v>
      </c>
      <c r="K263" s="12"/>
      <c r="L263" s="157"/>
      <c r="M263" s="162"/>
      <c r="N263" s="163"/>
      <c r="O263" s="163"/>
      <c r="P263" s="164">
        <f>P264</f>
        <v>0</v>
      </c>
      <c r="Q263" s="163"/>
      <c r="R263" s="164">
        <f>R264</f>
        <v>0</v>
      </c>
      <c r="S263" s="163"/>
      <c r="T263" s="165">
        <f>T264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158" t="s">
        <v>84</v>
      </c>
      <c r="AT263" s="166" t="s">
        <v>75</v>
      </c>
      <c r="AU263" s="166" t="s">
        <v>84</v>
      </c>
      <c r="AY263" s="158" t="s">
        <v>145</v>
      </c>
      <c r="BK263" s="167">
        <f>BK264</f>
        <v>0</v>
      </c>
    </row>
    <row r="264" s="2" customFormat="1" ht="24.15" customHeight="1">
      <c r="A264" s="37"/>
      <c r="B264" s="170"/>
      <c r="C264" s="171" t="s">
        <v>430</v>
      </c>
      <c r="D264" s="171" t="s">
        <v>147</v>
      </c>
      <c r="E264" s="172" t="s">
        <v>1332</v>
      </c>
      <c r="F264" s="173" t="s">
        <v>1333</v>
      </c>
      <c r="G264" s="174" t="s">
        <v>174</v>
      </c>
      <c r="H264" s="175">
        <v>17.972999999999999</v>
      </c>
      <c r="I264" s="176"/>
      <c r="J264" s="177">
        <f>ROUND(I264*H264,2)</f>
        <v>0</v>
      </c>
      <c r="K264" s="173" t="s">
        <v>151</v>
      </c>
      <c r="L264" s="38"/>
      <c r="M264" s="178" t="s">
        <v>1</v>
      </c>
      <c r="N264" s="179" t="s">
        <v>42</v>
      </c>
      <c r="O264" s="76"/>
      <c r="P264" s="180">
        <f>O264*H264</f>
        <v>0</v>
      </c>
      <c r="Q264" s="180">
        <v>0</v>
      </c>
      <c r="R264" s="180">
        <f>Q264*H264</f>
        <v>0</v>
      </c>
      <c r="S264" s="180">
        <v>0</v>
      </c>
      <c r="T264" s="18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2" t="s">
        <v>152</v>
      </c>
      <c r="AT264" s="182" t="s">
        <v>147</v>
      </c>
      <c r="AU264" s="182" t="s">
        <v>89</v>
      </c>
      <c r="AY264" s="18" t="s">
        <v>145</v>
      </c>
      <c r="BE264" s="183">
        <f>IF(N264="základní",J264,0)</f>
        <v>0</v>
      </c>
      <c r="BF264" s="183">
        <f>IF(N264="snížená",J264,0)</f>
        <v>0</v>
      </c>
      <c r="BG264" s="183">
        <f>IF(N264="zákl. přenesená",J264,0)</f>
        <v>0</v>
      </c>
      <c r="BH264" s="183">
        <f>IF(N264="sníž. přenesená",J264,0)</f>
        <v>0</v>
      </c>
      <c r="BI264" s="183">
        <f>IF(N264="nulová",J264,0)</f>
        <v>0</v>
      </c>
      <c r="BJ264" s="18" t="s">
        <v>89</v>
      </c>
      <c r="BK264" s="183">
        <f>ROUND(I264*H264,2)</f>
        <v>0</v>
      </c>
      <c r="BL264" s="18" t="s">
        <v>152</v>
      </c>
      <c r="BM264" s="182" t="s">
        <v>1334</v>
      </c>
    </row>
    <row r="265" s="12" customFormat="1" ht="25.92" customHeight="1">
      <c r="A265" s="12"/>
      <c r="B265" s="157"/>
      <c r="C265" s="12"/>
      <c r="D265" s="158" t="s">
        <v>75</v>
      </c>
      <c r="E265" s="159" t="s">
        <v>438</v>
      </c>
      <c r="F265" s="159" t="s">
        <v>439</v>
      </c>
      <c r="G265" s="12"/>
      <c r="H265" s="12"/>
      <c r="I265" s="160"/>
      <c r="J265" s="161">
        <f>BK265</f>
        <v>0</v>
      </c>
      <c r="K265" s="12"/>
      <c r="L265" s="157"/>
      <c r="M265" s="162"/>
      <c r="N265" s="163"/>
      <c r="O265" s="163"/>
      <c r="P265" s="164">
        <f>P266</f>
        <v>0</v>
      </c>
      <c r="Q265" s="163"/>
      <c r="R265" s="164">
        <f>R266</f>
        <v>0.12281299999999999</v>
      </c>
      <c r="S265" s="163"/>
      <c r="T265" s="165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158" t="s">
        <v>89</v>
      </c>
      <c r="AT265" s="166" t="s">
        <v>75</v>
      </c>
      <c r="AU265" s="166" t="s">
        <v>76</v>
      </c>
      <c r="AY265" s="158" t="s">
        <v>145</v>
      </c>
      <c r="BK265" s="167">
        <f>BK266</f>
        <v>0</v>
      </c>
    </row>
    <row r="266" s="12" customFormat="1" ht="22.8" customHeight="1">
      <c r="A266" s="12"/>
      <c r="B266" s="157"/>
      <c r="C266" s="12"/>
      <c r="D266" s="158" t="s">
        <v>75</v>
      </c>
      <c r="E266" s="168" t="s">
        <v>1016</v>
      </c>
      <c r="F266" s="168" t="s">
        <v>1017</v>
      </c>
      <c r="G266" s="12"/>
      <c r="H266" s="12"/>
      <c r="I266" s="160"/>
      <c r="J266" s="169">
        <f>BK266</f>
        <v>0</v>
      </c>
      <c r="K266" s="12"/>
      <c r="L266" s="157"/>
      <c r="M266" s="162"/>
      <c r="N266" s="163"/>
      <c r="O266" s="163"/>
      <c r="P266" s="164">
        <f>SUM(P267:P269)</f>
        <v>0</v>
      </c>
      <c r="Q266" s="163"/>
      <c r="R266" s="164">
        <f>SUM(R267:R269)</f>
        <v>0.12281299999999999</v>
      </c>
      <c r="S266" s="163"/>
      <c r="T266" s="165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58" t="s">
        <v>89</v>
      </c>
      <c r="AT266" s="166" t="s">
        <v>75</v>
      </c>
      <c r="AU266" s="166" t="s">
        <v>84</v>
      </c>
      <c r="AY266" s="158" t="s">
        <v>145</v>
      </c>
      <c r="BK266" s="167">
        <f>SUM(BK267:BK269)</f>
        <v>0</v>
      </c>
    </row>
    <row r="267" s="2" customFormat="1" ht="21.75" customHeight="1">
      <c r="A267" s="37"/>
      <c r="B267" s="170"/>
      <c r="C267" s="171" t="s">
        <v>435</v>
      </c>
      <c r="D267" s="171" t="s">
        <v>147</v>
      </c>
      <c r="E267" s="172" t="s">
        <v>1021</v>
      </c>
      <c r="F267" s="173" t="s">
        <v>1022</v>
      </c>
      <c r="G267" s="174" t="s">
        <v>221</v>
      </c>
      <c r="H267" s="175">
        <v>64.299999999999997</v>
      </c>
      <c r="I267" s="176"/>
      <c r="J267" s="177">
        <f>ROUND(I267*H267,2)</f>
        <v>0</v>
      </c>
      <c r="K267" s="173" t="s">
        <v>151</v>
      </c>
      <c r="L267" s="38"/>
      <c r="M267" s="178" t="s">
        <v>1</v>
      </c>
      <c r="N267" s="179" t="s">
        <v>42</v>
      </c>
      <c r="O267" s="76"/>
      <c r="P267" s="180">
        <f>O267*H267</f>
        <v>0</v>
      </c>
      <c r="Q267" s="180">
        <v>0.00191</v>
      </c>
      <c r="R267" s="180">
        <f>Q267*H267</f>
        <v>0.12281299999999999</v>
      </c>
      <c r="S267" s="180">
        <v>0</v>
      </c>
      <c r="T267" s="18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82" t="s">
        <v>243</v>
      </c>
      <c r="AT267" s="182" t="s">
        <v>147</v>
      </c>
      <c r="AU267" s="182" t="s">
        <v>89</v>
      </c>
      <c r="AY267" s="18" t="s">
        <v>145</v>
      </c>
      <c r="BE267" s="183">
        <f>IF(N267="základní",J267,0)</f>
        <v>0</v>
      </c>
      <c r="BF267" s="183">
        <f>IF(N267="snížená",J267,0)</f>
        <v>0</v>
      </c>
      <c r="BG267" s="183">
        <f>IF(N267="zákl. přenesená",J267,0)</f>
        <v>0</v>
      </c>
      <c r="BH267" s="183">
        <f>IF(N267="sníž. přenesená",J267,0)</f>
        <v>0</v>
      </c>
      <c r="BI267" s="183">
        <f>IF(N267="nulová",J267,0)</f>
        <v>0</v>
      </c>
      <c r="BJ267" s="18" t="s">
        <v>89</v>
      </c>
      <c r="BK267" s="183">
        <f>ROUND(I267*H267,2)</f>
        <v>0</v>
      </c>
      <c r="BL267" s="18" t="s">
        <v>243</v>
      </c>
      <c r="BM267" s="182" t="s">
        <v>1335</v>
      </c>
    </row>
    <row r="268" s="13" customFormat="1">
      <c r="A268" s="13"/>
      <c r="B268" s="184"/>
      <c r="C268" s="13"/>
      <c r="D268" s="185" t="s">
        <v>154</v>
      </c>
      <c r="E268" s="186" t="s">
        <v>1</v>
      </c>
      <c r="F268" s="187" t="s">
        <v>1336</v>
      </c>
      <c r="G268" s="13"/>
      <c r="H268" s="188">
        <v>64.299999999999997</v>
      </c>
      <c r="I268" s="189"/>
      <c r="J268" s="13"/>
      <c r="K268" s="13"/>
      <c r="L268" s="184"/>
      <c r="M268" s="190"/>
      <c r="N268" s="191"/>
      <c r="O268" s="191"/>
      <c r="P268" s="191"/>
      <c r="Q268" s="191"/>
      <c r="R268" s="191"/>
      <c r="S268" s="191"/>
      <c r="T268" s="192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186" t="s">
        <v>154</v>
      </c>
      <c r="AU268" s="186" t="s">
        <v>89</v>
      </c>
      <c r="AV268" s="13" t="s">
        <v>89</v>
      </c>
      <c r="AW268" s="13" t="s">
        <v>32</v>
      </c>
      <c r="AX268" s="13" t="s">
        <v>76</v>
      </c>
      <c r="AY268" s="186" t="s">
        <v>145</v>
      </c>
    </row>
    <row r="269" s="14" customFormat="1">
      <c r="A269" s="14"/>
      <c r="B269" s="193"/>
      <c r="C269" s="14"/>
      <c r="D269" s="185" t="s">
        <v>154</v>
      </c>
      <c r="E269" s="194" t="s">
        <v>1</v>
      </c>
      <c r="F269" s="195" t="s">
        <v>159</v>
      </c>
      <c r="G269" s="14"/>
      <c r="H269" s="196">
        <v>64.299999999999997</v>
      </c>
      <c r="I269" s="197"/>
      <c r="J269" s="14"/>
      <c r="K269" s="14"/>
      <c r="L269" s="193"/>
      <c r="M269" s="198"/>
      <c r="N269" s="199"/>
      <c r="O269" s="199"/>
      <c r="P269" s="199"/>
      <c r="Q269" s="199"/>
      <c r="R269" s="199"/>
      <c r="S269" s="199"/>
      <c r="T269" s="200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194" t="s">
        <v>154</v>
      </c>
      <c r="AU269" s="194" t="s">
        <v>89</v>
      </c>
      <c r="AV269" s="14" t="s">
        <v>152</v>
      </c>
      <c r="AW269" s="14" t="s">
        <v>32</v>
      </c>
      <c r="AX269" s="14" t="s">
        <v>84</v>
      </c>
      <c r="AY269" s="194" t="s">
        <v>145</v>
      </c>
    </row>
    <row r="270" s="12" customFormat="1" ht="25.92" customHeight="1">
      <c r="A270" s="12"/>
      <c r="B270" s="157"/>
      <c r="C270" s="12"/>
      <c r="D270" s="158" t="s">
        <v>75</v>
      </c>
      <c r="E270" s="159" t="s">
        <v>1337</v>
      </c>
      <c r="F270" s="159" t="s">
        <v>1338</v>
      </c>
      <c r="G270" s="12"/>
      <c r="H270" s="12"/>
      <c r="I270" s="160"/>
      <c r="J270" s="161">
        <f>BK270</f>
        <v>0</v>
      </c>
      <c r="K270" s="12"/>
      <c r="L270" s="157"/>
      <c r="M270" s="162"/>
      <c r="N270" s="163"/>
      <c r="O270" s="163"/>
      <c r="P270" s="164">
        <f>SUM(P271:P272)</f>
        <v>0</v>
      </c>
      <c r="Q270" s="163"/>
      <c r="R270" s="164">
        <f>SUM(R271:R272)</f>
        <v>0</v>
      </c>
      <c r="S270" s="163"/>
      <c r="T270" s="165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158" t="s">
        <v>152</v>
      </c>
      <c r="AT270" s="166" t="s">
        <v>75</v>
      </c>
      <c r="AU270" s="166" t="s">
        <v>76</v>
      </c>
      <c r="AY270" s="158" t="s">
        <v>145</v>
      </c>
      <c r="BK270" s="167">
        <f>SUM(BK271:BK272)</f>
        <v>0</v>
      </c>
    </row>
    <row r="271" s="2" customFormat="1" ht="16.5" customHeight="1">
      <c r="A271" s="37"/>
      <c r="B271" s="170"/>
      <c r="C271" s="171" t="s">
        <v>442</v>
      </c>
      <c r="D271" s="171" t="s">
        <v>147</v>
      </c>
      <c r="E271" s="172" t="s">
        <v>1339</v>
      </c>
      <c r="F271" s="173" t="s">
        <v>1340</v>
      </c>
      <c r="G271" s="174" t="s">
        <v>493</v>
      </c>
      <c r="H271" s="175">
        <v>1</v>
      </c>
      <c r="I271" s="176"/>
      <c r="J271" s="177">
        <f>ROUND(I271*H271,2)</f>
        <v>0</v>
      </c>
      <c r="K271" s="173" t="s">
        <v>1</v>
      </c>
      <c r="L271" s="38"/>
      <c r="M271" s="178" t="s">
        <v>1</v>
      </c>
      <c r="N271" s="179" t="s">
        <v>42</v>
      </c>
      <c r="O271" s="76"/>
      <c r="P271" s="180">
        <f>O271*H271</f>
        <v>0</v>
      </c>
      <c r="Q271" s="180">
        <v>0</v>
      </c>
      <c r="R271" s="180">
        <f>Q271*H271</f>
        <v>0</v>
      </c>
      <c r="S271" s="180">
        <v>0</v>
      </c>
      <c r="T271" s="18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82" t="s">
        <v>1341</v>
      </c>
      <c r="AT271" s="182" t="s">
        <v>147</v>
      </c>
      <c r="AU271" s="182" t="s">
        <v>84</v>
      </c>
      <c r="AY271" s="18" t="s">
        <v>145</v>
      </c>
      <c r="BE271" s="183">
        <f>IF(N271="základní",J271,0)</f>
        <v>0</v>
      </c>
      <c r="BF271" s="183">
        <f>IF(N271="snížená",J271,0)</f>
        <v>0</v>
      </c>
      <c r="BG271" s="183">
        <f>IF(N271="zákl. přenesená",J271,0)</f>
        <v>0</v>
      </c>
      <c r="BH271" s="183">
        <f>IF(N271="sníž. přenesená",J271,0)</f>
        <v>0</v>
      </c>
      <c r="BI271" s="183">
        <f>IF(N271="nulová",J271,0)</f>
        <v>0</v>
      </c>
      <c r="BJ271" s="18" t="s">
        <v>89</v>
      </c>
      <c r="BK271" s="183">
        <f>ROUND(I271*H271,2)</f>
        <v>0</v>
      </c>
      <c r="BL271" s="18" t="s">
        <v>1341</v>
      </c>
      <c r="BM271" s="182" t="s">
        <v>1342</v>
      </c>
    </row>
    <row r="272" s="2" customFormat="1" ht="16.5" customHeight="1">
      <c r="A272" s="37"/>
      <c r="B272" s="170"/>
      <c r="C272" s="171" t="s">
        <v>448</v>
      </c>
      <c r="D272" s="171" t="s">
        <v>147</v>
      </c>
      <c r="E272" s="172" t="s">
        <v>1343</v>
      </c>
      <c r="F272" s="173" t="s">
        <v>1344</v>
      </c>
      <c r="G272" s="174" t="s">
        <v>493</v>
      </c>
      <c r="H272" s="175">
        <v>1</v>
      </c>
      <c r="I272" s="176"/>
      <c r="J272" s="177">
        <f>ROUND(I272*H272,2)</f>
        <v>0</v>
      </c>
      <c r="K272" s="173" t="s">
        <v>1</v>
      </c>
      <c r="L272" s="38"/>
      <c r="M272" s="219" t="s">
        <v>1</v>
      </c>
      <c r="N272" s="220" t="s">
        <v>42</v>
      </c>
      <c r="O272" s="221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82" t="s">
        <v>1341</v>
      </c>
      <c r="AT272" s="182" t="s">
        <v>147</v>
      </c>
      <c r="AU272" s="182" t="s">
        <v>84</v>
      </c>
      <c r="AY272" s="18" t="s">
        <v>145</v>
      </c>
      <c r="BE272" s="183">
        <f>IF(N272="základní",J272,0)</f>
        <v>0</v>
      </c>
      <c r="BF272" s="183">
        <f>IF(N272="snížená",J272,0)</f>
        <v>0</v>
      </c>
      <c r="BG272" s="183">
        <f>IF(N272="zákl. přenesená",J272,0)</f>
        <v>0</v>
      </c>
      <c r="BH272" s="183">
        <f>IF(N272="sníž. přenesená",J272,0)</f>
        <v>0</v>
      </c>
      <c r="BI272" s="183">
        <f>IF(N272="nulová",J272,0)</f>
        <v>0</v>
      </c>
      <c r="BJ272" s="18" t="s">
        <v>89</v>
      </c>
      <c r="BK272" s="183">
        <f>ROUND(I272*H272,2)</f>
        <v>0</v>
      </c>
      <c r="BL272" s="18" t="s">
        <v>1341</v>
      </c>
      <c r="BM272" s="182" t="s">
        <v>1345</v>
      </c>
    </row>
    <row r="273" s="2" customFormat="1" ht="6.96" customHeight="1">
      <c r="A273" s="37"/>
      <c r="B273" s="59"/>
      <c r="C273" s="60"/>
      <c r="D273" s="60"/>
      <c r="E273" s="60"/>
      <c r="F273" s="60"/>
      <c r="G273" s="60"/>
      <c r="H273" s="60"/>
      <c r="I273" s="60"/>
      <c r="J273" s="60"/>
      <c r="K273" s="60"/>
      <c r="L273" s="38"/>
      <c r="M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</row>
  </sheetData>
  <autoFilter ref="C125:K272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LEGION-MILAN\Milan</dc:creator>
  <cp:lastModifiedBy>LEGION-MILAN\Milan</cp:lastModifiedBy>
  <dcterms:created xsi:type="dcterms:W3CDTF">2024-10-14T07:23:28Z</dcterms:created>
  <dcterms:modified xsi:type="dcterms:W3CDTF">2024-10-14T07:23:35Z</dcterms:modified>
</cp:coreProperties>
</file>