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ZK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4" sheetId="3" r:id="rId3"/>
    <sheet name="SO 184" sheetId="4" r:id="rId4"/>
    <sheet name="SO 194" sheetId="5" r:id="rId5"/>
  </sheets>
  <definedNames/>
  <calcPr/>
  <webPublishing/>
</workbook>
</file>

<file path=xl/sharedStrings.xml><?xml version="1.0" encoding="utf-8"?>
<sst xmlns="http://schemas.openxmlformats.org/spreadsheetml/2006/main" count="1195" uniqueCount="424">
  <si>
    <t>Firma: Pontex, spol. s r.o.</t>
  </si>
  <si>
    <t>Rekapitulace ceny</t>
  </si>
  <si>
    <t>Stavba: 07 012 00 - II/331 Brandýs nad Labem - I/9, rekonstrukce Etapa IV.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</si>
  <si>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</si>
  <si>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</si>
  <si>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</si>
  <si>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</si>
  <si>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</si>
  <si>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</si>
  <si>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</si>
  <si>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</si>
  <si>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</si>
  <si>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</si>
  <si>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</si>
  <si>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</si>
  <si>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07 012 00</t>
  </si>
  <si>
    <t>II/331 Brandýs nad Labem - I/9, rekonstrukce Etapa IV.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</si>
  <si>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</si>
  <si>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</si>
  <si>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</si>
  <si>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</si>
  <si>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</si>
  <si>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</si>
  <si>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</si>
  <si>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</si>
  <si>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</si>
  <si>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</si>
  <si>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</si>
  <si>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</si>
  <si>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</si>
  <si>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</si>
  <si>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</si>
  <si>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</si>
  <si>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</si>
  <si>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</si>
  <si>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</si>
  <si>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</si>
  <si>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</si>
  <si>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</si>
  <si>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</si>
  <si>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</si>
  <si>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</si>
  <si>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</si>
  <si>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</si>
  <si>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</si>
  <si>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</si>
  <si>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</si>
  <si>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</si>
  <si>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</si>
  <si>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</si>
  <si>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</si>
  <si>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</si>
  <si>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</si>
  <si>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</si>
  <si>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</si>
  <si>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</si>
  <si>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02710R</t>
  </si>
  <si>
    <t>a</t>
  </si>
  <si>
    <t>PASPORTIZACE OBJÍZDNÝCH TRAS</t>
  </si>
  <si>
    <t>b</t>
  </si>
  <si>
    <t>PASPORTIZACE OBJEKTŮ V OKOLÍ PŘED a PO STAVBĚ</t>
  </si>
  <si>
    <t>02910</t>
  </si>
  <si>
    <t>OSTATNÍ POŽADAVKY - ZEMĚMĚŘIČSKÁ MĚŘENÍ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</si>
  <si>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</si>
  <si>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</si>
  <si>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</si>
  <si>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</si>
  <si>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
její digitalizace</t>
  </si>
  <si>
    <t>7</t>
  </si>
  <si>
    <t>02943</t>
  </si>
  <si>
    <t>OSTATNÍ POŽADAVKY - VYPRACOVÁNÍ RDS</t>
  </si>
  <si>
    <t>RDS-Z-PDS - pro celou stavbu</t>
  </si>
  <si>
    <t>8</t>
  </si>
  <si>
    <t>02944</t>
  </si>
  <si>
    <t>OSTAT POŽADAVKY - DOKUMENTACE SKUTEČ PROVEDENÍ V DIGIT FORMĚ</t>
  </si>
  <si>
    <t>skutečného provedení stavby</t>
  </si>
  <si>
    <t>02945</t>
  </si>
  <si>
    <t>OSTAT POŽADAVKY - GEOMETRICKÝ PLÁN</t>
  </si>
  <si>
    <t>02946</t>
  </si>
  <si>
    <t>OSTAT POŽADAVKY - FOTODOKUMENTACE</t>
  </si>
  <si>
    <t>11</t>
  </si>
  <si>
    <t>02960</t>
  </si>
  <si>
    <t>OSTATNÍ POŽADAVKY - ODBORNÝ DOZOR</t>
  </si>
  <si>
    <t>Inženýrská činnost pro DIO</t>
  </si>
  <si>
    <t>12</t>
  </si>
  <si>
    <t>02991</t>
  </si>
  <si>
    <t>OSTATNÍ POŽADAVKY - INFORMAČNÍ TABULE</t>
  </si>
  <si>
    <t>13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</si>
  <si>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</si>
  <si>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</si>
  <si>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</si>
  <si>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104</t>
  </si>
  <si>
    <t>Silnice II/331, úsek km 7,30-9,85</t>
  </si>
  <si>
    <t>014131</t>
  </si>
  <si>
    <t>POPLATKY ZA SKLÁDKU TYP S-NO (NEBEZPEČNÝ ODPAD)</t>
  </si>
  <si>
    <t>M3</t>
  </si>
  <si>
    <t>124,28*0,2=24,856 [A]</t>
  </si>
  <si>
    <t>014211</t>
  </si>
  <si>
    <t>POPLATKY ZA ZEMNÍK - ORNICE</t>
  </si>
  <si>
    <t>v kvalitě ornice, rozprostření ornice pol. 18222, dovoz ornice pol.12573</t>
  </si>
  <si>
    <t>13237,321*0,15=1 985,598 [A]</t>
  </si>
  <si>
    <t>015111</t>
  </si>
  <si>
    <t>POPLATKY ZA LIKVIDACI ODPADŮ NEKONTAMINOVANÝCH - 17 05 04  VYTĚŽENÉ ZEMINY A HORNINY -  I. TŘÍDA TĚŽITELNOSTI</t>
  </si>
  <si>
    <t>T</t>
  </si>
  <si>
    <t>pol. č. 11130 16208,14*0,2*2,0=6 483,256 [A] 
pol. č. 17120 14490,772*2,0=28 981,544 [B] 
Celkem: A+B=35 464,800 [C]</t>
  </si>
  <si>
    <t>nestmelené kamenivo</t>
  </si>
  <si>
    <t>pol. č.11332 1664,557*1,9=3 162,658 [A]</t>
  </si>
  <si>
    <t>015140</t>
  </si>
  <si>
    <t>POPLATKY ZA LIKVIDACI ODPADŮ NEKONTAMINOVANÝCH - 17 01 01  BETON Z DEMOLIC OBJEKTŮ, ZÁKLADŮ TV</t>
  </si>
  <si>
    <t>pol. č. 11318 2,952*2,3=6,790 [A] 
pol. č. 11351 9,35*0,08*0,25*2,3=0,430 [B] 
pol. č. 11352 (41,86*0,15*0,25+2,52*0,1*0,25)*2,3=3,755 [C] 
Celkem: A+B+C=10,975 [D]</t>
  </si>
  <si>
    <t>Zemní práce</t>
  </si>
  <si>
    <t>11130</t>
  </si>
  <si>
    <t>SEJMUTÍ DRNU</t>
  </si>
  <si>
    <t>M2</t>
  </si>
  <si>
    <t>tl. 200 mm 
vč. odvozu a uložení na skládku poplatek za skládku pol. č. 015111</t>
  </si>
  <si>
    <t>4246,04+702,52+254,62+2382,19+306,7+30,73+2027,13+159,76+1871,68+4226,77=16 208,140 [A]</t>
  </si>
  <si>
    <t>11201</t>
  </si>
  <si>
    <t>KÁCENÍ STROMŮ D KMENE DO 0,5M S ODSTRANĚNÍM PAŘEZŮ</t>
  </si>
  <si>
    <t>zpětný odkup zhotovitelem</t>
  </si>
  <si>
    <t>10=10,000 [A]</t>
  </si>
  <si>
    <t>11202</t>
  </si>
  <si>
    <t>KÁCENÍ STROMŮ D KMENE DO 0,9M S ODSTRANĚNÍM PAŘEZŮ</t>
  </si>
  <si>
    <t>12=12,000 [A]</t>
  </si>
  <si>
    <t>11203</t>
  </si>
  <si>
    <t>KÁCENÍ STROMŮ D KMENE PŘES 0,9M S ODSTRAN PAŘEZŮ</t>
  </si>
  <si>
    <t>3=3,000 [A]</t>
  </si>
  <si>
    <t>11204</t>
  </si>
  <si>
    <t>KÁCENÍ STROMŮ D KMENE DO 0,3M S ODSTRANĚNÍM PAŘEZŮ</t>
  </si>
  <si>
    <t>22=22,000 [A]</t>
  </si>
  <si>
    <t>11318</t>
  </si>
  <si>
    <t>ODSTRANĚNÍ KRYTU ZPEVNĚNÝCH PLOCH Z DLAŽDIC</t>
  </si>
  <si>
    <t>Odstranění dlažby betonové tl. 60 mm 
vč. odvozu a uložení na skládku, poplatek za skládku pol. č. 015140</t>
  </si>
  <si>
    <t>(16,21+32,99)*0,06=2,952 [A]</t>
  </si>
  <si>
    <t>11332</t>
  </si>
  <si>
    <t>ODSTRANĚNÍ PODKLADŮ ZPEVNĚNÝCH PLOCH Z KAMENIVA NESTMELENÉHO</t>
  </si>
  <si>
    <t>vč. odvozu a uložení na skládku, poplatek za skládku v pol. 015111a</t>
  </si>
  <si>
    <t>tl. 180 mm 
(17026,9-7779,36)*0,18=1 664,557 [A]</t>
  </si>
  <si>
    <t>11333</t>
  </si>
  <si>
    <t>ODSTRANĚNÍ PODKLADU ZPEVNĚNÝCH PLOCH S ASFALT POJIVEM</t>
  </si>
  <si>
    <t>pro recyklaci v rámci stavby</t>
  </si>
  <si>
    <t>tl. 200 mm 
(17026,9-7779,36)*0,2=1 849,508 [A]</t>
  </si>
  <si>
    <t>14</t>
  </si>
  <si>
    <t>11351</t>
  </si>
  <si>
    <t>ODSTRANĚNÍ ZÁHONOVÝCH OBRUBNÍKŮ</t>
  </si>
  <si>
    <t>M</t>
  </si>
  <si>
    <t>vč. odvozu a uložení na skládku, poplatek za skládku pol. č. 015140</t>
  </si>
  <si>
    <t>Odstranění betonových obrub 80x250 
4,63+4,72=9,350 [A]</t>
  </si>
  <si>
    <t>15</t>
  </si>
  <si>
    <t>11352</t>
  </si>
  <si>
    <t>ODSTRANĚNÍ CHODNÍKOVÝCH A SILNIČNÍCH OBRUBNÍKŮ BETONOVÝCH</t>
  </si>
  <si>
    <t>Odstranění betonových obrub 150x250 
16,56+9,3+16,0=41,860 [A] 
Odstranění betonových obrub 100x250 
1,23+1,29=2,520 [B] 
Celkem: A+B=44,380 [C]</t>
  </si>
  <si>
    <t>16</t>
  </si>
  <si>
    <t>11372</t>
  </si>
  <si>
    <t>FRÉZOVÁNÍ ZPEVNĚNÝCH PLOCH ASFALTOVÝCH</t>
  </si>
  <si>
    <t>povinný odkup zhotovitelem</t>
  </si>
  <si>
    <t>tl. 100 mm 
(16807,85+8,98+42,58+45,42+106,07+16)*0,1=1 702,690 [A]</t>
  </si>
  <si>
    <t>17</t>
  </si>
  <si>
    <t>113763</t>
  </si>
  <si>
    <t>FRÉZOVÁNÍ DRÁŽKY PRŮŘEZU DO 300MM2 V ASFALTOVÉ VOZOVCE</t>
  </si>
  <si>
    <t>Profrézování drážky N2 25x10mm</t>
  </si>
  <si>
    <t>9,19+34,66+12,96+9,13+11,2+15,99+8,33+31,36+7,15+5,66+5,01+6,21+5,88+25,52+26,62+12,22+6,01=233,100 [A]</t>
  </si>
  <si>
    <t>18</t>
  </si>
  <si>
    <t>12373</t>
  </si>
  <si>
    <t>ODKOP PRO SPOD STAVBU SILNIC A ŽELEZNIC TŘ. I</t>
  </si>
  <si>
    <t>vč. odvozu, uložení na skládku pol. č. 17120, poplatek za skládku v pol. č.015111</t>
  </si>
  <si>
    <t>výkop AZ tl. 0,30m 
pol. č. 18110 parapláň 
pol. č. 56333 285,02*0,3=85,506 [A] 
pol. č. 56335 17324,402*0,3=5 197,321 [B] 
pol. č. 56336 458,89*0,3=137,667 [C] 
((2539,96+2517,87)*0,5)*0,3=758,675 [D] 
Vsakovací žebro - výkop 
1,2*(16,54+20+40,09+20+44,1+20+29,79+28,97+23,71+20,06+78,63+59,6+44,76+40+169,47+20+20,01+19,47+19,5+20,2+39,6+20,99+20,16+18,67+19,7+40+20+5,82+18,32+39,4+19,97+20,1+40,04+39,95+16,64+159,29+101,97+47,07+37,22+20,03+19,98+89,67+19,98+19,88+24,64+26,67+116,66+90,93+24,18)=2 318,916 [E] 
Kubaturní listy 
104 
5689,87=5 689,870 [F] 
104-1 
227,0492=227,049 [G] 
Celkem: A+B+C+D+E+F+G=14 415,004 [H]</t>
  </si>
  <si>
    <t>19</t>
  </si>
  <si>
    <t>12573</t>
  </si>
  <si>
    <t>VYKOPÁVKY ZE ZEMNÍKŮ A SKLÁDEK TŘ. I</t>
  </si>
  <si>
    <t>dovoz zeminy v kvalitě ornice</t>
  </si>
  <si>
    <t>20</t>
  </si>
  <si>
    <t>13173</t>
  </si>
  <si>
    <t>HLOUBENÍ JAM ZAPAŽ I NEPAŽ TŘ. I</t>
  </si>
  <si>
    <t>vč. odvozu, poplatek za uložení pol č. 17120, poplatek za skládku 015111</t>
  </si>
  <si>
    <t>Horská vpust 
2*((3,6*4,1)+(2,1*1,6))=36,240 [A]</t>
  </si>
  <si>
    <t>21</t>
  </si>
  <si>
    <t>13273</t>
  </si>
  <si>
    <t>HLOUBENÍ RÝH ŠÍŘ DO 2M PAŽ I NEPAŽ TŘ. I</t>
  </si>
  <si>
    <t>Přípojky HV 
1,5*(9,55+9,97)*1,35=39,528 [A]</t>
  </si>
  <si>
    <t>22</t>
  </si>
  <si>
    <t>17120</t>
  </si>
  <si>
    <t>ULOŽENÍ SYPANINY DO NÁSYPŮ A NA SKLÁDKY BEZ ZHUTNĚNÍ</t>
  </si>
  <si>
    <t>pol. č. 12373 14415,004=14 415,004 [A] 
pol. č. 13273 39,528=39,528 [B] 
pol. č. 13173 36,24=36,240 [C] 
Celkem: A+B+C=14 490,772 [D]</t>
  </si>
  <si>
    <t>23</t>
  </si>
  <si>
    <t>17180</t>
  </si>
  <si>
    <t>ULOŽENÍ SYPANINY DO NÁSYPŮ Z NAKUPOVANÝCH MATERIÁLŮ</t>
  </si>
  <si>
    <t>vrstva aktivní zóny tl. 0,30m 
ŠDB 0/32</t>
  </si>
  <si>
    <t>výkop pro aktivní zonu z pol. č. 12373 
výkop AZ tl. 0,30m 
pol. č. 18110 parapláň 
pol. č. 56333 285,02*0,3=85,506 [A] 
pol. č. 56335 17324,402*0,3=5 197,321 [B] 
pol. č. 56336 458,89*0,3=137,667 [C] 
((2539,96+2517,87)*0,5)*0,3=758,675 [D] 
Celkem: A+B+C+D=6 179,169 [E]</t>
  </si>
  <si>
    <t>24</t>
  </si>
  <si>
    <t>Násyp</t>
  </si>
  <si>
    <t>104 
576,2575=576,258 [A] 
104-1 
18,5946=18,595 [B] 
Celkem: A+B=594,853 [C]</t>
  </si>
  <si>
    <t>25</t>
  </si>
  <si>
    <t>17380</t>
  </si>
  <si>
    <t>ZEMNÍ KRAJNICE A DOSYPÁVKY Z NAKUPOVANÝCH MATERIÁLŮ</t>
  </si>
  <si>
    <t>Dosypávky krajnic</t>
  </si>
  <si>
    <t>0,1*5446,55=544,655 [A]</t>
  </si>
  <si>
    <t>26</t>
  </si>
  <si>
    <t>17481</t>
  </si>
  <si>
    <t>ZÁSYP JAM A RÝH Z NAKUPOVANÝCH MATERIÁLŮ</t>
  </si>
  <si>
    <t>Zásyp rýhy vsakovacího žebra drcenným kamenivem 16/32</t>
  </si>
  <si>
    <t>1,2*(16,54+20+40,09+20+44,1+20+29,79+28,97+23,71+20,06+78,63+59,6+44,76+40+169,47+20+20,01+19,47+19,5+20,2+39,6+20,99+20,16+18,67+19,7+40+20+5,82+18,32+39,4+19,97+20,1+40,04+39,95+16,64+159,29+101,97+47,07+37,22+20,03+19,98+89,67+19,98+19,88+24,64+26,67+116,66+90,93+24,18)=2 318,916 [A]</t>
  </si>
  <si>
    <t>27</t>
  </si>
  <si>
    <t>Zásyp přípojky HV z ŠDB 0/32</t>
  </si>
  <si>
    <t>(9,55+9,97)*1,5*0,42=12,298 [A]</t>
  </si>
  <si>
    <t>28</t>
  </si>
  <si>
    <t>c</t>
  </si>
  <si>
    <t>Zásyp nesoudržným nenamrzavým materiálem</t>
  </si>
  <si>
    <t>36,24-2*0,9*1,5*1,5=32,190 [A]</t>
  </si>
  <si>
    <t>29</t>
  </si>
  <si>
    <t>17581</t>
  </si>
  <si>
    <t>OBSYP POTRUBÍ A OBJEKTŮ Z NAKUPOVANÝCH MATERIÁLŮ</t>
  </si>
  <si>
    <t>Obsyp ŠP 0/32 hutněný po vrstvách 0.20</t>
  </si>
  <si>
    <t>(9,55+9,97)*1,5*0,6=17,568 [A]</t>
  </si>
  <si>
    <t>30</t>
  </si>
  <si>
    <t>18110</t>
  </si>
  <si>
    <t>ÚPRAVA PLÁNĚ SE ZHUTNĚNÍM V HORNINĚ TŘ. I</t>
  </si>
  <si>
    <t>Úprava parapláně</t>
  </si>
  <si>
    <t>Úprava parapláně 
pol. č. 56333 285,02=285,020 [A] 
pol. č. 56335 17324,402=17 324,402 [B] 
pol. č. 56336 458,89=458,890 [C] 
(2539,96+2517,87)*0,5=2 528,915 [D] 
Úprava zemní pláně 
pol. č. 56333 285,02=285,020 [E] 
pol. č. 56335 17324,402=17 324,402 [F] 
pol. č. 56336 458,89=458,890 [G] 
Celkem: A+B+C+D+E+F+G=38 665,539 [H]</t>
  </si>
  <si>
    <t>31</t>
  </si>
  <si>
    <t>18222</t>
  </si>
  <si>
    <t>ROZPROSTŘENÍ ORNICE VE SVAHU V TL DO 0,15M</t>
  </si>
  <si>
    <t>8494,9*1,12=9 514,288 [A] 
3237,42*1,15=3 723,033 [B] 
Celkem: A+B=13 237,321 [C]</t>
  </si>
  <si>
    <t>32</t>
  </si>
  <si>
    <t>18242</t>
  </si>
  <si>
    <t>ZALOŽENÍ TRÁVNÍKU HYDROOSEVEM NA ORNICI</t>
  </si>
  <si>
    <t>pol. č. 18222 13237,321=13 237,321 [A]</t>
  </si>
  <si>
    <t>Základy</t>
  </si>
  <si>
    <t>33</t>
  </si>
  <si>
    <t>21263</t>
  </si>
  <si>
    <t>TRATIVODY KOMPLET Z TRUB Z PLAST HMOT DN DO 150MM</t>
  </si>
  <si>
    <t>vč. kontrolních šachtic 
DN 150 SN 8</t>
  </si>
  <si>
    <t>162,06+80,01+49,61=291,680 [A]</t>
  </si>
  <si>
    <t>34</t>
  </si>
  <si>
    <t>21461E</t>
  </si>
  <si>
    <t>SEPARAČNÍ GEOTEXTILIE DO 500G/M2</t>
  </si>
  <si>
    <t>Separační geotextilie netkaná PP:</t>
  </si>
  <si>
    <t>Trativodní rýha 
291,68*(0,5+0,5+0,4+0,5+0,5)=700,032 [A] 
Vsakovací žebro 
1932,43*(1+1,2+1+1,2+1)=10 435,122 [B] 
úprava zemní pláně  
285,02+17324,402+458,89=18 068,312 [C] 
Celkem: A+B+C=29 203,466 [D]</t>
  </si>
  <si>
    <t>35</t>
  </si>
  <si>
    <t>22694R</t>
  </si>
  <si>
    <t>ZÁPOROVÉ PAŽENÍ Z KOVU DOČASNÉ</t>
  </si>
  <si>
    <t>Záporové pažení v místě HV 
4*2,5*2=20,000 [A]</t>
  </si>
  <si>
    <t>Vodorovné konstrukce</t>
  </si>
  <si>
    <t>36</t>
  </si>
  <si>
    <t>451312</t>
  </si>
  <si>
    <t>PODKLADNÍ A VÝPLŇOVÉ VRSTVY Z PROSTÉHO BETONU C12/15</t>
  </si>
  <si>
    <t>Betonové lože - podkladní beton C12/15, tl. 150 mm</t>
  </si>
  <si>
    <t>pod horskou vpusť 
(2,1*1,5*0,15)*2=0,945 [A]</t>
  </si>
  <si>
    <t>37</t>
  </si>
  <si>
    <t>45147</t>
  </si>
  <si>
    <t>PODKL A VÝPLŇ VRSTVY Z MALTY PLASTICKÉ</t>
  </si>
  <si>
    <t>pod kamennou dlažbou z drobných kostek tl. 50 mm</t>
  </si>
  <si>
    <t>(20,32+19,04)*0,05=1,968 [A]</t>
  </si>
  <si>
    <t>Komunikace</t>
  </si>
  <si>
    <t>38</t>
  </si>
  <si>
    <t>561441</t>
  </si>
  <si>
    <t>KAMENIVO ZPEVNĚNÉ CEMENTEM TŘ. I TL. DO 200MM</t>
  </si>
  <si>
    <t>SC C8/10, tl. 200 mm 
vč. opatření proti vzniku reflexních trhlin</t>
  </si>
  <si>
    <t>Nová konstrukce - vozovky, sjezdy, ostrůvky, obruby 
(547,93+506,41)+(0,04+0,05+0,06+0,05+0,05+0,2)*(62,79+61,44+65,43+65,92+4*20,0)+124,28+125,13=1 454,761 [A]</t>
  </si>
  <si>
    <t>39</t>
  </si>
  <si>
    <t>561451</t>
  </si>
  <si>
    <t>KAMENIVO ZPEVNĚNÉ CEMENTEM TŘ. I TL. DO 250MM</t>
  </si>
  <si>
    <t>SC C8/10, tl. 220 mm 
vč. opatření proti vzniku reflexních trhlin</t>
  </si>
  <si>
    <t>20,32+19,04=39,360 [A]</t>
  </si>
  <si>
    <t>40</t>
  </si>
  <si>
    <t>56333</t>
  </si>
  <si>
    <t>VOZOVKOVÉ VRSTVY ZE ŠTĚRKODRTI TL. DO 150MM</t>
  </si>
  <si>
    <t>ŠD 0/32, tl. 150 mm</t>
  </si>
  <si>
    <t>Sjezdy 
10,79+14,93+22,32+13,5+16,91+13,49+23,64+10,29+17,28+15,72+15,27+15,64+13,47+14,04+21,29+18,72+16,24+11,48=285,020 [A]</t>
  </si>
  <si>
    <t>41</t>
  </si>
  <si>
    <t>56335</t>
  </si>
  <si>
    <t>VOZOVKOVÉ VRSTVY ZE ŠTĚRKODRTI TL. DO 250MM</t>
  </si>
  <si>
    <t>ŠDA 0/32, tl. min. 180 mm</t>
  </si>
  <si>
    <t>Nová konstrukce - vozovky, sjezdy, ostrůvky, obruby 
104 
8870,33+0,18*0,5*(2544,99+2545,11)+1,25*(1180,11+1185,63+1305,36+1309,45)+124,28+125,13+1,25*(20+20+20+20)=15 903,537 [A] 
104-1 
572,18+529,21+1,25*(61,44+62,79+65,43+65,92)=1 420,865 [B] 
Celkem: A+B=17 324,402 [C]</t>
  </si>
  <si>
    <t>42</t>
  </si>
  <si>
    <t>56336</t>
  </si>
  <si>
    <t>VOZOVKOVÉ VRSTVY ZE ŠTĚRKODRTI TL. DO 300MM</t>
  </si>
  <si>
    <t>ŠDA 0/32, tl. min. 250 mm</t>
  </si>
  <si>
    <t>Nová konstrukce - vozovky, sjezdy, ostrůvky, obruby 
Asf. sjezdy 
114,7+12,96+39,92+99,41+24,6+46,6+31,25+43,27=412,710 [A] 
Dl. sjezdy 
30,19+15,99=46,180 [B] 
Celkem: A+B=458,890 [C]</t>
  </si>
  <si>
    <t>43</t>
  </si>
  <si>
    <t>567544</t>
  </si>
  <si>
    <t>VRST PRO OBNOVU A OPR RECYK ZA STUD CEM A ASF EM TL DO 200MM</t>
  </si>
  <si>
    <t>RS 0/32 CA, tl. 200 mm</t>
  </si>
  <si>
    <t>(8870,33+124,28+7779,36+125,13)+(0,04+0,05+0,06+0,05+0,05+0,2)*(2544,55+2545,47)=19 189,609 [A]</t>
  </si>
  <si>
    <t>44</t>
  </si>
  <si>
    <t>56933</t>
  </si>
  <si>
    <t>ZPEVNĚNÍ KRAJNIC ZE ŠTĚRKODRTI TL. DO 150MM</t>
  </si>
  <si>
    <t>Krajnice z ŠDB 0/32,  tl. 150 mm 
Délka krajnic 5446.55m</t>
  </si>
  <si>
    <t>0,5*(1261,56+1251,06+1391,28+1392,24+3,12+3,12+4,32+4,32+4,93+4,93+5,58+5,56+3,71+3,74+3,6+3,6+4,08+4,06+4,16+4,16+4,18+4,18+4,58+4,57+2,88+2,73+6,17+6,17+3,63+3,63+4,47+4,47+3,65+3,6+5,82+5,82+3,99+3,98+2,49+2,41)=2 723,275 [A]</t>
  </si>
  <si>
    <t>45</t>
  </si>
  <si>
    <t>572123</t>
  </si>
  <si>
    <t>INFILTRAČNÍ POSTŘIK Z EMULZE DO 1,0KG/M2</t>
  </si>
  <si>
    <t>PI-CP 0.60 kg/m2, modifikovaná</t>
  </si>
  <si>
    <t>Nová konstrukce - vozovky, sjezdy, ostrůvky, obruby 
Sjezdy 
412,71=412,710 [A]</t>
  </si>
  <si>
    <t>46</t>
  </si>
  <si>
    <t>572214</t>
  </si>
  <si>
    <t>SPOJOVACÍ POSTŘIK Z MODIFIK EMULZE DO 0,5KG/M2</t>
  </si>
  <si>
    <t>PS-CP 0.35 kg/m2</t>
  </si>
  <si>
    <t>Nová konstrukce - vozovky, sjezdy, ostrůvky, obruby 
Na ACL 16+, MOD. 
18588,977+412,71=19 001,687 [A] 
Na ACP 16+, NEMOD. 
19145,072=19 145,072 [B] 
Celkem: A+B=38 146,759 [C]</t>
  </si>
  <si>
    <t>47</t>
  </si>
  <si>
    <t>574B34</t>
  </si>
  <si>
    <t>ASFALTOVÝ BETON PRO OBRUSNÉ VRSTVY MODIFIK ACO 11+, 11S TL. 40MM</t>
  </si>
  <si>
    <t>Nová konstrukce - vozovky, sjezdy, ostrůvky, obruby 
104+104-1 
7779,36+8870,33+125,13+124,28+547,93+506,41+(0,04*5296,14*0,5)=18 059,363 [A] 
Sjezdy 
114,7+12,96+39,92+99,41+24,6+46,6+31,25+43,27=412,710 [B] 
Celkem: A+B=18 472,073 [C]</t>
  </si>
  <si>
    <t>48</t>
  </si>
  <si>
    <t>574D56</t>
  </si>
  <si>
    <t>ASFALTOVÝ BETON PRO LOŽNÍ VRSTVY MODIFIK ACL 16+, 16S TL. 60MM</t>
  </si>
  <si>
    <t>Nová konstrukce - vozovky, sjezdy, ostrůvky, obruby 
104+104-1  
17953,44+5296,14*(0,04+0,05+0,06*0,5)=18 588,977 [A] 
Sjezdy 
114,7+12,96+39,92+99,41+24,6+46,6+31,25+43,27=412,710 [B] 
Celkem: A+B=19 001,687 [C]</t>
  </si>
  <si>
    <t>49</t>
  </si>
  <si>
    <t>574E46</t>
  </si>
  <si>
    <t>ASFALTOVÝ BETON PRO PODKLADNÍ VRSTVY ACP 16+, 16S TL. 50MM</t>
  </si>
  <si>
    <t>Nová konstrukce - vozovky, sjezdy, ostrůvky, obruby 
104+104-1  
17953,44+5296,14*(0,04+0,05+0,06+0,05+0,05*0,5)=19 145,072 [A]</t>
  </si>
  <si>
    <t>50</t>
  </si>
  <si>
    <t>58220</t>
  </si>
  <si>
    <t>DLÁŽDĚNÉ KRYTY Z DROBNÝCH KOSTEK BEZ LOŽE</t>
  </si>
  <si>
    <t>Kamenná dlažba - drobná kostka, tl. 100 mm, lože v pol. č. 45147</t>
  </si>
  <si>
    <t>51</t>
  </si>
  <si>
    <t>582612</t>
  </si>
  <si>
    <t>KRYTY Z BETON DLAŽDIC SE ZÁMKEM ŠEDÝCH TL 80MM DO LOŽE Z KAM</t>
  </si>
  <si>
    <t>Betonová dlažba - zámková, tl. 80 mm, vč. lože štěrkového tl.40 mm</t>
  </si>
  <si>
    <t>28,84+13,42=42,260 [A]</t>
  </si>
  <si>
    <t>Potrubí</t>
  </si>
  <si>
    <t>52</t>
  </si>
  <si>
    <t>87433</t>
  </si>
  <si>
    <t>POTRUBÍ Z TRUB PLASTOVÝCH ODPADNÍCH DN DO 150MM</t>
  </si>
  <si>
    <t>Přípojky HV 
PP DN150 SN16, vč. lože</t>
  </si>
  <si>
    <t>9,55+9,97=19,520 [A]</t>
  </si>
  <si>
    <t>53</t>
  </si>
  <si>
    <t>875342</t>
  </si>
  <si>
    <t>POTRUBÍ DREN Z TRUB PLAST DN DO 200MM DĚROVANÝCH</t>
  </si>
  <si>
    <t>Trativodní trubka vsakovacího žebra (vč. zapření) 
DN200 SN8</t>
  </si>
  <si>
    <t>16,54+20+40,09+20+44,1+20+29,79+28,97+23,71+20,06+78,63+59,6+44,76+40+169,47+20+20,01+19,47+19,5+20,2+39,6+20,99+20,16+18,67+19,7+40+20+5,82+18,32+39,4+19,97+20,1+40,04+39,95+16,64+159,29+101,97+47,07+37,22+20,03+19,98+89,67+19,98+19,88+24,64+26,67+116,66+90,93+24,18=1 932,430 [A]</t>
  </si>
  <si>
    <t>54</t>
  </si>
  <si>
    <t>89722</t>
  </si>
  <si>
    <t>VPUSŤ KANALIZAČNÍ HORSKÁ KOMPLETNÍ Z BETON DÍLCŮ</t>
  </si>
  <si>
    <t>Horská vpust - beton (komplet vč. mříže) - C250, vč. nátěrů a odláždění 
1.20x1.60 
vč, lože</t>
  </si>
  <si>
    <t>2=2,000 [A]</t>
  </si>
  <si>
    <t>Ostatní konstrukce a práce</t>
  </si>
  <si>
    <t>55</t>
  </si>
  <si>
    <t>91228</t>
  </si>
  <si>
    <t>SMĚROVÉ SLOUPKY Z PLAST HMOT VČETNĚ ODRAZNÉHO PÁSKU</t>
  </si>
  <si>
    <t>Sloupky Z11a,b 
bílé</t>
  </si>
  <si>
    <t>160=160,000 [A]</t>
  </si>
  <si>
    <t>56</t>
  </si>
  <si>
    <t>Sloupky Z11g (červené)</t>
  </si>
  <si>
    <t>26*2=52,000 [A]</t>
  </si>
  <si>
    <t>57</t>
  </si>
  <si>
    <t>917212</t>
  </si>
  <si>
    <t>ZÁHONOVÉ OBRUBY Z BETONOVÝCH OBRUBNÍKŮ ŠÍŘ 80MM</t>
  </si>
  <si>
    <t>Betonová obruba 80x250, vč. betonového lože</t>
  </si>
  <si>
    <t>4,27+4,14=8,410 [A]</t>
  </si>
  <si>
    <t>58</t>
  </si>
  <si>
    <t>917223</t>
  </si>
  <si>
    <t>SILNIČNÍ A CHODNÍKOVÉ OBRUBY Z BETONOVÝCH OBRUBNÍKŮ ŠÍŘ 100MM</t>
  </si>
  <si>
    <t>Betonová obruba 100x250, vč. betonového lože</t>
  </si>
  <si>
    <t>0,85+0,85=1,700 [A]</t>
  </si>
  <si>
    <t>59</t>
  </si>
  <si>
    <t>917224</t>
  </si>
  <si>
    <t>SILNIČNÍ A CHODNÍKOVÉ OBRUBY Z BETONOVÝCH OBRUBNÍKŮ ŠÍŘ 150MM</t>
  </si>
  <si>
    <t>Betonová obruba 150x250, vč. betonového lože</t>
  </si>
  <si>
    <t>9,13+12,96+15,99=38,080 [A]</t>
  </si>
  <si>
    <t>60</t>
  </si>
  <si>
    <t>91743</t>
  </si>
  <si>
    <t>CHODNÍKOVÉ OBRUBY Z KAMENNÝCH KRAJNÍKŮ</t>
  </si>
  <si>
    <t>Kamenná obruba OP6, vč. betonového lože</t>
  </si>
  <si>
    <t>25,05+26,15=51,200 [A]</t>
  </si>
  <si>
    <t>61</t>
  </si>
  <si>
    <t>919112</t>
  </si>
  <si>
    <t>ŘEZÁNÍ ASFALTOVÉHO KRYTU VOZOVEK TL DO 100MM</t>
  </si>
  <si>
    <t>hl. 70 mm</t>
  </si>
  <si>
    <t>9,19+18,64+11,2+8,33+31,36+7,15+5,66+5,01+6,21+5,88+12,22+6,01=126,860 [A]</t>
  </si>
  <si>
    <t>62</t>
  </si>
  <si>
    <t>931323</t>
  </si>
  <si>
    <t>TĚSNĚNÍ DILATAČ SPAR ASF ZÁLIVKOU MODIFIK PRŮŘ DO 300MM2</t>
  </si>
  <si>
    <t>zálivka N2 25*10 mm</t>
  </si>
  <si>
    <t>63</t>
  </si>
  <si>
    <t>935212</t>
  </si>
  <si>
    <t>PŘÍKOPOVÉ ŽLABY Z BETON TVÁRNIC ŠÍŘ DO 600MM DO BETONU TL 100MM</t>
  </si>
  <si>
    <t>Zpevnění dna příkopu bet. žlabovkou š. 600 mm, vč. betonového lože</t>
  </si>
  <si>
    <t>99,85+39,29+59,27+27,33+60,01=285,750 [A]</t>
  </si>
  <si>
    <t>SO 184</t>
  </si>
  <si>
    <t>DIO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</si>
  <si>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</si>
  <si>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</si>
  <si>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
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</si>
  <si>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SO 194</t>
  </si>
  <si>
    <t>Trvalé dopravní značení</t>
  </si>
  <si>
    <t>914131</t>
  </si>
  <si>
    <t>DOPRAVNÍ ZNAČKY ZÁKLADNÍ VELIKOSTI OCELOVÉ FÓLIE TŘ 2 - DODÁVKA A MONTÁŽ</t>
  </si>
  <si>
    <t>A1a + IP5 2=2,000 [A] 
A1b + IP5 2=2,000 [B] 
A7a + E4 2=2,000 [C] 
B13 + E13 + E3a + E7b 8=8,000 [D] 
B13 + E13 + E3a 3=3,000 [E] 
B13 + E5 + E3a + E7a 4=4,000 [F] 
B20a 3=3,000 [G] 
B20b + IP5 2=2,000 [H] 
B21a 1=1,000 [I] 
IJ9 + E3a 2=2,000 [J]  
IS16b 3=3,000 [K] 
IS3a + IS3b + IS3c 6=6,000 [L] 
IZ4a + IS15a 2=2,000 [M] 
IZ4b 1=1,000 [N] 
P1 2=2,000 [O] 
P6 2=2,000 [P] 
Celkem: A+B+C+D+E+F+G+H+I+J+K+L+M+N+O+P=45,000 [Q]</t>
  </si>
  <si>
    <t>914133</t>
  </si>
  <si>
    <t>DOPRAVNÍ ZNAČKY ZÁKLADNÍ VELIKOSTI OCELOVÉ FÓLIE TŘ 2 - DEMONTÁŽ</t>
  </si>
  <si>
    <t>vč. odvozu a uložení na místo určené</t>
  </si>
  <si>
    <t>A2b 1=1,000 [A] 
A7a + E4 4=4,000 [B] 
B13 + E13 + E3a + E7b 12=12,000 [C] 
B13 + E13 + E3a 3=3,000 [D] 
B20a 1=1,000 [E] 
B21a 1=1,000 [F] 
IS3a + IS3b + IS3c 6=6,000 [G] 
IS16b 3=3,000 [H] 
IZ4a 1=1,000 [I] 
IZ4b 1=1,000 [J] 
IZ8a 1=1,000 [K] 
IZ8b 1=1,000 [L] 
P1 1=1,000 [M] 
P1+E2b 2=2,000 [N] 
P6 2=2,000 [O] 
IJ9+E13 2=2,000 [P] 
Celkem: A+B+C+D+E+F+G+H+I+J+K+L+M+N+O+P=42,000 [Q]</t>
  </si>
  <si>
    <t>914431</t>
  </si>
  <si>
    <t>DOPRAVNÍ ZNAČKY 100X150CM OCELOVÉ FÓLIE TŘ 2 - DODÁVKA A MONTÁŽ</t>
  </si>
  <si>
    <t>IS9c 2=2,000 [A]</t>
  </si>
  <si>
    <t>914433</t>
  </si>
  <si>
    <t>DOPRAVNÍ ZNAČKY 100X150CM OCELOVÉ FÓLIE TŘ 2 - DEMONTÁŽ</t>
  </si>
  <si>
    <t>914521</t>
  </si>
  <si>
    <t>DOPRAV ZNAČ VELKOPLOŠ OCEL LAMELY FÓLIE TŘ 2 - DOD A MONT</t>
  </si>
  <si>
    <t>IS9a 2 ks 2*2,15*2,5=10,750 [A]</t>
  </si>
  <si>
    <t>914523</t>
  </si>
  <si>
    <t>DOPRAV ZNAČ VELKOPLOŠ OCEL LAMELY FÓLIE TŘ 2 - DEMONTÁŽ</t>
  </si>
  <si>
    <t>IS9a 1 ks 2,15*2,5=5,375 [A]</t>
  </si>
  <si>
    <t>914921</t>
  </si>
  <si>
    <t>SLOUPKY A STOJKY DOPRAVNÍCH ZNAČEK Z OCEL TRUBEK DO PATKY - DODÁVKA A MONTÁŽ</t>
  </si>
  <si>
    <t>kompletní vč. základu</t>
  </si>
  <si>
    <t>A1a + IP5 1=1,000 [A] 
A1b + IP5 1=1,000 [B] 
A7a + E4 1=1,000 [C] 
B13 + E13 + E3a + E7b 2=2,000 [D] 
B13 + E13 + E3a 1=1,000 [E] 
B13 + E5 + E3a + E7a 1=1,000 [F] 
B20a 3=3,000 [G] 
B20b + IP5 1=1,000 [H] 
B21a 1=1,000 [I] 
IJ9 + E3a 1=1,000 [J] 
IS16b 3=3,000 [K] 
IS3a + IS3b + IS3c 2=2,000 [L] 
IZ4a + IS15a 1=1,000 [M] 
IZ4b 1=1,000 [N] 
P1 2=2,000 [O] 
P6 2=2,000 [P] 
IS9c 2=2,000 [Q] 
Celkem: A+B+C+D+E+F+G+H+I+J+K+L+M+N+O+P+Q=26,000 [R]</t>
  </si>
  <si>
    <t>914923</t>
  </si>
  <si>
    <t>SLOUPKY A STOJKY DZ Z OCEL TRUBEK DO PATKY DEMONTÁŽ</t>
  </si>
  <si>
    <t>A2b 1=1,000 [A] 
A7a + E4 2=2,000 [B] 
B13 + E13 + E3a + E7b 3=3,000 [C] 
B13 + E13 + E3a 1=1,000 [D] 
B20a 1=1,000 [E] 
B21a 1=1,000 [F] 
IS3a + IS3b + IS3c 2=2,000 [G] 
IS16b 3=3,000 [H] 
IZ4a 1=1,000 [I] 
IZ4b 1=1,000 [J] 
IZ8a 1=1,000 [K] 
IZ8b 1=1,000 [L] 
P1 1=1,000 [M] 
P1+E2b 1=1,000 [N] 
P6 2=2,000 [O] 
IS9c 2=2,000 [P] 
Celkem: A+B+C+D+E+F+G+H+I+J+K+L+M+N+O+P=24,000 [Q]</t>
  </si>
  <si>
    <t>914981</t>
  </si>
  <si>
    <t>SLOUPKY A STOJKY DZ Z PŘÍHRAD KONSTR DOD A MONTÁŽ</t>
  </si>
  <si>
    <t>2*2=4,000 [A]</t>
  </si>
  <si>
    <t>914983</t>
  </si>
  <si>
    <t>SLOUPKY A STOJKY DZ Z PŘÍHRAD KONSTR DEMONTÁŽ</t>
  </si>
  <si>
    <t>915111</t>
  </si>
  <si>
    <t>VODOROVNÉ DOPRAVNÍ ZNAČENÍ BARVOU HLADKÉ - DODÁVKA A POKLÁDKA</t>
  </si>
  <si>
    <t>V1a 0,125*(153+260+51+47+50)=70,125 [A] 
V2b(0,125*(797+62+1275)*2/3)+(0,25*(81+81)/2)=198,083 [B] 
V4 0,25*(1282+1272+1403+1402)=1 339,750 [C] 
V13 (6+6)/3=4,000 [D] 
Celkem: A+B+C+D=1 611,958 [E]</t>
  </si>
  <si>
    <t>915211</t>
  </si>
  <si>
    <t>VODOROVNÉ DOPRAVNÍ ZNAČENÍ PLASTEM HLADKÉ - DODÁVKA A POKLÁDKA</t>
  </si>
  <si>
    <t>V13 (6+6)/3=4,000 [D]</t>
  </si>
  <si>
    <t>915221</t>
  </si>
  <si>
    <t>VODOR DOPRAV ZNAČ PLASTEM STRUKTURÁLNÍ NEHLUČNÉ - DOD A POKLÁDKA</t>
  </si>
  <si>
    <t>V1a 0,125*(153+260+51+47+50)=70,125 [A] 
V2b(0,125*(797+62+1275)*2/3)+(0,25*(81+81)/2)=198,083 [B] 
V4 0,25*(1282+1272+1403+1402)=1 339,750 [C] 
Celkem: A+B+C=1 607,958 [D]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</si>
</sst>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</f>
      </c>
      <c s="1"/>
      <c s="1"/>
    </row>
    <row r="7" spans="1:5" ht="12.75" customHeight="1">
      <c r="A7" s="1"/>
      <c s="4" t="s">
        <v>5</v>
      </c>
      <c s="7">
        <f>0+E10+E11+E12+E13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91</v>
      </c>
      <c s="20" t="s">
        <v>92</v>
      </c>
      <c s="21">
        <f>'SO 104'!I3</f>
      </c>
      <c s="21">
        <f>'SO 104'!O2</f>
      </c>
      <c s="21">
        <f>C11+D11</f>
      </c>
    </row>
    <row r="12" spans="1:5" ht="12.75" customHeight="1">
      <c r="A12" s="20" t="s">
        <v>378</v>
      </c>
      <c s="20" t="s">
        <v>379</v>
      </c>
      <c s="21">
        <f>'SO 184'!I3</f>
      </c>
      <c s="21">
        <f>'SO 184'!O2</f>
      </c>
      <c s="21">
        <f>C12+D12</f>
      </c>
    </row>
    <row r="13" spans="1:5" ht="12.75" customHeight="1">
      <c r="A13" s="20" t="s">
        <v>383</v>
      </c>
      <c s="20" t="s">
        <v>384</v>
      </c>
      <c s="21">
        <f>'SO 194'!I3</f>
      </c>
      <c s="21">
        <f>'SO 194'!O2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78.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7.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57</v>
      </c>
      <c s="30" t="s">
        <v>58</v>
      </c>
      <c s="31" t="s">
        <v>49</v>
      </c>
      <c s="32">
        <v>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56</v>
      </c>
      <c s="25" t="s">
        <v>59</v>
      </c>
      <c s="30" t="s">
        <v>60</v>
      </c>
      <c s="31" t="s">
        <v>49</v>
      </c>
      <c s="32">
        <v>7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63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64</v>
      </c>
      <c s="25" t="s">
        <v>47</v>
      </c>
      <c s="30" t="s">
        <v>65</v>
      </c>
      <c s="31" t="s">
        <v>66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25.5">
      <c r="A25" s="34" t="s">
        <v>50</v>
      </c>
      <c r="E25" s="35" t="s">
        <v>67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68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71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72</v>
      </c>
      <c s="29" t="s">
        <v>73</v>
      </c>
      <c s="25" t="s">
        <v>47</v>
      </c>
      <c s="30" t="s">
        <v>74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75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76</v>
      </c>
      <c s="25" t="s">
        <v>47</v>
      </c>
      <c s="30" t="s">
        <v>77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8" t="s">
        <v>52</v>
      </c>
      <c r="E35" s="37" t="s">
        <v>47</v>
      </c>
    </row>
    <row r="36" spans="1:16" ht="12.75">
      <c r="A36" s="25" t="s">
        <v>45</v>
      </c>
      <c s="29" t="s">
        <v>42</v>
      </c>
      <c s="29" t="s">
        <v>78</v>
      </c>
      <c s="25" t="s">
        <v>47</v>
      </c>
      <c s="30" t="s">
        <v>79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47</v>
      </c>
    </row>
    <row r="38" spans="1:5" ht="12.75">
      <c r="A38" s="38" t="s">
        <v>52</v>
      </c>
      <c r="E38" s="37" t="s">
        <v>47</v>
      </c>
    </row>
    <row r="39" spans="1:16" ht="12.75">
      <c r="A39" s="25" t="s">
        <v>45</v>
      </c>
      <c s="29" t="s">
        <v>80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83</v>
      </c>
    </row>
    <row r="41" spans="1:5" ht="12.75">
      <c r="A41" s="38" t="s">
        <v>52</v>
      </c>
      <c r="E41" s="37" t="s">
        <v>47</v>
      </c>
    </row>
    <row r="42" spans="1:16" ht="12.75">
      <c r="A42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66</v>
      </c>
      <c s="32">
        <v>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8" t="s">
        <v>52</v>
      </c>
      <c r="E44" s="37" t="s">
        <v>47</v>
      </c>
    </row>
    <row r="45" spans="1:16" ht="12.75">
      <c r="A45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51">
      <c r="A46" s="34" t="s">
        <v>50</v>
      </c>
      <c r="E46" s="35" t="s">
        <v>90</v>
      </c>
    </row>
    <row r="47" spans="1:5" ht="12.75">
      <c r="A47" s="36" t="s">
        <v>52</v>
      </c>
      <c r="E47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0+O8+O24+O106+O116+O123+O166+O176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</v>
      </c>
      <c s="39">
        <f>0+I8+I24+I106+I116+I123+I166+I176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91</v>
      </c>
      <c s="6"/>
      <c s="18" t="s">
        <v>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5" t="s">
        <v>45</v>
      </c>
      <c s="29" t="s">
        <v>29</v>
      </c>
      <c s="29" t="s">
        <v>93</v>
      </c>
      <c s="25" t="s">
        <v>47</v>
      </c>
      <c s="30" t="s">
        <v>94</v>
      </c>
      <c s="31" t="s">
        <v>95</v>
      </c>
      <c s="32">
        <v>24.856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52</v>
      </c>
      <c r="E11" s="37" t="s">
        <v>96</v>
      </c>
    </row>
    <row r="12" spans="1:16" ht="12.75">
      <c r="A12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95</v>
      </c>
      <c s="32">
        <v>1985.598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99</v>
      </c>
    </row>
    <row r="14" spans="1:5" ht="12.75">
      <c r="A14" s="38" t="s">
        <v>52</v>
      </c>
      <c r="E14" s="37" t="s">
        <v>100</v>
      </c>
    </row>
    <row r="15" spans="1:16" ht="25.5">
      <c r="A15" s="25" t="s">
        <v>45</v>
      </c>
      <c s="29" t="s">
        <v>22</v>
      </c>
      <c s="29" t="s">
        <v>101</v>
      </c>
      <c s="25" t="s">
        <v>47</v>
      </c>
      <c s="30" t="s">
        <v>102</v>
      </c>
      <c s="31" t="s">
        <v>103</v>
      </c>
      <c s="32">
        <v>35464.8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51">
      <c r="A17" s="38" t="s">
        <v>52</v>
      </c>
      <c r="E17" s="37" t="s">
        <v>104</v>
      </c>
    </row>
    <row r="18" spans="1:16" ht="25.5">
      <c r="A18" s="25" t="s">
        <v>45</v>
      </c>
      <c s="29" t="s">
        <v>33</v>
      </c>
      <c s="29" t="s">
        <v>101</v>
      </c>
      <c s="25" t="s">
        <v>57</v>
      </c>
      <c s="30" t="s">
        <v>102</v>
      </c>
      <c s="31" t="s">
        <v>103</v>
      </c>
      <c s="32">
        <v>3162.658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105</v>
      </c>
    </row>
    <row r="20" spans="1:5" ht="12.75">
      <c r="A20" s="38" t="s">
        <v>52</v>
      </c>
      <c r="E20" s="37" t="s">
        <v>106</v>
      </c>
    </row>
    <row r="21" spans="1:16" ht="25.5">
      <c r="A21" s="25" t="s">
        <v>45</v>
      </c>
      <c s="29" t="s">
        <v>35</v>
      </c>
      <c s="29" t="s">
        <v>107</v>
      </c>
      <c s="25" t="s">
        <v>47</v>
      </c>
      <c s="30" t="s">
        <v>108</v>
      </c>
      <c s="31" t="s">
        <v>103</v>
      </c>
      <c s="32">
        <v>10.975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63.75">
      <c r="A23" s="36" t="s">
        <v>52</v>
      </c>
      <c r="E23" s="37" t="s">
        <v>109</v>
      </c>
    </row>
    <row r="24" spans="1:18" ht="12.75" customHeight="1">
      <c r="A24" s="6" t="s">
        <v>43</v>
      </c>
      <c s="6"/>
      <c s="41" t="s">
        <v>29</v>
      </c>
      <c s="6"/>
      <c s="27" t="s">
        <v>110</v>
      </c>
      <c s="6"/>
      <c s="6"/>
      <c s="6"/>
      <c s="42">
        <f>0+Q24</f>
      </c>
      <c r="O24">
        <f>0+R24</f>
      </c>
      <c r="Q24">
        <f>0+I25+I28+I31+I34+I37+I40+I43+I46+I49+I52+I55+I58+I61+I64+I67+I70+I73+I76+I79+I82+I85+I88+I91+I94+I97+I100+I103</f>
      </c>
      <c>
        <f>0+O25+O28+O31+O34+O37+O40+O43+O46+O49+O52+O55+O58+O61+O64+O67+O70+O73+O76+O79+O82+O85+O88+O91+O94+O97+O100+O103</f>
      </c>
    </row>
    <row r="25" spans="1:16" ht="12.75">
      <c r="A25" s="25" t="s">
        <v>45</v>
      </c>
      <c s="29" t="s">
        <v>37</v>
      </c>
      <c s="29" t="s">
        <v>111</v>
      </c>
      <c s="25" t="s">
        <v>47</v>
      </c>
      <c s="30" t="s">
        <v>112</v>
      </c>
      <c s="31" t="s">
        <v>113</v>
      </c>
      <c s="32">
        <v>16208.14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114</v>
      </c>
    </row>
    <row r="27" spans="1:5" ht="25.5">
      <c r="A27" s="38" t="s">
        <v>52</v>
      </c>
      <c r="E27" s="37" t="s">
        <v>115</v>
      </c>
    </row>
    <row r="28" spans="1:16" ht="12.75">
      <c r="A28" s="25" t="s">
        <v>45</v>
      </c>
      <c s="29" t="s">
        <v>68</v>
      </c>
      <c s="29" t="s">
        <v>116</v>
      </c>
      <c s="25" t="s">
        <v>47</v>
      </c>
      <c s="30" t="s">
        <v>117</v>
      </c>
      <c s="31" t="s">
        <v>66</v>
      </c>
      <c s="32">
        <v>10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118</v>
      </c>
    </row>
    <row r="30" spans="1:5" ht="12.75">
      <c r="A30" s="38" t="s">
        <v>52</v>
      </c>
      <c r="E30" s="37" t="s">
        <v>119</v>
      </c>
    </row>
    <row r="31" spans="1:16" ht="12.75">
      <c r="A31" s="25" t="s">
        <v>45</v>
      </c>
      <c s="29" t="s">
        <v>72</v>
      </c>
      <c s="29" t="s">
        <v>120</v>
      </c>
      <c s="25" t="s">
        <v>47</v>
      </c>
      <c s="30" t="s">
        <v>121</v>
      </c>
      <c s="31" t="s">
        <v>66</v>
      </c>
      <c s="32">
        <v>12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118</v>
      </c>
    </row>
    <row r="33" spans="1:5" ht="12.75">
      <c r="A33" s="38" t="s">
        <v>52</v>
      </c>
      <c r="E33" s="37" t="s">
        <v>122</v>
      </c>
    </row>
    <row r="34" spans="1:16" ht="12.75">
      <c r="A34" s="25" t="s">
        <v>45</v>
      </c>
      <c s="29" t="s">
        <v>40</v>
      </c>
      <c s="29" t="s">
        <v>123</v>
      </c>
      <c s="25" t="s">
        <v>47</v>
      </c>
      <c s="30" t="s">
        <v>124</v>
      </c>
      <c s="31" t="s">
        <v>66</v>
      </c>
      <c s="32">
        <v>3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118</v>
      </c>
    </row>
    <row r="36" spans="1:5" ht="12.75">
      <c r="A36" s="38" t="s">
        <v>52</v>
      </c>
      <c r="E36" s="37" t="s">
        <v>125</v>
      </c>
    </row>
    <row r="37" spans="1:16" ht="12.75">
      <c r="A37" s="25" t="s">
        <v>45</v>
      </c>
      <c s="29" t="s">
        <v>42</v>
      </c>
      <c s="29" t="s">
        <v>126</v>
      </c>
      <c s="25" t="s">
        <v>47</v>
      </c>
      <c s="30" t="s">
        <v>127</v>
      </c>
      <c s="31" t="s">
        <v>66</v>
      </c>
      <c s="32">
        <v>22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118</v>
      </c>
    </row>
    <row r="39" spans="1:5" ht="12.75">
      <c r="A39" s="38" t="s">
        <v>52</v>
      </c>
      <c r="E39" s="37" t="s">
        <v>128</v>
      </c>
    </row>
    <row r="40" spans="1:16" ht="12.75">
      <c r="A40" s="25" t="s">
        <v>45</v>
      </c>
      <c s="29" t="s">
        <v>80</v>
      </c>
      <c s="29" t="s">
        <v>129</v>
      </c>
      <c s="25" t="s">
        <v>47</v>
      </c>
      <c s="30" t="s">
        <v>130</v>
      </c>
      <c s="31" t="s">
        <v>95</v>
      </c>
      <c s="32">
        <v>2.952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131</v>
      </c>
    </row>
    <row r="42" spans="1:5" ht="12.75">
      <c r="A42" s="38" t="s">
        <v>52</v>
      </c>
      <c r="E42" s="37" t="s">
        <v>132</v>
      </c>
    </row>
    <row r="43" spans="1:16" ht="25.5">
      <c r="A43" s="25" t="s">
        <v>45</v>
      </c>
      <c s="29" t="s">
        <v>84</v>
      </c>
      <c s="29" t="s">
        <v>133</v>
      </c>
      <c s="25" t="s">
        <v>47</v>
      </c>
      <c s="30" t="s">
        <v>134</v>
      </c>
      <c s="31" t="s">
        <v>95</v>
      </c>
      <c s="32">
        <v>1664.557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135</v>
      </c>
    </row>
    <row r="45" spans="1:5" ht="25.5">
      <c r="A45" s="38" t="s">
        <v>52</v>
      </c>
      <c r="E45" s="37" t="s">
        <v>136</v>
      </c>
    </row>
    <row r="46" spans="1:16" ht="12.75">
      <c r="A46" s="25" t="s">
        <v>45</v>
      </c>
      <c s="29" t="s">
        <v>87</v>
      </c>
      <c s="29" t="s">
        <v>137</v>
      </c>
      <c s="25" t="s">
        <v>47</v>
      </c>
      <c s="30" t="s">
        <v>138</v>
      </c>
      <c s="31" t="s">
        <v>95</v>
      </c>
      <c s="32">
        <v>1849.508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139</v>
      </c>
    </row>
    <row r="48" spans="1:5" ht="25.5">
      <c r="A48" s="38" t="s">
        <v>52</v>
      </c>
      <c r="E48" s="37" t="s">
        <v>140</v>
      </c>
    </row>
    <row r="49" spans="1:16" ht="12.75">
      <c r="A49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144</v>
      </c>
      <c s="32">
        <v>9.35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145</v>
      </c>
    </row>
    <row r="51" spans="1:5" ht="25.5">
      <c r="A51" s="38" t="s">
        <v>52</v>
      </c>
      <c r="E51" s="37" t="s">
        <v>146</v>
      </c>
    </row>
    <row r="52" spans="1:16" ht="12.75">
      <c r="A52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144</v>
      </c>
      <c s="32">
        <v>44.38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145</v>
      </c>
    </row>
    <row r="54" spans="1:5" ht="76.5">
      <c r="A54" s="38" t="s">
        <v>52</v>
      </c>
      <c r="E54" s="37" t="s">
        <v>150</v>
      </c>
    </row>
    <row r="55" spans="1:16" ht="12.75">
      <c r="A55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95</v>
      </c>
      <c s="32">
        <v>1702.69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154</v>
      </c>
    </row>
    <row r="57" spans="1:5" ht="25.5">
      <c r="A57" s="38" t="s">
        <v>52</v>
      </c>
      <c r="E57" s="37" t="s">
        <v>155</v>
      </c>
    </row>
    <row r="58" spans="1:16" ht="12.75">
      <c r="A58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144</v>
      </c>
      <c s="32">
        <v>233.1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159</v>
      </c>
    </row>
    <row r="60" spans="1:5" ht="25.5">
      <c r="A60" s="38" t="s">
        <v>52</v>
      </c>
      <c r="E60" s="37" t="s">
        <v>160</v>
      </c>
    </row>
    <row r="61" spans="1:16" ht="12.75">
      <c r="A61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95</v>
      </c>
      <c s="32">
        <v>14415.004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164</v>
      </c>
    </row>
    <row r="63" spans="1:5" ht="229.5">
      <c r="A63" s="38" t="s">
        <v>52</v>
      </c>
      <c r="E63" s="37" t="s">
        <v>165</v>
      </c>
    </row>
    <row r="64" spans="1:16" ht="12.75">
      <c r="A64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95</v>
      </c>
      <c s="32">
        <v>1985.598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169</v>
      </c>
    </row>
    <row r="66" spans="1:5" ht="12.75">
      <c r="A66" s="38" t="s">
        <v>52</v>
      </c>
      <c r="E66" s="37" t="s">
        <v>100</v>
      </c>
    </row>
    <row r="67" spans="1:16" ht="12.75">
      <c r="A67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95</v>
      </c>
      <c s="32">
        <v>36.24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173</v>
      </c>
    </row>
    <row r="69" spans="1:5" ht="25.5">
      <c r="A69" s="38" t="s">
        <v>52</v>
      </c>
      <c r="E69" s="37" t="s">
        <v>174</v>
      </c>
    </row>
    <row r="70" spans="1:16" ht="12.75">
      <c r="A70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95</v>
      </c>
      <c s="32">
        <v>39.528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173</v>
      </c>
    </row>
    <row r="72" spans="1:5" ht="25.5">
      <c r="A72" s="38" t="s">
        <v>52</v>
      </c>
      <c r="E72" s="37" t="s">
        <v>178</v>
      </c>
    </row>
    <row r="73" spans="1:16" ht="12.75">
      <c r="A73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95</v>
      </c>
      <c s="32">
        <v>14490.772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63.75">
      <c r="A75" s="38" t="s">
        <v>52</v>
      </c>
      <c r="E75" s="37" t="s">
        <v>182</v>
      </c>
    </row>
    <row r="76" spans="1:16" ht="12.75">
      <c r="A76" s="25" t="s">
        <v>45</v>
      </c>
      <c s="29" t="s">
        <v>183</v>
      </c>
      <c s="29" t="s">
        <v>184</v>
      </c>
      <c s="25" t="s">
        <v>57</v>
      </c>
      <c s="30" t="s">
        <v>185</v>
      </c>
      <c s="31" t="s">
        <v>95</v>
      </c>
      <c s="32">
        <v>6179.169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186</v>
      </c>
    </row>
    <row r="78" spans="1:5" ht="114.75">
      <c r="A78" s="38" t="s">
        <v>52</v>
      </c>
      <c r="E78" s="37" t="s">
        <v>187</v>
      </c>
    </row>
    <row r="79" spans="1:16" ht="12.75">
      <c r="A79" s="25" t="s">
        <v>45</v>
      </c>
      <c s="29" t="s">
        <v>188</v>
      </c>
      <c s="29" t="s">
        <v>184</v>
      </c>
      <c s="25" t="s">
        <v>59</v>
      </c>
      <c s="30" t="s">
        <v>185</v>
      </c>
      <c s="31" t="s">
        <v>95</v>
      </c>
      <c s="32">
        <v>594.853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189</v>
      </c>
    </row>
    <row r="81" spans="1:5" ht="76.5">
      <c r="A81" s="38" t="s">
        <v>52</v>
      </c>
      <c r="E81" s="37" t="s">
        <v>190</v>
      </c>
    </row>
    <row r="82" spans="1:16" ht="12.75">
      <c r="A82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95</v>
      </c>
      <c s="32">
        <v>544.655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194</v>
      </c>
    </row>
    <row r="84" spans="1:5" ht="12.75">
      <c r="A84" s="38" t="s">
        <v>52</v>
      </c>
      <c r="E84" s="37" t="s">
        <v>195</v>
      </c>
    </row>
    <row r="85" spans="1:16" ht="12.75">
      <c r="A85" s="25" t="s">
        <v>45</v>
      </c>
      <c s="29" t="s">
        <v>196</v>
      </c>
      <c s="29" t="s">
        <v>197</v>
      </c>
      <c s="25" t="s">
        <v>57</v>
      </c>
      <c s="30" t="s">
        <v>198</v>
      </c>
      <c s="31" t="s">
        <v>95</v>
      </c>
      <c s="32">
        <v>2318.916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199</v>
      </c>
    </row>
    <row r="87" spans="1:5" ht="51">
      <c r="A87" s="38" t="s">
        <v>52</v>
      </c>
      <c r="E87" s="37" t="s">
        <v>200</v>
      </c>
    </row>
    <row r="88" spans="1:16" ht="12.75">
      <c r="A88" s="25" t="s">
        <v>45</v>
      </c>
      <c s="29" t="s">
        <v>201</v>
      </c>
      <c s="29" t="s">
        <v>197</v>
      </c>
      <c s="25" t="s">
        <v>59</v>
      </c>
      <c s="30" t="s">
        <v>198</v>
      </c>
      <c s="31" t="s">
        <v>95</v>
      </c>
      <c s="32">
        <v>12.298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202</v>
      </c>
    </row>
    <row r="90" spans="1:5" ht="12.75">
      <c r="A90" s="38" t="s">
        <v>52</v>
      </c>
      <c r="E90" s="37" t="s">
        <v>203</v>
      </c>
    </row>
    <row r="91" spans="1:16" ht="12.75">
      <c r="A91" s="25" t="s">
        <v>45</v>
      </c>
      <c s="29" t="s">
        <v>204</v>
      </c>
      <c s="29" t="s">
        <v>197</v>
      </c>
      <c s="25" t="s">
        <v>205</v>
      </c>
      <c s="30" t="s">
        <v>198</v>
      </c>
      <c s="31" t="s">
        <v>95</v>
      </c>
      <c s="32">
        <v>32.19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206</v>
      </c>
    </row>
    <row r="93" spans="1:5" ht="12.75">
      <c r="A93" s="38" t="s">
        <v>52</v>
      </c>
      <c r="E93" s="37" t="s">
        <v>207</v>
      </c>
    </row>
    <row r="94" spans="1:16" ht="12.75">
      <c r="A94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95</v>
      </c>
      <c s="32">
        <v>17.568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211</v>
      </c>
    </row>
    <row r="96" spans="1:5" ht="12.75">
      <c r="A96" s="38" t="s">
        <v>52</v>
      </c>
      <c r="E96" s="37" t="s">
        <v>212</v>
      </c>
    </row>
    <row r="97" spans="1:16" ht="12.75">
      <c r="A97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113</v>
      </c>
      <c s="32">
        <v>38665.539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216</v>
      </c>
    </row>
    <row r="99" spans="1:5" ht="140.25">
      <c r="A99" s="38" t="s">
        <v>52</v>
      </c>
      <c r="E99" s="37" t="s">
        <v>217</v>
      </c>
    </row>
    <row r="100" spans="1:16" ht="12.75">
      <c r="A100" s="25" t="s">
        <v>45</v>
      </c>
      <c s="29" t="s">
        <v>218</v>
      </c>
      <c s="29" t="s">
        <v>219</v>
      </c>
      <c s="25" t="s">
        <v>47</v>
      </c>
      <c s="30" t="s">
        <v>220</v>
      </c>
      <c s="31" t="s">
        <v>113</v>
      </c>
      <c s="32">
        <v>13237.321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51">
      <c r="A102" s="38" t="s">
        <v>52</v>
      </c>
      <c r="E102" s="37" t="s">
        <v>221</v>
      </c>
    </row>
    <row r="103" spans="1:16" ht="12.75">
      <c r="A103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113</v>
      </c>
      <c s="32">
        <v>13237.321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6" t="s">
        <v>52</v>
      </c>
      <c r="E105" s="37" t="s">
        <v>225</v>
      </c>
    </row>
    <row r="106" spans="1:18" ht="12.75" customHeight="1">
      <c r="A106" s="6" t="s">
        <v>43</v>
      </c>
      <c s="6"/>
      <c s="41" t="s">
        <v>23</v>
      </c>
      <c s="6"/>
      <c s="27" t="s">
        <v>226</v>
      </c>
      <c s="6"/>
      <c s="6"/>
      <c s="6"/>
      <c s="42">
        <f>0+Q106</f>
      </c>
      <c r="O106">
        <f>0+R106</f>
      </c>
      <c r="Q106">
        <f>0+I107+I110+I113</f>
      </c>
      <c>
        <f>0+O107+O110+O113</f>
      </c>
    </row>
    <row r="107" spans="1:16" ht="12.75">
      <c r="A107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144</v>
      </c>
      <c s="32">
        <v>291.68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25.5">
      <c r="A108" s="34" t="s">
        <v>50</v>
      </c>
      <c r="E108" s="35" t="s">
        <v>230</v>
      </c>
    </row>
    <row r="109" spans="1:5" ht="12.75">
      <c r="A109" s="38" t="s">
        <v>52</v>
      </c>
      <c r="E109" s="37" t="s">
        <v>231</v>
      </c>
    </row>
    <row r="110" spans="1:16" ht="12.75">
      <c r="A110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113</v>
      </c>
      <c s="32">
        <v>29203.466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235</v>
      </c>
    </row>
    <row r="112" spans="1:5" ht="102">
      <c r="A112" s="38" t="s">
        <v>52</v>
      </c>
      <c r="E112" s="37" t="s">
        <v>236</v>
      </c>
    </row>
    <row r="113" spans="1:16" ht="12.75">
      <c r="A113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113</v>
      </c>
      <c s="32">
        <v>20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47</v>
      </c>
    </row>
    <row r="115" spans="1:5" ht="25.5">
      <c r="A115" s="36" t="s">
        <v>52</v>
      </c>
      <c r="E115" s="37" t="s">
        <v>240</v>
      </c>
    </row>
    <row r="116" spans="1:18" ht="12.75" customHeight="1">
      <c r="A116" s="6" t="s">
        <v>43</v>
      </c>
      <c s="6"/>
      <c s="41" t="s">
        <v>33</v>
      </c>
      <c s="6"/>
      <c s="27" t="s">
        <v>241</v>
      </c>
      <c s="6"/>
      <c s="6"/>
      <c s="6"/>
      <c s="42">
        <f>0+Q116</f>
      </c>
      <c r="O116">
        <f>0+R116</f>
      </c>
      <c r="Q116">
        <f>0+I117+I120</f>
      </c>
      <c>
        <f>0+O117+O120</f>
      </c>
    </row>
    <row r="117" spans="1:16" ht="12.75">
      <c r="A117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95</v>
      </c>
      <c s="32">
        <v>0.945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245</v>
      </c>
    </row>
    <row r="119" spans="1:5" ht="25.5">
      <c r="A119" s="38" t="s">
        <v>52</v>
      </c>
      <c r="E119" s="37" t="s">
        <v>246</v>
      </c>
    </row>
    <row r="120" spans="1:16" ht="12.75">
      <c r="A120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95</v>
      </c>
      <c s="32">
        <v>1.968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250</v>
      </c>
    </row>
    <row r="122" spans="1:5" ht="12.75">
      <c r="A122" s="36" t="s">
        <v>52</v>
      </c>
      <c r="E122" s="37" t="s">
        <v>251</v>
      </c>
    </row>
    <row r="123" spans="1:18" ht="12.75" customHeight="1">
      <c r="A123" s="6" t="s">
        <v>43</v>
      </c>
      <c s="6"/>
      <c s="41" t="s">
        <v>35</v>
      </c>
      <c s="6"/>
      <c s="27" t="s">
        <v>252</v>
      </c>
      <c s="6"/>
      <c s="6"/>
      <c s="6"/>
      <c s="42">
        <f>0+Q123</f>
      </c>
      <c r="O123">
        <f>0+R123</f>
      </c>
      <c r="Q123">
        <f>0+I124+I127+I130+I133+I136+I139+I142+I145+I148+I151+I154+I157+I160+I163</f>
      </c>
      <c>
        <f>0+O124+O127+O130+O133+O136+O139+O142+O145+O148+O151+O154+O157+O160+O163</f>
      </c>
    </row>
    <row r="124" spans="1:16" ht="12.75">
      <c r="A124" s="25" t="s">
        <v>45</v>
      </c>
      <c s="29" t="s">
        <v>253</v>
      </c>
      <c s="29" t="s">
        <v>254</v>
      </c>
      <c s="25" t="s">
        <v>47</v>
      </c>
      <c s="30" t="s">
        <v>255</v>
      </c>
      <c s="31" t="s">
        <v>113</v>
      </c>
      <c s="32">
        <v>1454.761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256</v>
      </c>
    </row>
    <row r="126" spans="1:5" ht="38.25">
      <c r="A126" s="38" t="s">
        <v>52</v>
      </c>
      <c r="E126" s="37" t="s">
        <v>257</v>
      </c>
    </row>
    <row r="127" spans="1:16" ht="12.75">
      <c r="A127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113</v>
      </c>
      <c s="32">
        <v>39.36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25.5">
      <c r="A128" s="34" t="s">
        <v>50</v>
      </c>
      <c r="E128" s="35" t="s">
        <v>261</v>
      </c>
    </row>
    <row r="129" spans="1:5" ht="12.75">
      <c r="A129" s="38" t="s">
        <v>52</v>
      </c>
      <c r="E129" s="37" t="s">
        <v>262</v>
      </c>
    </row>
    <row r="130" spans="1:16" ht="12.75">
      <c r="A130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113</v>
      </c>
      <c s="32">
        <v>285.02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266</v>
      </c>
    </row>
    <row r="132" spans="1:5" ht="38.25">
      <c r="A132" s="38" t="s">
        <v>52</v>
      </c>
      <c r="E132" s="37" t="s">
        <v>267</v>
      </c>
    </row>
    <row r="133" spans="1:16" ht="12.75">
      <c r="A133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113</v>
      </c>
      <c s="32">
        <v>17324.402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271</v>
      </c>
    </row>
    <row r="135" spans="1:5" ht="102">
      <c r="A135" s="38" t="s">
        <v>52</v>
      </c>
      <c r="E135" s="37" t="s">
        <v>272</v>
      </c>
    </row>
    <row r="136" spans="1:16" ht="12.75">
      <c r="A136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113</v>
      </c>
      <c s="32">
        <v>458.89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276</v>
      </c>
    </row>
    <row r="138" spans="1:5" ht="89.25">
      <c r="A138" s="38" t="s">
        <v>52</v>
      </c>
      <c r="E138" s="37" t="s">
        <v>277</v>
      </c>
    </row>
    <row r="139" spans="1:16" ht="12.75">
      <c r="A139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113</v>
      </c>
      <c s="32">
        <v>19189.609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281</v>
      </c>
    </row>
    <row r="141" spans="1:5" ht="25.5">
      <c r="A141" s="38" t="s">
        <v>52</v>
      </c>
      <c r="E141" s="37" t="s">
        <v>282</v>
      </c>
    </row>
    <row r="142" spans="1:16" ht="12.75">
      <c r="A142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113</v>
      </c>
      <c s="32">
        <v>2723.275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25.5">
      <c r="A143" s="34" t="s">
        <v>50</v>
      </c>
      <c r="E143" s="35" t="s">
        <v>286</v>
      </c>
    </row>
    <row r="144" spans="1:5" ht="51">
      <c r="A144" s="38" t="s">
        <v>52</v>
      </c>
      <c r="E144" s="37" t="s">
        <v>287</v>
      </c>
    </row>
    <row r="145" spans="1:16" ht="12.75">
      <c r="A145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113</v>
      </c>
      <c s="32">
        <v>412.71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291</v>
      </c>
    </row>
    <row r="147" spans="1:5" ht="38.25">
      <c r="A147" s="38" t="s">
        <v>52</v>
      </c>
      <c r="E147" s="37" t="s">
        <v>292</v>
      </c>
    </row>
    <row r="148" spans="1:16" ht="12.75">
      <c r="A148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113</v>
      </c>
      <c s="32">
        <v>38146.759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296</v>
      </c>
    </row>
    <row r="150" spans="1:5" ht="89.25">
      <c r="A150" s="38" t="s">
        <v>52</v>
      </c>
      <c r="E150" s="37" t="s">
        <v>297</v>
      </c>
    </row>
    <row r="151" spans="1:16" ht="12.75">
      <c r="A151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113</v>
      </c>
      <c s="32">
        <v>18472.073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47</v>
      </c>
    </row>
    <row r="153" spans="1:5" ht="102">
      <c r="A153" s="38" t="s">
        <v>52</v>
      </c>
      <c r="E153" s="37" t="s">
        <v>301</v>
      </c>
    </row>
    <row r="154" spans="1:16" ht="12.75">
      <c r="A154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113</v>
      </c>
      <c s="32">
        <v>19001.687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89.25">
      <c r="A156" s="38" t="s">
        <v>52</v>
      </c>
      <c r="E156" s="37" t="s">
        <v>305</v>
      </c>
    </row>
    <row r="157" spans="1:16" ht="12.75">
      <c r="A157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113</v>
      </c>
      <c s="32">
        <v>19145.072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47</v>
      </c>
    </row>
    <row r="159" spans="1:5" ht="38.25">
      <c r="A159" s="38" t="s">
        <v>52</v>
      </c>
      <c r="E159" s="37" t="s">
        <v>309</v>
      </c>
    </row>
    <row r="160" spans="1:16" ht="12.75">
      <c r="A160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113</v>
      </c>
      <c s="32">
        <v>39.36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313</v>
      </c>
    </row>
    <row r="162" spans="1:5" ht="12.75">
      <c r="A162" s="38" t="s">
        <v>52</v>
      </c>
      <c r="E162" s="37" t="s">
        <v>262</v>
      </c>
    </row>
    <row r="163" spans="1:16" ht="12.75">
      <c r="A163" s="25" t="s">
        <v>45</v>
      </c>
      <c s="29" t="s">
        <v>314</v>
      </c>
      <c s="29" t="s">
        <v>315</v>
      </c>
      <c s="25" t="s">
        <v>47</v>
      </c>
      <c s="30" t="s">
        <v>316</v>
      </c>
      <c s="31" t="s">
        <v>113</v>
      </c>
      <c s="32">
        <v>42.26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317</v>
      </c>
    </row>
    <row r="165" spans="1:5" ht="12.75">
      <c r="A165" s="36" t="s">
        <v>52</v>
      </c>
      <c r="E165" s="37" t="s">
        <v>318</v>
      </c>
    </row>
    <row r="166" spans="1:18" ht="12.75" customHeight="1">
      <c r="A166" s="6" t="s">
        <v>43</v>
      </c>
      <c s="6"/>
      <c s="41" t="s">
        <v>72</v>
      </c>
      <c s="6"/>
      <c s="27" t="s">
        <v>319</v>
      </c>
      <c s="6"/>
      <c s="6"/>
      <c s="6"/>
      <c s="42">
        <f>0+Q166</f>
      </c>
      <c r="O166">
        <f>0+R166</f>
      </c>
      <c r="Q166">
        <f>0+I167+I170+I173</f>
      </c>
      <c>
        <f>0+O167+O170+O173</f>
      </c>
    </row>
    <row r="167" spans="1:16" ht="12.75">
      <c r="A167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144</v>
      </c>
      <c s="32">
        <v>19.52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25.5">
      <c r="A168" s="34" t="s">
        <v>50</v>
      </c>
      <c r="E168" s="35" t="s">
        <v>323</v>
      </c>
    </row>
    <row r="169" spans="1:5" ht="12.75">
      <c r="A169" s="38" t="s">
        <v>52</v>
      </c>
      <c r="E169" s="37" t="s">
        <v>324</v>
      </c>
    </row>
    <row r="170" spans="1:16" ht="12.75">
      <c r="A170" s="25" t="s">
        <v>45</v>
      </c>
      <c s="29" t="s">
        <v>325</v>
      </c>
      <c s="29" t="s">
        <v>326</v>
      </c>
      <c s="25" t="s">
        <v>47</v>
      </c>
      <c s="30" t="s">
        <v>327</v>
      </c>
      <c s="31" t="s">
        <v>144</v>
      </c>
      <c s="32">
        <v>1932.43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25.5">
      <c r="A171" s="34" t="s">
        <v>50</v>
      </c>
      <c r="E171" s="35" t="s">
        <v>328</v>
      </c>
    </row>
    <row r="172" spans="1:5" ht="51">
      <c r="A172" s="38" t="s">
        <v>52</v>
      </c>
      <c r="E172" s="37" t="s">
        <v>329</v>
      </c>
    </row>
    <row r="173" spans="1:16" ht="12.75">
      <c r="A173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66</v>
      </c>
      <c s="32">
        <v>2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38.25">
      <c r="A174" s="34" t="s">
        <v>50</v>
      </c>
      <c r="E174" s="35" t="s">
        <v>333</v>
      </c>
    </row>
    <row r="175" spans="1:5" ht="12.75">
      <c r="A175" s="36" t="s">
        <v>52</v>
      </c>
      <c r="E175" s="37" t="s">
        <v>334</v>
      </c>
    </row>
    <row r="176" spans="1:18" ht="12.75" customHeight="1">
      <c r="A176" s="6" t="s">
        <v>43</v>
      </c>
      <c s="6"/>
      <c s="41" t="s">
        <v>40</v>
      </c>
      <c s="6"/>
      <c s="27" t="s">
        <v>335</v>
      </c>
      <c s="6"/>
      <c s="6"/>
      <c s="6"/>
      <c s="42">
        <f>0+Q176</f>
      </c>
      <c r="O176">
        <f>0+R176</f>
      </c>
      <c r="Q176">
        <f>0+I177+I180+I183+I186+I189+I192+I195+I198+I201</f>
      </c>
      <c>
        <f>0+O177+O180+O183+O186+O189+O192+O195+O198+O201</f>
      </c>
    </row>
    <row r="177" spans="1:16" ht="12.75">
      <c r="A177" s="25" t="s">
        <v>45</v>
      </c>
      <c s="29" t="s">
        <v>336</v>
      </c>
      <c s="29" t="s">
        <v>337</v>
      </c>
      <c s="25" t="s">
        <v>57</v>
      </c>
      <c s="30" t="s">
        <v>338</v>
      </c>
      <c s="31" t="s">
        <v>66</v>
      </c>
      <c s="32">
        <v>160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25.5">
      <c r="A178" s="34" t="s">
        <v>50</v>
      </c>
      <c r="E178" s="35" t="s">
        <v>339</v>
      </c>
    </row>
    <row r="179" spans="1:5" ht="12.75">
      <c r="A179" s="38" t="s">
        <v>52</v>
      </c>
      <c r="E179" s="37" t="s">
        <v>340</v>
      </c>
    </row>
    <row r="180" spans="1:16" ht="12.75">
      <c r="A180" s="25" t="s">
        <v>45</v>
      </c>
      <c s="29" t="s">
        <v>341</v>
      </c>
      <c s="29" t="s">
        <v>337</v>
      </c>
      <c s="25" t="s">
        <v>59</v>
      </c>
      <c s="30" t="s">
        <v>338</v>
      </c>
      <c s="31" t="s">
        <v>66</v>
      </c>
      <c s="32">
        <v>52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342</v>
      </c>
    </row>
    <row r="182" spans="1:5" ht="12.75">
      <c r="A182" s="38" t="s">
        <v>52</v>
      </c>
      <c r="E182" s="37" t="s">
        <v>343</v>
      </c>
    </row>
    <row r="183" spans="1:16" ht="12.75">
      <c r="A183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144</v>
      </c>
      <c s="32">
        <v>8.41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347</v>
      </c>
    </row>
    <row r="185" spans="1:5" ht="12.75">
      <c r="A185" s="38" t="s">
        <v>52</v>
      </c>
      <c r="E185" s="37" t="s">
        <v>348</v>
      </c>
    </row>
    <row r="186" spans="1:16" ht="12.75">
      <c r="A186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144</v>
      </c>
      <c s="32">
        <v>1.7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12.75">
      <c r="A187" s="34" t="s">
        <v>50</v>
      </c>
      <c r="E187" s="35" t="s">
        <v>352</v>
      </c>
    </row>
    <row r="188" spans="1:5" ht="12.75">
      <c r="A188" s="38" t="s">
        <v>52</v>
      </c>
      <c r="E188" s="37" t="s">
        <v>353</v>
      </c>
    </row>
    <row r="189" spans="1:16" ht="12.75">
      <c r="A189" s="25" t="s">
        <v>45</v>
      </c>
      <c s="29" t="s">
        <v>354</v>
      </c>
      <c s="29" t="s">
        <v>355</v>
      </c>
      <c s="25" t="s">
        <v>47</v>
      </c>
      <c s="30" t="s">
        <v>356</v>
      </c>
      <c s="31" t="s">
        <v>144</v>
      </c>
      <c s="32">
        <v>38.08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50</v>
      </c>
      <c r="E190" s="35" t="s">
        <v>357</v>
      </c>
    </row>
    <row r="191" spans="1:5" ht="12.75">
      <c r="A191" s="38" t="s">
        <v>52</v>
      </c>
      <c r="E191" s="37" t="s">
        <v>358</v>
      </c>
    </row>
    <row r="192" spans="1:16" ht="12.75">
      <c r="A192" s="25" t="s">
        <v>45</v>
      </c>
      <c s="29" t="s">
        <v>359</v>
      </c>
      <c s="29" t="s">
        <v>360</v>
      </c>
      <c s="25" t="s">
        <v>47</v>
      </c>
      <c s="30" t="s">
        <v>361</v>
      </c>
      <c s="31" t="s">
        <v>144</v>
      </c>
      <c s="32">
        <v>51.2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362</v>
      </c>
    </row>
    <row r="194" spans="1:5" ht="12.75">
      <c r="A194" s="38" t="s">
        <v>52</v>
      </c>
      <c r="E194" s="37" t="s">
        <v>363</v>
      </c>
    </row>
    <row r="195" spans="1:16" ht="12.75">
      <c r="A195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144</v>
      </c>
      <c s="32">
        <v>126.86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50</v>
      </c>
      <c r="E196" s="35" t="s">
        <v>367</v>
      </c>
    </row>
    <row r="197" spans="1:5" ht="12.75">
      <c r="A197" s="38" t="s">
        <v>52</v>
      </c>
      <c r="E197" s="37" t="s">
        <v>368</v>
      </c>
    </row>
    <row r="198" spans="1:16" ht="12.75">
      <c r="A198" s="25" t="s">
        <v>45</v>
      </c>
      <c s="29" t="s">
        <v>369</v>
      </c>
      <c s="29" t="s">
        <v>370</v>
      </c>
      <c s="25" t="s">
        <v>47</v>
      </c>
      <c s="30" t="s">
        <v>371</v>
      </c>
      <c s="31" t="s">
        <v>144</v>
      </c>
      <c s="32">
        <v>233.1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50</v>
      </c>
      <c r="E199" s="35" t="s">
        <v>372</v>
      </c>
    </row>
    <row r="200" spans="1:5" ht="25.5">
      <c r="A200" s="38" t="s">
        <v>52</v>
      </c>
      <c r="E200" s="37" t="s">
        <v>160</v>
      </c>
    </row>
    <row r="201" spans="1:16" ht="12.75">
      <c r="A201" s="25" t="s">
        <v>45</v>
      </c>
      <c s="29" t="s">
        <v>373</v>
      </c>
      <c s="29" t="s">
        <v>374</v>
      </c>
      <c s="25" t="s">
        <v>47</v>
      </c>
      <c s="30" t="s">
        <v>375</v>
      </c>
      <c s="31" t="s">
        <v>144</v>
      </c>
      <c s="32">
        <v>285.75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376</v>
      </c>
    </row>
    <row r="203" spans="1:5" ht="12.75">
      <c r="A203" s="36" t="s">
        <v>52</v>
      </c>
      <c r="E203" s="37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378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378</v>
      </c>
      <c s="6"/>
      <c s="18" t="s">
        <v>379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380</v>
      </c>
      <c s="25" t="s">
        <v>47</v>
      </c>
      <c s="30" t="s">
        <v>381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40.25">
      <c r="A10" s="34" t="s">
        <v>50</v>
      </c>
      <c r="E10" s="35" t="s">
        <v>382</v>
      </c>
    </row>
    <row r="11" spans="1:5" ht="12.75">
      <c r="A11" s="36" t="s">
        <v>52</v>
      </c>
      <c r="E11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383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383</v>
      </c>
      <c s="6"/>
      <c s="18" t="s">
        <v>384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335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25.5">
      <c r="A9" s="25" t="s">
        <v>45</v>
      </c>
      <c s="29" t="s">
        <v>29</v>
      </c>
      <c s="29" t="s">
        <v>385</v>
      </c>
      <c s="25" t="s">
        <v>47</v>
      </c>
      <c s="30" t="s">
        <v>386</v>
      </c>
      <c s="31" t="s">
        <v>66</v>
      </c>
      <c s="32">
        <v>45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29.5">
      <c r="A11" s="38" t="s">
        <v>52</v>
      </c>
      <c r="E11" s="37" t="s">
        <v>387</v>
      </c>
    </row>
    <row r="12" spans="1:16" ht="12.75">
      <c r="A12" s="25" t="s">
        <v>45</v>
      </c>
      <c s="29" t="s">
        <v>23</v>
      </c>
      <c s="29" t="s">
        <v>388</v>
      </c>
      <c s="25" t="s">
        <v>47</v>
      </c>
      <c s="30" t="s">
        <v>389</v>
      </c>
      <c s="31" t="s">
        <v>66</v>
      </c>
      <c s="32">
        <v>42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390</v>
      </c>
    </row>
    <row r="14" spans="1:5" ht="229.5">
      <c r="A14" s="38" t="s">
        <v>52</v>
      </c>
      <c r="E14" s="37" t="s">
        <v>391</v>
      </c>
    </row>
    <row r="15" spans="1:16" ht="12.75">
      <c r="A15" s="25" t="s">
        <v>45</v>
      </c>
      <c s="29" t="s">
        <v>22</v>
      </c>
      <c s="29" t="s">
        <v>392</v>
      </c>
      <c s="25" t="s">
        <v>47</v>
      </c>
      <c s="30" t="s">
        <v>393</v>
      </c>
      <c s="31" t="s">
        <v>66</v>
      </c>
      <c s="32">
        <v>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52</v>
      </c>
      <c r="E17" s="37" t="s">
        <v>394</v>
      </c>
    </row>
    <row r="18" spans="1:16" ht="12.75">
      <c r="A18" s="25" t="s">
        <v>45</v>
      </c>
      <c s="29" t="s">
        <v>33</v>
      </c>
      <c s="29" t="s">
        <v>395</v>
      </c>
      <c s="25" t="s">
        <v>47</v>
      </c>
      <c s="30" t="s">
        <v>396</v>
      </c>
      <c s="31" t="s">
        <v>66</v>
      </c>
      <c s="32">
        <v>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390</v>
      </c>
    </row>
    <row r="20" spans="1:5" ht="12.75">
      <c r="A20" s="38" t="s">
        <v>52</v>
      </c>
      <c r="E20" s="37" t="s">
        <v>394</v>
      </c>
    </row>
    <row r="21" spans="1:16" ht="12.75">
      <c r="A21" s="25" t="s">
        <v>45</v>
      </c>
      <c s="29" t="s">
        <v>35</v>
      </c>
      <c s="29" t="s">
        <v>397</v>
      </c>
      <c s="25" t="s">
        <v>47</v>
      </c>
      <c s="30" t="s">
        <v>398</v>
      </c>
      <c s="31" t="s">
        <v>113</v>
      </c>
      <c s="32">
        <v>10.75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8" t="s">
        <v>52</v>
      </c>
      <c r="E23" s="37" t="s">
        <v>399</v>
      </c>
    </row>
    <row r="24" spans="1:16" ht="12.75">
      <c r="A24" s="25" t="s">
        <v>45</v>
      </c>
      <c s="29" t="s">
        <v>37</v>
      </c>
      <c s="29" t="s">
        <v>400</v>
      </c>
      <c s="25" t="s">
        <v>47</v>
      </c>
      <c s="30" t="s">
        <v>401</v>
      </c>
      <c s="31" t="s">
        <v>113</v>
      </c>
      <c s="32">
        <v>5.375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390</v>
      </c>
    </row>
    <row r="26" spans="1:5" ht="12.75">
      <c r="A26" s="38" t="s">
        <v>52</v>
      </c>
      <c r="E26" s="37" t="s">
        <v>402</v>
      </c>
    </row>
    <row r="27" spans="1:16" ht="25.5">
      <c r="A27" s="25" t="s">
        <v>45</v>
      </c>
      <c s="29" t="s">
        <v>68</v>
      </c>
      <c s="29" t="s">
        <v>403</v>
      </c>
      <c s="25" t="s">
        <v>47</v>
      </c>
      <c s="30" t="s">
        <v>404</v>
      </c>
      <c s="31" t="s">
        <v>66</v>
      </c>
      <c s="32">
        <v>26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405</v>
      </c>
    </row>
    <row r="29" spans="1:5" ht="242.25">
      <c r="A29" s="38" t="s">
        <v>52</v>
      </c>
      <c r="E29" s="37" t="s">
        <v>406</v>
      </c>
    </row>
    <row r="30" spans="1:16" ht="12.75">
      <c r="A30" s="25" t="s">
        <v>45</v>
      </c>
      <c s="29" t="s">
        <v>72</v>
      </c>
      <c s="29" t="s">
        <v>407</v>
      </c>
      <c s="25" t="s">
        <v>47</v>
      </c>
      <c s="30" t="s">
        <v>408</v>
      </c>
      <c s="31" t="s">
        <v>66</v>
      </c>
      <c s="32">
        <v>24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390</v>
      </c>
    </row>
    <row r="32" spans="1:5" ht="229.5">
      <c r="A32" s="38" t="s">
        <v>52</v>
      </c>
      <c r="E32" s="37" t="s">
        <v>409</v>
      </c>
    </row>
    <row r="33" spans="1:16" ht="12.75">
      <c r="A33" s="25" t="s">
        <v>45</v>
      </c>
      <c s="29" t="s">
        <v>40</v>
      </c>
      <c s="29" t="s">
        <v>410</v>
      </c>
      <c s="25" t="s">
        <v>47</v>
      </c>
      <c s="30" t="s">
        <v>411</v>
      </c>
      <c s="31" t="s">
        <v>66</v>
      </c>
      <c s="32">
        <v>4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8" t="s">
        <v>52</v>
      </c>
      <c r="E35" s="37" t="s">
        <v>412</v>
      </c>
    </row>
    <row r="36" spans="1:16" ht="12.75">
      <c r="A36" s="25" t="s">
        <v>45</v>
      </c>
      <c s="29" t="s">
        <v>42</v>
      </c>
      <c s="29" t="s">
        <v>413</v>
      </c>
      <c s="25" t="s">
        <v>47</v>
      </c>
      <c s="30" t="s">
        <v>414</v>
      </c>
      <c s="31" t="s">
        <v>66</v>
      </c>
      <c s="32">
        <v>2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390</v>
      </c>
    </row>
    <row r="38" spans="1:5" ht="12.75">
      <c r="A38" s="38" t="s">
        <v>52</v>
      </c>
      <c r="E38" s="37" t="s">
        <v>334</v>
      </c>
    </row>
    <row r="39" spans="1:16" ht="25.5">
      <c r="A39" s="25" t="s">
        <v>45</v>
      </c>
      <c s="29" t="s">
        <v>80</v>
      </c>
      <c s="29" t="s">
        <v>415</v>
      </c>
      <c s="25" t="s">
        <v>47</v>
      </c>
      <c s="30" t="s">
        <v>416</v>
      </c>
      <c s="31" t="s">
        <v>113</v>
      </c>
      <c s="32">
        <v>1611.958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76.5">
      <c r="A41" s="38" t="s">
        <v>52</v>
      </c>
      <c r="E41" s="37" t="s">
        <v>417</v>
      </c>
    </row>
    <row r="42" spans="1:16" ht="25.5">
      <c r="A42" s="25" t="s">
        <v>45</v>
      </c>
      <c s="29" t="s">
        <v>84</v>
      </c>
      <c s="29" t="s">
        <v>418</v>
      </c>
      <c s="25" t="s">
        <v>47</v>
      </c>
      <c s="30" t="s">
        <v>419</v>
      </c>
      <c s="31" t="s">
        <v>113</v>
      </c>
      <c s="32">
        <v>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8" t="s">
        <v>52</v>
      </c>
      <c r="E44" s="37" t="s">
        <v>420</v>
      </c>
    </row>
    <row r="45" spans="1:16" ht="25.5">
      <c r="A45" s="25" t="s">
        <v>45</v>
      </c>
      <c s="29" t="s">
        <v>87</v>
      </c>
      <c s="29" t="s">
        <v>421</v>
      </c>
      <c s="25" t="s">
        <v>47</v>
      </c>
      <c s="30" t="s">
        <v>422</v>
      </c>
      <c s="31" t="s">
        <v>113</v>
      </c>
      <c s="32">
        <v>1607.958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63.75">
      <c r="A47" s="36" t="s">
        <v>52</v>
      </c>
      <c r="E47" s="37" t="s">
        <v>423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