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ZK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6" sheetId="3" r:id="rId3"/>
    <sheet name="SO 106A" sheetId="4" r:id="rId4"/>
    <sheet name="SO 186" sheetId="5" r:id="rId5"/>
    <sheet name="SO 196" sheetId="6" r:id="rId6"/>
    <sheet name="SO 203" sheetId="7" r:id="rId7"/>
  </sheets>
  <definedNames/>
  <calcPr/>
  <webPublishing/>
</workbook>
</file>

<file path=xl/sharedStrings.xml><?xml version="1.0" encoding="utf-8"?>
<sst xmlns="http://schemas.openxmlformats.org/spreadsheetml/2006/main" count="1874" uniqueCount="510">
  <si>
    <t>Firma: Pontex, spol. s r.o.</t>
  </si>
  <si>
    <t>Rekapitulace ceny</t>
  </si>
  <si>
    <t>Stavba: 07 012 00 - II/331 Brandýs nad Labem – I/9, rekonstrukce etapa VI.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</si>
  <si>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</si>
  <si>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</si>
  <si>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</si>
  <si>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</si>
  <si>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</si>
  <si>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</si>
  <si>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</si>
  <si>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</si>
  <si>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</si>
  <si>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</si>
  <si>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</si>
  <si>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</si>
  <si>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07 012 00</t>
  </si>
  <si>
    <t>II/331 Brandýs nad Labem – I/9, rekonstrukce etapa VI.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</si>
  <si>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</si>
  <si>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</si>
  <si>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</si>
  <si>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</si>
  <si>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</si>
  <si>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</si>
  <si>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</si>
  <si>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</si>
  <si>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</si>
  <si>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</si>
  <si>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</si>
  <si>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</si>
  <si>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</si>
  <si>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</si>
  <si>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</si>
  <si>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</si>
  <si>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</si>
  <si>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</si>
  <si>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</si>
  <si>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</si>
  <si>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</si>
  <si>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</si>
  <si>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</si>
  <si>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</si>
  <si>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</si>
  <si>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</si>
  <si>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</si>
  <si>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</si>
  <si>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</si>
  <si>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</si>
  <si>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</si>
  <si>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</si>
  <si>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</si>
  <si>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</si>
  <si>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</si>
  <si>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</si>
  <si>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</si>
  <si>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</si>
  <si>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</si>
  <si>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</si>
  <si>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</si>
  <si>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02620</t>
  </si>
  <si>
    <t>ZKOUŠENÍ KONSTRUKCÍ A PRACÍ NEZÁVISLOU ZKUŠEBNOU</t>
  </si>
  <si>
    <t>02710R</t>
  </si>
  <si>
    <t>a</t>
  </si>
  <si>
    <t>PASPORTIZACE OBJÍZDNÝCH TRAS</t>
  </si>
  <si>
    <t>b</t>
  </si>
  <si>
    <t>PASPORTIZACE OBJEKTŮ V OKOLÍ PŘED a PO STAVBĚ</t>
  </si>
  <si>
    <t>7</t>
  </si>
  <si>
    <t>02730</t>
  </si>
  <si>
    <t>POMOC PRÁCE ZŘÍZ NEBO ZAJIŠŤ OCHRANU INŽENÝRSKÝCH SÍTÍ</t>
  </si>
  <si>
    <t>zajištění ochrany všech stávajících vedení sítí po dobu stavby</t>
  </si>
  <si>
    <t>8</t>
  </si>
  <si>
    <t>02910</t>
  </si>
  <si>
    <t>OSTATNÍ POŽADAVKY - ZEMĚMĚŘIČSKÁ MĚŘENÍ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</si>
  <si>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</si>
  <si>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</si>
  <si>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</si>
  <si>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</si>
  <si>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
její digitalizace</t>
  </si>
  <si>
    <t>02943</t>
  </si>
  <si>
    <t>OSTATNÍ POŽADAVKY - VYPRACOVÁNÍ RDS</t>
  </si>
  <si>
    <t>RDS-Z-PDS - pro celou stavbu</t>
  </si>
  <si>
    <t>11</t>
  </si>
  <si>
    <t>02944</t>
  </si>
  <si>
    <t>OSTAT POŽADAVKY - DOKUMENTACE SKUTEČ PROVEDENÍ V DIGIT FORMĚ</t>
  </si>
  <si>
    <t>skutečného provedení stavby</t>
  </si>
  <si>
    <t>12</t>
  </si>
  <si>
    <t>02945</t>
  </si>
  <si>
    <t>OSTAT POŽADAVKY - GEOMETRICKÝ PLÁN</t>
  </si>
  <si>
    <t>13</t>
  </si>
  <si>
    <t>02946</t>
  </si>
  <si>
    <t>OSTAT POŽADAVKY - FOTODOKUMENTACE</t>
  </si>
  <si>
    <t>14</t>
  </si>
  <si>
    <t>02960</t>
  </si>
  <si>
    <t>OSTATNÍ POŽADAVKY - ODBORNÝ DOZOR</t>
  </si>
  <si>
    <t>Inženýrská činnost pro DIO</t>
  </si>
  <si>
    <t>15</t>
  </si>
  <si>
    <t>02991</t>
  </si>
  <si>
    <t>OSTATNÍ POŽADAVKY - INFORMAČNÍ TABULE</t>
  </si>
  <si>
    <t>16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</si>
  <si>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</si>
  <si>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</si>
  <si>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</si>
  <si>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106</t>
  </si>
  <si>
    <t>Silnice II/331, úsek km 10,7-13,9</t>
  </si>
  <si>
    <t>014131</t>
  </si>
  <si>
    <t>POPLATKY ZA SKLÁDKU TYP S-NO (NEBEZPEČNÝ ODPAD)</t>
  </si>
  <si>
    <t>M3</t>
  </si>
  <si>
    <t>(17.5-260*0.05)*7.4 (m3) =33,300 [A]</t>
  </si>
  <si>
    <t>014211</t>
  </si>
  <si>
    <t>POPLATKY ZA ZEMNÍK - ORNICE</t>
  </si>
  <si>
    <t>v kvalitě ornice, rozprostření ornice pol. 18222, dovoz ornice pol.12573</t>
  </si>
  <si>
    <t>17492,61*0,15=2 623,892 [A]</t>
  </si>
  <si>
    <t>015111</t>
  </si>
  <si>
    <t>POPLATKY ZA LIKVIDACI ODPADŮ NEKONTAMINOVANÝCH - 17 05 04  VYTĚŽENÉ ZEMINY A HORNINY -  I. TŘÍDA TĚŽITELNOSTI</t>
  </si>
  <si>
    <t>T</t>
  </si>
  <si>
    <t>pol. č. 11130 20866,18*0,2*2,0=8 346,472 [A] 
pol. č. 17120 10231,956*2,0=20 463,912 [B] 
Celkem: A+B=28 810,384 [C]</t>
  </si>
  <si>
    <t>nestmelené kamenivo</t>
  </si>
  <si>
    <t>pol. č.11332 1918,526*1,9=3 645,199 [A]</t>
  </si>
  <si>
    <t>Zemní práce</t>
  </si>
  <si>
    <t>11130</t>
  </si>
  <si>
    <t>SEJMUTÍ DRNU</t>
  </si>
  <si>
    <t>M2</t>
  </si>
  <si>
    <t>tl. 200 mm 
vč. odvozu a uložení na skládku poplatek za skládku pol. č. 015111</t>
  </si>
  <si>
    <t>20866,18=20 866,180 [A]</t>
  </si>
  <si>
    <t>11201</t>
  </si>
  <si>
    <t>KÁCENÍ STROMŮ D KMENE DO 0,5M S ODSTRANĚNÍM PAŘEZŮ</t>
  </si>
  <si>
    <t>zpětný odkup zhotovitelem</t>
  </si>
  <si>
    <t>22=22,000 [A]</t>
  </si>
  <si>
    <t>11202</t>
  </si>
  <si>
    <t>KÁCENÍ STROMŮ D KMENE DO 0,9M S ODSTRANĚNÍM PAŘEZŮ</t>
  </si>
  <si>
    <t>51=51,000 [A]</t>
  </si>
  <si>
    <t>11204</t>
  </si>
  <si>
    <t>KÁCENÍ STROMŮ D KMENE DO 0,3M S ODSTRANĚNÍM PAŘEZŮ</t>
  </si>
  <si>
    <t>18+57=75,000 [A]</t>
  </si>
  <si>
    <t>11332</t>
  </si>
  <si>
    <t>ODSTRANĚNÍ PODKLADŮ ZPEVNĚNÝCH PLOCH Z KAMENIVA NESTMELENÉHO</t>
  </si>
  <si>
    <t>vč. odvozu a uložení na skládku, poplatek za skládku v pol. 015111a</t>
  </si>
  <si>
    <t>tl. 180 mm 
(61,3+125,05+302,14+7063,77+8745,58+305,67+164,67+32,6+3459,9+107,8-9710)*0,18=1 918,526 [A]</t>
  </si>
  <si>
    <t>11333</t>
  </si>
  <si>
    <t>ODSTRANĚNÍ PODKLADU ZPEVNĚNÝCH PLOCH S ASFALT POJIVEM</t>
  </si>
  <si>
    <t>pro recyklaci v rámci stavby</t>
  </si>
  <si>
    <t>tl. 200 mm 
(61,3+125,05+302,94+7063,77+8745,58+305,67+164,67+32,6+3459,9+107,8-9710)*0,2=2 131,856 [A] 
ODSTRANĚNÍ VOZOVKY (asfaltový sjezd) tl. 300 mm 
218,03*0,3=65,409 [B] 
Celkem: A+B=2 197,265 [C]</t>
  </si>
  <si>
    <t>11372</t>
  </si>
  <si>
    <t>FRÉZOVÁNÍ ZPEVNĚNÝCH PLOCH ASFALTOVÝCH</t>
  </si>
  <si>
    <t>povinný odkup zhotovitelem</t>
  </si>
  <si>
    <t>tl. 100 mm 
(61,3+125,05+302,94+7063,77+8745,58+305,67+164,67+32,6+3459,9+107,8)*0,1=2 036,928 [A]</t>
  </si>
  <si>
    <t>113763</t>
  </si>
  <si>
    <t>FRÉZOVÁNÍ DRÁŽKY PRŮŘEZU DO 300MM2 V ASFALTOVÉ VOZOVCE</t>
  </si>
  <si>
    <t>M</t>
  </si>
  <si>
    <t>Profrézování drážky N2 25x10mm</t>
  </si>
  <si>
    <t>94,75+6*6,5=133,750 [A]</t>
  </si>
  <si>
    <t>12373</t>
  </si>
  <si>
    <t>ODKOP PRO SPOD STAVBU SILNIC A ŽELEZNIC TŘ. I</t>
  </si>
  <si>
    <t>vč. odvozu, uložení na skládku pol. č. 17120, poplatek za skládku v pol. č.015111</t>
  </si>
  <si>
    <t>z kubaturních listů 
7826,25+472,275=8 298,525 [A] 
vsakovací žebro 
1426*1,2=1 711,200 [B] 
Celkem: A+B=10 009,725 [C]</t>
  </si>
  <si>
    <t>12573</t>
  </si>
  <si>
    <t>VYKOPÁVKY ZE ZEMNÍKŮ A SKLÁDEK TŘ. I</t>
  </si>
  <si>
    <t>dovoz zeminy v kvalitě ornice</t>
  </si>
  <si>
    <t>13173</t>
  </si>
  <si>
    <t>HLOUBENÍ JAM ZAPAŽ I NEPAŽ TŘ. I</t>
  </si>
  <si>
    <t>vč. odvozu, poplatek za uložení pol č. 17120, poplatek za skládku 015111</t>
  </si>
  <si>
    <t>VÝKOP PROPUSTEK + HV 
6,6*(10,85+7,99)+2,52*(9,4+13)+7,27*2*2,85=222,231 [A]</t>
  </si>
  <si>
    <t>17120</t>
  </si>
  <si>
    <t>ULOŽENÍ SYPANINY DO NÁSYPŮ A NA SKLÁDKY BEZ ZHUTNĚNÍ</t>
  </si>
  <si>
    <t>pol. č. 12373 10009,725=10 009,725 [A] 
pol. č. 13173 222,231=222,231 [B] 
Celkem: A+B=10 231,956 [C]</t>
  </si>
  <si>
    <t>17</t>
  </si>
  <si>
    <t>17180</t>
  </si>
  <si>
    <t>ULOŽENÍ SYPANINY DO NÁSYPŮ Z NAKUPOVANÝCH MATERIÁLŮ</t>
  </si>
  <si>
    <t>vrstva aktivní zóny tl. 0,30m 
ŠDB 0/32</t>
  </si>
  <si>
    <t>z kubaturních listů 
6172,32+314,85=6 487,170 [A]</t>
  </si>
  <si>
    <t>18</t>
  </si>
  <si>
    <t>Násyp</t>
  </si>
  <si>
    <t>z kubaturních listů 
615,07=615,070 [A]</t>
  </si>
  <si>
    <t>19</t>
  </si>
  <si>
    <t>17380</t>
  </si>
  <si>
    <t>ZEMNÍ KRAJNICE A DOSYPÁVKY Z NAKUPOVANÝCH MATERIÁLŮ</t>
  </si>
  <si>
    <t>Dosypávky krajnic</t>
  </si>
  <si>
    <t>(6260,05+271,42+70,107)*0,04=264,063 [A]</t>
  </si>
  <si>
    <t>20</t>
  </si>
  <si>
    <t>17481</t>
  </si>
  <si>
    <t>ZÁSYP JAM A RÝH Z NAKUPOVANÝCH MATERIÁLŮ</t>
  </si>
  <si>
    <t>Zásyp rýhy vsakovacího žebra drcenným kamenivem 16/32</t>
  </si>
  <si>
    <t>1426*1,2=1 711,200 [A]</t>
  </si>
  <si>
    <t>21</t>
  </si>
  <si>
    <t>Zásyp nesoudržným nenamrzavým materiálem</t>
  </si>
  <si>
    <t>4,82*(11+8)+(9,4+13)*(1,05)+3,26*(2,39+0,53)=124,619 [A]</t>
  </si>
  <si>
    <t>22</t>
  </si>
  <si>
    <t>18110</t>
  </si>
  <si>
    <t>ÚPRAVA PLÁNĚ SE ZHUTNĚNÍM V HORNINĚ TŘ. I</t>
  </si>
  <si>
    <t>Úprava parapláně 
KONSTRUKCE VOZOVKY - STŘED + SANACE KRAJE 
(3712,575+9389,62+7464,458)+(6260*(0,04+0,05+0,06+0,05+0,05+0,2+1,34+0,2))=33 024,053 [A] 
KONSTRUKCE VOZOVKY NAPOJENÍ KŘIŽOVATEK+NAPOJENÍ 
(295+191+345,55-16,61-18,52+35,75+107,57+71,58)+271,72*(0,04+0,05+0,06+0,05+0,05+0,2+1,34+0,2)=1 552,043 [B] 
KONSTRUKCE OSTRŮVKU 
16,61+18,52=35,130 [C] 
-9710,0=-9 710,000 [D] 
Celkem: A+B+C+D=24 901,226 [E] 
Úprava zemní pláně 
součet ŠD 
KONSTRUKCE VOZOVKY - STŘED + SANACE KRAJE 
(3712,575+9389,62+7464,458)+(6260,05*(0,04+0,05+0,06+0,05+0,05+0,2+1,34+0,2))=33 024,153 [F] 
KONSTRUKCE VOZOVKY NAPOJENÍ KŘIŽOVATEK+NAPOJENÍ 
1552,043=1 552,043 [G] 
KONSTRUKCE OSTRŮVKU 
35,13=35,130 [H] 
KONSTRUKCE ASFALTOVÉHO SJEZDU 
284,464=284,464 [I] 
-9710,0=-9 710,000 [J] 
SJEZDY ZE ŠD 
366,38=366,380 [K] 
Celkem: F+G+H+I+J+K=25 552,170 [L] 
Celkem: E+L=50 453,396 [M]</t>
  </si>
  <si>
    <t>23</t>
  </si>
  <si>
    <t>18222</t>
  </si>
  <si>
    <t>ROZPROSTŘENÍ ORNICE VE SVAHU V TL DO 0,15M</t>
  </si>
  <si>
    <t>10773*1,12+4719*1,15=17 492,610 [A]</t>
  </si>
  <si>
    <t>24</t>
  </si>
  <si>
    <t>18242</t>
  </si>
  <si>
    <t>ZALOŽENÍ TRÁVNÍKU HYDROOSEVEM NA ORNICI</t>
  </si>
  <si>
    <t>pol. č. 18222 17492,61=17 492,610 [A]</t>
  </si>
  <si>
    <t>Základy</t>
  </si>
  <si>
    <t>25</t>
  </si>
  <si>
    <t>21263</t>
  </si>
  <si>
    <t>TRATIVODY KOMPLET Z TRUB Z PLAST HMOT DN DO 150MM</t>
  </si>
  <si>
    <t>trativod DN 150 mm</t>
  </si>
  <si>
    <t>311,0=311,000 [A]</t>
  </si>
  <si>
    <t>26</t>
  </si>
  <si>
    <t>21461</t>
  </si>
  <si>
    <t>SEPARAČNÍ GEOTEXTILIE</t>
  </si>
  <si>
    <t>pod vsakovací žěbro 
1426*(1,2+1,2+3*1,0)=7 700,400 [A] 
drenáž 
311*(0,6*2+0,5*3)=839,700 [B] 
Separační geotextilie netkaná PP: 
KONSTRUKCE VOZOVKY - STŘED + SANACE KRAJE 
(3712,575+9389,62+7464,458)+(6260*(0,04+0,05+0,06+0,05+0,05+0,2+1,45))=32 460,653 [C] 
KONSTRUKCE VOZOVKY NAPOJENÍ KŘIŽOVATEK+NAPOJENÍ 
(295+191+345,55-16,61-18,52+35,75+107,57+71,58)+271,72*(0,04+0,05+0,06+0,05+0,05+0,2+0,5+0,35/2)=1 317,005 [D] 
KONSTRUKCE OSTRŮVKU 
16,61+18,52=35,130 [E] 
-9710,0=-9 710,000 [F] 
Celkem: A+B+C+D+E+F=32 642,888 [G]</t>
  </si>
  <si>
    <t>Vodorovné konstrukce</t>
  </si>
  <si>
    <t>27</t>
  </si>
  <si>
    <t>451313</t>
  </si>
  <si>
    <t>PODKLADNÍ A VÝPLŇOVÉ VRSTVY Z PROSTÉHO BETONU C16/20</t>
  </si>
  <si>
    <t>PODKLADNÍ BETON X0 C16/20 tl. 0.15 (pod horskou vpustí)</t>
  </si>
  <si>
    <t>pod horskou vpusť 
2*1,9*2,3*0,15=1,311 [A]</t>
  </si>
  <si>
    <t>28</t>
  </si>
  <si>
    <t>45131A</t>
  </si>
  <si>
    <t>PODKLADNÍ A VÝPLŇOVÉ VRSTVY Z PROSTÉHO BETONU C20/25</t>
  </si>
  <si>
    <t>pod dlažbu z LM tl. 150 mm 
34,5*0,15+(0,8*1,2)*0,15=5,319 [A] 
BETONOVÉ LOŽE C20/25nXF3 tl. 150 mm 
(0,9432*41,4)*0,15=5,857 [B] 
Celkem: A+B=11,176 [C]</t>
  </si>
  <si>
    <t>29</t>
  </si>
  <si>
    <t>45147</t>
  </si>
  <si>
    <t>PODKL A VÝPLŇ VRSTVY Z MALTY PLASTICKÉ</t>
  </si>
  <si>
    <t>pod kamennou dlažbou z drobných kostek tl. 50 mm</t>
  </si>
  <si>
    <t>(15,11+13,66)*0,05=1,439 [A]</t>
  </si>
  <si>
    <t>30</t>
  </si>
  <si>
    <t>45157</t>
  </si>
  <si>
    <t>PODKLADNÍ A VÝPLŇOVÉ VRSTVY Z KAMENIVA TĚŽENÉHO</t>
  </si>
  <si>
    <t>ŠTĚRKOPÍSKOVÉ LOŽE tl. 0.20 (pod propustkem)</t>
  </si>
  <si>
    <t>0,32*41,4=13,248 [A]</t>
  </si>
  <si>
    <t>31</t>
  </si>
  <si>
    <t>46138A</t>
  </si>
  <si>
    <t>PATKY ZE ŽELEZOBETONU DO C20/25 VČET VÝZTUŽE</t>
  </si>
  <si>
    <t>PATKA Z BETONU C20/25nXF3 (0.6*0.7.0.4)</t>
  </si>
  <si>
    <t>(0,6*0,7*0,4)*5=0,840 [A]</t>
  </si>
  <si>
    <t>32</t>
  </si>
  <si>
    <t>465512</t>
  </si>
  <si>
    <t>DLAŽBY Z LOMOVÉHO KAMENE NA MC</t>
  </si>
  <si>
    <t>Dlažba Z LOMOVÉHO KAMENE DO BETONU TL. 0.30</t>
  </si>
  <si>
    <t>34,5*0,3+(0,8*1,2)*0,3=10,638 [A]</t>
  </si>
  <si>
    <t>Komunikace</t>
  </si>
  <si>
    <t>33</t>
  </si>
  <si>
    <t>561441</t>
  </si>
  <si>
    <t>KAMENIVO ZPEVNĚNÉ CEMENTEM TŘ. I TL. DO 200MM</t>
  </si>
  <si>
    <t>SC C8/10, tl. 200 mm</t>
  </si>
  <si>
    <t>KONSTRUKCE VOZOVKY NAPOJENÍ KŘIŽOVATEK+NAPOJENÍ 
295+191+345,55-16,61-18,52+35,75+107,57+71,58+(271,72)*(0,04+0,05+0,06+0,05+0,05+0,2)=1 133,594 [A] 
KONSTRUKCE OSTRŮVKU 
15,11+13,66=28,770 [B] 
Celkem: A+B=1 162,364 [C]</t>
  </si>
  <si>
    <t>34</t>
  </si>
  <si>
    <t>56333</t>
  </si>
  <si>
    <t>VOZOVKOVÉ VRSTVY ZE ŠTĚRKODRTI TL. DO 150MM</t>
  </si>
  <si>
    <t>ŠDB, tl. 150 mm</t>
  </si>
  <si>
    <t>Zpevnění sjezdu ze štěrkodrti ŠDB 
10,56+14,7+16,82+18,39+14,04+16,95+12,67+12,76+34,4+28,4+13,63+12,28+20,64+7,99+11,86+8,56+8,2+40,51+12,08+15,09+9,36+7,54+18,95=366,380 [A]</t>
  </si>
  <si>
    <t>35</t>
  </si>
  <si>
    <t>56334</t>
  </si>
  <si>
    <t>VOZOVKOVÉ VRSTVY ZE ŠTĚRKODRTI TL. DO 200MM</t>
  </si>
  <si>
    <t>ŠD 0/32, tl. 200 mm</t>
  </si>
  <si>
    <t>KONSTRUKCE OSTRŮVKU 
16,61+18,52=35,130 [A]</t>
  </si>
  <si>
    <t>36</t>
  </si>
  <si>
    <t>56335</t>
  </si>
  <si>
    <t>VOZOVKOVÉ VRSTVY ZE ŠTĚRKODRTI TL. DO 250MM</t>
  </si>
  <si>
    <t>ŠDA 0/32, tl. min. 180 mm</t>
  </si>
  <si>
    <t>KONSTRUKCE VOZOVKY - STŘED + SANACE KRAJE 
(3712,575+9389,62+7464,458)-9710,0+(6260,05*(0,04+0,05+0,06+0,05+0,05+0,2+0,5+0,32/2))+6224*0,18/2=18 365,469 [A] 
KONSTRUKCE VOZOVKY NAPOJENÍ KŘIŽOVATEK+NAPOJENÍ 
(295+191+345,55-16,61-18,52+35,75+107,57+71,58)+(271,72)*(0,04+0,05+0,06+0,05+0,05+0,2+0,5+0,35/2)=1 317,005 [B] 
Celkem: A+B=19 682,474 [C]</t>
  </si>
  <si>
    <t>37</t>
  </si>
  <si>
    <t>56336</t>
  </si>
  <si>
    <t>VOZOVKOVÉ VRSTVY ZE ŠTĚRKODRTI TL. DO 300MM</t>
  </si>
  <si>
    <t>ŠDA 0/32, tl. min. 250 mm</t>
  </si>
  <si>
    <t>KONSTRUKCE ASFALTOVÉHO SJEZDU 
(198,3+45,96+18,12)+(70,107*(0,04+0,05+0,06+0,1+0,25/2))=288,670 [C]</t>
  </si>
  <si>
    <t>38</t>
  </si>
  <si>
    <t>567544</t>
  </si>
  <si>
    <t>VRST PRO OBNOVU A OPR RECYK ZA STUD CEM A ASF EM TL DO 200MM</t>
  </si>
  <si>
    <t>RS 0/32 CA, tl. 200 mm</t>
  </si>
  <si>
    <t>KONSTRUKCE VOZOVKY - STŘED + SANACE KRAJE 
(3712,575+9389,62+7464,458)+(6260*(0,04+0,05+0,06+0,05+0,05+0,2))=23 383,653 [A]</t>
  </si>
  <si>
    <t>39</t>
  </si>
  <si>
    <t>56933</t>
  </si>
  <si>
    <t>ZPEVNĚNÍ KRAJNIC ZE ŠTĚRKODRTI TL. DO 150MM</t>
  </si>
  <si>
    <t>Krajnice z ŠDB 0/32,  tl. 150 mm</t>
  </si>
  <si>
    <t>3199,5=3 199,500 [A]</t>
  </si>
  <si>
    <t>40</t>
  </si>
  <si>
    <t>572123</t>
  </si>
  <si>
    <t>INFILTRAČNÍ POSTŘIK Z EMULZE DO 1,0KG/M2</t>
  </si>
  <si>
    <t>PI-CP 0.60 kg/m2</t>
  </si>
  <si>
    <t>KONSTRUKCE ASFALTOVÉHO SJEZDU 
(198,3+45,96+18,12)+(70,107*(0,04+0,05+0,06))=272,896 [A]</t>
  </si>
  <si>
    <t>41</t>
  </si>
  <si>
    <t>572214</t>
  </si>
  <si>
    <t>SPOJOVACÍ POSTŘIK Z MODIFIK EMULZE DO 0,5KG/M2</t>
  </si>
  <si>
    <t>PS-CP 0.35 kg/m2</t>
  </si>
  <si>
    <t>KONSTRUKCE VOZOVKY - STŘED + SANACE KRAJE 
(3712,575+9389,62+7464,458)+(6260*0,04)=20 817,053 [A] 
KONSTRUKCE VOZOVKY NAPOJENÍ KŘIŽOVATEK+NAPOJENÍ 
295+191+345,55-16,61-18,52+35,75+107,57+71,58+(271,72)*(0,04)=1 022,189 [B] 
KONSTRUKCE ASFALTOVÉHO SJEZDU 
(198,3+45,96+18,12)+(70,107*(0,04))=265,184 [C] 
KONSTRUKCE VOZOVKY - STŘED + SANACE KRAJE 
(3712,575+9389,62+7464,458)+(6260*(0,04+0,05+0,06))=21 505,653 [D] 
KONSTRUKCE VOZOVKY NAPOJENÍ KŘIŽOVATEK+NAPOJENÍ 
295+191+345,55-16,61-18,52+35,75+107,57+71,58+(271,72)*(0,04+0,05+0,06)=1 052,078 [E] 
Celkem: A+B+C+D+E=44 662,157 [F]</t>
  </si>
  <si>
    <t>42</t>
  </si>
  <si>
    <t>574B34</t>
  </si>
  <si>
    <t>ASFALTOVÝ BETON PRO OBRUSNÉ VRSTVY MODIFIK ACO 11+, 11S TL. 40MM</t>
  </si>
  <si>
    <t>KONSTRUKCE VOZOVKY - STŘED + SANACE KRAJE 
(3712,575+9389,62+7464,458)+(6260*0,04/2)=20 691,853 [A] 
KONSTRUKCE VOZOVKY NAPOJENÍ KŘIŽOVATEK+NAPOJENÍ 
295+191+345,55-16,61-18,52+35,75+107,57+71,58+(271,72)*(0,04/2)=1 016,754 [B] 
KONSTRUKCE ASFALTOVÉHO SJEZDU 
(198,3+45,96+18,12)+(70,107*(0,04/2))=263,782 [C] 
Celkem: A+B+C=21 972,389 [D]</t>
  </si>
  <si>
    <t>43</t>
  </si>
  <si>
    <t>574D56</t>
  </si>
  <si>
    <t>ASFALTOVÝ BETON PRO LOŽNÍ VRSTVY MODIFIK ACL 16+, 16S TL. 60MM</t>
  </si>
  <si>
    <t>KONSTRUKCE VOZOVKY - STŘED + SANACE KRAJE 
(3712,575+9389,62+7464,458)+(6260*(0,04+0,05+0,06/2))=21 317,853 [A] 
KONSTRUKCE VOZOVKY NAPOJENÍ KŘIŽOVATEK+NAPOJENÍ 
295+191+345,55-16,61-18,52+35,75+107,57+71,58+(271,72)*(0,04+0,05+0,06/2)=1 043,926 [B] 
KONSTRUKCE ASFALTOVÉHO SJEZDU 
(198,3+45,96+18,12)+(70,107*(0,04+0,05+0,06/2))=270,793 [C] 
Celkem: A+B+C=22 632,572 [D]</t>
  </si>
  <si>
    <t>44</t>
  </si>
  <si>
    <t>574E46</t>
  </si>
  <si>
    <t>ASFALTOVÝ BETON PRO PODKLADNÍ VRSTVY ACP 16+, 16S TL. 50MM</t>
  </si>
  <si>
    <t>ACP 16+, 50/70</t>
  </si>
  <si>
    <t>KONSTRUKCE VOZOVKY - STŘED + SANACE KRAJE 
(3712,575+9389,62+7464,458)+(6260*(0,04+0,05+0,06+0,05+0,05/2))=21 975,153 [A] 
KONSTRUKCE VOZOVKY NAPOJENÍ KŘIŽOVATEK+NAPOJENÍ 
295+191+345,55-16,61-18,52+35,75+107,57+71,58+(271,72)*(0,04+0,05+0,06+0,05+0,05/2)=1 072,457 [B] 
Celkem: A+B=23 047,610 [C]</t>
  </si>
  <si>
    <t>45</t>
  </si>
  <si>
    <t>58220</t>
  </si>
  <si>
    <t>DLÁŽDĚNÉ KRYTY Z DROBNÝCH KOSTEK BEZ LOŽE</t>
  </si>
  <si>
    <t>Kamenná dlažba - drobná kostka, tl. 100 mm</t>
  </si>
  <si>
    <t>15,11+13,66=28,770 [A]</t>
  </si>
  <si>
    <t>Přidružená stavební výroba</t>
  </si>
  <si>
    <t>46</t>
  </si>
  <si>
    <t>75H11Y</t>
  </si>
  <si>
    <t>STOŽÁR (SLOUP) DŘEVĚNÝ JEDNODUCHÝ - DEMONTÁŽ</t>
  </si>
  <si>
    <t>kompletní včetně odvozu, uložení a poplatku za skládku</t>
  </si>
  <si>
    <t>Potrubí</t>
  </si>
  <si>
    <t>47</t>
  </si>
  <si>
    <t>875342</t>
  </si>
  <si>
    <t>POTRUBÍ DREN Z TRUB PLAST DN DO 200MM DĚROVANÝCH</t>
  </si>
  <si>
    <t>TRATIVODNÍ TRUBKA DN 200 SN 8</t>
  </si>
  <si>
    <t>1426,0=1 426,000 [A]</t>
  </si>
  <si>
    <t>48</t>
  </si>
  <si>
    <t>89722</t>
  </si>
  <si>
    <t>VPUSŤ KANALIZAČNÍ HORSKÁ KOMPLETNÍ Z BETON DÍLCŮ</t>
  </si>
  <si>
    <t>Horská vpust - beton (komplet vč. mříže) - B125 
1.20x1,0 
vč, lože</t>
  </si>
  <si>
    <t>2=2,000 [A]</t>
  </si>
  <si>
    <t>49</t>
  </si>
  <si>
    <t>899524</t>
  </si>
  <si>
    <t>OBETONOVÁNÍ POTRUBÍ Z PROSTÉHO BETONU DO C25/30</t>
  </si>
  <si>
    <t>OBETONOVÁNÍ TRUB C25/30 XF3 TL. 0.20</t>
  </si>
  <si>
    <t>0,9432*41,4=39,048 [A]</t>
  </si>
  <si>
    <t>Ostatní konstrukce a práce</t>
  </si>
  <si>
    <t>50</t>
  </si>
  <si>
    <t>91228</t>
  </si>
  <si>
    <t>SMĚROVÉ SLOUPKY Z PLAST HMOT VČETNĚ ODRAZNÉHO PÁSKU</t>
  </si>
  <si>
    <t>bílé</t>
  </si>
  <si>
    <t>Z11a,b 
196=196,000 [A]</t>
  </si>
  <si>
    <t>51</t>
  </si>
  <si>
    <t>červené</t>
  </si>
  <si>
    <t>Z11g 
50=50,000 [A]</t>
  </si>
  <si>
    <t>52</t>
  </si>
  <si>
    <t>c</t>
  </si>
  <si>
    <t>modré</t>
  </si>
  <si>
    <t>Z11e,f 
16=16,000 [A]</t>
  </si>
  <si>
    <t>53</t>
  </si>
  <si>
    <t>91743</t>
  </si>
  <si>
    <t>CHODNÍKOVÉ OBRUBY Z KAMENNÝCH KRAJNÍKŮ</t>
  </si>
  <si>
    <t>KAMENNÝ OBRUBNÍK KS3 DO BET. LOŽE S OPĚROU C20/25nXF3</t>
  </si>
  <si>
    <t>58,89=58,890 [A]</t>
  </si>
  <si>
    <t>54</t>
  </si>
  <si>
    <t>9183D2</t>
  </si>
  <si>
    <t>PROPUSTY Z TRUB DN 600MM ŽELEZOBETONOVÝCH</t>
  </si>
  <si>
    <t>ŽB TROUBA DN 600 TZH-Q 600/2500 (TRUBKA 1KS 2.5m) včetně zkrácení</t>
  </si>
  <si>
    <t>17*2,5=42,500 [A]</t>
  </si>
  <si>
    <t>55</t>
  </si>
  <si>
    <t>931323</t>
  </si>
  <si>
    <t>TĚSNĚNÍ DILATAČ SPAR ASF ZÁLIVKOU MODIFIK PRŮŘ DO 300MM2</t>
  </si>
  <si>
    <t>zálivka N2 25*10 mm</t>
  </si>
  <si>
    <t>56</t>
  </si>
  <si>
    <t>935212</t>
  </si>
  <si>
    <t>PŘÍKOPOVÉ ŽLABY Z BETON TVÁRNIC ŠÍŘ DO 600MM DO BETONU TL 100MM</t>
  </si>
  <si>
    <t>zpevněný příkop žlabovkou z betonu C30/37 XF4 do lože z betonu C20/25nXF3</t>
  </si>
  <si>
    <t>296,0=296,000 [A]</t>
  </si>
  <si>
    <t>SO 106A</t>
  </si>
  <si>
    <t>Silnice II/331, úsek mostu SO 203</t>
  </si>
  <si>
    <t>483,58*0,15=72,537 [A]</t>
  </si>
  <si>
    <t>pol. č. 12110 896,0*0,2*2,0=358,400 [A] 
pol. č. 17120 179,96*2,0=359,920 [B] 
Celkem: A+B=718,320 [C]</t>
  </si>
  <si>
    <t>pol. č.11332 56,761*1,9=107,846 [A]</t>
  </si>
  <si>
    <t>tl. 180 mm 
(86,82+238,19+228,83-121,35-117,15)*0,18=56,761 [A]</t>
  </si>
  <si>
    <t>tl. 200 mm 
(86,82+238,19+228,83-121,35-117,15)*0,2=63,068 [A]</t>
  </si>
  <si>
    <t>tl. 100 mm 
(238,19+228,83+86,82)*0,1=55,384 [A]</t>
  </si>
  <si>
    <t>12110</t>
  </si>
  <si>
    <t>SEJMUTÍ ORNICE NEBO LESNÍ PŮDY</t>
  </si>
  <si>
    <t>vč. odvozu a uložení na skládku, poplatek za skládku pol. č. 015111</t>
  </si>
  <si>
    <t>896*0,2=179,200 [A]</t>
  </si>
  <si>
    <t>z kubaturních listů 
179,96=179,960 [A]</t>
  </si>
  <si>
    <t>pol. č. 12373 179,96=179,960 [A]</t>
  </si>
  <si>
    <t>vrstva aktivní zóny tl. 0,40m 
ŠDB 0/32</t>
  </si>
  <si>
    <t>z kubaturních listů 
213,9=213,900 [A]</t>
  </si>
  <si>
    <t>z kubaturních listů 
432,1=432,100 [A]</t>
  </si>
  <si>
    <t>2*90,0*0,2=36,000 [A]</t>
  </si>
  <si>
    <t>Úprava parapláně 
257,12+152,49*(0,04+0,05+0,06+0,05+0,05+0,2+1,34+0,2)+89,4+27,506*(0,04+0,05+0,06+0,05+0,05+0,18+1,34+0,28/2)=702,512 [A] 
Úprava zemní pláně 
257,12+152,49*(0,04+0,05+0,06+0,05+0,05+0,2+1,34+0,2)+89,4+27,506*(0,04+0,05+0,06+0,05+0,05+0,18+1,34+0,28/2+0,54)-121,35-117,15=478,865 [B] 
Celkem: A+B=1 181,377 [C]</t>
  </si>
  <si>
    <t>483,58=483,580 [A]</t>
  </si>
  <si>
    <t>pol. č. 18222 483,58=483,580 [A]</t>
  </si>
  <si>
    <t>KONSTRUKCE VOZOVKY NAPOJENÍ KŘIŽOVATEK+NAPOJENÍ (plná) 
89,4+27,506*(0,04+0,05+0,06+0,05+0,05+0,18)=101,228 [A]</t>
  </si>
  <si>
    <t>ŠDA 0/32</t>
  </si>
  <si>
    <t>KONSTRUKCE VOZOVKY - STŘED + SANACE KRAJE min. tl. 180 mm 
495,6+152,49*(0,04+0,05+0,06+0,05+0,05+0,2+1,34+0,29/2)=790,668 [A] 
KONSTRUKCE VOZOVKY NAPOJENÍ KŘIŽOVATEK+NAPOJENÍ (plná) tl. min. 200 mm 
89,4+27,506*(0,04+0,05+0,06+0,05+0,05+0,18+1,34+0,28/2)=141,936 [B] 
Celkem: A+B=932,604 [C]</t>
  </si>
  <si>
    <t>KONSTRUKCE VOZOVKY - STŘED + SANACE KRAJE 
495,6+152,49*(0,04+0,05+0,06+0,05+0,05+0,2)=564,221 [A]</t>
  </si>
  <si>
    <t>251,0=251,000 [A]</t>
  </si>
  <si>
    <t>KONSTRUKCE VOZOVKY - STŘED + SANACE KRAJE 
495,6+152,49*(0,04/2)=498,650 [A] 
KONSTRUKCE VOZOVKY NAPOJENÍ KŘIŽOVATEK+NAPOJENÍ (plná) 
89,4+27,506*(0,04/2)=89,950 [B] 
KONSTRUKCE VOZOVKY - STŘED + SANACE KRAJE 
495,6+152,49*(0,04+0,05+0,06/2)=513,899 [C] 
KONSTRUKCE VOZOVKY NAPOJENÍ KŘIŽOVATEK+NAPOJENÍ (plná) 
89,4+27,506*(0,04+0,05+0,06/2)=92,701 [D] 
Celkem: A+B+C+D=1 195,200 [E]</t>
  </si>
  <si>
    <t>KONSTRUKCE VOZOVKY - STŘED + SANACE KRAJE 
495,6+152,49*(0,04/2)=498,650 [A] 
KONSTRUKCE VOZOVKY NAPOJENÍ KŘIŽOVATEK+NAPOJENÍ (plná) 
89,4+27,506*(0,04/2)=89,950 [B] 
Celkem: A+B=588,600 [C]</t>
  </si>
  <si>
    <t>KONSTRUKCE VOZOVKY - STŘED + SANACE KRAJE 
495,6+152,49*(0,04+0,05+0,06/2)=513,899 [A] 
KONSTRUKCE VOZOVKY NAPOJENÍ KŘIŽOVATEK+NAPOJENÍ (plná) 
89,4+27,506*(0,04+0,05+0,06/2)=92,701 [B] 
Celkem: A+B=606,600 [C]</t>
  </si>
  <si>
    <t>KONSTRUKCE VOZOVKY - STŘED + SANACE KRAJE 
495,6+152,49*(0,04+0,05+0,06+0,05+0,05/2)=529,910 [A] 
KONSTRUKCE VOZOVKY NAPOJENÍ KŘIŽOVATEK+NAPOJENÍ (plná) 
89,4+27,506*(0,04+0,05+0,06+0,05+0,05/2)=95,589 [B] 
Celkem: A+B=625,499 [C]</t>
  </si>
  <si>
    <t>9113A1</t>
  </si>
  <si>
    <t>SVODIDLO OCEL SILNIČ JEDNOSTR, ÚROVEŇ ZADRŽ N1, N2 - DODÁVKA A MONTÁŽ</t>
  </si>
  <si>
    <t>156,0=156,000 [A]</t>
  </si>
  <si>
    <t>91238</t>
  </si>
  <si>
    <t>SMĚROVÉ SLOUPKY Z PLAST HMOT - NÁSTAVCE NA SVODIDLA VČETNĚ ODRAZNÉHO PÁSKU</t>
  </si>
  <si>
    <t>6=6,000 [A]</t>
  </si>
  <si>
    <t>SO 186</t>
  </si>
  <si>
    <t>DIO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</si>
  <si>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</si>
  <si>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</si>
  <si>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
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</si>
  <si>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SO 196</t>
  </si>
  <si>
    <t>Trvalé dopravní značení</t>
  </si>
  <si>
    <t>914131</t>
  </si>
  <si>
    <t>DOPRAVNÍ ZNAČKY ZÁKLADNÍ VELIKOSTI OCELOVÉ FÓLIE TŘ 2 - DODÁVKA A MONTÁŽ</t>
  </si>
  <si>
    <t>B13+E13+E13+E3a 4=4,000 [A] 
P4 1=1,000 [B] 
IS19b 1=1,000 [C] 
IS4b+IS3b+IS3c+IS11b 4=4,000 [D] 
B21a+B20a 2=2,000 [E] 
P1 1=1,000 [F] 
P6 1=1,000 [G] 
B20a 1=1,000 [H] 
A7a+E4 2=2,000 [I] 
IP10a+E13 2=2,000 [J] 
B20b 1=1,000 [K] 
B21a+B20a 2=2,000 [L] 
IS4c+IS3b 2=2,000 [M] 
P1 1=1,000 [N] 
IP10a 1=1,000 [O] 
P6 1=1,000 [P] 
IS19b 1=1,000 [Q] 
IS3b 1=1,000 [R] 
A1a+B20a 2=2,000 [S] 
P1 1=1,000 [T] 
IZ4b+B20a 2=2,000 [U] 
Celkem: A+B+C+D+E+F+G+H+I+J+K+L+M+N+O+P+Q+R+S+T+U=34,000 [V]</t>
  </si>
  <si>
    <t>914133</t>
  </si>
  <si>
    <t>DOPRAVNÍ ZNAČKY ZÁKLADNÍ VELIKOSTI OCELOVÉ FÓLIE TŘ 2 - DEMONTÁŽ</t>
  </si>
  <si>
    <t>B13+E3a+E3a+E3a 4=4,000 [A] 
P4 1=1,000 [B] 
IS19b 1=1,000 [C] 
P1 1=1,000 [D] 
B21a+B20a 2=2,000 [E] 
B20a 1=1,000 [F] 
A7a+E4 2=2,000 [G] 
IP10a+E13 2=2,000 [H] 
B20b 1=1,000 [I] 
B21a 1=1,000 [J] 
IS3b+IS3c+IS11b 3=3,000 [K] 
P1 1=1,000 [L] 
IP10a+IS4c 2=2,000 [M] 
P6 1=1,000 [N] 
A7a+E4 2=2,000 [O] 
IS19b 1=1,000 [P] 
IS21a 1=1,000 [Q] 
IS3b 1=1,000 [R] 
A1a+B20 2=2,000 [S] 
P1+E2b 2=2,000 [T] 
IS3b1=1,000 [U] 
IZ4b 1=1,000 [V] 
P4 1=1,000 [W] 
A7a+E4 2=2,000 [X] 
Celkem: A+B+C+D+E+F+G+H+I+J+K+L+M+N+O+P+Q+R+S+T+U+V+W+X=37,000 [Y]</t>
  </si>
  <si>
    <t>914921</t>
  </si>
  <si>
    <t>SLOUPKY A STOJKY DOPRAVNÍCH ZNAČEK Z OCEL TRUBEK DO PATKY - DODÁVKA A MONTÁŽ</t>
  </si>
  <si>
    <t>kompletní vč. základu</t>
  </si>
  <si>
    <t>B13+E13+E13+E3a 1=1,000 [A] 
P4 1=1,000 [B] 
IS19b 1=1,000 [C] 
IS4b+IS3b+IS3c+IS11b 1=1,000 [D] 
B21a+B20a 1=1,000 [E] 
P1 1=1,000 [F] 
P6 1=1,000 [G] 
B20a 1=1,000 [H] 
A7a+E4 1=1,000 [I] 
IP10a+E13 1=1,000 [J] 
B20b 1=1,000 [K] 
B21a+B20a 1=1,000 [L] 
IS4c+IS3b 1=1,000 [M] 
P1 1=1,000 [N]  
IP10a 1=1,000 [O] 
P6 1=1,000 [P] 
IS19b 1=1,000 [Q] 
IS3b 1=1,000 [R] 
A1a+B20a 1=1,000 [S] 
P1 1=1,000 [T] 
IZ4b+B20a 1=1,000 [U] 
Celkem: A+B+C+D+E+F+G+H+I+J+K+L+M+N+O+P+Q+R+S+T+U=21,000 [V]</t>
  </si>
  <si>
    <t>914923</t>
  </si>
  <si>
    <t>SLOUPKY A STOJKY DZ Z OCEL TRUBEK DO PATKY DEMONTÁŽ</t>
  </si>
  <si>
    <t>B13+E3a+E3a+E3a 1=1,000 [A] 
P4 1=1,000 [B] 
IS19b 1=1,000 [C] 
P1 1=1,000 [D] 
B21a+B20a 1=1,000 [E] 
B20a 1=1,000 [F] 
A7a+E4 1=1,000 [G] 
IP10a+E13 1=1,000 [H] 
B20b 1=1,000 [I] 
B21a 1=1,000 [J] 
IS3b+IS3c+IS11b 1=1,000 [K] 
P1 1=1,000 [L] 
IP10a+IS4c 1=1,000 [M] 
P6 1=1,000 [N] 
A7a+E4 1=1,000 [O] 
IS19b 1=1,000 [P] 
IS21a 1=1,000 [Q] 
IS3b 1=1,000 [R] 
A1a+B20 1=1,000 [S] 
P1+E2b 1=1,000 [T] 
IS3b1=1,000 [U] 
IZ4b 1=1,000 [V] 
P4 1=1,000 [W] 
A7a+E4 1=1,000 [X] 
Celkem: A+B+C+D+E+F+G+H+I+J+K+L+M+N+O+P+Q+R+S+T+U+V+W+X=24,000 [Y]</t>
  </si>
  <si>
    <t>915111</t>
  </si>
  <si>
    <t>VODOROVNÉ DOPRAVNÍ ZNAČENÍ BARVOU HLADKÉ - DODÁVKA A POKLÁDKA</t>
  </si>
  <si>
    <t>bílá barva</t>
  </si>
  <si>
    <t>V2b 3/1.5/0.125 1731*0,125*0,666666666=144,250 [A] 
V4 0.25 6390*0,25=1 597,500 [B] 
V1a 0.125 1621*0,125=202,625 [C] 
V2b 1.5/1.5/0.25 138,0*0,25*0,5=17,250 [D] 
V13  (5,5+1,71)*0,33=2,379 [E] 
V11a 37,21*0,125+6*0,45=7,351 [F] 
Celkem: A+B+C+D+E+F=1 971,355 [G]</t>
  </si>
  <si>
    <t>915211</t>
  </si>
  <si>
    <t>VODOROVNÉ DOPRAVNÍ ZNAČENÍ PLASTEM HLADKÉ - DODÁVKA A POKLÁDKA</t>
  </si>
  <si>
    <t>V13  (5,5+1,71)*0,33=2,379 [A] 
V11a 37,21*0,125+6*0,45=7,351 [B] 
Celkem: A+B=9,730 [C]</t>
  </si>
  <si>
    <t>915221</t>
  </si>
  <si>
    <t>VODOR DOPRAV ZNAČ PLASTEM STRUKTURÁLNÍ NEHLUČNÉ - DOD A POKLÁDKA</t>
  </si>
  <si>
    <t>V2b 3/1.5/0.125 1731*0,125*0,666666666=144,250 [A] 
V4 0.25 6390*0,25=1 597,500 [B] 
V1a 0.125 1621*0,125=202,625 [C] 
V2b 1.5/1.5/0.25 138,0*0,25*0,5=17,250 [D] 
Celkem: A+B+C+D=1 961,625 [E]</t>
  </si>
  <si>
    <t>SO 203</t>
  </si>
  <si>
    <t>Dřísy, most ev. č. 331-005 přes Hlavenský potok</t>
  </si>
  <si>
    <t>60,0*0,15=9,000 [A]</t>
  </si>
  <si>
    <t>pol. č. 12960 49,32*2,0=98,640 [A] 
pol. č. 13173 388,357*2,0=776,714 [B] 
pol. č. 11130 60,0*0,15*2,0=18,000 [C] 
Celkem: A+B+C=893,354 [D]</t>
  </si>
  <si>
    <t>015140</t>
  </si>
  <si>
    <t>POPLATKY ZA LIKVIDACI ODPADŮ NEKONTAMINOVANÝCH - 17 01 01  BETON Z DEMOLIC OBJEKTŮ, ZÁKLADŮ TV</t>
  </si>
  <si>
    <t>železobeton</t>
  </si>
  <si>
    <t>pol. č. 96616 36,041*2,5=90,103 [A]</t>
  </si>
  <si>
    <t>015330</t>
  </si>
  <si>
    <t>POPLATKY ZA LIKVIDACI ODPADŮ NEKONTAMINOVANÝCH - 17 05 04  KAMENNÁ SUŤ</t>
  </si>
  <si>
    <t>pol. č. 96613 95,542*2,6=248,409 [A]</t>
  </si>
  <si>
    <t>029412</t>
  </si>
  <si>
    <t>OSTATNÍ POŽADAVKY - VYPRACOVÁNÍ MOSTNÍHO LISTU</t>
  </si>
  <si>
    <t>02953</t>
  </si>
  <si>
    <t>OSTATNÍ POŽADAVKY - HLAVNÍ MOSTNÍ PROHLÍDKA</t>
  </si>
  <si>
    <t>1. HMP vč.zpřístupnění</t>
  </si>
  <si>
    <t>odhad</t>
  </si>
  <si>
    <t>60=60,000 [A]</t>
  </si>
  <si>
    <t>115260R</t>
  </si>
  <si>
    <t>PŘEVEDENÍ VODY PO DOBU STAVBY</t>
  </si>
  <si>
    <t>kompletní zajištění převedení vody stavbou dle možností a zkušeností zhotovitele  
(zahrnuje - provizorní obtok za stávající opěrouzatrubnění, hrázkování, přesuny během výstavby, čerpání atd.) 
zřízení, odstranění, likvidace vzniklých odpadů a skládkovné</t>
  </si>
  <si>
    <t>12960</t>
  </si>
  <si>
    <t>ČIŠTĚNÍ VODOTEČÍ A MELIORAČ KANÁLŮ OD NÁNOSŮ</t>
  </si>
  <si>
    <t>vč. odvozu a uložení na skládku, poplatek za skládku pol. č. 015111 
odhad</t>
  </si>
  <si>
    <t>3,6*(19,4+2,0*2+2,0*2)*0,5=49,320 [A]</t>
  </si>
  <si>
    <t>vč. odvozu na skládku, uložení na skládku, pol. č. 17120, poplatek za skládku pol. č. 015111</t>
  </si>
  <si>
    <t>viz pol. č. 17481a 388,357=388,357 [A]</t>
  </si>
  <si>
    <t>pol. č. 13173 388,357=388,357 [A]</t>
  </si>
  <si>
    <t>hutněný zásyp</t>
  </si>
  <si>
    <t>plocha odměřena z cadu 
nad těsnící vrstvou 
(10,086+6,908)*19,4=329,684 [A] 
pod těsnící vrstvou 
(2,2074+0,817)*19,4=58,673 [B] 
Celkem: A+B=388,357 [C]</t>
  </si>
  <si>
    <t>modelace korytaz hlinitopísčité zeminy 
plocha odměřena z cadu</t>
  </si>
  <si>
    <t>6,12* 0,5702=3,490 [A] 
7,15*0,5518=3,945 [B] 
Celkem: A+B=7,435 [C]</t>
  </si>
  <si>
    <t>17780</t>
  </si>
  <si>
    <t>ZEMNÍ HRÁZKY Z NAKUPOVANÝCH MATERIÁLŮ</t>
  </si>
  <si>
    <t>provizorní hrázka</t>
  </si>
  <si>
    <t>(12,3+11,0)*1,0*1,0=23,300 [A]</t>
  </si>
  <si>
    <t>60,0=60,000 [A]</t>
  </si>
  <si>
    <t>60,0</t>
  </si>
  <si>
    <t>28997F</t>
  </si>
  <si>
    <t>OPLÁŠTĚNÍ (ZPEVNĚNÍ) Z GEOTEXTILIE DO 600G/M2</t>
  </si>
  <si>
    <t>ochranná geotextilie (plovoucí hydroizolace)</t>
  </si>
  <si>
    <t>8,5*10,2*2=173,400 [A]</t>
  </si>
  <si>
    <t>28999</t>
  </si>
  <si>
    <t>OPLÁŠTĚNÍ (ZPEVNĚNÍ) Z FÓLIE</t>
  </si>
  <si>
    <t>geomembrána v těsnící vrstvě</t>
  </si>
  <si>
    <t>(1,6*3,3)*19,4=102,432 [A]</t>
  </si>
  <si>
    <t>plovoucí hydroizolace HDPE folie 1,5 mm</t>
  </si>
  <si>
    <t>8,5*10,2=86,700 [A]</t>
  </si>
  <si>
    <t>429174</t>
  </si>
  <si>
    <t>MOSTNÍ KONSTRUKCE PŘESÝPANÉ Z VLNITÝCH PLECHŮ, OBVOD 10M-12M</t>
  </si>
  <si>
    <t>flexibilní ocelová konstrukce tlamového profilu, která bude na 
koncích seříznuta ve sklonu silničního tělesa,, vč. povrchové úpravy</t>
  </si>
  <si>
    <t>19,4=19,400 [A]</t>
  </si>
  <si>
    <t>451312</t>
  </si>
  <si>
    <t>PODKLADNÍ A VÝPLŇOVÉ VRSTVY Z PROSTÉHO BETONU C12/15</t>
  </si>
  <si>
    <t>Výplňový beton v tubusu pod dlažbu</t>
  </si>
  <si>
    <t>plocha odměřena z cadu 
0,95*19,4=18,430 [A]</t>
  </si>
  <si>
    <t>lože pod dlažbu C16/20n</t>
  </si>
  <si>
    <t>v místě nátoku a výtoku 
4,68*(2,0+2,0)*0,15=2,808 [A] 
svahy násypového tělesa kolem tubusu 
(4,5*5+5,2*4,5+6,0*3,8+5,7*4,0)*0,15=13,725 [B] 
u prahů rozšíření 
0,2*(4,1+4,1)=1,640 [C] 
Celkem: A+B+C=18,173 [D]</t>
  </si>
  <si>
    <t>hutněný štěrkopískový podsyp min. tl. 200 mm 
1,47*(19,4+0,5*2)=29,988 [A] 
zesílení podsypu dle přejímky základové spáry 
3,15*(19,4+0,5*2)*0,25=16,065 [B] 
Celkem: A+B=46,053 [C]</t>
  </si>
  <si>
    <t>nehutněný písek min. tl. 100 mm</t>
  </si>
  <si>
    <t>(0,3047+0,3047)*(19,4+0,6*2)=12,554 [A]</t>
  </si>
  <si>
    <t>45852</t>
  </si>
  <si>
    <t>VÝPLŇ ZA OPĚRAMI A ZDMI Z KAMENIVA DRCENÉHO</t>
  </si>
  <si>
    <t>ochraný zásyp těsnící vrstvy nad a pod</t>
  </si>
  <si>
    <t>(1,6*3,3)*19,4*(0,15+0,15)=30,730 [A]</t>
  </si>
  <si>
    <t>v tubusu 
4,68*19,4*0,15=13,619 [A] 
v místě nátoku a výtoku 
4,68*(2,0+2,0)*0,15=2,808 [B] 
svahy násypového tělesa kolem tubusu 
(4,5*5+5,2*4,5+6,0*3,8+5,7*4,0)*0,15=13,725 [C] 
Celkem: A+B+C=30,152 [D]</t>
  </si>
  <si>
    <t>467314</t>
  </si>
  <si>
    <t>STUPNĚ A PRAHY VODNÍCH KORYT Z PROSTÉHO BETONU C25/30</t>
  </si>
  <si>
    <t>betonové prahy odláždění 
C25/30 XF3</t>
  </si>
  <si>
    <t>bet. práh v místě koryta 
0,8*0,4*(10,35+7,15+4,63)=7,082 [A]</t>
  </si>
  <si>
    <t>87533</t>
  </si>
  <si>
    <t>POTRUBÍ DREN Z TRUB PLAST DN DO 150MM</t>
  </si>
  <si>
    <t>19,4*2=38,800 [A]</t>
  </si>
  <si>
    <t>9112A1</t>
  </si>
  <si>
    <t>ZÁBRADLÍ MOSTNÍ S VODOR MADLY - DODÁVKA A MONTÁŽ</t>
  </si>
  <si>
    <t>ocelové dvoumadlové zábradlí</t>
  </si>
  <si>
    <t>12,0+10,0=22,000 [A]</t>
  </si>
  <si>
    <t>9115C3</t>
  </si>
  <si>
    <t>SVODIDLO OCEL MOSTNÍ JEDNOSTR, ÚROVEŇ ZADRŽ H2 - DEMONTÁŽ S PŘESUNEM</t>
  </si>
  <si>
    <t>10,8+10,4=21,200 [A]</t>
  </si>
  <si>
    <t>91355</t>
  </si>
  <si>
    <t>EVIDENČNÍ ČÍSLO MOSTU</t>
  </si>
  <si>
    <t>96613</t>
  </si>
  <si>
    <t>BOURÁNÍ KONSTRUKCÍ Z KAMENE NA MC</t>
  </si>
  <si>
    <t>vč. odvozu a uložení na skládku, poplatek za skládku pol. č. 015330</t>
  </si>
  <si>
    <t>klenba tl. 50 cm 
4,0*7,256*0,5=14,512 [A] 
opěra plocha odměřena z cadu 
O1 3,434*7,258=24,924 [B] 
O2 3,827*7,258=27,776 [C] 
křídla 
u OP1 
(2,404*(3,085+2,85))=14,268 [G] 
u OP2 
(2,679*(2,665+2,584))=14,062 [H] 
Celkem: A+B+C+G+H=95,542 [I]</t>
  </si>
  <si>
    <t>96616</t>
  </si>
  <si>
    <t>BOURÁNÍ KONSTRUKCÍ ZE ŽELEZOBETONU</t>
  </si>
  <si>
    <t>vč. odvozu a uložení na skládku, poplatek za skládku pol. č. 015140b 
odhad</t>
  </si>
  <si>
    <t>římsa 
0,5*0,556*6,438+0,5*0,544*6,696=3,611 [A] 
deska 
6,478*14,0*0,3=27,208 [B] 
Torkretový nástřik odhad tl.5 cm 
opěry před a za za mostem 
(3,434+3,827)*0,05=0,363 [E] 
opěry pod mostem 
(2,388*7,258*2)*0,05=1,733 [F] 
klenba 
(3,861*7,258+3,861*0,5*2)*0,05=1,594 [C] 
římsy  
((0,556+0,5+0,09)*6,438+(0,544+0,5+0,09)*6,696)*0,05=0,749 [D] 
křídla 
u OP1 
(2,404*(3,085+2,85))*0,05=0,713 [G] 
u OP2 
(2,679*(2,665+2,584))*0,005=0,070 [H] 
Celkem: A+B+E+F+C+D+G+H=36,041 [I]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</si>
</sst>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</f>
      </c>
      <c s="1"/>
      <c s="1"/>
    </row>
    <row r="7" spans="1:5" ht="12.75" customHeight="1">
      <c r="A7" s="1"/>
      <c s="4" t="s">
        <v>5</v>
      </c>
      <c s="7">
        <f>0+E10+E11+E12+E13+E14+E15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101</v>
      </c>
      <c s="20" t="s">
        <v>102</v>
      </c>
      <c s="21">
        <f>'SO 106'!I3</f>
      </c>
      <c s="21">
        <f>'SO 106'!O2</f>
      </c>
      <c s="21">
        <f>C11+D11</f>
      </c>
    </row>
    <row r="12" spans="1:5" ht="12.75" customHeight="1">
      <c r="A12" s="20" t="s">
        <v>354</v>
      </c>
      <c s="20" t="s">
        <v>355</v>
      </c>
      <c s="21">
        <f>'SO 106A'!I3</f>
      </c>
      <c s="21">
        <f>'SO 106A'!O2</f>
      </c>
      <c s="21">
        <f>C12+D12</f>
      </c>
    </row>
    <row r="13" spans="1:5" ht="12.75" customHeight="1">
      <c r="A13" s="20" t="s">
        <v>390</v>
      </c>
      <c s="20" t="s">
        <v>391</v>
      </c>
      <c s="21">
        <f>'SO 186'!I3</f>
      </c>
      <c s="21">
        <f>'SO 186'!O2</f>
      </c>
      <c s="21">
        <f>C13+D13</f>
      </c>
    </row>
    <row r="14" spans="1:5" ht="12.75" customHeight="1">
      <c r="A14" s="20" t="s">
        <v>395</v>
      </c>
      <c s="20" t="s">
        <v>396</v>
      </c>
      <c s="21">
        <f>'SO 196'!I3</f>
      </c>
      <c s="21">
        <f>'SO 196'!O2</f>
      </c>
      <c s="21">
        <f>C14+D14</f>
      </c>
    </row>
    <row r="15" spans="1:5" ht="12.75" customHeight="1">
      <c r="A15" s="20" t="s">
        <v>420</v>
      </c>
      <c s="20" t="s">
        <v>421</v>
      </c>
      <c s="21">
        <f>'SO 203'!I3</f>
      </c>
      <c s="21">
        <f>'SO 203'!O2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78.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7.5">
      <c r="A13" s="34" t="s">
        <v>50</v>
      </c>
      <c r="E13" s="35" t="s">
        <v>55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60</v>
      </c>
      <c s="25" t="s">
        <v>61</v>
      </c>
      <c s="30" t="s">
        <v>62</v>
      </c>
      <c s="31" t="s">
        <v>49</v>
      </c>
      <c s="32">
        <v>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60</v>
      </c>
      <c s="25" t="s">
        <v>63</v>
      </c>
      <c s="30" t="s">
        <v>64</v>
      </c>
      <c s="31" t="s">
        <v>49</v>
      </c>
      <c s="32">
        <v>3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65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68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72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73</v>
      </c>
      <c s="25" t="s">
        <v>47</v>
      </c>
      <c s="30" t="s">
        <v>74</v>
      </c>
      <c s="31" t="s">
        <v>75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76</v>
      </c>
    </row>
    <row r="35" spans="1:5" ht="12.75">
      <c r="A35" s="38" t="s">
        <v>52</v>
      </c>
      <c r="E35" s="37" t="s">
        <v>47</v>
      </c>
    </row>
    <row r="36" spans="1:16" ht="12.75">
      <c r="A36" s="25" t="s">
        <v>45</v>
      </c>
      <c s="29" t="s">
        <v>42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79</v>
      </c>
    </row>
    <row r="38" spans="1:5" ht="12.75">
      <c r="A38" s="38" t="s">
        <v>52</v>
      </c>
      <c r="E38" s="37" t="s">
        <v>47</v>
      </c>
    </row>
    <row r="39" spans="1:16" ht="12.75">
      <c r="A39" s="25" t="s">
        <v>45</v>
      </c>
      <c s="29" t="s">
        <v>80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83</v>
      </c>
    </row>
    <row r="41" spans="1:5" ht="12.75">
      <c r="A41" s="38" t="s">
        <v>52</v>
      </c>
      <c r="E41" s="37" t="s">
        <v>47</v>
      </c>
    </row>
    <row r="42" spans="1:16" ht="12.75">
      <c r="A42" s="25" t="s">
        <v>45</v>
      </c>
      <c s="29" t="s">
        <v>84</v>
      </c>
      <c s="29" t="s">
        <v>85</v>
      </c>
      <c s="25" t="s">
        <v>47</v>
      </c>
      <c s="30" t="s">
        <v>86</v>
      </c>
      <c s="31" t="s">
        <v>49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8" t="s">
        <v>52</v>
      </c>
      <c r="E44" s="37" t="s">
        <v>47</v>
      </c>
    </row>
    <row r="45" spans="1:16" ht="12.75">
      <c r="A45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12.75">
      <c r="A47" s="38" t="s">
        <v>52</v>
      </c>
      <c r="E47" s="37" t="s">
        <v>47</v>
      </c>
    </row>
    <row r="48" spans="1:16" ht="12.75">
      <c r="A48" s="25" t="s">
        <v>45</v>
      </c>
      <c s="29" t="s">
        <v>90</v>
      </c>
      <c s="29" t="s">
        <v>91</v>
      </c>
      <c s="25" t="s">
        <v>47</v>
      </c>
      <c s="30" t="s">
        <v>92</v>
      </c>
      <c s="31" t="s">
        <v>49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93</v>
      </c>
    </row>
    <row r="50" spans="1:5" ht="12.75">
      <c r="A50" s="38" t="s">
        <v>52</v>
      </c>
      <c r="E50" s="37" t="s">
        <v>47</v>
      </c>
    </row>
    <row r="51" spans="1:16" ht="12.75">
      <c r="A51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75</v>
      </c>
      <c s="32">
        <v>5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12.75">
      <c r="A53" s="38" t="s">
        <v>52</v>
      </c>
      <c r="E53" s="37" t="s">
        <v>47</v>
      </c>
    </row>
    <row r="54" spans="1:16" ht="12.75">
      <c r="A54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49</v>
      </c>
      <c s="32">
        <v>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51">
      <c r="A55" s="34" t="s">
        <v>50</v>
      </c>
      <c r="E55" s="35" t="s">
        <v>100</v>
      </c>
    </row>
    <row r="56" spans="1:5" ht="12.75">
      <c r="A56" s="36" t="s">
        <v>52</v>
      </c>
      <c r="E56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0+O8+O21+O82+O89+O108+O148+O152+O162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</v>
      </c>
      <c s="39">
        <f>0+I8+I21+I82+I89+I108+I148+I152+I162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101</v>
      </c>
      <c s="6"/>
      <c s="18" t="s">
        <v>102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103</v>
      </c>
      <c s="25" t="s">
        <v>47</v>
      </c>
      <c s="30" t="s">
        <v>104</v>
      </c>
      <c s="31" t="s">
        <v>105</v>
      </c>
      <c s="32">
        <v>33.3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52</v>
      </c>
      <c r="E11" s="37" t="s">
        <v>106</v>
      </c>
    </row>
    <row r="12" spans="1:16" ht="12.75">
      <c r="A12" s="25" t="s">
        <v>45</v>
      </c>
      <c s="29" t="s">
        <v>23</v>
      </c>
      <c s="29" t="s">
        <v>107</v>
      </c>
      <c s="25" t="s">
        <v>47</v>
      </c>
      <c s="30" t="s">
        <v>108</v>
      </c>
      <c s="31" t="s">
        <v>105</v>
      </c>
      <c s="32">
        <v>2623.892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109</v>
      </c>
    </row>
    <row r="14" spans="1:5" ht="12.75">
      <c r="A14" s="38" t="s">
        <v>52</v>
      </c>
      <c r="E14" s="37" t="s">
        <v>110</v>
      </c>
    </row>
    <row r="15" spans="1:16" ht="25.5">
      <c r="A15" s="25" t="s">
        <v>45</v>
      </c>
      <c s="29" t="s">
        <v>22</v>
      </c>
      <c s="29" t="s">
        <v>111</v>
      </c>
      <c s="25" t="s">
        <v>47</v>
      </c>
      <c s="30" t="s">
        <v>112</v>
      </c>
      <c s="31" t="s">
        <v>113</v>
      </c>
      <c s="32">
        <v>28810.384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51">
      <c r="A17" s="38" t="s">
        <v>52</v>
      </c>
      <c r="E17" s="37" t="s">
        <v>114</v>
      </c>
    </row>
    <row r="18" spans="1:16" ht="25.5">
      <c r="A18" s="25" t="s">
        <v>45</v>
      </c>
      <c s="29" t="s">
        <v>33</v>
      </c>
      <c s="29" t="s">
        <v>111</v>
      </c>
      <c s="25" t="s">
        <v>61</v>
      </c>
      <c s="30" t="s">
        <v>112</v>
      </c>
      <c s="31" t="s">
        <v>113</v>
      </c>
      <c s="32">
        <v>3645.199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115</v>
      </c>
    </row>
    <row r="20" spans="1:5" ht="12.75">
      <c r="A20" s="36" t="s">
        <v>52</v>
      </c>
      <c r="E20" s="37" t="s">
        <v>116</v>
      </c>
    </row>
    <row r="21" spans="1:18" ht="12.75" customHeight="1">
      <c r="A21" s="6" t="s">
        <v>43</v>
      </c>
      <c s="6"/>
      <c s="41" t="s">
        <v>29</v>
      </c>
      <c s="6"/>
      <c s="27" t="s">
        <v>117</v>
      </c>
      <c s="6"/>
      <c s="6"/>
      <c s="6"/>
      <c s="42">
        <f>0+Q21</f>
      </c>
      <c r="O21">
        <f>0+R21</f>
      </c>
      <c r="Q21">
        <f>0+I22+I25+I28+I31+I34+I37+I40+I43+I46+I49+I52+I55+I58+I61+I64+I67+I70+I73+I76+I79</f>
      </c>
      <c>
        <f>0+O22+O25+O28+O31+O34+O37+O40+O43+O46+O49+O52+O55+O58+O61+O64+O67+O70+O73+O76+O79</f>
      </c>
    </row>
    <row r="22" spans="1:16" ht="12.75">
      <c r="A22" s="25" t="s">
        <v>45</v>
      </c>
      <c s="29" t="s">
        <v>35</v>
      </c>
      <c s="29" t="s">
        <v>118</v>
      </c>
      <c s="25" t="s">
        <v>47</v>
      </c>
      <c s="30" t="s">
        <v>119</v>
      </c>
      <c s="31" t="s">
        <v>120</v>
      </c>
      <c s="32">
        <v>20866.18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121</v>
      </c>
    </row>
    <row r="24" spans="1:5" ht="12.75">
      <c r="A24" s="38" t="s">
        <v>52</v>
      </c>
      <c r="E24" s="37" t="s">
        <v>122</v>
      </c>
    </row>
    <row r="25" spans="1:16" ht="12.75">
      <c r="A25" s="25" t="s">
        <v>45</v>
      </c>
      <c s="29" t="s">
        <v>37</v>
      </c>
      <c s="29" t="s">
        <v>123</v>
      </c>
      <c s="25" t="s">
        <v>47</v>
      </c>
      <c s="30" t="s">
        <v>124</v>
      </c>
      <c s="31" t="s">
        <v>75</v>
      </c>
      <c s="32">
        <v>22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125</v>
      </c>
    </row>
    <row r="27" spans="1:5" ht="12.75">
      <c r="A27" s="38" t="s">
        <v>52</v>
      </c>
      <c r="E27" s="37" t="s">
        <v>126</v>
      </c>
    </row>
    <row r="28" spans="1:16" ht="12.75">
      <c r="A28" s="25" t="s">
        <v>45</v>
      </c>
      <c s="29" t="s">
        <v>65</v>
      </c>
      <c s="29" t="s">
        <v>127</v>
      </c>
      <c s="25" t="s">
        <v>47</v>
      </c>
      <c s="30" t="s">
        <v>128</v>
      </c>
      <c s="31" t="s">
        <v>75</v>
      </c>
      <c s="32">
        <v>51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125</v>
      </c>
    </row>
    <row r="30" spans="1:5" ht="12.75">
      <c r="A30" s="38" t="s">
        <v>52</v>
      </c>
      <c r="E30" s="37" t="s">
        <v>129</v>
      </c>
    </row>
    <row r="31" spans="1:16" ht="12.75">
      <c r="A31" s="25" t="s">
        <v>45</v>
      </c>
      <c s="29" t="s">
        <v>69</v>
      </c>
      <c s="29" t="s">
        <v>130</v>
      </c>
      <c s="25" t="s">
        <v>47</v>
      </c>
      <c s="30" t="s">
        <v>131</v>
      </c>
      <c s="31" t="s">
        <v>75</v>
      </c>
      <c s="32">
        <v>75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125</v>
      </c>
    </row>
    <row r="33" spans="1:5" ht="12.75">
      <c r="A33" s="38" t="s">
        <v>52</v>
      </c>
      <c r="E33" s="37" t="s">
        <v>132</v>
      </c>
    </row>
    <row r="34" spans="1:16" ht="25.5">
      <c r="A34" s="25" t="s">
        <v>45</v>
      </c>
      <c s="29" t="s">
        <v>40</v>
      </c>
      <c s="29" t="s">
        <v>133</v>
      </c>
      <c s="25" t="s">
        <v>47</v>
      </c>
      <c s="30" t="s">
        <v>134</v>
      </c>
      <c s="31" t="s">
        <v>105</v>
      </c>
      <c s="32">
        <v>1918.526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135</v>
      </c>
    </row>
    <row r="36" spans="1:5" ht="38.25">
      <c r="A36" s="38" t="s">
        <v>52</v>
      </c>
      <c r="E36" s="37" t="s">
        <v>136</v>
      </c>
    </row>
    <row r="37" spans="1:16" ht="12.75">
      <c r="A37" s="25" t="s">
        <v>45</v>
      </c>
      <c s="29" t="s">
        <v>42</v>
      </c>
      <c s="29" t="s">
        <v>137</v>
      </c>
      <c s="25" t="s">
        <v>47</v>
      </c>
      <c s="30" t="s">
        <v>138</v>
      </c>
      <c s="31" t="s">
        <v>105</v>
      </c>
      <c s="32">
        <v>2197.265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139</v>
      </c>
    </row>
    <row r="39" spans="1:5" ht="89.25">
      <c r="A39" s="38" t="s">
        <v>52</v>
      </c>
      <c r="E39" s="37" t="s">
        <v>140</v>
      </c>
    </row>
    <row r="40" spans="1:16" ht="12.75">
      <c r="A40" s="25" t="s">
        <v>45</v>
      </c>
      <c s="29" t="s">
        <v>80</v>
      </c>
      <c s="29" t="s">
        <v>141</v>
      </c>
      <c s="25" t="s">
        <v>47</v>
      </c>
      <c s="30" t="s">
        <v>142</v>
      </c>
      <c s="31" t="s">
        <v>105</v>
      </c>
      <c s="32">
        <v>2036.928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143</v>
      </c>
    </row>
    <row r="42" spans="1:5" ht="38.25">
      <c r="A42" s="38" t="s">
        <v>52</v>
      </c>
      <c r="E42" s="37" t="s">
        <v>144</v>
      </c>
    </row>
    <row r="43" spans="1:16" ht="12.75">
      <c r="A43" s="25" t="s">
        <v>45</v>
      </c>
      <c s="29" t="s">
        <v>84</v>
      </c>
      <c s="29" t="s">
        <v>145</v>
      </c>
      <c s="25" t="s">
        <v>47</v>
      </c>
      <c s="30" t="s">
        <v>146</v>
      </c>
      <c s="31" t="s">
        <v>147</v>
      </c>
      <c s="32">
        <v>133.75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148</v>
      </c>
    </row>
    <row r="45" spans="1:5" ht="12.75">
      <c r="A45" s="38" t="s">
        <v>52</v>
      </c>
      <c r="E45" s="37" t="s">
        <v>149</v>
      </c>
    </row>
    <row r="46" spans="1:16" ht="12.75">
      <c r="A46" s="25" t="s">
        <v>45</v>
      </c>
      <c s="29" t="s">
        <v>87</v>
      </c>
      <c s="29" t="s">
        <v>150</v>
      </c>
      <c s="25" t="s">
        <v>47</v>
      </c>
      <c s="30" t="s">
        <v>151</v>
      </c>
      <c s="31" t="s">
        <v>105</v>
      </c>
      <c s="32">
        <v>10009.725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152</v>
      </c>
    </row>
    <row r="48" spans="1:5" ht="76.5">
      <c r="A48" s="38" t="s">
        <v>52</v>
      </c>
      <c r="E48" s="37" t="s">
        <v>153</v>
      </c>
    </row>
    <row r="49" spans="1:16" ht="12.75">
      <c r="A49" s="25" t="s">
        <v>45</v>
      </c>
      <c s="29" t="s">
        <v>90</v>
      </c>
      <c s="29" t="s">
        <v>154</v>
      </c>
      <c s="25" t="s">
        <v>47</v>
      </c>
      <c s="30" t="s">
        <v>155</v>
      </c>
      <c s="31" t="s">
        <v>105</v>
      </c>
      <c s="32">
        <v>2623.892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156</v>
      </c>
    </row>
    <row r="51" spans="1:5" ht="12.75">
      <c r="A51" s="38" t="s">
        <v>52</v>
      </c>
      <c r="E51" s="37" t="s">
        <v>110</v>
      </c>
    </row>
    <row r="52" spans="1:16" ht="12.75">
      <c r="A52" s="25" t="s">
        <v>45</v>
      </c>
      <c s="29" t="s">
        <v>94</v>
      </c>
      <c s="29" t="s">
        <v>157</v>
      </c>
      <c s="25" t="s">
        <v>47</v>
      </c>
      <c s="30" t="s">
        <v>158</v>
      </c>
      <c s="31" t="s">
        <v>105</v>
      </c>
      <c s="32">
        <v>222.231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159</v>
      </c>
    </row>
    <row r="54" spans="1:5" ht="25.5">
      <c r="A54" s="38" t="s">
        <v>52</v>
      </c>
      <c r="E54" s="37" t="s">
        <v>160</v>
      </c>
    </row>
    <row r="55" spans="1:16" ht="12.75">
      <c r="A55" s="25" t="s">
        <v>45</v>
      </c>
      <c s="29" t="s">
        <v>97</v>
      </c>
      <c s="29" t="s">
        <v>161</v>
      </c>
      <c s="25" t="s">
        <v>47</v>
      </c>
      <c s="30" t="s">
        <v>162</v>
      </c>
      <c s="31" t="s">
        <v>105</v>
      </c>
      <c s="32">
        <v>10231.956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51">
      <c r="A57" s="38" t="s">
        <v>52</v>
      </c>
      <c r="E57" s="37" t="s">
        <v>163</v>
      </c>
    </row>
    <row r="58" spans="1:16" ht="12.75">
      <c r="A58" s="25" t="s">
        <v>45</v>
      </c>
      <c s="29" t="s">
        <v>164</v>
      </c>
      <c s="29" t="s">
        <v>165</v>
      </c>
      <c s="25" t="s">
        <v>61</v>
      </c>
      <c s="30" t="s">
        <v>166</v>
      </c>
      <c s="31" t="s">
        <v>105</v>
      </c>
      <c s="32">
        <v>6487.17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50</v>
      </c>
      <c r="E59" s="35" t="s">
        <v>167</v>
      </c>
    </row>
    <row r="60" spans="1:5" ht="25.5">
      <c r="A60" s="38" t="s">
        <v>52</v>
      </c>
      <c r="E60" s="37" t="s">
        <v>168</v>
      </c>
    </row>
    <row r="61" spans="1:16" ht="12.75">
      <c r="A61" s="25" t="s">
        <v>45</v>
      </c>
      <c s="29" t="s">
        <v>169</v>
      </c>
      <c s="29" t="s">
        <v>165</v>
      </c>
      <c s="25" t="s">
        <v>63</v>
      </c>
      <c s="30" t="s">
        <v>166</v>
      </c>
      <c s="31" t="s">
        <v>105</v>
      </c>
      <c s="32">
        <v>615.07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170</v>
      </c>
    </row>
    <row r="63" spans="1:5" ht="25.5">
      <c r="A63" s="38" t="s">
        <v>52</v>
      </c>
      <c r="E63" s="37" t="s">
        <v>171</v>
      </c>
    </row>
    <row r="64" spans="1:16" ht="12.75">
      <c r="A64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105</v>
      </c>
      <c s="32">
        <v>264.063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175</v>
      </c>
    </row>
    <row r="66" spans="1:5" ht="12.75">
      <c r="A66" s="38" t="s">
        <v>52</v>
      </c>
      <c r="E66" s="37" t="s">
        <v>176</v>
      </c>
    </row>
    <row r="67" spans="1:16" ht="12.75">
      <c r="A67" s="25" t="s">
        <v>45</v>
      </c>
      <c s="29" t="s">
        <v>177</v>
      </c>
      <c s="29" t="s">
        <v>178</v>
      </c>
      <c s="25" t="s">
        <v>61</v>
      </c>
      <c s="30" t="s">
        <v>179</v>
      </c>
      <c s="31" t="s">
        <v>105</v>
      </c>
      <c s="32">
        <v>1711.2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180</v>
      </c>
    </row>
    <row r="69" spans="1:5" ht="12.75">
      <c r="A69" s="38" t="s">
        <v>52</v>
      </c>
      <c r="E69" s="37" t="s">
        <v>181</v>
      </c>
    </row>
    <row r="70" spans="1:16" ht="12.75">
      <c r="A70" s="25" t="s">
        <v>45</v>
      </c>
      <c s="29" t="s">
        <v>182</v>
      </c>
      <c s="29" t="s">
        <v>178</v>
      </c>
      <c s="25" t="s">
        <v>63</v>
      </c>
      <c s="30" t="s">
        <v>179</v>
      </c>
      <c s="31" t="s">
        <v>105</v>
      </c>
      <c s="32">
        <v>124.619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183</v>
      </c>
    </row>
    <row r="72" spans="1:5" ht="12.75">
      <c r="A72" s="38" t="s">
        <v>52</v>
      </c>
      <c r="E72" s="37" t="s">
        <v>184</v>
      </c>
    </row>
    <row r="73" spans="1:16" ht="12.75">
      <c r="A73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120</v>
      </c>
      <c s="32">
        <v>50453.395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408">
      <c r="A75" s="38" t="s">
        <v>52</v>
      </c>
      <c r="E75" s="37" t="s">
        <v>188</v>
      </c>
    </row>
    <row r="76" spans="1:16" ht="12.75">
      <c r="A76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120</v>
      </c>
      <c s="32">
        <v>17492.61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12.75">
      <c r="A78" s="38" t="s">
        <v>52</v>
      </c>
      <c r="E78" s="37" t="s">
        <v>192</v>
      </c>
    </row>
    <row r="79" spans="1:16" ht="12.75">
      <c r="A79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120</v>
      </c>
      <c s="32">
        <v>17492.61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12.75">
      <c r="A81" s="36" t="s">
        <v>52</v>
      </c>
      <c r="E81" s="37" t="s">
        <v>196</v>
      </c>
    </row>
    <row r="82" spans="1:18" ht="12.75" customHeight="1">
      <c r="A82" s="6" t="s">
        <v>43</v>
      </c>
      <c s="6"/>
      <c s="41" t="s">
        <v>23</v>
      </c>
      <c s="6"/>
      <c s="27" t="s">
        <v>197</v>
      </c>
      <c s="6"/>
      <c s="6"/>
      <c s="6"/>
      <c s="42">
        <f>0+Q82</f>
      </c>
      <c r="O82">
        <f>0+R82</f>
      </c>
      <c r="Q82">
        <f>0+I83+I86</f>
      </c>
      <c>
        <f>0+O83+O86</f>
      </c>
    </row>
    <row r="83" spans="1:16" ht="12.75">
      <c r="A83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147</v>
      </c>
      <c s="32">
        <v>311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201</v>
      </c>
    </row>
    <row r="85" spans="1:5" ht="12.75">
      <c r="A85" s="38" t="s">
        <v>52</v>
      </c>
      <c r="E85" s="37" t="s">
        <v>202</v>
      </c>
    </row>
    <row r="86" spans="1:16" ht="12.75">
      <c r="A86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120</v>
      </c>
      <c s="32">
        <v>32642.888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216.75">
      <c r="A88" s="36" t="s">
        <v>52</v>
      </c>
      <c r="E88" s="37" t="s">
        <v>206</v>
      </c>
    </row>
    <row r="89" spans="1:18" ht="12.75" customHeight="1">
      <c r="A89" s="6" t="s">
        <v>43</v>
      </c>
      <c s="6"/>
      <c s="41" t="s">
        <v>33</v>
      </c>
      <c s="6"/>
      <c s="27" t="s">
        <v>207</v>
      </c>
      <c s="6"/>
      <c s="6"/>
      <c s="6"/>
      <c s="42">
        <f>0+Q89</f>
      </c>
      <c r="O89">
        <f>0+R89</f>
      </c>
      <c r="Q89">
        <f>0+I90+I93+I96+I99+I102+I105</f>
      </c>
      <c>
        <f>0+O90+O93+O96+O99+O102+O105</f>
      </c>
    </row>
    <row r="90" spans="1:16" ht="12.75">
      <c r="A90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105</v>
      </c>
      <c s="32">
        <v>1.311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211</v>
      </c>
    </row>
    <row r="92" spans="1:5" ht="25.5">
      <c r="A92" s="38" t="s">
        <v>52</v>
      </c>
      <c r="E92" s="37" t="s">
        <v>212</v>
      </c>
    </row>
    <row r="93" spans="1:16" ht="12.75">
      <c r="A93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105</v>
      </c>
      <c s="32">
        <v>11.176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47</v>
      </c>
    </row>
    <row r="95" spans="1:5" ht="76.5">
      <c r="A95" s="38" t="s">
        <v>52</v>
      </c>
      <c r="E95" s="37" t="s">
        <v>216</v>
      </c>
    </row>
    <row r="96" spans="1:16" ht="12.75">
      <c r="A96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105</v>
      </c>
      <c s="32">
        <v>1.439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220</v>
      </c>
    </row>
    <row r="98" spans="1:5" ht="12.75">
      <c r="A98" s="38" t="s">
        <v>52</v>
      </c>
      <c r="E98" s="37" t="s">
        <v>221</v>
      </c>
    </row>
    <row r="99" spans="1:16" ht="12.75">
      <c r="A99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105</v>
      </c>
      <c s="32">
        <v>13.248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225</v>
      </c>
    </row>
    <row r="101" spans="1:5" ht="12.75">
      <c r="A101" s="38" t="s">
        <v>52</v>
      </c>
      <c r="E101" s="37" t="s">
        <v>226</v>
      </c>
    </row>
    <row r="102" spans="1:16" ht="12.75">
      <c r="A102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105</v>
      </c>
      <c s="32">
        <v>0.84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230</v>
      </c>
    </row>
    <row r="104" spans="1:5" ht="12.75">
      <c r="A104" s="38" t="s">
        <v>52</v>
      </c>
      <c r="E104" s="37" t="s">
        <v>231</v>
      </c>
    </row>
    <row r="105" spans="1:16" ht="12.75">
      <c r="A105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105</v>
      </c>
      <c s="32">
        <v>10.638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235</v>
      </c>
    </row>
    <row r="107" spans="1:5" ht="12.75">
      <c r="A107" s="36" t="s">
        <v>52</v>
      </c>
      <c r="E107" s="37" t="s">
        <v>236</v>
      </c>
    </row>
    <row r="108" spans="1:18" ht="12.75" customHeight="1">
      <c r="A108" s="6" t="s">
        <v>43</v>
      </c>
      <c s="6"/>
      <c s="41" t="s">
        <v>35</v>
      </c>
      <c s="6"/>
      <c s="27" t="s">
        <v>237</v>
      </c>
      <c s="6"/>
      <c s="6"/>
      <c s="6"/>
      <c s="42">
        <f>0+Q108</f>
      </c>
      <c r="O108">
        <f>0+R108</f>
      </c>
      <c r="Q108">
        <f>0+I109+I112+I115+I118+I121+I124+I127+I130+I133+I136+I139+I142+I145</f>
      </c>
      <c>
        <f>0+O109+O112+O115+O118+O121+O124+O127+O130+O133+O136+O139+O142+O145</f>
      </c>
    </row>
    <row r="109" spans="1:16" ht="12.75">
      <c r="A109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120</v>
      </c>
      <c s="32">
        <v>1162.364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241</v>
      </c>
    </row>
    <row r="111" spans="1:5" ht="102">
      <c r="A111" s="38" t="s">
        <v>52</v>
      </c>
      <c r="E111" s="37" t="s">
        <v>242</v>
      </c>
    </row>
    <row r="112" spans="1:16" ht="12.75">
      <c r="A112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120</v>
      </c>
      <c s="32">
        <v>366.38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246</v>
      </c>
    </row>
    <row r="114" spans="1:5" ht="38.25">
      <c r="A114" s="38" t="s">
        <v>52</v>
      </c>
      <c r="E114" s="37" t="s">
        <v>247</v>
      </c>
    </row>
    <row r="115" spans="1:16" ht="12.75">
      <c r="A115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120</v>
      </c>
      <c s="32">
        <v>35.13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251</v>
      </c>
    </row>
    <row r="117" spans="1:5" ht="25.5">
      <c r="A117" s="38" t="s">
        <v>52</v>
      </c>
      <c r="E117" s="37" t="s">
        <v>252</v>
      </c>
    </row>
    <row r="118" spans="1:16" ht="12.75">
      <c r="A118" s="25" t="s">
        <v>45</v>
      </c>
      <c s="29" t="s">
        <v>253</v>
      </c>
      <c s="29" t="s">
        <v>254</v>
      </c>
      <c s="25" t="s">
        <v>47</v>
      </c>
      <c s="30" t="s">
        <v>255</v>
      </c>
      <c s="31" t="s">
        <v>120</v>
      </c>
      <c s="32">
        <v>19682.474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256</v>
      </c>
    </row>
    <row r="120" spans="1:5" ht="127.5">
      <c r="A120" s="38" t="s">
        <v>52</v>
      </c>
      <c r="E120" s="37" t="s">
        <v>257</v>
      </c>
    </row>
    <row r="121" spans="1:16" ht="12.75">
      <c r="A121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120</v>
      </c>
      <c s="32">
        <v>288.67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261</v>
      </c>
    </row>
    <row r="123" spans="1:5" ht="25.5">
      <c r="A123" s="38" t="s">
        <v>52</v>
      </c>
      <c r="E123" s="37" t="s">
        <v>262</v>
      </c>
    </row>
    <row r="124" spans="1:16" ht="12.75">
      <c r="A124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120</v>
      </c>
      <c s="32">
        <v>23383.653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266</v>
      </c>
    </row>
    <row r="126" spans="1:5" ht="38.25">
      <c r="A126" s="38" t="s">
        <v>52</v>
      </c>
      <c r="E126" s="37" t="s">
        <v>267</v>
      </c>
    </row>
    <row r="127" spans="1:16" ht="12.75">
      <c r="A127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120</v>
      </c>
      <c s="32">
        <v>3199.5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271</v>
      </c>
    </row>
    <row r="129" spans="1:5" ht="12.75">
      <c r="A129" s="38" t="s">
        <v>52</v>
      </c>
      <c r="E129" s="37" t="s">
        <v>272</v>
      </c>
    </row>
    <row r="130" spans="1:16" ht="12.75">
      <c r="A130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120</v>
      </c>
      <c s="32">
        <v>272.896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276</v>
      </c>
    </row>
    <row r="132" spans="1:5" ht="25.5">
      <c r="A132" s="38" t="s">
        <v>52</v>
      </c>
      <c r="E132" s="37" t="s">
        <v>277</v>
      </c>
    </row>
    <row r="133" spans="1:16" ht="12.75">
      <c r="A133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120</v>
      </c>
      <c s="32">
        <v>44662.157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281</v>
      </c>
    </row>
    <row r="135" spans="1:5" ht="178.5">
      <c r="A135" s="38" t="s">
        <v>52</v>
      </c>
      <c r="E135" s="37" t="s">
        <v>282</v>
      </c>
    </row>
    <row r="136" spans="1:16" ht="12.75">
      <c r="A136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120</v>
      </c>
      <c s="32">
        <v>21972.389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47</v>
      </c>
    </row>
    <row r="138" spans="1:5" ht="102">
      <c r="A138" s="38" t="s">
        <v>52</v>
      </c>
      <c r="E138" s="37" t="s">
        <v>286</v>
      </c>
    </row>
    <row r="139" spans="1:16" ht="12.75">
      <c r="A139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120</v>
      </c>
      <c s="32">
        <v>22632.572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47</v>
      </c>
    </row>
    <row r="141" spans="1:5" ht="114.75">
      <c r="A141" s="38" t="s">
        <v>52</v>
      </c>
      <c r="E141" s="37" t="s">
        <v>290</v>
      </c>
    </row>
    <row r="142" spans="1:16" ht="12.75">
      <c r="A142" s="25" t="s">
        <v>45</v>
      </c>
      <c s="29" t="s">
        <v>291</v>
      </c>
      <c s="29" t="s">
        <v>292</v>
      </c>
      <c s="25" t="s">
        <v>47</v>
      </c>
      <c s="30" t="s">
        <v>293</v>
      </c>
      <c s="31" t="s">
        <v>120</v>
      </c>
      <c s="32">
        <v>23047.61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294</v>
      </c>
    </row>
    <row r="144" spans="1:5" ht="102">
      <c r="A144" s="38" t="s">
        <v>52</v>
      </c>
      <c r="E144" s="37" t="s">
        <v>295</v>
      </c>
    </row>
    <row r="145" spans="1:16" ht="12.75">
      <c r="A145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120</v>
      </c>
      <c s="32">
        <v>28.77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299</v>
      </c>
    </row>
    <row r="147" spans="1:5" ht="12.75">
      <c r="A147" s="36" t="s">
        <v>52</v>
      </c>
      <c r="E147" s="37" t="s">
        <v>300</v>
      </c>
    </row>
    <row r="148" spans="1:18" ht="12.75" customHeight="1">
      <c r="A148" s="6" t="s">
        <v>43</v>
      </c>
      <c s="6"/>
      <c s="41" t="s">
        <v>65</v>
      </c>
      <c s="6"/>
      <c s="27" t="s">
        <v>301</v>
      </c>
      <c s="6"/>
      <c s="6"/>
      <c s="6"/>
      <c s="42">
        <f>0+Q148</f>
      </c>
      <c r="O148">
        <f>0+R148</f>
      </c>
      <c r="Q148">
        <f>0+I149</f>
      </c>
      <c>
        <f>0+O149</f>
      </c>
    </row>
    <row r="149" spans="1:16" ht="12.75">
      <c r="A149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75</v>
      </c>
      <c s="32">
        <v>1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305</v>
      </c>
    </row>
    <row r="151" spans="1:5" ht="12.75">
      <c r="A151" s="36" t="s">
        <v>52</v>
      </c>
      <c r="E151" s="37" t="s">
        <v>47</v>
      </c>
    </row>
    <row r="152" spans="1:18" ht="12.75" customHeight="1">
      <c r="A152" s="6" t="s">
        <v>43</v>
      </c>
      <c s="6"/>
      <c s="41" t="s">
        <v>69</v>
      </c>
      <c s="6"/>
      <c s="27" t="s">
        <v>306</v>
      </c>
      <c s="6"/>
      <c s="6"/>
      <c s="6"/>
      <c s="42">
        <f>0+Q152</f>
      </c>
      <c r="O152">
        <f>0+R152</f>
      </c>
      <c r="Q152">
        <f>0+I153+I156+I159</f>
      </c>
      <c>
        <f>0+O153+O156+O159</f>
      </c>
    </row>
    <row r="153" spans="1:16" ht="12.75">
      <c r="A153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147</v>
      </c>
      <c s="32">
        <v>1426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310</v>
      </c>
    </row>
    <row r="155" spans="1:5" ht="12.75">
      <c r="A155" s="38" t="s">
        <v>52</v>
      </c>
      <c r="E155" s="37" t="s">
        <v>311</v>
      </c>
    </row>
    <row r="156" spans="1:16" ht="12.75">
      <c r="A156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75</v>
      </c>
      <c s="32">
        <v>2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38.25">
      <c r="A157" s="34" t="s">
        <v>50</v>
      </c>
      <c r="E157" s="35" t="s">
        <v>315</v>
      </c>
    </row>
    <row r="158" spans="1:5" ht="12.75">
      <c r="A158" s="38" t="s">
        <v>52</v>
      </c>
      <c r="E158" s="37" t="s">
        <v>316</v>
      </c>
    </row>
    <row r="159" spans="1:16" ht="12.75">
      <c r="A159" s="25" t="s">
        <v>45</v>
      </c>
      <c s="29" t="s">
        <v>317</v>
      </c>
      <c s="29" t="s">
        <v>318</v>
      </c>
      <c s="25" t="s">
        <v>47</v>
      </c>
      <c s="30" t="s">
        <v>319</v>
      </c>
      <c s="31" t="s">
        <v>105</v>
      </c>
      <c s="32">
        <v>39.048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320</v>
      </c>
    </row>
    <row r="161" spans="1:5" ht="12.75">
      <c r="A161" s="36" t="s">
        <v>52</v>
      </c>
      <c r="E161" s="37" t="s">
        <v>321</v>
      </c>
    </row>
    <row r="162" spans="1:18" ht="12.75" customHeight="1">
      <c r="A162" s="6" t="s">
        <v>43</v>
      </c>
      <c s="6"/>
      <c s="41" t="s">
        <v>40</v>
      </c>
      <c s="6"/>
      <c s="27" t="s">
        <v>322</v>
      </c>
      <c s="6"/>
      <c s="6"/>
      <c s="6"/>
      <c s="42">
        <f>0+Q162</f>
      </c>
      <c r="O162">
        <f>0+R162</f>
      </c>
      <c r="Q162">
        <f>0+I163+I166+I169+I172+I175+I178+I181</f>
      </c>
      <c>
        <f>0+O163+O166+O169+O172+O175+O178+O181</f>
      </c>
    </row>
    <row r="163" spans="1:16" ht="12.75">
      <c r="A163" s="25" t="s">
        <v>45</v>
      </c>
      <c s="29" t="s">
        <v>323</v>
      </c>
      <c s="29" t="s">
        <v>324</v>
      </c>
      <c s="25" t="s">
        <v>61</v>
      </c>
      <c s="30" t="s">
        <v>325</v>
      </c>
      <c s="31" t="s">
        <v>75</v>
      </c>
      <c s="32">
        <v>196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326</v>
      </c>
    </row>
    <row r="165" spans="1:5" ht="25.5">
      <c r="A165" s="38" t="s">
        <v>52</v>
      </c>
      <c r="E165" s="37" t="s">
        <v>327</v>
      </c>
    </row>
    <row r="166" spans="1:16" ht="12.75">
      <c r="A166" s="25" t="s">
        <v>45</v>
      </c>
      <c s="29" t="s">
        <v>328</v>
      </c>
      <c s="29" t="s">
        <v>324</v>
      </c>
      <c s="25" t="s">
        <v>63</v>
      </c>
      <c s="30" t="s">
        <v>325</v>
      </c>
      <c s="31" t="s">
        <v>75</v>
      </c>
      <c s="32">
        <v>50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329</v>
      </c>
    </row>
    <row r="168" spans="1:5" ht="25.5">
      <c r="A168" s="38" t="s">
        <v>52</v>
      </c>
      <c r="E168" s="37" t="s">
        <v>330</v>
      </c>
    </row>
    <row r="169" spans="1:16" ht="12.75">
      <c r="A169" s="25" t="s">
        <v>45</v>
      </c>
      <c s="29" t="s">
        <v>331</v>
      </c>
      <c s="29" t="s">
        <v>324</v>
      </c>
      <c s="25" t="s">
        <v>332</v>
      </c>
      <c s="30" t="s">
        <v>325</v>
      </c>
      <c s="31" t="s">
        <v>75</v>
      </c>
      <c s="32">
        <v>16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333</v>
      </c>
    </row>
    <row r="171" spans="1:5" ht="25.5">
      <c r="A171" s="38" t="s">
        <v>52</v>
      </c>
      <c r="E171" s="37" t="s">
        <v>334</v>
      </c>
    </row>
    <row r="172" spans="1:16" ht="12.75">
      <c r="A172" s="25" t="s">
        <v>45</v>
      </c>
      <c s="29" t="s">
        <v>335</v>
      </c>
      <c s="29" t="s">
        <v>336</v>
      </c>
      <c s="25" t="s">
        <v>47</v>
      </c>
      <c s="30" t="s">
        <v>337</v>
      </c>
      <c s="31" t="s">
        <v>147</v>
      </c>
      <c s="32">
        <v>58.89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338</v>
      </c>
    </row>
    <row r="174" spans="1:5" ht="12.75">
      <c r="A174" s="38" t="s">
        <v>52</v>
      </c>
      <c r="E174" s="37" t="s">
        <v>339</v>
      </c>
    </row>
    <row r="175" spans="1:16" ht="12.75">
      <c r="A175" s="25" t="s">
        <v>45</v>
      </c>
      <c s="29" t="s">
        <v>340</v>
      </c>
      <c s="29" t="s">
        <v>341</v>
      </c>
      <c s="25" t="s">
        <v>47</v>
      </c>
      <c s="30" t="s">
        <v>342</v>
      </c>
      <c s="31" t="s">
        <v>147</v>
      </c>
      <c s="32">
        <v>42.5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12.75">
      <c r="A176" s="34" t="s">
        <v>50</v>
      </c>
      <c r="E176" s="35" t="s">
        <v>343</v>
      </c>
    </row>
    <row r="177" spans="1:5" ht="12.75">
      <c r="A177" s="38" t="s">
        <v>52</v>
      </c>
      <c r="E177" s="37" t="s">
        <v>344</v>
      </c>
    </row>
    <row r="178" spans="1:16" ht="12.75">
      <c r="A178" s="25" t="s">
        <v>45</v>
      </c>
      <c s="29" t="s">
        <v>345</v>
      </c>
      <c s="29" t="s">
        <v>346</v>
      </c>
      <c s="25" t="s">
        <v>47</v>
      </c>
      <c s="30" t="s">
        <v>347</v>
      </c>
      <c s="31" t="s">
        <v>147</v>
      </c>
      <c s="32">
        <v>133.75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348</v>
      </c>
    </row>
    <row r="180" spans="1:5" ht="12.75">
      <c r="A180" s="38" t="s">
        <v>52</v>
      </c>
      <c r="E180" s="37" t="s">
        <v>149</v>
      </c>
    </row>
    <row r="181" spans="1:16" ht="12.75">
      <c r="A181" s="25" t="s">
        <v>45</v>
      </c>
      <c s="29" t="s">
        <v>349</v>
      </c>
      <c s="29" t="s">
        <v>350</v>
      </c>
      <c s="25" t="s">
        <v>47</v>
      </c>
      <c s="30" t="s">
        <v>351</v>
      </c>
      <c s="31" t="s">
        <v>147</v>
      </c>
      <c s="32">
        <v>296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352</v>
      </c>
    </row>
    <row r="183" spans="1:5" ht="12.75">
      <c r="A183" s="36" t="s">
        <v>52</v>
      </c>
      <c r="E183" s="37" t="s">
        <v>353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0+O8+O18+O58+O83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354</v>
      </c>
      <c s="39">
        <f>0+I8+I18+I58+I83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354</v>
      </c>
      <c s="6"/>
      <c s="18" t="s">
        <v>355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107</v>
      </c>
      <c s="25" t="s">
        <v>47</v>
      </c>
      <c s="30" t="s">
        <v>108</v>
      </c>
      <c s="31" t="s">
        <v>105</v>
      </c>
      <c s="32">
        <v>72.537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109</v>
      </c>
    </row>
    <row r="11" spans="1:5" ht="12.75">
      <c r="A11" s="38" t="s">
        <v>52</v>
      </c>
      <c r="E11" s="37" t="s">
        <v>356</v>
      </c>
    </row>
    <row r="12" spans="1:16" ht="25.5">
      <c r="A12" s="25" t="s">
        <v>45</v>
      </c>
      <c s="29" t="s">
        <v>23</v>
      </c>
      <c s="29" t="s">
        <v>111</v>
      </c>
      <c s="25" t="s">
        <v>47</v>
      </c>
      <c s="30" t="s">
        <v>112</v>
      </c>
      <c s="31" t="s">
        <v>113</v>
      </c>
      <c s="32">
        <v>718.32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51">
      <c r="A14" s="38" t="s">
        <v>52</v>
      </c>
      <c r="E14" s="37" t="s">
        <v>357</v>
      </c>
    </row>
    <row r="15" spans="1:16" ht="25.5">
      <c r="A15" s="25" t="s">
        <v>45</v>
      </c>
      <c s="29" t="s">
        <v>22</v>
      </c>
      <c s="29" t="s">
        <v>111</v>
      </c>
      <c s="25" t="s">
        <v>61</v>
      </c>
      <c s="30" t="s">
        <v>112</v>
      </c>
      <c s="31" t="s">
        <v>113</v>
      </c>
      <c s="32">
        <v>107.846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115</v>
      </c>
    </row>
    <row r="17" spans="1:5" ht="12.75">
      <c r="A17" s="36" t="s">
        <v>52</v>
      </c>
      <c r="E17" s="37" t="s">
        <v>358</v>
      </c>
    </row>
    <row r="18" spans="1:18" ht="12.75" customHeight="1">
      <c r="A18" s="6" t="s">
        <v>43</v>
      </c>
      <c s="6"/>
      <c s="41" t="s">
        <v>29</v>
      </c>
      <c s="6"/>
      <c s="27" t="s">
        <v>117</v>
      </c>
      <c s="6"/>
      <c s="6"/>
      <c s="6"/>
      <c s="42">
        <f>0+Q18</f>
      </c>
      <c r="O18">
        <f>0+R18</f>
      </c>
      <c r="Q18">
        <f>0+I19+I22+I25+I28+I31+I34+I37+I40+I43+I46+I49+I52+I55</f>
      </c>
      <c>
        <f>0+O19+O22+O25+O28+O31+O34+O37+O40+O43+O46+O49+O52+O55</f>
      </c>
    </row>
    <row r="19" spans="1:16" ht="25.5">
      <c r="A19" s="25" t="s">
        <v>45</v>
      </c>
      <c s="29" t="s">
        <v>33</v>
      </c>
      <c s="29" t="s">
        <v>133</v>
      </c>
      <c s="25" t="s">
        <v>47</v>
      </c>
      <c s="30" t="s">
        <v>134</v>
      </c>
      <c s="31" t="s">
        <v>105</v>
      </c>
      <c s="32">
        <v>56.761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135</v>
      </c>
    </row>
    <row r="21" spans="1:5" ht="25.5">
      <c r="A21" s="38" t="s">
        <v>52</v>
      </c>
      <c r="E21" s="37" t="s">
        <v>359</v>
      </c>
    </row>
    <row r="22" spans="1:16" ht="12.75">
      <c r="A22" s="25" t="s">
        <v>45</v>
      </c>
      <c s="29" t="s">
        <v>35</v>
      </c>
      <c s="29" t="s">
        <v>137</v>
      </c>
      <c s="25" t="s">
        <v>47</v>
      </c>
      <c s="30" t="s">
        <v>138</v>
      </c>
      <c s="31" t="s">
        <v>105</v>
      </c>
      <c s="32">
        <v>63.068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139</v>
      </c>
    </row>
    <row r="24" spans="1:5" ht="25.5">
      <c r="A24" s="38" t="s">
        <v>52</v>
      </c>
      <c r="E24" s="37" t="s">
        <v>360</v>
      </c>
    </row>
    <row r="25" spans="1:16" ht="12.75">
      <c r="A25" s="25" t="s">
        <v>45</v>
      </c>
      <c s="29" t="s">
        <v>37</v>
      </c>
      <c s="29" t="s">
        <v>141</v>
      </c>
      <c s="25" t="s">
        <v>47</v>
      </c>
      <c s="30" t="s">
        <v>142</v>
      </c>
      <c s="31" t="s">
        <v>105</v>
      </c>
      <c s="32">
        <v>55.384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143</v>
      </c>
    </row>
    <row r="27" spans="1:5" ht="25.5">
      <c r="A27" s="38" t="s">
        <v>52</v>
      </c>
      <c r="E27" s="37" t="s">
        <v>361</v>
      </c>
    </row>
    <row r="28" spans="1:16" ht="12.75">
      <c r="A28" s="25" t="s">
        <v>45</v>
      </c>
      <c s="29" t="s">
        <v>65</v>
      </c>
      <c s="29" t="s">
        <v>362</v>
      </c>
      <c s="25" t="s">
        <v>47</v>
      </c>
      <c s="30" t="s">
        <v>363</v>
      </c>
      <c s="31" t="s">
        <v>105</v>
      </c>
      <c s="32">
        <v>179.2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364</v>
      </c>
    </row>
    <row r="30" spans="1:5" ht="12.75">
      <c r="A30" s="38" t="s">
        <v>52</v>
      </c>
      <c r="E30" s="37" t="s">
        <v>365</v>
      </c>
    </row>
    <row r="31" spans="1:16" ht="12.75">
      <c r="A31" s="25" t="s">
        <v>45</v>
      </c>
      <c s="29" t="s">
        <v>69</v>
      </c>
      <c s="29" t="s">
        <v>150</v>
      </c>
      <c s="25" t="s">
        <v>47</v>
      </c>
      <c s="30" t="s">
        <v>151</v>
      </c>
      <c s="31" t="s">
        <v>105</v>
      </c>
      <c s="32">
        <v>179.96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152</v>
      </c>
    </row>
    <row r="33" spans="1:5" ht="25.5">
      <c r="A33" s="38" t="s">
        <v>52</v>
      </c>
      <c r="E33" s="37" t="s">
        <v>366</v>
      </c>
    </row>
    <row r="34" spans="1:16" ht="12.75">
      <c r="A34" s="25" t="s">
        <v>45</v>
      </c>
      <c s="29" t="s">
        <v>40</v>
      </c>
      <c s="29" t="s">
        <v>154</v>
      </c>
      <c s="25" t="s">
        <v>47</v>
      </c>
      <c s="30" t="s">
        <v>155</v>
      </c>
      <c s="31" t="s">
        <v>105</v>
      </c>
      <c s="32">
        <v>72.537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156</v>
      </c>
    </row>
    <row r="36" spans="1:5" ht="12.75">
      <c r="A36" s="38" t="s">
        <v>52</v>
      </c>
      <c r="E36" s="37" t="s">
        <v>356</v>
      </c>
    </row>
    <row r="37" spans="1:16" ht="12.75">
      <c r="A37" s="25" t="s">
        <v>45</v>
      </c>
      <c s="29" t="s">
        <v>42</v>
      </c>
      <c s="29" t="s">
        <v>161</v>
      </c>
      <c s="25" t="s">
        <v>47</v>
      </c>
      <c s="30" t="s">
        <v>162</v>
      </c>
      <c s="31" t="s">
        <v>105</v>
      </c>
      <c s="32">
        <v>179.96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8" t="s">
        <v>52</v>
      </c>
      <c r="E39" s="37" t="s">
        <v>367</v>
      </c>
    </row>
    <row r="40" spans="1:16" ht="12.75">
      <c r="A40" s="25" t="s">
        <v>45</v>
      </c>
      <c s="29" t="s">
        <v>80</v>
      </c>
      <c s="29" t="s">
        <v>165</v>
      </c>
      <c s="25" t="s">
        <v>61</v>
      </c>
      <c s="30" t="s">
        <v>166</v>
      </c>
      <c s="31" t="s">
        <v>105</v>
      </c>
      <c s="32">
        <v>213.9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368</v>
      </c>
    </row>
    <row r="42" spans="1:5" ht="25.5">
      <c r="A42" s="38" t="s">
        <v>52</v>
      </c>
      <c r="E42" s="37" t="s">
        <v>369</v>
      </c>
    </row>
    <row r="43" spans="1:16" ht="12.75">
      <c r="A43" s="25" t="s">
        <v>45</v>
      </c>
      <c s="29" t="s">
        <v>84</v>
      </c>
      <c s="29" t="s">
        <v>165</v>
      </c>
      <c s="25" t="s">
        <v>63</v>
      </c>
      <c s="30" t="s">
        <v>166</v>
      </c>
      <c s="31" t="s">
        <v>105</v>
      </c>
      <c s="32">
        <v>432.1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170</v>
      </c>
    </row>
    <row r="45" spans="1:5" ht="25.5">
      <c r="A45" s="38" t="s">
        <v>52</v>
      </c>
      <c r="E45" s="37" t="s">
        <v>370</v>
      </c>
    </row>
    <row r="46" spans="1:16" ht="12.75">
      <c r="A46" s="25" t="s">
        <v>45</v>
      </c>
      <c s="29" t="s">
        <v>87</v>
      </c>
      <c s="29" t="s">
        <v>173</v>
      </c>
      <c s="25" t="s">
        <v>47</v>
      </c>
      <c s="30" t="s">
        <v>174</v>
      </c>
      <c s="31" t="s">
        <v>105</v>
      </c>
      <c s="32">
        <v>36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175</v>
      </c>
    </row>
    <row r="48" spans="1:5" ht="12.75">
      <c r="A48" s="38" t="s">
        <v>52</v>
      </c>
      <c r="E48" s="37" t="s">
        <v>371</v>
      </c>
    </row>
    <row r="49" spans="1:16" ht="12.75">
      <c r="A49" s="25" t="s">
        <v>45</v>
      </c>
      <c s="29" t="s">
        <v>90</v>
      </c>
      <c s="29" t="s">
        <v>186</v>
      </c>
      <c s="25" t="s">
        <v>47</v>
      </c>
      <c s="30" t="s">
        <v>187</v>
      </c>
      <c s="31" t="s">
        <v>120</v>
      </c>
      <c s="32">
        <v>1181.377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02">
      <c r="A51" s="38" t="s">
        <v>52</v>
      </c>
      <c r="E51" s="37" t="s">
        <v>372</v>
      </c>
    </row>
    <row r="52" spans="1:16" ht="12.75">
      <c r="A52" s="25" t="s">
        <v>45</v>
      </c>
      <c s="29" t="s">
        <v>94</v>
      </c>
      <c s="29" t="s">
        <v>190</v>
      </c>
      <c s="25" t="s">
        <v>47</v>
      </c>
      <c s="30" t="s">
        <v>191</v>
      </c>
      <c s="31" t="s">
        <v>120</v>
      </c>
      <c s="32">
        <v>483.58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12.75">
      <c r="A54" s="38" t="s">
        <v>52</v>
      </c>
      <c r="E54" s="37" t="s">
        <v>373</v>
      </c>
    </row>
    <row r="55" spans="1:16" ht="12.75">
      <c r="A55" s="25" t="s">
        <v>45</v>
      </c>
      <c s="29" t="s">
        <v>97</v>
      </c>
      <c s="29" t="s">
        <v>194</v>
      </c>
      <c s="25" t="s">
        <v>47</v>
      </c>
      <c s="30" t="s">
        <v>195</v>
      </c>
      <c s="31" t="s">
        <v>120</v>
      </c>
      <c s="32">
        <v>483.58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6" t="s">
        <v>52</v>
      </c>
      <c r="E57" s="37" t="s">
        <v>374</v>
      </c>
    </row>
    <row r="58" spans="1:18" ht="12.75" customHeight="1">
      <c r="A58" s="6" t="s">
        <v>43</v>
      </c>
      <c s="6"/>
      <c s="41" t="s">
        <v>35</v>
      </c>
      <c s="6"/>
      <c s="27" t="s">
        <v>237</v>
      </c>
      <c s="6"/>
      <c s="6"/>
      <c s="6"/>
      <c s="42">
        <f>0+Q58</f>
      </c>
      <c r="O58">
        <f>0+R58</f>
      </c>
      <c r="Q58">
        <f>0+I59+I62+I65+I68+I71+I74+I77+I80</f>
      </c>
      <c>
        <f>0+O59+O62+O65+O68+O71+O74+O77+O80</f>
      </c>
    </row>
    <row r="59" spans="1:16" ht="12.75">
      <c r="A59" s="25" t="s">
        <v>45</v>
      </c>
      <c s="29" t="s">
        <v>164</v>
      </c>
      <c s="29" t="s">
        <v>239</v>
      </c>
      <c s="25" t="s">
        <v>47</v>
      </c>
      <c s="30" t="s">
        <v>240</v>
      </c>
      <c s="31" t="s">
        <v>120</v>
      </c>
      <c s="32">
        <v>101.228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241</v>
      </c>
    </row>
    <row r="61" spans="1:5" ht="25.5">
      <c r="A61" s="38" t="s">
        <v>52</v>
      </c>
      <c r="E61" s="37" t="s">
        <v>375</v>
      </c>
    </row>
    <row r="62" spans="1:16" ht="12.75">
      <c r="A62" s="25" t="s">
        <v>45</v>
      </c>
      <c s="29" t="s">
        <v>169</v>
      </c>
      <c s="29" t="s">
        <v>254</v>
      </c>
      <c s="25" t="s">
        <v>47</v>
      </c>
      <c s="30" t="s">
        <v>255</v>
      </c>
      <c s="31" t="s">
        <v>120</v>
      </c>
      <c s="32">
        <v>932.604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376</v>
      </c>
    </row>
    <row r="64" spans="1:5" ht="89.25">
      <c r="A64" s="38" t="s">
        <v>52</v>
      </c>
      <c r="E64" s="37" t="s">
        <v>377</v>
      </c>
    </row>
    <row r="65" spans="1:16" ht="12.75">
      <c r="A65" s="25" t="s">
        <v>45</v>
      </c>
      <c s="29" t="s">
        <v>172</v>
      </c>
      <c s="29" t="s">
        <v>264</v>
      </c>
      <c s="25" t="s">
        <v>47</v>
      </c>
      <c s="30" t="s">
        <v>265</v>
      </c>
      <c s="31" t="s">
        <v>120</v>
      </c>
      <c s="32">
        <v>564.221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266</v>
      </c>
    </row>
    <row r="67" spans="1:5" ht="25.5">
      <c r="A67" s="38" t="s">
        <v>52</v>
      </c>
      <c r="E67" s="37" t="s">
        <v>378</v>
      </c>
    </row>
    <row r="68" spans="1:16" ht="12.75">
      <c r="A68" s="25" t="s">
        <v>45</v>
      </c>
      <c s="29" t="s">
        <v>177</v>
      </c>
      <c s="29" t="s">
        <v>269</v>
      </c>
      <c s="25" t="s">
        <v>47</v>
      </c>
      <c s="30" t="s">
        <v>270</v>
      </c>
      <c s="31" t="s">
        <v>120</v>
      </c>
      <c s="32">
        <v>251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271</v>
      </c>
    </row>
    <row r="70" spans="1:5" ht="12.75">
      <c r="A70" s="38" t="s">
        <v>52</v>
      </c>
      <c r="E70" s="37" t="s">
        <v>379</v>
      </c>
    </row>
    <row r="71" spans="1:16" ht="12.75">
      <c r="A71" s="25" t="s">
        <v>45</v>
      </c>
      <c s="29" t="s">
        <v>182</v>
      </c>
      <c s="29" t="s">
        <v>279</v>
      </c>
      <c s="25" t="s">
        <v>47</v>
      </c>
      <c s="30" t="s">
        <v>280</v>
      </c>
      <c s="31" t="s">
        <v>120</v>
      </c>
      <c s="32">
        <v>1195.2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281</v>
      </c>
    </row>
    <row r="73" spans="1:5" ht="127.5">
      <c r="A73" s="38" t="s">
        <v>52</v>
      </c>
      <c r="E73" s="37" t="s">
        <v>380</v>
      </c>
    </row>
    <row r="74" spans="1:16" ht="12.75">
      <c r="A74" s="25" t="s">
        <v>45</v>
      </c>
      <c s="29" t="s">
        <v>185</v>
      </c>
      <c s="29" t="s">
        <v>284</v>
      </c>
      <c s="25" t="s">
        <v>47</v>
      </c>
      <c s="30" t="s">
        <v>285</v>
      </c>
      <c s="31" t="s">
        <v>120</v>
      </c>
      <c s="32">
        <v>588.6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76.5">
      <c r="A76" s="38" t="s">
        <v>52</v>
      </c>
      <c r="E76" s="37" t="s">
        <v>381</v>
      </c>
    </row>
    <row r="77" spans="1:16" ht="12.75">
      <c r="A77" s="25" t="s">
        <v>45</v>
      </c>
      <c s="29" t="s">
        <v>189</v>
      </c>
      <c s="29" t="s">
        <v>288</v>
      </c>
      <c s="25" t="s">
        <v>47</v>
      </c>
      <c s="30" t="s">
        <v>289</v>
      </c>
      <c s="31" t="s">
        <v>120</v>
      </c>
      <c s="32">
        <v>606.6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76.5">
      <c r="A79" s="38" t="s">
        <v>52</v>
      </c>
      <c r="E79" s="37" t="s">
        <v>382</v>
      </c>
    </row>
    <row r="80" spans="1:16" ht="12.75">
      <c r="A80" s="25" t="s">
        <v>45</v>
      </c>
      <c s="29" t="s">
        <v>193</v>
      </c>
      <c s="29" t="s">
        <v>292</v>
      </c>
      <c s="25" t="s">
        <v>47</v>
      </c>
      <c s="30" t="s">
        <v>293</v>
      </c>
      <c s="31" t="s">
        <v>120</v>
      </c>
      <c s="32">
        <v>625.499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294</v>
      </c>
    </row>
    <row r="82" spans="1:5" ht="76.5">
      <c r="A82" s="36" t="s">
        <v>52</v>
      </c>
      <c r="E82" s="37" t="s">
        <v>383</v>
      </c>
    </row>
    <row r="83" spans="1:18" ht="12.75" customHeight="1">
      <c r="A83" s="6" t="s">
        <v>43</v>
      </c>
      <c s="6"/>
      <c s="41" t="s">
        <v>40</v>
      </c>
      <c s="6"/>
      <c s="27" t="s">
        <v>322</v>
      </c>
      <c s="6"/>
      <c s="6"/>
      <c s="6"/>
      <c s="42">
        <f>0+Q83</f>
      </c>
      <c r="O83">
        <f>0+R83</f>
      </c>
      <c r="Q83">
        <f>0+I84+I87+I90</f>
      </c>
      <c>
        <f>0+O84+O87+O90</f>
      </c>
    </row>
    <row r="84" spans="1:16" ht="25.5">
      <c r="A84" s="25" t="s">
        <v>45</v>
      </c>
      <c s="29" t="s">
        <v>198</v>
      </c>
      <c s="29" t="s">
        <v>384</v>
      </c>
      <c s="25" t="s">
        <v>47</v>
      </c>
      <c s="30" t="s">
        <v>385</v>
      </c>
      <c s="31" t="s">
        <v>147</v>
      </c>
      <c s="32">
        <v>156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</v>
      </c>
    </row>
    <row r="86" spans="1:5" ht="12.75">
      <c r="A86" s="38" t="s">
        <v>52</v>
      </c>
      <c r="E86" s="37" t="s">
        <v>386</v>
      </c>
    </row>
    <row r="87" spans="1:16" ht="25.5">
      <c r="A87" s="25" t="s">
        <v>45</v>
      </c>
      <c s="29" t="s">
        <v>203</v>
      </c>
      <c s="29" t="s">
        <v>387</v>
      </c>
      <c s="25" t="s">
        <v>47</v>
      </c>
      <c s="30" t="s">
        <v>388</v>
      </c>
      <c s="31" t="s">
        <v>75</v>
      </c>
      <c s="32">
        <v>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333</v>
      </c>
    </row>
    <row r="89" spans="1:5" ht="12.75">
      <c r="A89" s="38" t="s">
        <v>52</v>
      </c>
      <c r="E89" s="37" t="s">
        <v>389</v>
      </c>
    </row>
    <row r="90" spans="1:16" ht="25.5">
      <c r="A90" s="25" t="s">
        <v>45</v>
      </c>
      <c s="29" t="s">
        <v>208</v>
      </c>
      <c s="29" t="s">
        <v>387</v>
      </c>
      <c s="25" t="s">
        <v>61</v>
      </c>
      <c s="30" t="s">
        <v>388</v>
      </c>
      <c s="31" t="s">
        <v>75</v>
      </c>
      <c s="32">
        <v>6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326</v>
      </c>
    </row>
    <row r="92" spans="1:5" ht="12.75">
      <c r="A92" s="36" t="s">
        <v>52</v>
      </c>
      <c r="E92" s="37" t="s">
        <v>389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390</v>
      </c>
      <c s="39">
        <f>0+I8+I12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390</v>
      </c>
      <c s="6"/>
      <c s="18" t="s">
        <v>391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392</v>
      </c>
      <c s="25" t="s">
        <v>47</v>
      </c>
      <c s="30" t="s">
        <v>393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40.25">
      <c r="A10" s="34" t="s">
        <v>50</v>
      </c>
      <c r="E10" s="35" t="s">
        <v>394</v>
      </c>
    </row>
    <row r="11" spans="1:5" ht="12.75">
      <c r="A11" s="36" t="s">
        <v>52</v>
      </c>
      <c r="E11" s="37" t="s">
        <v>47</v>
      </c>
    </row>
    <row r="12" spans="1:15" ht="12.75" customHeight="1">
      <c r="A12" s="1" t="s">
        <v>43</v>
      </c>
      <c s="1"/>
      <c s="4" t="s">
        <v>40</v>
      </c>
      <c s="1"/>
      <c s="24" t="s">
        <v>322</v>
      </c>
      <c s="1"/>
      <c s="1"/>
      <c s="1"/>
      <c s="40">
        <f>0</f>
      </c>
      <c r="O12">
        <f>0</f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395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395</v>
      </c>
      <c s="6"/>
      <c s="18" t="s">
        <v>396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322</v>
      </c>
      <c s="19"/>
      <c s="19"/>
      <c s="19"/>
      <c s="28">
        <f>0+Q8</f>
      </c>
      <c r="O8">
        <f>0+R8</f>
      </c>
      <c r="Q8">
        <f>0+I9+I12+I15+I18+I21+I24+I27</f>
      </c>
      <c>
        <f>0+O9+O12+O15+O18+O21+O24+O27</f>
      </c>
    </row>
    <row r="9" spans="1:16" ht="25.5">
      <c r="A9" s="25" t="s">
        <v>45</v>
      </c>
      <c s="29" t="s">
        <v>29</v>
      </c>
      <c s="29" t="s">
        <v>397</v>
      </c>
      <c s="25" t="s">
        <v>47</v>
      </c>
      <c s="30" t="s">
        <v>398</v>
      </c>
      <c s="31" t="s">
        <v>75</v>
      </c>
      <c s="32">
        <v>34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93.25">
      <c r="A11" s="38" t="s">
        <v>52</v>
      </c>
      <c r="E11" s="37" t="s">
        <v>399</v>
      </c>
    </row>
    <row r="12" spans="1:16" ht="12.75">
      <c r="A12" s="25" t="s">
        <v>45</v>
      </c>
      <c s="29" t="s">
        <v>23</v>
      </c>
      <c s="29" t="s">
        <v>400</v>
      </c>
      <c s="25" t="s">
        <v>47</v>
      </c>
      <c s="30" t="s">
        <v>401</v>
      </c>
      <c s="31" t="s">
        <v>75</v>
      </c>
      <c s="32">
        <v>37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344.25">
      <c r="A14" s="38" t="s">
        <v>52</v>
      </c>
      <c r="E14" s="37" t="s">
        <v>402</v>
      </c>
    </row>
    <row r="15" spans="1:16" ht="25.5">
      <c r="A15" s="25" t="s">
        <v>45</v>
      </c>
      <c s="29" t="s">
        <v>22</v>
      </c>
      <c s="29" t="s">
        <v>403</v>
      </c>
      <c s="25" t="s">
        <v>47</v>
      </c>
      <c s="30" t="s">
        <v>404</v>
      </c>
      <c s="31" t="s">
        <v>75</v>
      </c>
      <c s="32">
        <v>21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405</v>
      </c>
    </row>
    <row r="17" spans="1:5" ht="293.25">
      <c r="A17" s="38" t="s">
        <v>52</v>
      </c>
      <c r="E17" s="37" t="s">
        <v>406</v>
      </c>
    </row>
    <row r="18" spans="1:16" ht="12.75">
      <c r="A18" s="25" t="s">
        <v>45</v>
      </c>
      <c s="29" t="s">
        <v>33</v>
      </c>
      <c s="29" t="s">
        <v>407</v>
      </c>
      <c s="25" t="s">
        <v>47</v>
      </c>
      <c s="30" t="s">
        <v>408</v>
      </c>
      <c s="31" t="s">
        <v>75</v>
      </c>
      <c s="32">
        <v>24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344.25">
      <c r="A20" s="38" t="s">
        <v>52</v>
      </c>
      <c r="E20" s="37" t="s">
        <v>409</v>
      </c>
    </row>
    <row r="21" spans="1:16" ht="25.5">
      <c r="A21" s="25" t="s">
        <v>45</v>
      </c>
      <c s="29" t="s">
        <v>35</v>
      </c>
      <c s="29" t="s">
        <v>410</v>
      </c>
      <c s="25" t="s">
        <v>61</v>
      </c>
      <c s="30" t="s">
        <v>411</v>
      </c>
      <c s="31" t="s">
        <v>120</v>
      </c>
      <c s="32">
        <v>1971.355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412</v>
      </c>
    </row>
    <row r="23" spans="1:5" ht="102">
      <c r="A23" s="38" t="s">
        <v>52</v>
      </c>
      <c r="E23" s="37" t="s">
        <v>413</v>
      </c>
    </row>
    <row r="24" spans="1:16" ht="25.5">
      <c r="A24" s="25" t="s">
        <v>45</v>
      </c>
      <c s="29" t="s">
        <v>37</v>
      </c>
      <c s="29" t="s">
        <v>414</v>
      </c>
      <c s="25" t="s">
        <v>47</v>
      </c>
      <c s="30" t="s">
        <v>415</v>
      </c>
      <c s="31" t="s">
        <v>120</v>
      </c>
      <c s="32">
        <v>9.73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51">
      <c r="A26" s="38" t="s">
        <v>52</v>
      </c>
      <c r="E26" s="37" t="s">
        <v>416</v>
      </c>
    </row>
    <row r="27" spans="1:16" ht="25.5">
      <c r="A27" s="25" t="s">
        <v>45</v>
      </c>
      <c s="29" t="s">
        <v>65</v>
      </c>
      <c s="29" t="s">
        <v>417</v>
      </c>
      <c s="25" t="s">
        <v>61</v>
      </c>
      <c s="30" t="s">
        <v>418</v>
      </c>
      <c s="31" t="s">
        <v>120</v>
      </c>
      <c s="32">
        <v>1961.625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47</v>
      </c>
    </row>
    <row r="29" spans="1:5" ht="76.5">
      <c r="A29" s="36" t="s">
        <v>52</v>
      </c>
      <c r="E29" s="37" t="s">
        <v>419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0+O8+O27+O61+O71+O96+O100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420</v>
      </c>
      <c s="39">
        <f>0+I8+I27+I61+I71+I96+I100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420</v>
      </c>
      <c s="6"/>
      <c s="18" t="s">
        <v>421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107</v>
      </c>
      <c s="25" t="s">
        <v>47</v>
      </c>
      <c s="30" t="s">
        <v>108</v>
      </c>
      <c s="31" t="s">
        <v>105</v>
      </c>
      <c s="32">
        <v>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109</v>
      </c>
    </row>
    <row r="11" spans="1:5" ht="12.75">
      <c r="A11" s="38" t="s">
        <v>52</v>
      </c>
      <c r="E11" s="37" t="s">
        <v>422</v>
      </c>
    </row>
    <row r="12" spans="1:16" ht="25.5">
      <c r="A12" s="25" t="s">
        <v>45</v>
      </c>
      <c s="29" t="s">
        <v>23</v>
      </c>
      <c s="29" t="s">
        <v>111</v>
      </c>
      <c s="25" t="s">
        <v>47</v>
      </c>
      <c s="30" t="s">
        <v>112</v>
      </c>
      <c s="31" t="s">
        <v>113</v>
      </c>
      <c s="32">
        <v>893.354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63.75">
      <c r="A14" s="38" t="s">
        <v>52</v>
      </c>
      <c r="E14" s="37" t="s">
        <v>423</v>
      </c>
    </row>
    <row r="15" spans="1:16" ht="25.5">
      <c r="A15" s="25" t="s">
        <v>45</v>
      </c>
      <c s="29" t="s">
        <v>22</v>
      </c>
      <c s="29" t="s">
        <v>424</v>
      </c>
      <c s="25" t="s">
        <v>47</v>
      </c>
      <c s="30" t="s">
        <v>425</v>
      </c>
      <c s="31" t="s">
        <v>113</v>
      </c>
      <c s="32">
        <v>90.103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426</v>
      </c>
    </row>
    <row r="17" spans="1:5" ht="12.75">
      <c r="A17" s="38" t="s">
        <v>52</v>
      </c>
      <c r="E17" s="37" t="s">
        <v>427</v>
      </c>
    </row>
    <row r="18" spans="1:16" ht="25.5">
      <c r="A18" s="25" t="s">
        <v>45</v>
      </c>
      <c s="29" t="s">
        <v>33</v>
      </c>
      <c s="29" t="s">
        <v>428</v>
      </c>
      <c s="25" t="s">
        <v>47</v>
      </c>
      <c s="30" t="s">
        <v>429</v>
      </c>
      <c s="31" t="s">
        <v>113</v>
      </c>
      <c s="32">
        <v>248.409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52</v>
      </c>
      <c r="E20" s="37" t="s">
        <v>430</v>
      </c>
    </row>
    <row r="21" spans="1:16" ht="12.75">
      <c r="A21" s="25" t="s">
        <v>45</v>
      </c>
      <c s="29" t="s">
        <v>35</v>
      </c>
      <c s="29" t="s">
        <v>431</v>
      </c>
      <c s="25" t="s">
        <v>47</v>
      </c>
      <c s="30" t="s">
        <v>432</v>
      </c>
      <c s="31" t="s">
        <v>75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433</v>
      </c>
      <c s="25" t="s">
        <v>47</v>
      </c>
      <c s="30" t="s">
        <v>434</v>
      </c>
      <c s="31" t="s">
        <v>75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435</v>
      </c>
    </row>
    <row r="26" spans="1:5" ht="12.75">
      <c r="A26" s="36" t="s">
        <v>52</v>
      </c>
      <c r="E26" s="37" t="s">
        <v>47</v>
      </c>
    </row>
    <row r="27" spans="1:18" ht="12.75" customHeight="1">
      <c r="A27" s="6" t="s">
        <v>43</v>
      </c>
      <c s="6"/>
      <c s="41" t="s">
        <v>29</v>
      </c>
      <c s="6"/>
      <c s="27" t="s">
        <v>117</v>
      </c>
      <c s="6"/>
      <c s="6"/>
      <c s="6"/>
      <c s="42">
        <f>0+Q27</f>
      </c>
      <c r="O27">
        <f>0+R27</f>
      </c>
      <c r="Q27">
        <f>0+I28+I31+I34+I37+I40+I43+I46+I49+I52+I55+I58</f>
      </c>
      <c>
        <f>0+O28+O31+O34+O37+O40+O43+O46+O49+O52+O55+O58</f>
      </c>
    </row>
    <row r="28" spans="1:16" ht="12.75">
      <c r="A28" s="25" t="s">
        <v>45</v>
      </c>
      <c s="29" t="s">
        <v>65</v>
      </c>
      <c s="29" t="s">
        <v>118</v>
      </c>
      <c s="25" t="s">
        <v>47</v>
      </c>
      <c s="30" t="s">
        <v>119</v>
      </c>
      <c s="31" t="s">
        <v>120</v>
      </c>
      <c s="32">
        <v>60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436</v>
      </c>
    </row>
    <row r="30" spans="1:5" ht="12.75">
      <c r="A30" s="38" t="s">
        <v>52</v>
      </c>
      <c r="E30" s="37" t="s">
        <v>437</v>
      </c>
    </row>
    <row r="31" spans="1:16" ht="12.75">
      <c r="A31" s="25" t="s">
        <v>45</v>
      </c>
      <c s="29" t="s">
        <v>69</v>
      </c>
      <c s="29" t="s">
        <v>438</v>
      </c>
      <c s="25" t="s">
        <v>47</v>
      </c>
      <c s="30" t="s">
        <v>439</v>
      </c>
      <c s="31" t="s">
        <v>49</v>
      </c>
      <c s="32">
        <v>1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440</v>
      </c>
    </row>
    <row r="33" spans="1:5" ht="12.75">
      <c r="A33" s="38" t="s">
        <v>52</v>
      </c>
      <c r="E33" s="37" t="s">
        <v>47</v>
      </c>
    </row>
    <row r="34" spans="1:16" ht="12.75">
      <c r="A34" s="25" t="s">
        <v>45</v>
      </c>
      <c s="29" t="s">
        <v>40</v>
      </c>
      <c s="29" t="s">
        <v>154</v>
      </c>
      <c s="25" t="s">
        <v>47</v>
      </c>
      <c s="30" t="s">
        <v>155</v>
      </c>
      <c s="31" t="s">
        <v>105</v>
      </c>
      <c s="32">
        <v>9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156</v>
      </c>
    </row>
    <row r="36" spans="1:5" ht="12.75">
      <c r="A36" s="38" t="s">
        <v>52</v>
      </c>
      <c r="E36" s="37" t="s">
        <v>422</v>
      </c>
    </row>
    <row r="37" spans="1:16" ht="12.75">
      <c r="A37" s="25" t="s">
        <v>45</v>
      </c>
      <c s="29" t="s">
        <v>42</v>
      </c>
      <c s="29" t="s">
        <v>441</v>
      </c>
      <c s="25" t="s">
        <v>47</v>
      </c>
      <c s="30" t="s">
        <v>442</v>
      </c>
      <c s="31" t="s">
        <v>105</v>
      </c>
      <c s="32">
        <v>49.32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443</v>
      </c>
    </row>
    <row r="39" spans="1:5" ht="12.75">
      <c r="A39" s="38" t="s">
        <v>52</v>
      </c>
      <c r="E39" s="37" t="s">
        <v>444</v>
      </c>
    </row>
    <row r="40" spans="1:16" ht="12.75">
      <c r="A40" s="25" t="s">
        <v>45</v>
      </c>
      <c s="29" t="s">
        <v>80</v>
      </c>
      <c s="29" t="s">
        <v>157</v>
      </c>
      <c s="25" t="s">
        <v>47</v>
      </c>
      <c s="30" t="s">
        <v>158</v>
      </c>
      <c s="31" t="s">
        <v>105</v>
      </c>
      <c s="32">
        <v>388.357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445</v>
      </c>
    </row>
    <row r="42" spans="1:5" ht="12.75">
      <c r="A42" s="38" t="s">
        <v>52</v>
      </c>
      <c r="E42" s="37" t="s">
        <v>446</v>
      </c>
    </row>
    <row r="43" spans="1:16" ht="12.75">
      <c r="A43" s="25" t="s">
        <v>45</v>
      </c>
      <c s="29" t="s">
        <v>84</v>
      </c>
      <c s="29" t="s">
        <v>161</v>
      </c>
      <c s="25" t="s">
        <v>47</v>
      </c>
      <c s="30" t="s">
        <v>162</v>
      </c>
      <c s="31" t="s">
        <v>105</v>
      </c>
      <c s="32">
        <v>388.357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2.75">
      <c r="A45" s="38" t="s">
        <v>52</v>
      </c>
      <c r="E45" s="37" t="s">
        <v>447</v>
      </c>
    </row>
    <row r="46" spans="1:16" ht="12.75">
      <c r="A46" s="25" t="s">
        <v>45</v>
      </c>
      <c s="29" t="s">
        <v>87</v>
      </c>
      <c s="29" t="s">
        <v>178</v>
      </c>
      <c s="25" t="s">
        <v>61</v>
      </c>
      <c s="30" t="s">
        <v>179</v>
      </c>
      <c s="31" t="s">
        <v>105</v>
      </c>
      <c s="32">
        <v>388.357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448</v>
      </c>
    </row>
    <row r="48" spans="1:5" ht="89.25">
      <c r="A48" s="38" t="s">
        <v>52</v>
      </c>
      <c r="E48" s="37" t="s">
        <v>449</v>
      </c>
    </row>
    <row r="49" spans="1:16" ht="12.75">
      <c r="A49" s="25" t="s">
        <v>45</v>
      </c>
      <c s="29" t="s">
        <v>90</v>
      </c>
      <c s="29" t="s">
        <v>178</v>
      </c>
      <c s="25" t="s">
        <v>63</v>
      </c>
      <c s="30" t="s">
        <v>179</v>
      </c>
      <c s="31" t="s">
        <v>105</v>
      </c>
      <c s="32">
        <v>7.435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450</v>
      </c>
    </row>
    <row r="51" spans="1:5" ht="51">
      <c r="A51" s="38" t="s">
        <v>52</v>
      </c>
      <c r="E51" s="37" t="s">
        <v>451</v>
      </c>
    </row>
    <row r="52" spans="1:16" ht="12.75">
      <c r="A52" s="25" t="s">
        <v>45</v>
      </c>
      <c s="29" t="s">
        <v>94</v>
      </c>
      <c s="29" t="s">
        <v>452</v>
      </c>
      <c s="25" t="s">
        <v>47</v>
      </c>
      <c s="30" t="s">
        <v>453</v>
      </c>
      <c s="31" t="s">
        <v>105</v>
      </c>
      <c s="32">
        <v>23.3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454</v>
      </c>
    </row>
    <row r="54" spans="1:5" ht="12.75">
      <c r="A54" s="38" t="s">
        <v>52</v>
      </c>
      <c r="E54" s="37" t="s">
        <v>455</v>
      </c>
    </row>
    <row r="55" spans="1:16" ht="12.75">
      <c r="A55" s="25" t="s">
        <v>45</v>
      </c>
      <c s="29" t="s">
        <v>97</v>
      </c>
      <c s="29" t="s">
        <v>190</v>
      </c>
      <c s="25" t="s">
        <v>47</v>
      </c>
      <c s="30" t="s">
        <v>191</v>
      </c>
      <c s="31" t="s">
        <v>120</v>
      </c>
      <c s="32">
        <v>60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8" t="s">
        <v>52</v>
      </c>
      <c r="E57" s="37" t="s">
        <v>456</v>
      </c>
    </row>
    <row r="58" spans="1:16" ht="12.75">
      <c r="A58" s="25" t="s">
        <v>45</v>
      </c>
      <c s="29" t="s">
        <v>164</v>
      </c>
      <c s="29" t="s">
        <v>194</v>
      </c>
      <c s="25" t="s">
        <v>47</v>
      </c>
      <c s="30" t="s">
        <v>195</v>
      </c>
      <c s="31" t="s">
        <v>120</v>
      </c>
      <c s="32">
        <v>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52</v>
      </c>
      <c r="E60" s="37" t="s">
        <v>457</v>
      </c>
    </row>
    <row r="61" spans="1:18" ht="12.75" customHeight="1">
      <c r="A61" s="6" t="s">
        <v>43</v>
      </c>
      <c s="6"/>
      <c s="41" t="s">
        <v>23</v>
      </c>
      <c s="6"/>
      <c s="27" t="s">
        <v>197</v>
      </c>
      <c s="6"/>
      <c s="6"/>
      <c s="6"/>
      <c s="42">
        <f>0+Q61</f>
      </c>
      <c r="O61">
        <f>0+R61</f>
      </c>
      <c r="Q61">
        <f>0+I62+I65+I68</f>
      </c>
      <c>
        <f>0+O62+O65+O68</f>
      </c>
    </row>
    <row r="62" spans="1:16" ht="12.75">
      <c r="A62" s="25" t="s">
        <v>45</v>
      </c>
      <c s="29" t="s">
        <v>169</v>
      </c>
      <c s="29" t="s">
        <v>458</v>
      </c>
      <c s="25" t="s">
        <v>47</v>
      </c>
      <c s="30" t="s">
        <v>459</v>
      </c>
      <c s="31" t="s">
        <v>120</v>
      </c>
      <c s="32">
        <v>173.4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460</v>
      </c>
    </row>
    <row r="64" spans="1:5" ht="12.75">
      <c r="A64" s="38" t="s">
        <v>52</v>
      </c>
      <c r="E64" s="37" t="s">
        <v>461</v>
      </c>
    </row>
    <row r="65" spans="1:16" ht="12.75">
      <c r="A65" s="25" t="s">
        <v>45</v>
      </c>
      <c s="29" t="s">
        <v>172</v>
      </c>
      <c s="29" t="s">
        <v>462</v>
      </c>
      <c s="25" t="s">
        <v>61</v>
      </c>
      <c s="30" t="s">
        <v>463</v>
      </c>
      <c s="31" t="s">
        <v>120</v>
      </c>
      <c s="32">
        <v>102.432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464</v>
      </c>
    </row>
    <row r="67" spans="1:5" ht="12.75">
      <c r="A67" s="38" t="s">
        <v>52</v>
      </c>
      <c r="E67" s="37" t="s">
        <v>465</v>
      </c>
    </row>
    <row r="68" spans="1:16" ht="12.75">
      <c r="A68" s="25" t="s">
        <v>45</v>
      </c>
      <c s="29" t="s">
        <v>177</v>
      </c>
      <c s="29" t="s">
        <v>462</v>
      </c>
      <c s="25" t="s">
        <v>63</v>
      </c>
      <c s="30" t="s">
        <v>463</v>
      </c>
      <c s="31" t="s">
        <v>120</v>
      </c>
      <c s="32">
        <v>86.7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466</v>
      </c>
    </row>
    <row r="70" spans="1:5" ht="12.75">
      <c r="A70" s="36" t="s">
        <v>52</v>
      </c>
      <c r="E70" s="37" t="s">
        <v>467</v>
      </c>
    </row>
    <row r="71" spans="1:18" ht="12.75" customHeight="1">
      <c r="A71" s="6" t="s">
        <v>43</v>
      </c>
      <c s="6"/>
      <c s="41" t="s">
        <v>33</v>
      </c>
      <c s="6"/>
      <c s="27" t="s">
        <v>207</v>
      </c>
      <c s="6"/>
      <c s="6"/>
      <c s="6"/>
      <c s="42">
        <f>0+Q71</f>
      </c>
      <c r="O71">
        <f>0+R71</f>
      </c>
      <c r="Q71">
        <f>0+I72+I75+I78+I81+I84+I87+I90+I93</f>
      </c>
      <c>
        <f>0+O72+O75+O78+O81+O84+O87+O90+O93</f>
      </c>
    </row>
    <row r="72" spans="1:16" ht="12.75">
      <c r="A72" s="25" t="s">
        <v>45</v>
      </c>
      <c s="29" t="s">
        <v>182</v>
      </c>
      <c s="29" t="s">
        <v>468</v>
      </c>
      <c s="25" t="s">
        <v>47</v>
      </c>
      <c s="30" t="s">
        <v>469</v>
      </c>
      <c s="31" t="s">
        <v>147</v>
      </c>
      <c s="32">
        <v>19.4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470</v>
      </c>
    </row>
    <row r="74" spans="1:5" ht="12.75">
      <c r="A74" s="38" t="s">
        <v>52</v>
      </c>
      <c r="E74" s="37" t="s">
        <v>471</v>
      </c>
    </row>
    <row r="75" spans="1:16" ht="12.75">
      <c r="A75" s="25" t="s">
        <v>45</v>
      </c>
      <c s="29" t="s">
        <v>185</v>
      </c>
      <c s="29" t="s">
        <v>472</v>
      </c>
      <c s="25" t="s">
        <v>47</v>
      </c>
      <c s="30" t="s">
        <v>473</v>
      </c>
      <c s="31" t="s">
        <v>105</v>
      </c>
      <c s="32">
        <v>18.43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474</v>
      </c>
    </row>
    <row r="77" spans="1:5" ht="25.5">
      <c r="A77" s="38" t="s">
        <v>52</v>
      </c>
      <c r="E77" s="37" t="s">
        <v>475</v>
      </c>
    </row>
    <row r="78" spans="1:16" ht="12.75">
      <c r="A78" s="25" t="s">
        <v>45</v>
      </c>
      <c s="29" t="s">
        <v>189</v>
      </c>
      <c s="29" t="s">
        <v>209</v>
      </c>
      <c s="25" t="s">
        <v>47</v>
      </c>
      <c s="30" t="s">
        <v>210</v>
      </c>
      <c s="31" t="s">
        <v>105</v>
      </c>
      <c s="32">
        <v>18.173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476</v>
      </c>
    </row>
    <row r="80" spans="1:5" ht="102">
      <c r="A80" s="38" t="s">
        <v>52</v>
      </c>
      <c r="E80" s="37" t="s">
        <v>477</v>
      </c>
    </row>
    <row r="81" spans="1:16" ht="12.75">
      <c r="A81" s="25" t="s">
        <v>45</v>
      </c>
      <c s="29" t="s">
        <v>193</v>
      </c>
      <c s="29" t="s">
        <v>223</v>
      </c>
      <c s="25" t="s">
        <v>61</v>
      </c>
      <c s="30" t="s">
        <v>224</v>
      </c>
      <c s="31" t="s">
        <v>105</v>
      </c>
      <c s="32">
        <v>46.053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76.5">
      <c r="A83" s="38" t="s">
        <v>52</v>
      </c>
      <c r="E83" s="37" t="s">
        <v>478</v>
      </c>
    </row>
    <row r="84" spans="1:16" ht="12.75">
      <c r="A84" s="25" t="s">
        <v>45</v>
      </c>
      <c s="29" t="s">
        <v>198</v>
      </c>
      <c s="29" t="s">
        <v>223</v>
      </c>
      <c s="25" t="s">
        <v>63</v>
      </c>
      <c s="30" t="s">
        <v>224</v>
      </c>
      <c s="31" t="s">
        <v>105</v>
      </c>
      <c s="32">
        <v>12.554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479</v>
      </c>
    </row>
    <row r="86" spans="1:5" ht="12.75">
      <c r="A86" s="38" t="s">
        <v>52</v>
      </c>
      <c r="E86" s="37" t="s">
        <v>480</v>
      </c>
    </row>
    <row r="87" spans="1:16" ht="12.75">
      <c r="A87" s="25" t="s">
        <v>45</v>
      </c>
      <c s="29" t="s">
        <v>203</v>
      </c>
      <c s="29" t="s">
        <v>481</v>
      </c>
      <c s="25" t="s">
        <v>47</v>
      </c>
      <c s="30" t="s">
        <v>482</v>
      </c>
      <c s="31" t="s">
        <v>105</v>
      </c>
      <c s="32">
        <v>30.73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483</v>
      </c>
    </row>
    <row r="89" spans="1:5" ht="12.75">
      <c r="A89" s="38" t="s">
        <v>52</v>
      </c>
      <c r="E89" s="37" t="s">
        <v>484</v>
      </c>
    </row>
    <row r="90" spans="1:16" ht="12.75">
      <c r="A90" s="25" t="s">
        <v>45</v>
      </c>
      <c s="29" t="s">
        <v>208</v>
      </c>
      <c s="29" t="s">
        <v>233</v>
      </c>
      <c s="25" t="s">
        <v>47</v>
      </c>
      <c s="30" t="s">
        <v>234</v>
      </c>
      <c s="31" t="s">
        <v>105</v>
      </c>
      <c s="32">
        <v>30.152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02">
      <c r="A92" s="38" t="s">
        <v>52</v>
      </c>
      <c r="E92" s="37" t="s">
        <v>485</v>
      </c>
    </row>
    <row r="93" spans="1:16" ht="12.75">
      <c r="A93" s="25" t="s">
        <v>45</v>
      </c>
      <c s="29" t="s">
        <v>213</v>
      </c>
      <c s="29" t="s">
        <v>486</v>
      </c>
      <c s="25" t="s">
        <v>47</v>
      </c>
      <c s="30" t="s">
        <v>487</v>
      </c>
      <c s="31" t="s">
        <v>105</v>
      </c>
      <c s="32">
        <v>7.082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25.5">
      <c r="A94" s="34" t="s">
        <v>50</v>
      </c>
      <c r="E94" s="35" t="s">
        <v>488</v>
      </c>
    </row>
    <row r="95" spans="1:5" ht="25.5">
      <c r="A95" s="36" t="s">
        <v>52</v>
      </c>
      <c r="E95" s="37" t="s">
        <v>489</v>
      </c>
    </row>
    <row r="96" spans="1:18" ht="12.75" customHeight="1">
      <c r="A96" s="6" t="s">
        <v>43</v>
      </c>
      <c s="6"/>
      <c s="41" t="s">
        <v>69</v>
      </c>
      <c s="6"/>
      <c s="27" t="s">
        <v>306</v>
      </c>
      <c s="6"/>
      <c s="6"/>
      <c s="6"/>
      <c s="42">
        <f>0+Q96</f>
      </c>
      <c r="O96">
        <f>0+R96</f>
      </c>
      <c r="Q96">
        <f>0+I97</f>
      </c>
      <c>
        <f>0+O97</f>
      </c>
    </row>
    <row r="97" spans="1:16" ht="12.75">
      <c r="A97" s="25" t="s">
        <v>45</v>
      </c>
      <c s="29" t="s">
        <v>217</v>
      </c>
      <c s="29" t="s">
        <v>490</v>
      </c>
      <c s="25" t="s">
        <v>47</v>
      </c>
      <c s="30" t="s">
        <v>491</v>
      </c>
      <c s="31" t="s">
        <v>147</v>
      </c>
      <c s="32">
        <v>38.8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47</v>
      </c>
    </row>
    <row r="99" spans="1:5" ht="12.75">
      <c r="A99" s="36" t="s">
        <v>52</v>
      </c>
      <c r="E99" s="37" t="s">
        <v>492</v>
      </c>
    </row>
    <row r="100" spans="1:18" ht="12.75" customHeight="1">
      <c r="A100" s="6" t="s">
        <v>43</v>
      </c>
      <c s="6"/>
      <c s="41" t="s">
        <v>40</v>
      </c>
      <c s="6"/>
      <c s="27" t="s">
        <v>322</v>
      </c>
      <c s="6"/>
      <c s="6"/>
      <c s="6"/>
      <c s="42">
        <f>0+Q100</f>
      </c>
      <c r="O100">
        <f>0+R100</f>
      </c>
      <c r="Q100">
        <f>0+I101+I104+I107+I110+I113</f>
      </c>
      <c>
        <f>0+O101+O104+O107+O110+O113</f>
      </c>
    </row>
    <row r="101" spans="1:16" ht="12.75">
      <c r="A101" s="25" t="s">
        <v>45</v>
      </c>
      <c s="29" t="s">
        <v>222</v>
      </c>
      <c s="29" t="s">
        <v>493</v>
      </c>
      <c s="25" t="s">
        <v>47</v>
      </c>
      <c s="30" t="s">
        <v>494</v>
      </c>
      <c s="31" t="s">
        <v>147</v>
      </c>
      <c s="32">
        <v>22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495</v>
      </c>
    </row>
    <row r="103" spans="1:5" ht="12.75">
      <c r="A103" s="38" t="s">
        <v>52</v>
      </c>
      <c r="E103" s="37" t="s">
        <v>496</v>
      </c>
    </row>
    <row r="104" spans="1:16" ht="25.5">
      <c r="A104" s="25" t="s">
        <v>45</v>
      </c>
      <c s="29" t="s">
        <v>227</v>
      </c>
      <c s="29" t="s">
        <v>497</v>
      </c>
      <c s="25" t="s">
        <v>47</v>
      </c>
      <c s="30" t="s">
        <v>498</v>
      </c>
      <c s="31" t="s">
        <v>147</v>
      </c>
      <c s="32">
        <v>21.2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12.75">
      <c r="A106" s="38" t="s">
        <v>52</v>
      </c>
      <c r="E106" s="37" t="s">
        <v>499</v>
      </c>
    </row>
    <row r="107" spans="1:16" ht="12.75">
      <c r="A107" s="25" t="s">
        <v>45</v>
      </c>
      <c s="29" t="s">
        <v>232</v>
      </c>
      <c s="29" t="s">
        <v>500</v>
      </c>
      <c s="25" t="s">
        <v>47</v>
      </c>
      <c s="30" t="s">
        <v>501</v>
      </c>
      <c s="31" t="s">
        <v>75</v>
      </c>
      <c s="32">
        <v>2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12.75">
      <c r="A109" s="38" t="s">
        <v>52</v>
      </c>
      <c r="E109" s="37" t="s">
        <v>47</v>
      </c>
    </row>
    <row r="110" spans="1:16" ht="12.75">
      <c r="A110" s="25" t="s">
        <v>45</v>
      </c>
      <c s="29" t="s">
        <v>238</v>
      </c>
      <c s="29" t="s">
        <v>502</v>
      </c>
      <c s="25" t="s">
        <v>47</v>
      </c>
      <c s="30" t="s">
        <v>503</v>
      </c>
      <c s="31" t="s">
        <v>105</v>
      </c>
      <c s="32">
        <v>95.542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504</v>
      </c>
    </row>
    <row r="112" spans="1:5" ht="153">
      <c r="A112" s="38" t="s">
        <v>52</v>
      </c>
      <c r="E112" s="37" t="s">
        <v>505</v>
      </c>
    </row>
    <row r="113" spans="1:16" ht="12.75">
      <c r="A113" s="25" t="s">
        <v>45</v>
      </c>
      <c s="29" t="s">
        <v>243</v>
      </c>
      <c s="29" t="s">
        <v>506</v>
      </c>
      <c s="25" t="s">
        <v>47</v>
      </c>
      <c s="30" t="s">
        <v>507</v>
      </c>
      <c s="31" t="s">
        <v>105</v>
      </c>
      <c s="32">
        <v>36.041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508</v>
      </c>
    </row>
    <row r="115" spans="1:5" ht="255">
      <c r="A115" s="36" t="s">
        <v>52</v>
      </c>
      <c r="E115" s="37" t="s">
        <v>509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