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VZ 2024\Revitalizace obvodového pláště školy OA Vlašim\6_Finál ZD\"/>
    </mc:Choice>
  </mc:AlternateContent>
  <xr:revisionPtr revIDLastSave="0" documentId="8_{3BD88EC4-B45D-4801-B342-E8FAFA30A7F3}" xr6:coauthVersionLast="47" xr6:coauthVersionMax="47" xr10:uidLastSave="{00000000-0000-0000-0000-000000000000}"/>
  <bookViews>
    <workbookView xWindow="15" yWindow="615" windowWidth="28785" windowHeight="15585" xr2:uid="{00000000-000D-0000-FFFF-FFFF00000000}"/>
  </bookViews>
  <sheets>
    <sheet name="Rekapitulace stavby" sheetId="1" r:id="rId1"/>
    <sheet name="SO 01 - Budova Obchodní a..." sheetId="2" r:id="rId2"/>
    <sheet name="SO 01-2 - Hromosvod Obcho..." sheetId="3" r:id="rId3"/>
    <sheet name="SO 02 - Budova Tělocvičny" sheetId="4" r:id="rId4"/>
    <sheet name="SO 02-2 - Hromosvod Těloc..." sheetId="5" r:id="rId5"/>
    <sheet name="03 - VON" sheetId="6" r:id="rId6"/>
    <sheet name="Pokyny pro vyplnění" sheetId="7" r:id="rId7"/>
  </sheets>
  <definedNames>
    <definedName name="_xlnm._FilterDatabase" localSheetId="5" hidden="1">'03 - VON'!$C$86:$K$143</definedName>
    <definedName name="_xlnm._FilterDatabase" localSheetId="1" hidden="1">'SO 01 - Budova Obchodní a...'!$C$104:$K$1616</definedName>
    <definedName name="_xlnm._FilterDatabase" localSheetId="2" hidden="1">'SO 01-2 - Hromosvod Obcho...'!$C$82:$K$158</definedName>
    <definedName name="_xlnm._FilterDatabase" localSheetId="3" hidden="1">'SO 02 - Budova Tělocvičny'!$C$93:$K$685</definedName>
    <definedName name="_xlnm._FilterDatabase" localSheetId="4" hidden="1">'SO 02-2 - Hromosvod Těloc...'!$C$83:$K$147</definedName>
    <definedName name="_xlnm.Print_Titles" localSheetId="5">'03 - VON'!$86:$86</definedName>
    <definedName name="_xlnm.Print_Titles" localSheetId="0">'Rekapitulace stavby'!$52:$52</definedName>
    <definedName name="_xlnm.Print_Titles" localSheetId="1">'SO 01 - Budova Obchodní a...'!$104:$104</definedName>
    <definedName name="_xlnm.Print_Titles" localSheetId="2">'SO 01-2 - Hromosvod Obcho...'!$82:$82</definedName>
    <definedName name="_xlnm.Print_Titles" localSheetId="3">'SO 02 - Budova Tělocvičny'!$93:$93</definedName>
    <definedName name="_xlnm.Print_Titles" localSheetId="4">'SO 02-2 - Hromosvod Těloc...'!$83:$83</definedName>
    <definedName name="_xlnm.Print_Area" localSheetId="5">'03 - VON'!$C$4:$J$39,'03 - VON'!$C$45:$J$68,'03 - VON'!$C$74:$J$143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1">'SO 01 - Budova Obchodní a...'!$C$4:$J$39,'SO 01 - Budova Obchodní a...'!$C$45:$J$86,'SO 01 - Budova Obchodní a...'!$C$92:$J$1616</definedName>
    <definedName name="_xlnm.Print_Area" localSheetId="2">'SO 01-2 - Hromosvod Obcho...'!$C$4:$J$39,'SO 01-2 - Hromosvod Obcho...'!$C$45:$J$64,'SO 01-2 - Hromosvod Obcho...'!$C$70:$J$158</definedName>
    <definedName name="_xlnm.Print_Area" localSheetId="3">'SO 02 - Budova Tělocvičny'!$C$4:$J$39,'SO 02 - Budova Tělocvičny'!$C$45:$J$75,'SO 02 - Budova Tělocvičny'!$C$81:$J$685</definedName>
    <definedName name="_xlnm.Print_Area" localSheetId="4">'SO 02-2 - Hromosvod Těloc...'!$C$4:$J$39,'SO 02-2 - Hromosvod Těloc...'!$C$45:$J$65,'SO 02-2 - Hromosvod Těloc...'!$C$71:$J$147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29" i="6"/>
  <c r="BH129" i="6"/>
  <c r="BG129" i="6"/>
  <c r="BF129" i="6"/>
  <c r="T129" i="6"/>
  <c r="R129" i="6"/>
  <c r="P129" i="6"/>
  <c r="BI112" i="6"/>
  <c r="BH112" i="6"/>
  <c r="BG112" i="6"/>
  <c r="BF112" i="6"/>
  <c r="T112" i="6"/>
  <c r="T111" i="6" s="1"/>
  <c r="R112" i="6"/>
  <c r="R111" i="6"/>
  <c r="P112" i="6"/>
  <c r="P111" i="6" s="1"/>
  <c r="BI109" i="6"/>
  <c r="BH109" i="6"/>
  <c r="BG109" i="6"/>
  <c r="BF109" i="6"/>
  <c r="T109" i="6"/>
  <c r="T108" i="6"/>
  <c r="R109" i="6"/>
  <c r="R108" i="6" s="1"/>
  <c r="P109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0" i="6"/>
  <c r="BH90" i="6"/>
  <c r="BG90" i="6"/>
  <c r="BF90" i="6"/>
  <c r="T90" i="6"/>
  <c r="T89" i="6"/>
  <c r="T88" i="6"/>
  <c r="R90" i="6"/>
  <c r="R89" i="6" s="1"/>
  <c r="R88" i="6" s="1"/>
  <c r="P90" i="6"/>
  <c r="P89" i="6" s="1"/>
  <c r="P88" i="6" s="1"/>
  <c r="J84" i="6"/>
  <c r="J83" i="6"/>
  <c r="F83" i="6"/>
  <c r="F81" i="6"/>
  <c r="E79" i="6"/>
  <c r="J55" i="6"/>
  <c r="J54" i="6"/>
  <c r="F54" i="6"/>
  <c r="F52" i="6"/>
  <c r="E50" i="6"/>
  <c r="J18" i="6"/>
  <c r="E18" i="6"/>
  <c r="F55" i="6" s="1"/>
  <c r="J17" i="6"/>
  <c r="J12" i="6"/>
  <c r="J81" i="6"/>
  <c r="E7" i="6"/>
  <c r="E77" i="6"/>
  <c r="J37" i="5"/>
  <c r="J36" i="5"/>
  <c r="AY58" i="1" s="1"/>
  <c r="J35" i="5"/>
  <c r="AX58" i="1" s="1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/>
  <c r="J17" i="5"/>
  <c r="J12" i="5"/>
  <c r="J78" i="5"/>
  <c r="E7" i="5"/>
  <c r="E74" i="5"/>
  <c r="J37" i="4"/>
  <c r="J36" i="4"/>
  <c r="AY57" i="1"/>
  <c r="J35" i="4"/>
  <c r="AX57" i="1" s="1"/>
  <c r="BI684" i="4"/>
  <c r="BH684" i="4"/>
  <c r="BG684" i="4"/>
  <c r="BF684" i="4"/>
  <c r="T684" i="4"/>
  <c r="R684" i="4"/>
  <c r="P684" i="4"/>
  <c r="BI682" i="4"/>
  <c r="BH682" i="4"/>
  <c r="BG682" i="4"/>
  <c r="BF682" i="4"/>
  <c r="T682" i="4"/>
  <c r="R682" i="4"/>
  <c r="P682" i="4"/>
  <c r="BI675" i="4"/>
  <c r="BH675" i="4"/>
  <c r="BG675" i="4"/>
  <c r="BF675" i="4"/>
  <c r="T675" i="4"/>
  <c r="R675" i="4"/>
  <c r="P675" i="4"/>
  <c r="BI667" i="4"/>
  <c r="BH667" i="4"/>
  <c r="BG667" i="4"/>
  <c r="BF667" i="4"/>
  <c r="T667" i="4"/>
  <c r="R667" i="4"/>
  <c r="P667" i="4"/>
  <c r="BI659" i="4"/>
  <c r="BH659" i="4"/>
  <c r="BG659" i="4"/>
  <c r="BF659" i="4"/>
  <c r="T659" i="4"/>
  <c r="R659" i="4"/>
  <c r="P659" i="4"/>
  <c r="BI656" i="4"/>
  <c r="BH656" i="4"/>
  <c r="BG656" i="4"/>
  <c r="BF656" i="4"/>
  <c r="T656" i="4"/>
  <c r="R656" i="4"/>
  <c r="P656" i="4"/>
  <c r="BI650" i="4"/>
  <c r="BH650" i="4"/>
  <c r="BG650" i="4"/>
  <c r="BF650" i="4"/>
  <c r="T650" i="4"/>
  <c r="R650" i="4"/>
  <c r="P650" i="4"/>
  <c r="BI647" i="4"/>
  <c r="BH647" i="4"/>
  <c r="BG647" i="4"/>
  <c r="BF647" i="4"/>
  <c r="T647" i="4"/>
  <c r="R647" i="4"/>
  <c r="P647" i="4"/>
  <c r="BI644" i="4"/>
  <c r="BH644" i="4"/>
  <c r="BG644" i="4"/>
  <c r="BF644" i="4"/>
  <c r="T644" i="4"/>
  <c r="R644" i="4"/>
  <c r="P644" i="4"/>
  <c r="BI641" i="4"/>
  <c r="BH641" i="4"/>
  <c r="BG641" i="4"/>
  <c r="BF641" i="4"/>
  <c r="T641" i="4"/>
  <c r="R641" i="4"/>
  <c r="P641" i="4"/>
  <c r="BI638" i="4"/>
  <c r="BH638" i="4"/>
  <c r="BG638" i="4"/>
  <c r="BF638" i="4"/>
  <c r="T638" i="4"/>
  <c r="R638" i="4"/>
  <c r="P638" i="4"/>
  <c r="BI634" i="4"/>
  <c r="BH634" i="4"/>
  <c r="BG634" i="4"/>
  <c r="BF634" i="4"/>
  <c r="T634" i="4"/>
  <c r="R634" i="4"/>
  <c r="P634" i="4"/>
  <c r="BI624" i="4"/>
  <c r="BH624" i="4"/>
  <c r="BG624" i="4"/>
  <c r="BF624" i="4"/>
  <c r="T624" i="4"/>
  <c r="R624" i="4"/>
  <c r="P624" i="4"/>
  <c r="BI614" i="4"/>
  <c r="BH614" i="4"/>
  <c r="BG614" i="4"/>
  <c r="BF614" i="4"/>
  <c r="T614" i="4"/>
  <c r="R614" i="4"/>
  <c r="P614" i="4"/>
  <c r="BI604" i="4"/>
  <c r="BH604" i="4"/>
  <c r="BG604" i="4"/>
  <c r="BF604" i="4"/>
  <c r="T604" i="4"/>
  <c r="R604" i="4"/>
  <c r="P604" i="4"/>
  <c r="BI593" i="4"/>
  <c r="BH593" i="4"/>
  <c r="BG593" i="4"/>
  <c r="BF593" i="4"/>
  <c r="T593" i="4"/>
  <c r="R593" i="4"/>
  <c r="P593" i="4"/>
  <c r="BI591" i="4"/>
  <c r="BH591" i="4"/>
  <c r="BG591" i="4"/>
  <c r="BF591" i="4"/>
  <c r="T591" i="4"/>
  <c r="R591" i="4"/>
  <c r="P591" i="4"/>
  <c r="BI589" i="4"/>
  <c r="BH589" i="4"/>
  <c r="BG589" i="4"/>
  <c r="BF589" i="4"/>
  <c r="T589" i="4"/>
  <c r="R589" i="4"/>
  <c r="P589" i="4"/>
  <c r="BI585" i="4"/>
  <c r="BH585" i="4"/>
  <c r="BG585" i="4"/>
  <c r="BF585" i="4"/>
  <c r="T585" i="4"/>
  <c r="R585" i="4"/>
  <c r="P585" i="4"/>
  <c r="BI582" i="4"/>
  <c r="BH582" i="4"/>
  <c r="BG582" i="4"/>
  <c r="BF582" i="4"/>
  <c r="T582" i="4"/>
  <c r="R582" i="4"/>
  <c r="P582" i="4"/>
  <c r="BI577" i="4"/>
  <c r="BH577" i="4"/>
  <c r="BG577" i="4"/>
  <c r="BF577" i="4"/>
  <c r="T577" i="4"/>
  <c r="R577" i="4"/>
  <c r="P577" i="4"/>
  <c r="BI566" i="4"/>
  <c r="BH566" i="4"/>
  <c r="BG566" i="4"/>
  <c r="BF566" i="4"/>
  <c r="T566" i="4"/>
  <c r="R566" i="4"/>
  <c r="P566" i="4"/>
  <c r="BI562" i="4"/>
  <c r="BH562" i="4"/>
  <c r="BG562" i="4"/>
  <c r="BF562" i="4"/>
  <c r="T562" i="4"/>
  <c r="R562" i="4"/>
  <c r="P562" i="4"/>
  <c r="BI560" i="4"/>
  <c r="BH560" i="4"/>
  <c r="BG560" i="4"/>
  <c r="BF560" i="4"/>
  <c r="T560" i="4"/>
  <c r="R560" i="4"/>
  <c r="P560" i="4"/>
  <c r="BI556" i="4"/>
  <c r="BH556" i="4"/>
  <c r="BG556" i="4"/>
  <c r="BF556" i="4"/>
  <c r="T556" i="4"/>
  <c r="R556" i="4"/>
  <c r="P556" i="4"/>
  <c r="BI553" i="4"/>
  <c r="BH553" i="4"/>
  <c r="BG553" i="4"/>
  <c r="BF553" i="4"/>
  <c r="T553" i="4"/>
  <c r="R553" i="4"/>
  <c r="P553" i="4"/>
  <c r="BI550" i="4"/>
  <c r="BH550" i="4"/>
  <c r="BG550" i="4"/>
  <c r="BF550" i="4"/>
  <c r="T550" i="4"/>
  <c r="R550" i="4"/>
  <c r="P550" i="4"/>
  <c r="BI548" i="4"/>
  <c r="BH548" i="4"/>
  <c r="BG548" i="4"/>
  <c r="BF548" i="4"/>
  <c r="T548" i="4"/>
  <c r="R548" i="4"/>
  <c r="P548" i="4"/>
  <c r="BI545" i="4"/>
  <c r="BH545" i="4"/>
  <c r="BG545" i="4"/>
  <c r="BF545" i="4"/>
  <c r="T545" i="4"/>
  <c r="R545" i="4"/>
  <c r="P545" i="4"/>
  <c r="BI541" i="4"/>
  <c r="BH541" i="4"/>
  <c r="BG541" i="4"/>
  <c r="BF541" i="4"/>
  <c r="T541" i="4"/>
  <c r="R541" i="4"/>
  <c r="P541" i="4"/>
  <c r="BI538" i="4"/>
  <c r="BH538" i="4"/>
  <c r="BG538" i="4"/>
  <c r="BF538" i="4"/>
  <c r="T538" i="4"/>
  <c r="R538" i="4"/>
  <c r="P538" i="4"/>
  <c r="BI535" i="4"/>
  <c r="BH535" i="4"/>
  <c r="BG535" i="4"/>
  <c r="BF535" i="4"/>
  <c r="T535" i="4"/>
  <c r="R535" i="4"/>
  <c r="P535" i="4"/>
  <c r="BI531" i="4"/>
  <c r="BH531" i="4"/>
  <c r="BG531" i="4"/>
  <c r="BF531" i="4"/>
  <c r="T531" i="4"/>
  <c r="R531" i="4"/>
  <c r="P531" i="4"/>
  <c r="BI530" i="4"/>
  <c r="BH530" i="4"/>
  <c r="BG530" i="4"/>
  <c r="BF530" i="4"/>
  <c r="T530" i="4"/>
  <c r="R530" i="4"/>
  <c r="P530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22" i="4"/>
  <c r="BH522" i="4"/>
  <c r="BG522" i="4"/>
  <c r="BF522" i="4"/>
  <c r="T522" i="4"/>
  <c r="R522" i="4"/>
  <c r="P522" i="4"/>
  <c r="BI520" i="4"/>
  <c r="BH520" i="4"/>
  <c r="BG520" i="4"/>
  <c r="BF520" i="4"/>
  <c r="T520" i="4"/>
  <c r="R520" i="4"/>
  <c r="P520" i="4"/>
  <c r="BI513" i="4"/>
  <c r="BH513" i="4"/>
  <c r="BG513" i="4"/>
  <c r="BF513" i="4"/>
  <c r="T513" i="4"/>
  <c r="R513" i="4"/>
  <c r="P513" i="4"/>
  <c r="BI509" i="4"/>
  <c r="BH509" i="4"/>
  <c r="BG509" i="4"/>
  <c r="BF509" i="4"/>
  <c r="T509" i="4"/>
  <c r="T508" i="4"/>
  <c r="R509" i="4"/>
  <c r="R508" i="4"/>
  <c r="P509" i="4"/>
  <c r="P508" i="4"/>
  <c r="BI506" i="4"/>
  <c r="BH506" i="4"/>
  <c r="BG506" i="4"/>
  <c r="BF506" i="4"/>
  <c r="T506" i="4"/>
  <c r="R506" i="4"/>
  <c r="P506" i="4"/>
  <c r="BI501" i="4"/>
  <c r="BH501" i="4"/>
  <c r="BG501" i="4"/>
  <c r="BF501" i="4"/>
  <c r="T501" i="4"/>
  <c r="R501" i="4"/>
  <c r="P501" i="4"/>
  <c r="BI499" i="4"/>
  <c r="BH499" i="4"/>
  <c r="BG499" i="4"/>
  <c r="BF499" i="4"/>
  <c r="T499" i="4"/>
  <c r="R499" i="4"/>
  <c r="P499" i="4"/>
  <c r="BI497" i="4"/>
  <c r="BH497" i="4"/>
  <c r="BG497" i="4"/>
  <c r="BF497" i="4"/>
  <c r="T497" i="4"/>
  <c r="R497" i="4"/>
  <c r="P497" i="4"/>
  <c r="BI491" i="4"/>
  <c r="BH491" i="4"/>
  <c r="BG491" i="4"/>
  <c r="BF491" i="4"/>
  <c r="T491" i="4"/>
  <c r="T490" i="4"/>
  <c r="R491" i="4"/>
  <c r="R490" i="4"/>
  <c r="P491" i="4"/>
  <c r="P490" i="4"/>
  <c r="BI478" i="4"/>
  <c r="BH478" i="4"/>
  <c r="BG478" i="4"/>
  <c r="BF478" i="4"/>
  <c r="T478" i="4"/>
  <c r="R478" i="4"/>
  <c r="P478" i="4"/>
  <c r="BI475" i="4"/>
  <c r="BH475" i="4"/>
  <c r="BG475" i="4"/>
  <c r="BF475" i="4"/>
  <c r="T475" i="4"/>
  <c r="R475" i="4"/>
  <c r="P475" i="4"/>
  <c r="BI464" i="4"/>
  <c r="BH464" i="4"/>
  <c r="BG464" i="4"/>
  <c r="BF464" i="4"/>
  <c r="T464" i="4"/>
  <c r="R464" i="4"/>
  <c r="P464" i="4"/>
  <c r="BI461" i="4"/>
  <c r="BH461" i="4"/>
  <c r="BG461" i="4"/>
  <c r="BF461" i="4"/>
  <c r="T461" i="4"/>
  <c r="R461" i="4"/>
  <c r="P461" i="4"/>
  <c r="BI458" i="4"/>
  <c r="BH458" i="4"/>
  <c r="BG458" i="4"/>
  <c r="BF458" i="4"/>
  <c r="T458" i="4"/>
  <c r="R458" i="4"/>
  <c r="P458" i="4"/>
  <c r="BI454" i="4"/>
  <c r="BH454" i="4"/>
  <c r="BG454" i="4"/>
  <c r="BF454" i="4"/>
  <c r="T454" i="4"/>
  <c r="R454" i="4"/>
  <c r="P454" i="4"/>
  <c r="BI443" i="4"/>
  <c r="BH443" i="4"/>
  <c r="BG443" i="4"/>
  <c r="BF443" i="4"/>
  <c r="T443" i="4"/>
  <c r="R443" i="4"/>
  <c r="P443" i="4"/>
  <c r="BI440" i="4"/>
  <c r="BH440" i="4"/>
  <c r="BG440" i="4"/>
  <c r="BF440" i="4"/>
  <c r="T440" i="4"/>
  <c r="R440" i="4"/>
  <c r="P440" i="4"/>
  <c r="BI436" i="4"/>
  <c r="BH436" i="4"/>
  <c r="BG436" i="4"/>
  <c r="BF436" i="4"/>
  <c r="T436" i="4"/>
  <c r="R436" i="4"/>
  <c r="P436" i="4"/>
  <c r="BI425" i="4"/>
  <c r="BH425" i="4"/>
  <c r="BG425" i="4"/>
  <c r="BF425" i="4"/>
  <c r="T425" i="4"/>
  <c r="R425" i="4"/>
  <c r="P425" i="4"/>
  <c r="BI421" i="4"/>
  <c r="BH421" i="4"/>
  <c r="BG421" i="4"/>
  <c r="BF421" i="4"/>
  <c r="T421" i="4"/>
  <c r="T420" i="4"/>
  <c r="R421" i="4"/>
  <c r="R420" i="4"/>
  <c r="P421" i="4"/>
  <c r="P420" i="4"/>
  <c r="BI418" i="4"/>
  <c r="BH418" i="4"/>
  <c r="BG418" i="4"/>
  <c r="BF418" i="4"/>
  <c r="T418" i="4"/>
  <c r="R418" i="4"/>
  <c r="P418" i="4"/>
  <c r="BI407" i="4"/>
  <c r="BH407" i="4"/>
  <c r="BG407" i="4"/>
  <c r="BF407" i="4"/>
  <c r="T407" i="4"/>
  <c r="R407" i="4"/>
  <c r="P407" i="4"/>
  <c r="BI397" i="4"/>
  <c r="BH397" i="4"/>
  <c r="BG397" i="4"/>
  <c r="BF397" i="4"/>
  <c r="T397" i="4"/>
  <c r="R397" i="4"/>
  <c r="P397" i="4"/>
  <c r="BI393" i="4"/>
  <c r="BH393" i="4"/>
  <c r="BG393" i="4"/>
  <c r="BF393" i="4"/>
  <c r="T393" i="4"/>
  <c r="R393" i="4"/>
  <c r="P393" i="4"/>
  <c r="BI379" i="4"/>
  <c r="BH379" i="4"/>
  <c r="BG379" i="4"/>
  <c r="BF379" i="4"/>
  <c r="T379" i="4"/>
  <c r="R379" i="4"/>
  <c r="P379" i="4"/>
  <c r="BI367" i="4"/>
  <c r="BH367" i="4"/>
  <c r="BG367" i="4"/>
  <c r="BF367" i="4"/>
  <c r="T367" i="4"/>
  <c r="R367" i="4"/>
  <c r="P367" i="4"/>
  <c r="BI355" i="4"/>
  <c r="BH355" i="4"/>
  <c r="BG355" i="4"/>
  <c r="BF355" i="4"/>
  <c r="T355" i="4"/>
  <c r="R355" i="4"/>
  <c r="P355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25" i="4"/>
  <c r="BH325" i="4"/>
  <c r="BG325" i="4"/>
  <c r="BF325" i="4"/>
  <c r="T325" i="4"/>
  <c r="R325" i="4"/>
  <c r="P325" i="4"/>
  <c r="BI318" i="4"/>
  <c r="BH318" i="4"/>
  <c r="BG318" i="4"/>
  <c r="BF318" i="4"/>
  <c r="T318" i="4"/>
  <c r="R318" i="4"/>
  <c r="P318" i="4"/>
  <c r="BI307" i="4"/>
  <c r="BH307" i="4"/>
  <c r="BG307" i="4"/>
  <c r="BF307" i="4"/>
  <c r="T307" i="4"/>
  <c r="R307" i="4"/>
  <c r="P307" i="4"/>
  <c r="BI296" i="4"/>
  <c r="BH296" i="4"/>
  <c r="BG296" i="4"/>
  <c r="BF296" i="4"/>
  <c r="T296" i="4"/>
  <c r="R296" i="4"/>
  <c r="P296" i="4"/>
  <c r="BI285" i="4"/>
  <c r="BH285" i="4"/>
  <c r="BG285" i="4"/>
  <c r="BF285" i="4"/>
  <c r="T285" i="4"/>
  <c r="R285" i="4"/>
  <c r="P285" i="4"/>
  <c r="BI270" i="4"/>
  <c r="BH270" i="4"/>
  <c r="BG270" i="4"/>
  <c r="BF270" i="4"/>
  <c r="T270" i="4"/>
  <c r="R270" i="4"/>
  <c r="P270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35" i="4"/>
  <c r="BH235" i="4"/>
  <c r="BG235" i="4"/>
  <c r="BF235" i="4"/>
  <c r="T235" i="4"/>
  <c r="R235" i="4"/>
  <c r="P235" i="4"/>
  <c r="BI223" i="4"/>
  <c r="BH223" i="4"/>
  <c r="BG223" i="4"/>
  <c r="BF223" i="4"/>
  <c r="T223" i="4"/>
  <c r="R223" i="4"/>
  <c r="P223" i="4"/>
  <c r="BI211" i="4"/>
  <c r="BH211" i="4"/>
  <c r="BG211" i="4"/>
  <c r="BF211" i="4"/>
  <c r="T211" i="4"/>
  <c r="R211" i="4"/>
  <c r="P211" i="4"/>
  <c r="BI204" i="4"/>
  <c r="BH204" i="4"/>
  <c r="BG204" i="4"/>
  <c r="BF204" i="4"/>
  <c r="T204" i="4"/>
  <c r="R204" i="4"/>
  <c r="P204" i="4"/>
  <c r="BI194" i="4"/>
  <c r="BH194" i="4"/>
  <c r="BG194" i="4"/>
  <c r="BF194" i="4"/>
  <c r="T194" i="4"/>
  <c r="R194" i="4"/>
  <c r="P194" i="4"/>
  <c r="BI183" i="4"/>
  <c r="BH183" i="4"/>
  <c r="BG183" i="4"/>
  <c r="BF183" i="4"/>
  <c r="T183" i="4"/>
  <c r="R183" i="4"/>
  <c r="P18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18" i="4"/>
  <c r="BH118" i="4"/>
  <c r="BG118" i="4"/>
  <c r="BF118" i="4"/>
  <c r="T118" i="4"/>
  <c r="R118" i="4"/>
  <c r="P11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97" i="4"/>
  <c r="BH97" i="4"/>
  <c r="BG97" i="4"/>
  <c r="BF97" i="4"/>
  <c r="T97" i="4"/>
  <c r="R97" i="4"/>
  <c r="P97" i="4"/>
  <c r="J91" i="4"/>
  <c r="J90" i="4"/>
  <c r="F90" i="4"/>
  <c r="F88" i="4"/>
  <c r="E86" i="4"/>
  <c r="J55" i="4"/>
  <c r="J54" i="4"/>
  <c r="F54" i="4"/>
  <c r="F52" i="4"/>
  <c r="E50" i="4"/>
  <c r="J18" i="4"/>
  <c r="E18" i="4"/>
  <c r="F55" i="4" s="1"/>
  <c r="J17" i="4"/>
  <c r="J12" i="4"/>
  <c r="J88" i="4"/>
  <c r="E7" i="4"/>
  <c r="E48" i="4" s="1"/>
  <c r="J37" i="3"/>
  <c r="J36" i="3"/>
  <c r="AY56" i="1" s="1"/>
  <c r="J35" i="3"/>
  <c r="AX56" i="1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/>
  <c r="J17" i="3"/>
  <c r="J12" i="3"/>
  <c r="J77" i="3" s="1"/>
  <c r="E7" i="3"/>
  <c r="E73" i="3"/>
  <c r="J37" i="2"/>
  <c r="J36" i="2"/>
  <c r="AY55" i="1"/>
  <c r="J35" i="2"/>
  <c r="AX55" i="1" s="1"/>
  <c r="BI1608" i="2"/>
  <c r="BH1608" i="2"/>
  <c r="BG1608" i="2"/>
  <c r="BF1608" i="2"/>
  <c r="T1608" i="2"/>
  <c r="R1608" i="2"/>
  <c r="P1608" i="2"/>
  <c r="BI1600" i="2"/>
  <c r="BH1600" i="2"/>
  <c r="BG1600" i="2"/>
  <c r="BF1600" i="2"/>
  <c r="T1600" i="2"/>
  <c r="R1600" i="2"/>
  <c r="P1600" i="2"/>
  <c r="BI1592" i="2"/>
  <c r="BH1592" i="2"/>
  <c r="BG1592" i="2"/>
  <c r="BF1592" i="2"/>
  <c r="T1592" i="2"/>
  <c r="R1592" i="2"/>
  <c r="P1592" i="2"/>
  <c r="BI1584" i="2"/>
  <c r="BH1584" i="2"/>
  <c r="BG1584" i="2"/>
  <c r="BF1584" i="2"/>
  <c r="T1584" i="2"/>
  <c r="R1584" i="2"/>
  <c r="P1584" i="2"/>
  <c r="BI1576" i="2"/>
  <c r="BH1576" i="2"/>
  <c r="BG1576" i="2"/>
  <c r="BF1576" i="2"/>
  <c r="T1576" i="2"/>
  <c r="R1576" i="2"/>
  <c r="P1576" i="2"/>
  <c r="BI1574" i="2"/>
  <c r="BH1574" i="2"/>
  <c r="BG1574" i="2"/>
  <c r="BF1574" i="2"/>
  <c r="T1574" i="2"/>
  <c r="R1574" i="2"/>
  <c r="P1574" i="2"/>
  <c r="BI1572" i="2"/>
  <c r="BH1572" i="2"/>
  <c r="BG1572" i="2"/>
  <c r="BF1572" i="2"/>
  <c r="T1572" i="2"/>
  <c r="R1572" i="2"/>
  <c r="P1572" i="2"/>
  <c r="BI1569" i="2"/>
  <c r="BH1569" i="2"/>
  <c r="BG1569" i="2"/>
  <c r="BF1569" i="2"/>
  <c r="T1569" i="2"/>
  <c r="R1569" i="2"/>
  <c r="P1569" i="2"/>
  <c r="BI1566" i="2"/>
  <c r="BH1566" i="2"/>
  <c r="BG1566" i="2"/>
  <c r="BF1566" i="2"/>
  <c r="T1566" i="2"/>
  <c r="R1566" i="2"/>
  <c r="P1566" i="2"/>
  <c r="BI1559" i="2"/>
  <c r="BH1559" i="2"/>
  <c r="BG1559" i="2"/>
  <c r="BF1559" i="2"/>
  <c r="T1559" i="2"/>
  <c r="R1559" i="2"/>
  <c r="P1559" i="2"/>
  <c r="BI1556" i="2"/>
  <c r="BH1556" i="2"/>
  <c r="BG1556" i="2"/>
  <c r="BF1556" i="2"/>
  <c r="T1556" i="2"/>
  <c r="R1556" i="2"/>
  <c r="P1556" i="2"/>
  <c r="BI1552" i="2"/>
  <c r="BH1552" i="2"/>
  <c r="BG1552" i="2"/>
  <c r="BF1552" i="2"/>
  <c r="T1552" i="2"/>
  <c r="R1552" i="2"/>
  <c r="P1552" i="2"/>
  <c r="BI1543" i="2"/>
  <c r="BH1543" i="2"/>
  <c r="BG1543" i="2"/>
  <c r="BF1543" i="2"/>
  <c r="T1543" i="2"/>
  <c r="R1543" i="2"/>
  <c r="P1543" i="2"/>
  <c r="BI1539" i="2"/>
  <c r="BH1539" i="2"/>
  <c r="BG1539" i="2"/>
  <c r="BF1539" i="2"/>
  <c r="T1539" i="2"/>
  <c r="R1539" i="2"/>
  <c r="P1539" i="2"/>
  <c r="BI1536" i="2"/>
  <c r="BH1536" i="2"/>
  <c r="BG1536" i="2"/>
  <c r="BF1536" i="2"/>
  <c r="T1536" i="2"/>
  <c r="R1536" i="2"/>
  <c r="P1536" i="2"/>
  <c r="BI1532" i="2"/>
  <c r="BH1532" i="2"/>
  <c r="BG1532" i="2"/>
  <c r="BF1532" i="2"/>
  <c r="T1532" i="2"/>
  <c r="R1532" i="2"/>
  <c r="P1532" i="2"/>
  <c r="BI1531" i="2"/>
  <c r="BH1531" i="2"/>
  <c r="BG1531" i="2"/>
  <c r="BF1531" i="2"/>
  <c r="T1531" i="2"/>
  <c r="R1531" i="2"/>
  <c r="P1531" i="2"/>
  <c r="BI1527" i="2"/>
  <c r="BH1527" i="2"/>
  <c r="BG1527" i="2"/>
  <c r="BF1527" i="2"/>
  <c r="T1527" i="2"/>
  <c r="R1527" i="2"/>
  <c r="P1527" i="2"/>
  <c r="BI1522" i="2"/>
  <c r="BH1522" i="2"/>
  <c r="BG1522" i="2"/>
  <c r="BF1522" i="2"/>
  <c r="T1522" i="2"/>
  <c r="R1522" i="2"/>
  <c r="P1522" i="2"/>
  <c r="BI1516" i="2"/>
  <c r="BH1516" i="2"/>
  <c r="BG1516" i="2"/>
  <c r="BF1516" i="2"/>
  <c r="T1516" i="2"/>
  <c r="R1516" i="2"/>
  <c r="P1516" i="2"/>
  <c r="BI1510" i="2"/>
  <c r="BH1510" i="2"/>
  <c r="BG1510" i="2"/>
  <c r="BF1510" i="2"/>
  <c r="T1510" i="2"/>
  <c r="R1510" i="2"/>
  <c r="P1510" i="2"/>
  <c r="BI1504" i="2"/>
  <c r="BH1504" i="2"/>
  <c r="BG1504" i="2"/>
  <c r="BF1504" i="2"/>
  <c r="T1504" i="2"/>
  <c r="R1504" i="2"/>
  <c r="P1504" i="2"/>
  <c r="BI1502" i="2"/>
  <c r="BH1502" i="2"/>
  <c r="BG1502" i="2"/>
  <c r="BF1502" i="2"/>
  <c r="T1502" i="2"/>
  <c r="R1502" i="2"/>
  <c r="P1502" i="2"/>
  <c r="BI1496" i="2"/>
  <c r="BH1496" i="2"/>
  <c r="BG1496" i="2"/>
  <c r="BF1496" i="2"/>
  <c r="T1496" i="2"/>
  <c r="R1496" i="2"/>
  <c r="P1496" i="2"/>
  <c r="BI1490" i="2"/>
  <c r="BH1490" i="2"/>
  <c r="BG1490" i="2"/>
  <c r="BF1490" i="2"/>
  <c r="T1490" i="2"/>
  <c r="R1490" i="2"/>
  <c r="P1490" i="2"/>
  <c r="BI1486" i="2"/>
  <c r="BH1486" i="2"/>
  <c r="BG1486" i="2"/>
  <c r="BF1486" i="2"/>
  <c r="T1486" i="2"/>
  <c r="R1486" i="2"/>
  <c r="P1486" i="2"/>
  <c r="BI1483" i="2"/>
  <c r="BH1483" i="2"/>
  <c r="BG1483" i="2"/>
  <c r="BF1483" i="2"/>
  <c r="T1483" i="2"/>
  <c r="R1483" i="2"/>
  <c r="P1483" i="2"/>
  <c r="BI1480" i="2"/>
  <c r="BH1480" i="2"/>
  <c r="BG1480" i="2"/>
  <c r="BF1480" i="2"/>
  <c r="T1480" i="2"/>
  <c r="R1480" i="2"/>
  <c r="P1480" i="2"/>
  <c r="BI1476" i="2"/>
  <c r="BH1476" i="2"/>
  <c r="BG1476" i="2"/>
  <c r="BF1476" i="2"/>
  <c r="T1476" i="2"/>
  <c r="R1476" i="2"/>
  <c r="P1476" i="2"/>
  <c r="BI1474" i="2"/>
  <c r="BH1474" i="2"/>
  <c r="BG1474" i="2"/>
  <c r="BF1474" i="2"/>
  <c r="T1474" i="2"/>
  <c r="R1474" i="2"/>
  <c r="P1474" i="2"/>
  <c r="BI1470" i="2"/>
  <c r="BH1470" i="2"/>
  <c r="BG1470" i="2"/>
  <c r="BF1470" i="2"/>
  <c r="T1470" i="2"/>
  <c r="R1470" i="2"/>
  <c r="P1470" i="2"/>
  <c r="BI1467" i="2"/>
  <c r="BH1467" i="2"/>
  <c r="BG1467" i="2"/>
  <c r="BF1467" i="2"/>
  <c r="T1467" i="2"/>
  <c r="R1467" i="2"/>
  <c r="P1467" i="2"/>
  <c r="BI1466" i="2"/>
  <c r="BH1466" i="2"/>
  <c r="BG1466" i="2"/>
  <c r="BF1466" i="2"/>
  <c r="T1466" i="2"/>
  <c r="R1466" i="2"/>
  <c r="P1466" i="2"/>
  <c r="BI1465" i="2"/>
  <c r="BH1465" i="2"/>
  <c r="BG1465" i="2"/>
  <c r="BF1465" i="2"/>
  <c r="T1465" i="2"/>
  <c r="R1465" i="2"/>
  <c r="P1465" i="2"/>
  <c r="BI1463" i="2"/>
  <c r="BH1463" i="2"/>
  <c r="BG1463" i="2"/>
  <c r="BF1463" i="2"/>
  <c r="T1463" i="2"/>
  <c r="R1463" i="2"/>
  <c r="P1463" i="2"/>
  <c r="BI1462" i="2"/>
  <c r="BH1462" i="2"/>
  <c r="BG1462" i="2"/>
  <c r="BF1462" i="2"/>
  <c r="T1462" i="2"/>
  <c r="R1462" i="2"/>
  <c r="P1462" i="2"/>
  <c r="BI1460" i="2"/>
  <c r="BH1460" i="2"/>
  <c r="BG1460" i="2"/>
  <c r="BF1460" i="2"/>
  <c r="T1460" i="2"/>
  <c r="R1460" i="2"/>
  <c r="P1460" i="2"/>
  <c r="BI1458" i="2"/>
  <c r="BH1458" i="2"/>
  <c r="BG1458" i="2"/>
  <c r="BF1458" i="2"/>
  <c r="T1458" i="2"/>
  <c r="R1458" i="2"/>
  <c r="P1458" i="2"/>
  <c r="BI1456" i="2"/>
  <c r="BH1456" i="2"/>
  <c r="BG1456" i="2"/>
  <c r="BF1456" i="2"/>
  <c r="T1456" i="2"/>
  <c r="R1456" i="2"/>
  <c r="P1456" i="2"/>
  <c r="BI1455" i="2"/>
  <c r="BH1455" i="2"/>
  <c r="BG1455" i="2"/>
  <c r="BF1455" i="2"/>
  <c r="T1455" i="2"/>
  <c r="R1455" i="2"/>
  <c r="P1455" i="2"/>
  <c r="BI1454" i="2"/>
  <c r="BH1454" i="2"/>
  <c r="BG1454" i="2"/>
  <c r="BF1454" i="2"/>
  <c r="T1454" i="2"/>
  <c r="R1454" i="2"/>
  <c r="P1454" i="2"/>
  <c r="BI1452" i="2"/>
  <c r="BH1452" i="2"/>
  <c r="BG1452" i="2"/>
  <c r="BF1452" i="2"/>
  <c r="T1452" i="2"/>
  <c r="R1452" i="2"/>
  <c r="P1452" i="2"/>
  <c r="BI1451" i="2"/>
  <c r="BH1451" i="2"/>
  <c r="BG1451" i="2"/>
  <c r="BF1451" i="2"/>
  <c r="T1451" i="2"/>
  <c r="R1451" i="2"/>
  <c r="P1451" i="2"/>
  <c r="BI1449" i="2"/>
  <c r="BH1449" i="2"/>
  <c r="BG1449" i="2"/>
  <c r="BF1449" i="2"/>
  <c r="T1449" i="2"/>
  <c r="R1449" i="2"/>
  <c r="P1449" i="2"/>
  <c r="BI1447" i="2"/>
  <c r="BH1447" i="2"/>
  <c r="BG1447" i="2"/>
  <c r="BF1447" i="2"/>
  <c r="T1447" i="2"/>
  <c r="R1447" i="2"/>
  <c r="P1447" i="2"/>
  <c r="BI1446" i="2"/>
  <c r="BH1446" i="2"/>
  <c r="BG1446" i="2"/>
  <c r="BF1446" i="2"/>
  <c r="T1446" i="2"/>
  <c r="R1446" i="2"/>
  <c r="P1446" i="2"/>
  <c r="BI1445" i="2"/>
  <c r="BH1445" i="2"/>
  <c r="BG1445" i="2"/>
  <c r="BF1445" i="2"/>
  <c r="T1445" i="2"/>
  <c r="R1445" i="2"/>
  <c r="P1445" i="2"/>
  <c r="BI1444" i="2"/>
  <c r="BH1444" i="2"/>
  <c r="BG1444" i="2"/>
  <c r="BF1444" i="2"/>
  <c r="T1444" i="2"/>
  <c r="R1444" i="2"/>
  <c r="P1444" i="2"/>
  <c r="BI1443" i="2"/>
  <c r="BH1443" i="2"/>
  <c r="BG1443" i="2"/>
  <c r="BF1443" i="2"/>
  <c r="T1443" i="2"/>
  <c r="R1443" i="2"/>
  <c r="P1443" i="2"/>
  <c r="BI1442" i="2"/>
  <c r="BH1442" i="2"/>
  <c r="BG1442" i="2"/>
  <c r="BF1442" i="2"/>
  <c r="T1442" i="2"/>
  <c r="R1442" i="2"/>
  <c r="P1442" i="2"/>
  <c r="BI1441" i="2"/>
  <c r="BH1441" i="2"/>
  <c r="BG1441" i="2"/>
  <c r="BF1441" i="2"/>
  <c r="T1441" i="2"/>
  <c r="R1441" i="2"/>
  <c r="P1441" i="2"/>
  <c r="BI1440" i="2"/>
  <c r="BH1440" i="2"/>
  <c r="BG1440" i="2"/>
  <c r="BF1440" i="2"/>
  <c r="T1440" i="2"/>
  <c r="R1440" i="2"/>
  <c r="P1440" i="2"/>
  <c r="BI1439" i="2"/>
  <c r="BH1439" i="2"/>
  <c r="BG1439" i="2"/>
  <c r="BF1439" i="2"/>
  <c r="T1439" i="2"/>
  <c r="R1439" i="2"/>
  <c r="P1439" i="2"/>
  <c r="BI1438" i="2"/>
  <c r="BH1438" i="2"/>
  <c r="BG1438" i="2"/>
  <c r="BF1438" i="2"/>
  <c r="T1438" i="2"/>
  <c r="R1438" i="2"/>
  <c r="P1438" i="2"/>
  <c r="BI1437" i="2"/>
  <c r="BH1437" i="2"/>
  <c r="BG1437" i="2"/>
  <c r="BF1437" i="2"/>
  <c r="T1437" i="2"/>
  <c r="R1437" i="2"/>
  <c r="P1437" i="2"/>
  <c r="BI1436" i="2"/>
  <c r="BH1436" i="2"/>
  <c r="BG1436" i="2"/>
  <c r="BF1436" i="2"/>
  <c r="T1436" i="2"/>
  <c r="R1436" i="2"/>
  <c r="P1436" i="2"/>
  <c r="BI1435" i="2"/>
  <c r="BH1435" i="2"/>
  <c r="BG1435" i="2"/>
  <c r="BF1435" i="2"/>
  <c r="T1435" i="2"/>
  <c r="R1435" i="2"/>
  <c r="P1435" i="2"/>
  <c r="BI1410" i="2"/>
  <c r="BH1410" i="2"/>
  <c r="BG1410" i="2"/>
  <c r="BF1410" i="2"/>
  <c r="T1410" i="2"/>
  <c r="R1410" i="2"/>
  <c r="P1410" i="2"/>
  <c r="BI1408" i="2"/>
  <c r="BH1408" i="2"/>
  <c r="BG1408" i="2"/>
  <c r="BF1408" i="2"/>
  <c r="T1408" i="2"/>
  <c r="R1408" i="2"/>
  <c r="P1408" i="2"/>
  <c r="BI1406" i="2"/>
  <c r="BH1406" i="2"/>
  <c r="BG1406" i="2"/>
  <c r="BF1406" i="2"/>
  <c r="T1406" i="2"/>
  <c r="R1406" i="2"/>
  <c r="P1406" i="2"/>
  <c r="BI1401" i="2"/>
  <c r="BH1401" i="2"/>
  <c r="BG1401" i="2"/>
  <c r="BF1401" i="2"/>
  <c r="T1401" i="2"/>
  <c r="R1401" i="2"/>
  <c r="P1401" i="2"/>
  <c r="BI1399" i="2"/>
  <c r="BH1399" i="2"/>
  <c r="BG1399" i="2"/>
  <c r="BF1399" i="2"/>
  <c r="T1399" i="2"/>
  <c r="R1399" i="2"/>
  <c r="P1399" i="2"/>
  <c r="BI1397" i="2"/>
  <c r="BH1397" i="2"/>
  <c r="BG1397" i="2"/>
  <c r="BF1397" i="2"/>
  <c r="T1397" i="2"/>
  <c r="R1397" i="2"/>
  <c r="P1397" i="2"/>
  <c r="BI1361" i="2"/>
  <c r="BH1361" i="2"/>
  <c r="BG1361" i="2"/>
  <c r="BF1361" i="2"/>
  <c r="T1361" i="2"/>
  <c r="R1361" i="2"/>
  <c r="P1361" i="2"/>
  <c r="BI1356" i="2"/>
  <c r="BH1356" i="2"/>
  <c r="BG1356" i="2"/>
  <c r="BF1356" i="2"/>
  <c r="T1356" i="2"/>
  <c r="R1356" i="2"/>
  <c r="P1356" i="2"/>
  <c r="BI1353" i="2"/>
  <c r="BH1353" i="2"/>
  <c r="BG1353" i="2"/>
  <c r="BF1353" i="2"/>
  <c r="T1353" i="2"/>
  <c r="R1353" i="2"/>
  <c r="P1353" i="2"/>
  <c r="BI1351" i="2"/>
  <c r="BH1351" i="2"/>
  <c r="BG1351" i="2"/>
  <c r="BF1351" i="2"/>
  <c r="T1351" i="2"/>
  <c r="R1351" i="2"/>
  <c r="P1351" i="2"/>
  <c r="BI1349" i="2"/>
  <c r="BH1349" i="2"/>
  <c r="BG1349" i="2"/>
  <c r="BF1349" i="2"/>
  <c r="T1349" i="2"/>
  <c r="R1349" i="2"/>
  <c r="P1349" i="2"/>
  <c r="BI1347" i="2"/>
  <c r="BH1347" i="2"/>
  <c r="BG1347" i="2"/>
  <c r="BF1347" i="2"/>
  <c r="T1347" i="2"/>
  <c r="R1347" i="2"/>
  <c r="P1347" i="2"/>
  <c r="BI1344" i="2"/>
  <c r="BH1344" i="2"/>
  <c r="BG1344" i="2"/>
  <c r="BF1344" i="2"/>
  <c r="T1344" i="2"/>
  <c r="R1344" i="2"/>
  <c r="P1344" i="2"/>
  <c r="BI1340" i="2"/>
  <c r="BH1340" i="2"/>
  <c r="BG1340" i="2"/>
  <c r="BF1340" i="2"/>
  <c r="T1340" i="2"/>
  <c r="R1340" i="2"/>
  <c r="P1340" i="2"/>
  <c r="BI1337" i="2"/>
  <c r="BH1337" i="2"/>
  <c r="BG1337" i="2"/>
  <c r="BF1337" i="2"/>
  <c r="T1337" i="2"/>
  <c r="R1337" i="2"/>
  <c r="P1337" i="2"/>
  <c r="BI1335" i="2"/>
  <c r="BH1335" i="2"/>
  <c r="BG1335" i="2"/>
  <c r="BF1335" i="2"/>
  <c r="T1335" i="2"/>
  <c r="R1335" i="2"/>
  <c r="P1335" i="2"/>
  <c r="BI1333" i="2"/>
  <c r="BH1333" i="2"/>
  <c r="BG1333" i="2"/>
  <c r="BF1333" i="2"/>
  <c r="T1333" i="2"/>
  <c r="R1333" i="2"/>
  <c r="P1333" i="2"/>
  <c r="BI1332" i="2"/>
  <c r="BH1332" i="2"/>
  <c r="BG1332" i="2"/>
  <c r="BF1332" i="2"/>
  <c r="T1332" i="2"/>
  <c r="R1332" i="2"/>
  <c r="P1332" i="2"/>
  <c r="BI1330" i="2"/>
  <c r="BH1330" i="2"/>
  <c r="BG1330" i="2"/>
  <c r="BF1330" i="2"/>
  <c r="T1330" i="2"/>
  <c r="R1330" i="2"/>
  <c r="P1330" i="2"/>
  <c r="BI1329" i="2"/>
  <c r="BH1329" i="2"/>
  <c r="BG1329" i="2"/>
  <c r="BF1329" i="2"/>
  <c r="T1329" i="2"/>
  <c r="R1329" i="2"/>
  <c r="P1329" i="2"/>
  <c r="BI1327" i="2"/>
  <c r="BH1327" i="2"/>
  <c r="BG1327" i="2"/>
  <c r="BF1327" i="2"/>
  <c r="T1327" i="2"/>
  <c r="R1327" i="2"/>
  <c r="P1327" i="2"/>
  <c r="BI1324" i="2"/>
  <c r="BH1324" i="2"/>
  <c r="BG1324" i="2"/>
  <c r="BF1324" i="2"/>
  <c r="T1324" i="2"/>
  <c r="R1324" i="2"/>
  <c r="P1324" i="2"/>
  <c r="BI1322" i="2"/>
  <c r="BH1322" i="2"/>
  <c r="BG1322" i="2"/>
  <c r="BF1322" i="2"/>
  <c r="T1322" i="2"/>
  <c r="R1322" i="2"/>
  <c r="P1322" i="2"/>
  <c r="BI1321" i="2"/>
  <c r="BH1321" i="2"/>
  <c r="BG1321" i="2"/>
  <c r="BF1321" i="2"/>
  <c r="T1321" i="2"/>
  <c r="R1321" i="2"/>
  <c r="P1321" i="2"/>
  <c r="BI1319" i="2"/>
  <c r="BH1319" i="2"/>
  <c r="BG1319" i="2"/>
  <c r="BF1319" i="2"/>
  <c r="T1319" i="2"/>
  <c r="R1319" i="2"/>
  <c r="P1319" i="2"/>
  <c r="BI1317" i="2"/>
  <c r="BH1317" i="2"/>
  <c r="BG1317" i="2"/>
  <c r="BF1317" i="2"/>
  <c r="T1317" i="2"/>
  <c r="R1317" i="2"/>
  <c r="P1317" i="2"/>
  <c r="BI1316" i="2"/>
  <c r="BH1316" i="2"/>
  <c r="BG1316" i="2"/>
  <c r="BF1316" i="2"/>
  <c r="T1316" i="2"/>
  <c r="R1316" i="2"/>
  <c r="P1316" i="2"/>
  <c r="BI1313" i="2"/>
  <c r="BH1313" i="2"/>
  <c r="BG1313" i="2"/>
  <c r="BF1313" i="2"/>
  <c r="T1313" i="2"/>
  <c r="R1313" i="2"/>
  <c r="P1313" i="2"/>
  <c r="BI1308" i="2"/>
  <c r="BH1308" i="2"/>
  <c r="BG1308" i="2"/>
  <c r="BF1308" i="2"/>
  <c r="T1308" i="2"/>
  <c r="R1308" i="2"/>
  <c r="P1308" i="2"/>
  <c r="BI1306" i="2"/>
  <c r="BH1306" i="2"/>
  <c r="BG1306" i="2"/>
  <c r="BF1306" i="2"/>
  <c r="T1306" i="2"/>
  <c r="R1306" i="2"/>
  <c r="P1306" i="2"/>
  <c r="BI1304" i="2"/>
  <c r="BH1304" i="2"/>
  <c r="BG1304" i="2"/>
  <c r="BF1304" i="2"/>
  <c r="T1304" i="2"/>
  <c r="R1304" i="2"/>
  <c r="P1304" i="2"/>
  <c r="BI1301" i="2"/>
  <c r="BH1301" i="2"/>
  <c r="BG1301" i="2"/>
  <c r="BF1301" i="2"/>
  <c r="T1301" i="2"/>
  <c r="R1301" i="2"/>
  <c r="P1301" i="2"/>
  <c r="BI1299" i="2"/>
  <c r="BH1299" i="2"/>
  <c r="BG1299" i="2"/>
  <c r="BF1299" i="2"/>
  <c r="T1299" i="2"/>
  <c r="R1299" i="2"/>
  <c r="P1299" i="2"/>
  <c r="BI1296" i="2"/>
  <c r="BH1296" i="2"/>
  <c r="BG1296" i="2"/>
  <c r="BF1296" i="2"/>
  <c r="T1296" i="2"/>
  <c r="R1296" i="2"/>
  <c r="P1296" i="2"/>
  <c r="BI1295" i="2"/>
  <c r="BH1295" i="2"/>
  <c r="BG1295" i="2"/>
  <c r="BF1295" i="2"/>
  <c r="T1295" i="2"/>
  <c r="R1295" i="2"/>
  <c r="P1295" i="2"/>
  <c r="BI1294" i="2"/>
  <c r="BH1294" i="2"/>
  <c r="BG1294" i="2"/>
  <c r="BF1294" i="2"/>
  <c r="T1294" i="2"/>
  <c r="R1294" i="2"/>
  <c r="P1294" i="2"/>
  <c r="BI1292" i="2"/>
  <c r="BH1292" i="2"/>
  <c r="BG1292" i="2"/>
  <c r="BF1292" i="2"/>
  <c r="T1292" i="2"/>
  <c r="R1292" i="2"/>
  <c r="P1292" i="2"/>
  <c r="BI1288" i="2"/>
  <c r="BH1288" i="2"/>
  <c r="BG1288" i="2"/>
  <c r="BF1288" i="2"/>
  <c r="T1288" i="2"/>
  <c r="R1288" i="2"/>
  <c r="P1288" i="2"/>
  <c r="BI1284" i="2"/>
  <c r="BH1284" i="2"/>
  <c r="BG1284" i="2"/>
  <c r="BF1284" i="2"/>
  <c r="T1284" i="2"/>
  <c r="R1284" i="2"/>
  <c r="P1284" i="2"/>
  <c r="BI1283" i="2"/>
  <c r="BH1283" i="2"/>
  <c r="BG1283" i="2"/>
  <c r="BF1283" i="2"/>
  <c r="T1283" i="2"/>
  <c r="R1283" i="2"/>
  <c r="P1283" i="2"/>
  <c r="BI1282" i="2"/>
  <c r="BH1282" i="2"/>
  <c r="BG1282" i="2"/>
  <c r="BF1282" i="2"/>
  <c r="T1282" i="2"/>
  <c r="R1282" i="2"/>
  <c r="P1282" i="2"/>
  <c r="BI1281" i="2"/>
  <c r="BH1281" i="2"/>
  <c r="BG1281" i="2"/>
  <c r="BF1281" i="2"/>
  <c r="T1281" i="2"/>
  <c r="R1281" i="2"/>
  <c r="P1281" i="2"/>
  <c r="BI1277" i="2"/>
  <c r="BH1277" i="2"/>
  <c r="BG1277" i="2"/>
  <c r="BF1277" i="2"/>
  <c r="T1277" i="2"/>
  <c r="R1277" i="2"/>
  <c r="P1277" i="2"/>
  <c r="BI1276" i="2"/>
  <c r="BH1276" i="2"/>
  <c r="BG1276" i="2"/>
  <c r="BF1276" i="2"/>
  <c r="T1276" i="2"/>
  <c r="R1276" i="2"/>
  <c r="P1276" i="2"/>
  <c r="BI1272" i="2"/>
  <c r="BH1272" i="2"/>
  <c r="BG1272" i="2"/>
  <c r="BF1272" i="2"/>
  <c r="T1272" i="2"/>
  <c r="R1272" i="2"/>
  <c r="P1272" i="2"/>
  <c r="BI1269" i="2"/>
  <c r="BH1269" i="2"/>
  <c r="BG1269" i="2"/>
  <c r="BF1269" i="2"/>
  <c r="T1269" i="2"/>
  <c r="R1269" i="2"/>
  <c r="P1269" i="2"/>
  <c r="BI1266" i="2"/>
  <c r="BH1266" i="2"/>
  <c r="BG1266" i="2"/>
  <c r="BF1266" i="2"/>
  <c r="T1266" i="2"/>
  <c r="R1266" i="2"/>
  <c r="P1266" i="2"/>
  <c r="BI1264" i="2"/>
  <c r="BH1264" i="2"/>
  <c r="BG1264" i="2"/>
  <c r="BF1264" i="2"/>
  <c r="T1264" i="2"/>
  <c r="R1264" i="2"/>
  <c r="P1264" i="2"/>
  <c r="BI1261" i="2"/>
  <c r="BH1261" i="2"/>
  <c r="BG1261" i="2"/>
  <c r="BF1261" i="2"/>
  <c r="T1261" i="2"/>
  <c r="R1261" i="2"/>
  <c r="P1261" i="2"/>
  <c r="BI1258" i="2"/>
  <c r="BH1258" i="2"/>
  <c r="BG1258" i="2"/>
  <c r="BF1258" i="2"/>
  <c r="T1258" i="2"/>
  <c r="R1258" i="2"/>
  <c r="P1258" i="2"/>
  <c r="BI1256" i="2"/>
  <c r="BH1256" i="2"/>
  <c r="BG1256" i="2"/>
  <c r="BF1256" i="2"/>
  <c r="T1256" i="2"/>
  <c r="R1256" i="2"/>
  <c r="P1256" i="2"/>
  <c r="BI1253" i="2"/>
  <c r="BH1253" i="2"/>
  <c r="BG1253" i="2"/>
  <c r="BF1253" i="2"/>
  <c r="T1253" i="2"/>
  <c r="R1253" i="2"/>
  <c r="P1253" i="2"/>
  <c r="BI1250" i="2"/>
  <c r="BH1250" i="2"/>
  <c r="BG1250" i="2"/>
  <c r="BF1250" i="2"/>
  <c r="T1250" i="2"/>
  <c r="R1250" i="2"/>
  <c r="P1250" i="2"/>
  <c r="BI1247" i="2"/>
  <c r="BH1247" i="2"/>
  <c r="BG1247" i="2"/>
  <c r="BF1247" i="2"/>
  <c r="T1247" i="2"/>
  <c r="R1247" i="2"/>
  <c r="P1247" i="2"/>
  <c r="BI1244" i="2"/>
  <c r="BH1244" i="2"/>
  <c r="BG1244" i="2"/>
  <c r="BF1244" i="2"/>
  <c r="T1244" i="2"/>
  <c r="R1244" i="2"/>
  <c r="P1244" i="2"/>
  <c r="BI1241" i="2"/>
  <c r="BH1241" i="2"/>
  <c r="BG1241" i="2"/>
  <c r="BF1241" i="2"/>
  <c r="T1241" i="2"/>
  <c r="R1241" i="2"/>
  <c r="P1241" i="2"/>
  <c r="BI1238" i="2"/>
  <c r="BH1238" i="2"/>
  <c r="BG1238" i="2"/>
  <c r="BF1238" i="2"/>
  <c r="T1238" i="2"/>
  <c r="R1238" i="2"/>
  <c r="P1238" i="2"/>
  <c r="BI1237" i="2"/>
  <c r="BH1237" i="2"/>
  <c r="BG1237" i="2"/>
  <c r="BF1237" i="2"/>
  <c r="T1237" i="2"/>
  <c r="R1237" i="2"/>
  <c r="P1237" i="2"/>
  <c r="BI1236" i="2"/>
  <c r="BH1236" i="2"/>
  <c r="BG1236" i="2"/>
  <c r="BF1236" i="2"/>
  <c r="T1236" i="2"/>
  <c r="R1236" i="2"/>
  <c r="P1236" i="2"/>
  <c r="BI1229" i="2"/>
  <c r="BH1229" i="2"/>
  <c r="BG1229" i="2"/>
  <c r="BF1229" i="2"/>
  <c r="T1229" i="2"/>
  <c r="R1229" i="2"/>
  <c r="P1229" i="2"/>
  <c r="BI1227" i="2"/>
  <c r="BH1227" i="2"/>
  <c r="BG1227" i="2"/>
  <c r="BF1227" i="2"/>
  <c r="T1227" i="2"/>
  <c r="R1227" i="2"/>
  <c r="P1227" i="2"/>
  <c r="BI1222" i="2"/>
  <c r="BH1222" i="2"/>
  <c r="BG1222" i="2"/>
  <c r="BF1222" i="2"/>
  <c r="T1222" i="2"/>
  <c r="R1222" i="2"/>
  <c r="P1222" i="2"/>
  <c r="BI1218" i="2"/>
  <c r="BH1218" i="2"/>
  <c r="BG1218" i="2"/>
  <c r="BF1218" i="2"/>
  <c r="T1218" i="2"/>
  <c r="R1218" i="2"/>
  <c r="P1218" i="2"/>
  <c r="BI1214" i="2"/>
  <c r="BH1214" i="2"/>
  <c r="BG1214" i="2"/>
  <c r="BF1214" i="2"/>
  <c r="T1214" i="2"/>
  <c r="R1214" i="2"/>
  <c r="P1214" i="2"/>
  <c r="BI1210" i="2"/>
  <c r="BH1210" i="2"/>
  <c r="BG1210" i="2"/>
  <c r="BF1210" i="2"/>
  <c r="T1210" i="2"/>
  <c r="T1209" i="2"/>
  <c r="R1210" i="2"/>
  <c r="R1209" i="2"/>
  <c r="P1210" i="2"/>
  <c r="P1209" i="2"/>
  <c r="BI1207" i="2"/>
  <c r="BH1207" i="2"/>
  <c r="BG1207" i="2"/>
  <c r="BF1207" i="2"/>
  <c r="T1207" i="2"/>
  <c r="R1207" i="2"/>
  <c r="P1207" i="2"/>
  <c r="BI1205" i="2"/>
  <c r="BH1205" i="2"/>
  <c r="BG1205" i="2"/>
  <c r="BF1205" i="2"/>
  <c r="T1205" i="2"/>
  <c r="R1205" i="2"/>
  <c r="P1205" i="2"/>
  <c r="BI1203" i="2"/>
  <c r="BH1203" i="2"/>
  <c r="BG1203" i="2"/>
  <c r="BF1203" i="2"/>
  <c r="T1203" i="2"/>
  <c r="R1203" i="2"/>
  <c r="P1203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94" i="2"/>
  <c r="BH1194" i="2"/>
  <c r="BG1194" i="2"/>
  <c r="BF1194" i="2"/>
  <c r="T1194" i="2"/>
  <c r="R1194" i="2"/>
  <c r="P1194" i="2"/>
  <c r="BI1192" i="2"/>
  <c r="BH1192" i="2"/>
  <c r="BG1192" i="2"/>
  <c r="BF1192" i="2"/>
  <c r="T1192" i="2"/>
  <c r="R1192" i="2"/>
  <c r="P1192" i="2"/>
  <c r="BI1190" i="2"/>
  <c r="BH1190" i="2"/>
  <c r="BG1190" i="2"/>
  <c r="BF1190" i="2"/>
  <c r="T1190" i="2"/>
  <c r="R1190" i="2"/>
  <c r="P1190" i="2"/>
  <c r="BI1177" i="2"/>
  <c r="BH1177" i="2"/>
  <c r="BG1177" i="2"/>
  <c r="BF1177" i="2"/>
  <c r="T1177" i="2"/>
  <c r="R1177" i="2"/>
  <c r="P1177" i="2"/>
  <c r="BI1163" i="2"/>
  <c r="BH1163" i="2"/>
  <c r="BG1163" i="2"/>
  <c r="BF1163" i="2"/>
  <c r="T1163" i="2"/>
  <c r="R1163" i="2"/>
  <c r="P1163" i="2"/>
  <c r="BI1159" i="2"/>
  <c r="BH1159" i="2"/>
  <c r="BG1159" i="2"/>
  <c r="BF1159" i="2"/>
  <c r="T1159" i="2"/>
  <c r="R1159" i="2"/>
  <c r="P1159" i="2"/>
  <c r="BI1145" i="2"/>
  <c r="BH1145" i="2"/>
  <c r="BG1145" i="2"/>
  <c r="BF1145" i="2"/>
  <c r="T1145" i="2"/>
  <c r="R1145" i="2"/>
  <c r="P1145" i="2"/>
  <c r="BI1128" i="2"/>
  <c r="BH1128" i="2"/>
  <c r="BG1128" i="2"/>
  <c r="BF1128" i="2"/>
  <c r="T1128" i="2"/>
  <c r="R1128" i="2"/>
  <c r="P1128" i="2"/>
  <c r="BI1125" i="2"/>
  <c r="BH1125" i="2"/>
  <c r="BG1125" i="2"/>
  <c r="BF1125" i="2"/>
  <c r="T1125" i="2"/>
  <c r="R1125" i="2"/>
  <c r="P1125" i="2"/>
  <c r="BI1086" i="2"/>
  <c r="BH1086" i="2"/>
  <c r="BG1086" i="2"/>
  <c r="BF1086" i="2"/>
  <c r="T1086" i="2"/>
  <c r="R1086" i="2"/>
  <c r="P1086" i="2"/>
  <c r="BI1082" i="2"/>
  <c r="BH1082" i="2"/>
  <c r="BG1082" i="2"/>
  <c r="BF1082" i="2"/>
  <c r="T1082" i="2"/>
  <c r="R1082" i="2"/>
  <c r="P1082" i="2"/>
  <c r="BI1078" i="2"/>
  <c r="BH1078" i="2"/>
  <c r="BG1078" i="2"/>
  <c r="BF1078" i="2"/>
  <c r="T1078" i="2"/>
  <c r="R1078" i="2"/>
  <c r="P1078" i="2"/>
  <c r="BI1074" i="2"/>
  <c r="BH1074" i="2"/>
  <c r="BG1074" i="2"/>
  <c r="BF1074" i="2"/>
  <c r="T1074" i="2"/>
  <c r="R1074" i="2"/>
  <c r="P1074" i="2"/>
  <c r="BI1071" i="2"/>
  <c r="BH1071" i="2"/>
  <c r="BG1071" i="2"/>
  <c r="BF1071" i="2"/>
  <c r="T1071" i="2"/>
  <c r="R1071" i="2"/>
  <c r="P1071" i="2"/>
  <c r="BI1069" i="2"/>
  <c r="BH1069" i="2"/>
  <c r="BG1069" i="2"/>
  <c r="BF1069" i="2"/>
  <c r="T1069" i="2"/>
  <c r="R1069" i="2"/>
  <c r="P1069" i="2"/>
  <c r="BI1065" i="2"/>
  <c r="BH1065" i="2"/>
  <c r="BG1065" i="2"/>
  <c r="BF1065" i="2"/>
  <c r="T1065" i="2"/>
  <c r="R1065" i="2"/>
  <c r="P1065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7" i="2"/>
  <c r="BH1027" i="2"/>
  <c r="BG1027" i="2"/>
  <c r="BF1027" i="2"/>
  <c r="T1027" i="2"/>
  <c r="R1027" i="2"/>
  <c r="P1027" i="2"/>
  <c r="BI1012" i="2"/>
  <c r="BH1012" i="2"/>
  <c r="BG1012" i="2"/>
  <c r="BF1012" i="2"/>
  <c r="T1012" i="2"/>
  <c r="R1012" i="2"/>
  <c r="P1012" i="2"/>
  <c r="BI1008" i="2"/>
  <c r="BH1008" i="2"/>
  <c r="BG1008" i="2"/>
  <c r="BF1008" i="2"/>
  <c r="T1008" i="2"/>
  <c r="T1007" i="2"/>
  <c r="R1008" i="2"/>
  <c r="R1007" i="2" s="1"/>
  <c r="P1008" i="2"/>
  <c r="P1007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R969" i="2"/>
  <c r="P969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63" i="2"/>
  <c r="BH963" i="2"/>
  <c r="BG963" i="2"/>
  <c r="BF963" i="2"/>
  <c r="T963" i="2"/>
  <c r="R963" i="2"/>
  <c r="P963" i="2"/>
  <c r="BI961" i="2"/>
  <c r="BH961" i="2"/>
  <c r="BG961" i="2"/>
  <c r="BF961" i="2"/>
  <c r="T961" i="2"/>
  <c r="R961" i="2"/>
  <c r="P961" i="2"/>
  <c r="BI946" i="2"/>
  <c r="BH946" i="2"/>
  <c r="BG946" i="2"/>
  <c r="BF946" i="2"/>
  <c r="T946" i="2"/>
  <c r="R946" i="2"/>
  <c r="P946" i="2"/>
  <c r="BI905" i="2"/>
  <c r="BH905" i="2"/>
  <c r="BG905" i="2"/>
  <c r="BF905" i="2"/>
  <c r="T905" i="2"/>
  <c r="R905" i="2"/>
  <c r="P905" i="2"/>
  <c r="BI901" i="2"/>
  <c r="BH901" i="2"/>
  <c r="BG901" i="2"/>
  <c r="BF901" i="2"/>
  <c r="T901" i="2"/>
  <c r="R901" i="2"/>
  <c r="P901" i="2"/>
  <c r="BI836" i="2"/>
  <c r="BH836" i="2"/>
  <c r="BG836" i="2"/>
  <c r="BF836" i="2"/>
  <c r="T836" i="2"/>
  <c r="R836" i="2"/>
  <c r="P836" i="2"/>
  <c r="BI822" i="2"/>
  <c r="BH822" i="2"/>
  <c r="BG822" i="2"/>
  <c r="BF822" i="2"/>
  <c r="T822" i="2"/>
  <c r="R822" i="2"/>
  <c r="P822" i="2"/>
  <c r="BI806" i="2"/>
  <c r="BH806" i="2"/>
  <c r="BG806" i="2"/>
  <c r="BF806" i="2"/>
  <c r="T806" i="2"/>
  <c r="R806" i="2"/>
  <c r="P806" i="2"/>
  <c r="BI790" i="2"/>
  <c r="BH790" i="2"/>
  <c r="BG790" i="2"/>
  <c r="BF790" i="2"/>
  <c r="T790" i="2"/>
  <c r="R790" i="2"/>
  <c r="P790" i="2"/>
  <c r="BI787" i="2"/>
  <c r="BH787" i="2"/>
  <c r="BG787" i="2"/>
  <c r="BF787" i="2"/>
  <c r="T787" i="2"/>
  <c r="R787" i="2"/>
  <c r="P787" i="2"/>
  <c r="BI747" i="2"/>
  <c r="BH747" i="2"/>
  <c r="BG747" i="2"/>
  <c r="BF747" i="2"/>
  <c r="T747" i="2"/>
  <c r="R747" i="2"/>
  <c r="P747" i="2"/>
  <c r="BI707" i="2"/>
  <c r="BH707" i="2"/>
  <c r="BG707" i="2"/>
  <c r="BF707" i="2"/>
  <c r="T707" i="2"/>
  <c r="R707" i="2"/>
  <c r="P707" i="2"/>
  <c r="BI667" i="2"/>
  <c r="BH667" i="2"/>
  <c r="BG667" i="2"/>
  <c r="BF667" i="2"/>
  <c r="T667" i="2"/>
  <c r="R667" i="2"/>
  <c r="P667" i="2"/>
  <c r="BI615" i="2"/>
  <c r="BH615" i="2"/>
  <c r="BG615" i="2"/>
  <c r="BF615" i="2"/>
  <c r="T615" i="2"/>
  <c r="R615" i="2"/>
  <c r="P615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81" i="2"/>
  <c r="BH581" i="2"/>
  <c r="BG581" i="2"/>
  <c r="BF581" i="2"/>
  <c r="T581" i="2"/>
  <c r="R581" i="2"/>
  <c r="P581" i="2"/>
  <c r="BI565" i="2"/>
  <c r="BH565" i="2"/>
  <c r="BG565" i="2"/>
  <c r="BF565" i="2"/>
  <c r="T565" i="2"/>
  <c r="R565" i="2"/>
  <c r="P565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05" i="2"/>
  <c r="BH505" i="2"/>
  <c r="BG505" i="2"/>
  <c r="BF505" i="2"/>
  <c r="T505" i="2"/>
  <c r="R505" i="2"/>
  <c r="P505" i="2"/>
  <c r="BI467" i="2"/>
  <c r="BH467" i="2"/>
  <c r="BG467" i="2"/>
  <c r="BF467" i="2"/>
  <c r="T467" i="2"/>
  <c r="R467" i="2"/>
  <c r="P46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46" i="2"/>
  <c r="BH346" i="2"/>
  <c r="BG346" i="2"/>
  <c r="BF346" i="2"/>
  <c r="T346" i="2"/>
  <c r="R346" i="2"/>
  <c r="P346" i="2"/>
  <c r="BI274" i="2"/>
  <c r="BH274" i="2"/>
  <c r="BG274" i="2"/>
  <c r="BF274" i="2"/>
  <c r="T274" i="2"/>
  <c r="R274" i="2"/>
  <c r="P274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2" i="2"/>
  <c r="BH222" i="2"/>
  <c r="BG222" i="2"/>
  <c r="BF222" i="2"/>
  <c r="T222" i="2"/>
  <c r="R222" i="2"/>
  <c r="P222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J102" i="2"/>
  <c r="J101" i="2"/>
  <c r="F101" i="2"/>
  <c r="F99" i="2"/>
  <c r="E97" i="2"/>
  <c r="J55" i="2"/>
  <c r="J54" i="2"/>
  <c r="F54" i="2"/>
  <c r="F52" i="2"/>
  <c r="E50" i="2"/>
  <c r="J18" i="2"/>
  <c r="E18" i="2"/>
  <c r="F102" i="2"/>
  <c r="J17" i="2"/>
  <c r="J12" i="2"/>
  <c r="J99" i="2" s="1"/>
  <c r="E7" i="2"/>
  <c r="E48" i="2" s="1"/>
  <c r="L50" i="1"/>
  <c r="AM50" i="1"/>
  <c r="AM49" i="1"/>
  <c r="L49" i="1"/>
  <c r="AM47" i="1"/>
  <c r="L47" i="1"/>
  <c r="L45" i="1"/>
  <c r="L44" i="1"/>
  <c r="BK1454" i="2"/>
  <c r="J1443" i="2"/>
  <c r="BK1436" i="2"/>
  <c r="BK1322" i="2"/>
  <c r="J1308" i="2"/>
  <c r="J1250" i="2"/>
  <c r="J1229" i="2"/>
  <c r="J1203" i="2"/>
  <c r="BK1145" i="2"/>
  <c r="J1069" i="2"/>
  <c r="BK965" i="2"/>
  <c r="J806" i="2"/>
  <c r="J615" i="2"/>
  <c r="J425" i="2"/>
  <c r="BK381" i="2"/>
  <c r="BK369" i="2"/>
  <c r="BK359" i="2"/>
  <c r="J234" i="2"/>
  <c r="BK181" i="2"/>
  <c r="J146" i="2"/>
  <c r="BK126" i="2"/>
  <c r="J1574" i="2"/>
  <c r="J127" i="3"/>
  <c r="J86" i="3"/>
  <c r="BK136" i="3"/>
  <c r="BK113" i="3"/>
  <c r="BK96" i="3"/>
  <c r="J123" i="3"/>
  <c r="J89" i="3"/>
  <c r="J550" i="4"/>
  <c r="BK436" i="4"/>
  <c r="BK336" i="4"/>
  <c r="J183" i="4"/>
  <c r="BK644" i="4"/>
  <c r="J553" i="4"/>
  <c r="J475" i="4"/>
  <c r="J336" i="4"/>
  <c r="J641" i="4"/>
  <c r="BK1451" i="2"/>
  <c r="BK1441" i="2"/>
  <c r="BK1435" i="2"/>
  <c r="J1319" i="2"/>
  <c r="BK1304" i="2"/>
  <c r="J1258" i="2"/>
  <c r="J1237" i="2"/>
  <c r="J1207" i="2"/>
  <c r="J1177" i="2"/>
  <c r="J1074" i="2"/>
  <c r="BK969" i="2"/>
  <c r="BK901" i="2"/>
  <c r="BK667" i="2"/>
  <c r="J467" i="2"/>
  <c r="J397" i="2"/>
  <c r="J373" i="2"/>
  <c r="J361" i="2"/>
  <c r="J256" i="2"/>
  <c r="BK189" i="2"/>
  <c r="BK164" i="2"/>
  <c r="BK134" i="2"/>
  <c r="BK1576" i="2"/>
  <c r="BK154" i="3"/>
  <c r="J116" i="3"/>
  <c r="J151" i="3"/>
  <c r="BK116" i="3"/>
  <c r="J101" i="3"/>
  <c r="BK127" i="3"/>
  <c r="BK101" i="3"/>
  <c r="BK614" i="4"/>
  <c r="J461" i="4"/>
  <c r="BK296" i="4"/>
  <c r="J667" i="4"/>
  <c r="J566" i="4"/>
  <c r="J523" i="4"/>
  <c r="J397" i="4"/>
  <c r="BK253" i="4"/>
  <c r="J614" i="4"/>
  <c r="J522" i="4"/>
  <c r="BK454" i="4"/>
  <c r="BK141" i="4"/>
  <c r="BK585" i="4"/>
  <c r="BK541" i="4"/>
  <c r="BK407" i="4"/>
  <c r="J318" i="4"/>
  <c r="J161" i="4"/>
  <c r="BK143" i="5"/>
  <c r="BK96" i="5"/>
  <c r="J130" i="5"/>
  <c r="BK87" i="5"/>
  <c r="J127" i="5"/>
  <c r="J93" i="5"/>
  <c r="BK143" i="6"/>
  <c r="BK106" i="6"/>
  <c r="BK1486" i="2"/>
  <c r="BK1483" i="2"/>
  <c r="J1454" i="2"/>
  <c r="J1449" i="2"/>
  <c r="J1445" i="2"/>
  <c r="J1410" i="2"/>
  <c r="J1408" i="2"/>
  <c r="J1399" i="2"/>
  <c r="BK1361" i="2"/>
  <c r="J1353" i="2"/>
  <c r="BK1349" i="2"/>
  <c r="BK1344" i="2"/>
  <c r="BK1337" i="2"/>
  <c r="J1333" i="2"/>
  <c r="J1332" i="2"/>
  <c r="BK1327" i="2"/>
  <c r="J1321" i="2"/>
  <c r="J1313" i="2"/>
  <c r="J1304" i="2"/>
  <c r="J1299" i="2"/>
  <c r="BK1295" i="2"/>
  <c r="J1294" i="2"/>
  <c r="BK1288" i="2"/>
  <c r="J1284" i="2"/>
  <c r="BK1282" i="2"/>
  <c r="J1281" i="2"/>
  <c r="BK1276" i="2"/>
  <c r="BK1269" i="2"/>
  <c r="BK1261" i="2"/>
  <c r="J1253" i="2"/>
  <c r="BK1244" i="2"/>
  <c r="J1238" i="2"/>
  <c r="BK1229" i="2"/>
  <c r="BK1218" i="2"/>
  <c r="BK1207" i="2"/>
  <c r="J1201" i="2"/>
  <c r="J1192" i="2"/>
  <c r="BK1177" i="2"/>
  <c r="J1145" i="2"/>
  <c r="BK1086" i="2"/>
  <c r="BK1074" i="2"/>
  <c r="BK1065" i="2"/>
  <c r="BK1053" i="2"/>
  <c r="J1049" i="2"/>
  <c r="J1031" i="2"/>
  <c r="J1008" i="2"/>
  <c r="J969" i="2"/>
  <c r="J961" i="2"/>
  <c r="J901" i="2"/>
  <c r="BK806" i="2"/>
  <c r="BK747" i="2"/>
  <c r="J604" i="2"/>
  <c r="BK581" i="2"/>
  <c r="J565" i="2"/>
  <c r="BK546" i="2"/>
  <c r="J505" i="2"/>
  <c r="BK423" i="2"/>
  <c r="J258" i="2"/>
  <c r="BK230" i="2"/>
  <c r="J211" i="2"/>
  <c r="J197" i="2"/>
  <c r="J189" i="2"/>
  <c r="BK182" i="2"/>
  <c r="J164" i="2"/>
  <c r="BK137" i="2"/>
  <c r="BK130" i="2"/>
  <c r="J126" i="2"/>
  <c r="J120" i="2"/>
  <c r="J112" i="2"/>
  <c r="BK1600" i="2"/>
  <c r="BK1592" i="2"/>
  <c r="BK1584" i="2"/>
  <c r="BK1572" i="2"/>
  <c r="BK1569" i="2"/>
  <c r="BK1566" i="2"/>
  <c r="BK1559" i="2"/>
  <c r="J1556" i="2"/>
  <c r="BK1543" i="2"/>
  <c r="J1539" i="2"/>
  <c r="BK1532" i="2"/>
  <c r="J1531" i="2"/>
  <c r="BK1522" i="2"/>
  <c r="J1516" i="2"/>
  <c r="BK1476" i="2"/>
  <c r="J1474" i="2"/>
  <c r="BK1467" i="2"/>
  <c r="J1466" i="2"/>
  <c r="BK1463" i="2"/>
  <c r="J1462" i="2"/>
  <c r="BK1458" i="2"/>
  <c r="J1456" i="2"/>
  <c r="BK1449" i="2"/>
  <c r="J1442" i="2"/>
  <c r="J1439" i="2"/>
  <c r="J1436" i="2"/>
  <c r="J1324" i="2"/>
  <c r="BK1313" i="2"/>
  <c r="J1269" i="2"/>
  <c r="BK1253" i="2"/>
  <c r="J1236" i="2"/>
  <c r="BK1214" i="2"/>
  <c r="BK1194" i="2"/>
  <c r="J1159" i="2"/>
  <c r="J1078" i="2"/>
  <c r="J1027" i="2"/>
  <c r="J965" i="2"/>
  <c r="BK836" i="2"/>
  <c r="BK707" i="2"/>
  <c r="BK274" i="2"/>
  <c r="J214" i="2"/>
  <c r="BK203" i="2"/>
  <c r="BK193" i="2"/>
  <c r="J181" i="2"/>
  <c r="BK152" i="2"/>
  <c r="J134" i="2"/>
  <c r="BK122" i="2"/>
  <c r="J118" i="2"/>
  <c r="BK110" i="2"/>
  <c r="J158" i="3"/>
  <c r="BK151" i="3"/>
  <c r="J130" i="3"/>
  <c r="J124" i="3"/>
  <c r="J117" i="3"/>
  <c r="J103" i="3"/>
  <c r="J156" i="3"/>
  <c r="J133" i="3"/>
  <c r="J114" i="3"/>
  <c r="BK99" i="3"/>
  <c r="BK158" i="3"/>
  <c r="BK139" i="3"/>
  <c r="BK121" i="3"/>
  <c r="J367" i="4"/>
  <c r="BK256" i="4"/>
  <c r="BK659" i="4"/>
  <c r="BK556" i="4"/>
  <c r="J501" i="4"/>
  <c r="BK307" i="4"/>
  <c r="BK211" i="4"/>
  <c r="J591" i="4"/>
  <c r="J513" i="4"/>
  <c r="J440" i="4"/>
  <c r="BK118" i="4"/>
  <c r="BK560" i="4"/>
  <c r="J497" i="4"/>
  <c r="J296" i="4"/>
  <c r="J172" i="4"/>
  <c r="J140" i="5"/>
  <c r="J95" i="5"/>
  <c r="J120" i="5"/>
  <c r="J91" i="5"/>
  <c r="BK114" i="5"/>
  <c r="J98" i="6"/>
  <c r="J143" i="6"/>
  <c r="J104" i="6"/>
  <c r="BK119" i="3"/>
  <c r="BK107" i="3"/>
  <c r="BK148" i="3"/>
  <c r="BK124" i="3"/>
  <c r="BK105" i="3"/>
  <c r="BK667" i="4"/>
  <c r="BK591" i="4"/>
  <c r="BK285" i="4"/>
  <c r="J223" i="4"/>
  <c r="J650" i="4"/>
  <c r="BK589" i="4"/>
  <c r="J548" i="4"/>
  <c r="BK499" i="4"/>
  <c r="J407" i="4"/>
  <c r="BK223" i="4"/>
  <c r="BK137" i="4"/>
  <c r="J538" i="4"/>
  <c r="BK501" i="4"/>
  <c r="J147" i="4"/>
  <c r="BK624" i="4"/>
  <c r="BK553" i="4"/>
  <c r="BK475" i="4"/>
  <c r="J355" i="4"/>
  <c r="J256" i="4"/>
  <c r="J97" i="4"/>
  <c r="BK110" i="5"/>
  <c r="BK127" i="5"/>
  <c r="J107" i="5"/>
  <c r="BK135" i="5"/>
  <c r="J113" i="5"/>
  <c r="J142" i="6"/>
  <c r="BK1490" i="2"/>
  <c r="BK1439" i="2"/>
  <c r="BK1399" i="2"/>
  <c r="J1340" i="2"/>
  <c r="BK1445" i="2"/>
  <c r="BK1437" i="2"/>
  <c r="J1327" i="2"/>
  <c r="BK1266" i="2"/>
  <c r="BK1256" i="2"/>
  <c r="J1222" i="2"/>
  <c r="BK1192" i="2"/>
  <c r="J1082" i="2"/>
  <c r="BK1008" i="2"/>
  <c r="J946" i="2"/>
  <c r="J787" i="2"/>
  <c r="J601" i="2"/>
  <c r="BK399" i="2"/>
  <c r="J375" i="2"/>
  <c r="J367" i="2"/>
  <c r="BK346" i="2"/>
  <c r="BK197" i="2"/>
  <c r="BK191" i="2"/>
  <c r="J177" i="2"/>
  <c r="BK142" i="2"/>
  <c r="J108" i="2"/>
  <c r="BK157" i="3"/>
  <c r="J96" i="3"/>
  <c r="BK149" i="3"/>
  <c r="J109" i="3"/>
  <c r="J149" i="3"/>
  <c r="BK117" i="3"/>
  <c r="J675" i="4"/>
  <c r="BK513" i="4"/>
  <c r="J421" i="4"/>
  <c r="BK332" i="4"/>
  <c r="J684" i="4"/>
  <c r="BK638" i="4"/>
  <c r="BK538" i="4"/>
  <c r="J418" i="4"/>
  <c r="J285" i="4"/>
  <c r="J141" i="4"/>
  <c r="J585" i="4"/>
  <c r="BK478" i="4"/>
  <c r="J149" i="4"/>
  <c r="BK593" i="4"/>
  <c r="J556" i="4"/>
  <c r="BK461" i="4"/>
  <c r="BK334" i="4"/>
  <c r="BK204" i="4"/>
  <c r="J104" i="4"/>
  <c r="BK107" i="5"/>
  <c r="BK133" i="5"/>
  <c r="BK116" i="5"/>
  <c r="J138" i="5"/>
  <c r="BK121" i="5"/>
  <c r="BK104" i="6"/>
  <c r="J138" i="6"/>
  <c r="J129" i="6"/>
  <c r="J1486" i="2"/>
  <c r="BK1480" i="2"/>
  <c r="J1452" i="2"/>
  <c r="BK1447" i="2"/>
  <c r="J1444" i="2"/>
  <c r="BK1410" i="2"/>
  <c r="BK1406" i="2"/>
  <c r="BK1397" i="2"/>
  <c r="J1361" i="2"/>
  <c r="BK1351" i="2"/>
  <c r="J1349" i="2"/>
  <c r="J1347" i="2"/>
  <c r="BK1340" i="2"/>
  <c r="J1335" i="2"/>
  <c r="BK1332" i="2"/>
  <c r="BK1329" i="2"/>
  <c r="J1322" i="2"/>
  <c r="BK1317" i="2"/>
  <c r="BK1308" i="2"/>
  <c r="BK1301" i="2"/>
  <c r="BK1296" i="2"/>
  <c r="J1295" i="2"/>
  <c r="BK1292" i="2"/>
  <c r="J1288" i="2"/>
  <c r="BK1283" i="2"/>
  <c r="J1282" i="2"/>
  <c r="BK1277" i="2"/>
  <c r="J1276" i="2"/>
  <c r="J1266" i="2"/>
  <c r="BK1258" i="2"/>
  <c r="BK1250" i="2"/>
  <c r="BK1238" i="2"/>
  <c r="BK1236" i="2"/>
  <c r="BK1222" i="2"/>
  <c r="BK1210" i="2"/>
  <c r="BK1203" i="2"/>
  <c r="J1194" i="2"/>
  <c r="J1163" i="2"/>
  <c r="J1128" i="2"/>
  <c r="BK1082" i="2"/>
  <c r="J1071" i="2"/>
  <c r="J1065" i="2"/>
  <c r="J1053" i="2"/>
  <c r="BK1034" i="2"/>
  <c r="BK1027" i="2"/>
  <c r="BK971" i="2"/>
  <c r="J963" i="2"/>
  <c r="BK905" i="2"/>
  <c r="BK822" i="2"/>
  <c r="BK787" i="2"/>
  <c r="J667" i="2"/>
  <c r="J599" i="2"/>
  <c r="BK565" i="2"/>
  <c r="J549" i="2"/>
  <c r="BK505" i="2"/>
  <c r="BK425" i="2"/>
  <c r="BK397" i="2"/>
  <c r="J379" i="2"/>
  <c r="BK373" i="2"/>
  <c r="J346" i="2"/>
  <c r="BK258" i="2"/>
  <c r="BK234" i="2"/>
  <c r="BK214" i="2"/>
  <c r="J203" i="2"/>
  <c r="J191" i="2"/>
  <c r="BK183" i="2"/>
  <c r="BK170" i="2"/>
  <c r="J142" i="2"/>
  <c r="J132" i="2"/>
  <c r="J124" i="2"/>
  <c r="BK116" i="2"/>
  <c r="BK108" i="2"/>
  <c r="BK1608" i="2"/>
  <c r="J1600" i="2"/>
  <c r="J1592" i="2"/>
  <c r="J1584" i="2"/>
  <c r="J1572" i="2"/>
  <c r="J1569" i="2"/>
  <c r="J1566" i="2"/>
  <c r="BK1556" i="2"/>
  <c r="J1552" i="2"/>
  <c r="BK1539" i="2"/>
  <c r="J1536" i="2"/>
  <c r="BK1531" i="2"/>
  <c r="J1527" i="2"/>
  <c r="BK1516" i="2"/>
  <c r="J1510" i="2"/>
  <c r="BK1474" i="2"/>
  <c r="J1470" i="2"/>
  <c r="BK1466" i="2"/>
  <c r="J1465" i="2"/>
  <c r="BK1462" i="2"/>
  <c r="J1460" i="2"/>
  <c r="BK1456" i="2"/>
  <c r="J1455" i="2"/>
  <c r="J1446" i="2"/>
  <c r="BK1440" i="2"/>
  <c r="J1437" i="2"/>
  <c r="J1329" i="2"/>
  <c r="J1317" i="2"/>
  <c r="BK1299" i="2"/>
  <c r="J1261" i="2"/>
  <c r="BK1241" i="2"/>
  <c r="J1218" i="2"/>
  <c r="BK1201" i="2"/>
  <c r="BK1190" i="2"/>
  <c r="BK1128" i="2"/>
  <c r="BK1071" i="2"/>
  <c r="BK967" i="2"/>
  <c r="J905" i="2"/>
  <c r="J790" i="2"/>
  <c r="BK604" i="2"/>
  <c r="J230" i="2"/>
  <c r="J209" i="2"/>
  <c r="J201" i="2"/>
  <c r="J182" i="2"/>
  <c r="BK158" i="2"/>
  <c r="J137" i="2"/>
  <c r="BK124" i="2"/>
  <c r="BK118" i="2"/>
  <c r="BK114" i="2"/>
  <c r="J110" i="2"/>
  <c r="BK156" i="3"/>
  <c r="J136" i="3"/>
  <c r="BK125" i="3"/>
  <c r="J119" i="3"/>
  <c r="J113" i="3"/>
  <c r="J99" i="3"/>
  <c r="J148" i="3"/>
  <c r="BK123" i="3"/>
  <c r="J112" i="3"/>
  <c r="BK98" i="3"/>
  <c r="J154" i="3"/>
  <c r="J129" i="3"/>
  <c r="BK115" i="3"/>
  <c r="J100" i="3"/>
  <c r="BK682" i="4"/>
  <c r="J647" i="4"/>
  <c r="BK548" i="4"/>
  <c r="J541" i="4"/>
  <c r="BK530" i="4"/>
  <c r="J520" i="4"/>
  <c r="BK491" i="4"/>
  <c r="BK464" i="4"/>
  <c r="BK440" i="4"/>
  <c r="BK418" i="4"/>
  <c r="J307" i="4"/>
  <c r="BK684" i="4"/>
  <c r="BK647" i="4"/>
  <c r="BK531" i="4"/>
  <c r="J464" i="4"/>
  <c r="BK355" i="4"/>
  <c r="J170" i="4"/>
  <c r="BK104" i="4"/>
  <c r="BK566" i="4"/>
  <c r="BK506" i="4"/>
  <c r="J143" i="4"/>
  <c r="J604" i="4"/>
  <c r="BK550" i="4"/>
  <c r="J436" i="4"/>
  <c r="J332" i="4"/>
  <c r="J194" i="4"/>
  <c r="BK106" i="4"/>
  <c r="BK104" i="5"/>
  <c r="J135" i="5"/>
  <c r="J96" i="5"/>
  <c r="J133" i="5"/>
  <c r="J106" i="6"/>
  <c r="BK141" i="6"/>
  <c r="J141" i="6"/>
  <c r="J90" i="6"/>
  <c r="J110" i="3"/>
  <c r="J157" i="3"/>
  <c r="BK128" i="3"/>
  <c r="BK114" i="3"/>
  <c r="BK86" i="3"/>
  <c r="J644" i="4"/>
  <c r="BK318" i="4"/>
  <c r="J682" i="4"/>
  <c r="J634" i="4"/>
  <c r="BK562" i="4"/>
  <c r="BK522" i="4"/>
  <c r="J454" i="4"/>
  <c r="J270" i="4"/>
  <c r="BK161" i="4"/>
  <c r="BK604" i="4"/>
  <c r="BK520" i="4"/>
  <c r="BK170" i="4"/>
  <c r="BK97" i="4"/>
  <c r="BK577" i="4"/>
  <c r="BK523" i="4"/>
  <c r="J393" i="4"/>
  <c r="BK183" i="4"/>
  <c r="J118" i="4"/>
  <c r="BK138" i="5"/>
  <c r="BK93" i="5"/>
  <c r="J114" i="5"/>
  <c r="BK145" i="5"/>
  <c r="BK95" i="5"/>
  <c r="BK103" i="6"/>
  <c r="BK129" i="6"/>
  <c r="BK90" i="6"/>
  <c r="J100" i="6"/>
  <c r="BK101" i="6"/>
  <c r="BK1504" i="2"/>
  <c r="BK1502" i="2"/>
  <c r="BK1496" i="2"/>
  <c r="BK1442" i="2"/>
  <c r="J1440" i="2"/>
  <c r="J1401" i="2"/>
  <c r="BK1353" i="2"/>
  <c r="J1447" i="2"/>
  <c r="J1438" i="2"/>
  <c r="J1330" i="2"/>
  <c r="J1316" i="2"/>
  <c r="J1272" i="2"/>
  <c r="J1244" i="2"/>
  <c r="J1210" i="2"/>
  <c r="J1199" i="2"/>
  <c r="J1125" i="2"/>
  <c r="BK1031" i="2"/>
  <c r="BK963" i="2"/>
  <c r="J747" i="2"/>
  <c r="BK601" i="2"/>
  <c r="J423" i="2"/>
  <c r="BK379" i="2"/>
  <c r="J369" i="2"/>
  <c r="J353" i="2"/>
  <c r="J222" i="2"/>
  <c r="J183" i="2"/>
  <c r="BK146" i="2"/>
  <c r="J130" i="2"/>
  <c r="J1576" i="2"/>
  <c r="BK145" i="3"/>
  <c r="BK110" i="3"/>
  <c r="BK142" i="3"/>
  <c r="BK129" i="3"/>
  <c r="J105" i="3"/>
  <c r="BK130" i="3"/>
  <c r="BK112" i="3"/>
  <c r="BK656" i="4"/>
  <c r="BK393" i="4"/>
  <c r="BK235" i="4"/>
  <c r="J656" i="4"/>
  <c r="J560" i="4"/>
  <c r="J506" i="4"/>
  <c r="BK379" i="4"/>
  <c r="J204" i="4"/>
  <c r="J562" i="4"/>
  <c r="BK509" i="4"/>
  <c r="BK421" i="4"/>
  <c r="J106" i="4"/>
  <c r="J582" i="4"/>
  <c r="J509" i="4"/>
  <c r="BK367" i="4"/>
  <c r="J235" i="4"/>
  <c r="BK143" i="4"/>
  <c r="BK120" i="5"/>
  <c r="J143" i="5"/>
  <c r="J124" i="5"/>
  <c r="J110" i="5"/>
  <c r="BK130" i="5"/>
  <c r="J104" i="5"/>
  <c r="BK100" i="6"/>
  <c r="J112" i="6"/>
  <c r="J1490" i="2"/>
  <c r="J1483" i="2"/>
  <c r="J1480" i="2"/>
  <c r="J1451" i="2"/>
  <c r="BK1446" i="2"/>
  <c r="BK1443" i="2"/>
  <c r="BK1408" i="2"/>
  <c r="BK1401" i="2"/>
  <c r="J1397" i="2"/>
  <c r="BK1356" i="2"/>
  <c r="J1351" i="2"/>
  <c r="BK1347" i="2"/>
  <c r="J1344" i="2"/>
  <c r="BK1335" i="2"/>
  <c r="BK1333" i="2"/>
  <c r="BK1330" i="2"/>
  <c r="BK1324" i="2"/>
  <c r="BK1319" i="2"/>
  <c r="BK1316" i="2"/>
  <c r="J1306" i="2"/>
  <c r="J1301" i="2"/>
  <c r="J1296" i="2"/>
  <c r="BK1294" i="2"/>
  <c r="J1292" i="2"/>
  <c r="BK1284" i="2"/>
  <c r="J1283" i="2"/>
  <c r="BK1281" i="2"/>
  <c r="J1277" i="2"/>
  <c r="BK1272" i="2"/>
  <c r="J1264" i="2"/>
  <c r="J1256" i="2"/>
  <c r="BK1247" i="2"/>
  <c r="J1241" i="2"/>
  <c r="BK1237" i="2"/>
  <c r="J1227" i="2"/>
  <c r="J1214" i="2"/>
  <c r="BK1205" i="2"/>
  <c r="BK1199" i="2"/>
  <c r="J1190" i="2"/>
  <c r="BK1159" i="2"/>
  <c r="BK1125" i="2"/>
  <c r="BK1078" i="2"/>
  <c r="BK1069" i="2"/>
  <c r="J1056" i="2"/>
  <c r="BK1049" i="2"/>
  <c r="J1034" i="2"/>
  <c r="J1012" i="2"/>
  <c r="J971" i="2"/>
  <c r="J967" i="2"/>
  <c r="BK946" i="2"/>
  <c r="J836" i="2"/>
  <c r="BK790" i="2"/>
  <c r="J707" i="2"/>
  <c r="BK599" i="2"/>
  <c r="J581" i="2"/>
  <c r="BK549" i="2"/>
  <c r="J546" i="2"/>
  <c r="BK467" i="2"/>
  <c r="J399" i="2"/>
  <c r="J381" i="2"/>
  <c r="BK375" i="2"/>
  <c r="BK367" i="2"/>
  <c r="BK361" i="2"/>
  <c r="J359" i="2"/>
  <c r="BK353" i="2"/>
  <c r="J274" i="2"/>
  <c r="BK256" i="2"/>
  <c r="BK239" i="2"/>
  <c r="BK222" i="2"/>
  <c r="BK209" i="2"/>
  <c r="J193" i="2"/>
  <c r="BK184" i="2"/>
  <c r="BK177" i="2"/>
  <c r="J158" i="2"/>
  <c r="BK132" i="2"/>
  <c r="J128" i="2"/>
  <c r="J122" i="2"/>
  <c r="J114" i="2"/>
  <c r="AS54" i="1"/>
  <c r="J1559" i="2"/>
  <c r="BK1552" i="2"/>
  <c r="J1543" i="2"/>
  <c r="BK1536" i="2"/>
  <c r="J1532" i="2"/>
  <c r="BK1527" i="2"/>
  <c r="J1522" i="2"/>
  <c r="BK1510" i="2"/>
  <c r="J1476" i="2"/>
  <c r="BK1470" i="2"/>
  <c r="J1467" i="2"/>
  <c r="BK1465" i="2"/>
  <c r="J1463" i="2"/>
  <c r="BK1460" i="2"/>
  <c r="J1458" i="2"/>
  <c r="BK1455" i="2"/>
  <c r="BK1452" i="2"/>
  <c r="BK1444" i="2"/>
  <c r="BK1438" i="2"/>
  <c r="J1435" i="2"/>
  <c r="BK1321" i="2"/>
  <c r="BK1306" i="2"/>
  <c r="BK1264" i="2"/>
  <c r="J1247" i="2"/>
  <c r="BK1227" i="2"/>
  <c r="J1205" i="2"/>
  <c r="BK1163" i="2"/>
  <c r="J1086" i="2"/>
  <c r="BK1056" i="2"/>
  <c r="BK1012" i="2"/>
  <c r="BK961" i="2"/>
  <c r="J822" i="2"/>
  <c r="BK615" i="2"/>
  <c r="J239" i="2"/>
  <c r="BK211" i="2"/>
  <c r="BK201" i="2"/>
  <c r="J184" i="2"/>
  <c r="J170" i="2"/>
  <c r="J152" i="2"/>
  <c r="BK128" i="2"/>
  <c r="BK120" i="2"/>
  <c r="J116" i="2"/>
  <c r="BK112" i="2"/>
  <c r="BK1574" i="2"/>
  <c r="J142" i="3"/>
  <c r="J128" i="3"/>
  <c r="BK120" i="3"/>
  <c r="J115" i="3"/>
  <c r="J107" i="3"/>
  <c r="J91" i="3"/>
  <c r="J139" i="3"/>
  <c r="J121" i="3"/>
  <c r="BK100" i="3"/>
  <c r="BK89" i="3"/>
  <c r="J145" i="3"/>
  <c r="J125" i="3"/>
  <c r="BK109" i="3"/>
  <c r="BK91" i="3"/>
  <c r="J659" i="4"/>
  <c r="J593" i="4"/>
  <c r="J545" i="4"/>
  <c r="J531" i="4"/>
  <c r="J526" i="4"/>
  <c r="J499" i="4"/>
  <c r="J478" i="4"/>
  <c r="BK458" i="4"/>
  <c r="BK425" i="4"/>
  <c r="J334" i="4"/>
  <c r="BK270" i="4"/>
  <c r="BK675" i="4"/>
  <c r="BK545" i="4"/>
  <c r="BK497" i="4"/>
  <c r="J425" i="4"/>
  <c r="J259" i="4"/>
  <c r="BK147" i="4"/>
  <c r="J624" i="4"/>
  <c r="J530" i="4"/>
  <c r="BK163" i="4"/>
  <c r="J638" i="4"/>
  <c r="BK526" i="4"/>
  <c r="J458" i="4"/>
  <c r="BK397" i="4"/>
  <c r="J253" i="4"/>
  <c r="J163" i="4"/>
  <c r="J116" i="5"/>
  <c r="J145" i="5"/>
  <c r="BK113" i="5"/>
  <c r="BK140" i="5"/>
  <c r="J101" i="5"/>
  <c r="J101" i="6"/>
  <c r="J109" i="6"/>
  <c r="BK112" i="6"/>
  <c r="J103" i="6"/>
  <c r="BK103" i="3"/>
  <c r="BK133" i="3"/>
  <c r="J120" i="3"/>
  <c r="J98" i="3"/>
  <c r="BK650" i="4"/>
  <c r="J379" i="4"/>
  <c r="BK259" i="4"/>
  <c r="BK172" i="4"/>
  <c r="BK641" i="4"/>
  <c r="BK582" i="4"/>
  <c r="J535" i="4"/>
  <c r="J491" i="4"/>
  <c r="J325" i="4"/>
  <c r="BK194" i="4"/>
  <c r="BK634" i="4"/>
  <c r="J577" i="4"/>
  <c r="BK443" i="4"/>
  <c r="J137" i="4"/>
  <c r="J589" i="4"/>
  <c r="BK535" i="4"/>
  <c r="J443" i="4"/>
  <c r="BK325" i="4"/>
  <c r="J211" i="4"/>
  <c r="BK149" i="4"/>
  <c r="BK101" i="5"/>
  <c r="J121" i="5"/>
  <c r="BK91" i="5"/>
  <c r="BK124" i="5"/>
  <c r="J87" i="5"/>
  <c r="BK142" i="6"/>
  <c r="BK98" i="6"/>
  <c r="BK109" i="6"/>
  <c r="BK138" i="6"/>
  <c r="J1608" i="2"/>
  <c r="J1504" i="2"/>
  <c r="J1502" i="2"/>
  <c r="J1496" i="2"/>
  <c r="J1441" i="2"/>
  <c r="J1406" i="2"/>
  <c r="J1356" i="2"/>
  <c r="J1337" i="2"/>
  <c r="P658" i="4" l="1"/>
  <c r="P649" i="4"/>
  <c r="T658" i="4"/>
  <c r="T649" i="4"/>
  <c r="R658" i="4"/>
  <c r="R649" i="4"/>
  <c r="BK213" i="2"/>
  <c r="J213" i="2"/>
  <c r="J66" i="2" s="1"/>
  <c r="P213" i="2"/>
  <c r="BK1011" i="2"/>
  <c r="J1011" i="2"/>
  <c r="J68" i="2" s="1"/>
  <c r="T1011" i="2"/>
  <c r="T1144" i="2"/>
  <c r="R1189" i="2"/>
  <c r="P1213" i="2"/>
  <c r="BK1271" i="2"/>
  <c r="J1271" i="2"/>
  <c r="J74" i="2"/>
  <c r="T1271" i="2"/>
  <c r="BK1303" i="2"/>
  <c r="J1303" i="2"/>
  <c r="J76" i="2"/>
  <c r="T1303" i="2"/>
  <c r="P1315" i="2"/>
  <c r="T1315" i="2"/>
  <c r="R1326" i="2"/>
  <c r="BK1339" i="2"/>
  <c r="J1339" i="2"/>
  <c r="J79" i="2"/>
  <c r="R1339" i="2"/>
  <c r="T1355" i="2"/>
  <c r="R1469" i="2"/>
  <c r="P1558" i="2"/>
  <c r="P1485" i="2"/>
  <c r="BK1575" i="2"/>
  <c r="J1575" i="2"/>
  <c r="J85" i="2"/>
  <c r="T1575" i="2"/>
  <c r="R85" i="3"/>
  <c r="R84" i="3"/>
  <c r="P153" i="3"/>
  <c r="P152" i="3"/>
  <c r="BK96" i="4"/>
  <c r="J96" i="4"/>
  <c r="J61" i="4"/>
  <c r="R96" i="4"/>
  <c r="T424" i="4"/>
  <c r="BK496" i="4"/>
  <c r="J496" i="4"/>
  <c r="J65" i="4"/>
  <c r="T496" i="4"/>
  <c r="P512" i="4"/>
  <c r="BK525" i="4"/>
  <c r="J525" i="4"/>
  <c r="J69" i="4" s="1"/>
  <c r="T525" i="4"/>
  <c r="P540" i="4"/>
  <c r="R540" i="4"/>
  <c r="P555" i="4"/>
  <c r="T674" i="4"/>
  <c r="BK86" i="5"/>
  <c r="BK85" i="5"/>
  <c r="J85" i="5" s="1"/>
  <c r="J60" i="5" s="1"/>
  <c r="T86" i="5"/>
  <c r="T85" i="5"/>
  <c r="T119" i="5"/>
  <c r="T118" i="5"/>
  <c r="T117" i="5"/>
  <c r="BK107" i="2"/>
  <c r="J107" i="2" s="1"/>
  <c r="J61" i="2" s="1"/>
  <c r="R107" i="2"/>
  <c r="BK136" i="2"/>
  <c r="J136" i="2" s="1"/>
  <c r="J62" i="2" s="1"/>
  <c r="R136" i="2"/>
  <c r="BK151" i="2"/>
  <c r="J151" i="2" s="1"/>
  <c r="J63" i="2" s="1"/>
  <c r="R151" i="2"/>
  <c r="BK176" i="2"/>
  <c r="J176" i="2" s="1"/>
  <c r="J64" i="2" s="1"/>
  <c r="R176" i="2"/>
  <c r="P208" i="2"/>
  <c r="T208" i="2"/>
  <c r="R213" i="2"/>
  <c r="P1011" i="2"/>
  <c r="BK1144" i="2"/>
  <c r="J1144" i="2" s="1"/>
  <c r="J69" i="2" s="1"/>
  <c r="R1144" i="2"/>
  <c r="P1189" i="2"/>
  <c r="BK1213" i="2"/>
  <c r="T1213" i="2"/>
  <c r="P1271" i="2"/>
  <c r="BK1298" i="2"/>
  <c r="J1298" i="2" s="1"/>
  <c r="J75" i="2" s="1"/>
  <c r="R1298" i="2"/>
  <c r="P1303" i="2"/>
  <c r="BK1315" i="2"/>
  <c r="J1315" i="2"/>
  <c r="J77" i="2" s="1"/>
  <c r="BK1326" i="2"/>
  <c r="J1326" i="2" s="1"/>
  <c r="J78" i="2" s="1"/>
  <c r="T1326" i="2"/>
  <c r="P1339" i="2"/>
  <c r="T1339" i="2"/>
  <c r="P1355" i="2"/>
  <c r="BK1469" i="2"/>
  <c r="J1469" i="2"/>
  <c r="J81" i="2" s="1"/>
  <c r="T1469" i="2"/>
  <c r="R1558" i="2"/>
  <c r="R1485" i="2"/>
  <c r="BK1568" i="2"/>
  <c r="J1568" i="2"/>
  <c r="J84" i="2" s="1"/>
  <c r="R1568" i="2"/>
  <c r="P1575" i="2"/>
  <c r="T85" i="3"/>
  <c r="T84" i="3" s="1"/>
  <c r="T83" i="3" s="1"/>
  <c r="T153" i="3"/>
  <c r="T152" i="3"/>
  <c r="P96" i="4"/>
  <c r="BK424" i="4"/>
  <c r="J424" i="4"/>
  <c r="J63" i="4"/>
  <c r="P424" i="4"/>
  <c r="P95" i="4" s="1"/>
  <c r="P496" i="4"/>
  <c r="R512" i="4"/>
  <c r="P525" i="4"/>
  <c r="BK555" i="4"/>
  <c r="J555" i="4" s="1"/>
  <c r="J71" i="4" s="1"/>
  <c r="T555" i="4"/>
  <c r="R674" i="4"/>
  <c r="P86" i="5"/>
  <c r="P85" i="5"/>
  <c r="BK119" i="5"/>
  <c r="J119" i="5"/>
  <c r="J64" i="5" s="1"/>
  <c r="P119" i="5"/>
  <c r="P118" i="5"/>
  <c r="P117" i="5"/>
  <c r="P107" i="2"/>
  <c r="T107" i="2"/>
  <c r="P136" i="2"/>
  <c r="T136" i="2"/>
  <c r="P151" i="2"/>
  <c r="T151" i="2"/>
  <c r="P176" i="2"/>
  <c r="T176" i="2"/>
  <c r="BK208" i="2"/>
  <c r="J208" i="2"/>
  <c r="J65" i="2"/>
  <c r="R208" i="2"/>
  <c r="T213" i="2"/>
  <c r="R1011" i="2"/>
  <c r="P1144" i="2"/>
  <c r="BK1189" i="2"/>
  <c r="J1189" i="2" s="1"/>
  <c r="J70" i="2" s="1"/>
  <c r="T1189" i="2"/>
  <c r="R1213" i="2"/>
  <c r="R1271" i="2"/>
  <c r="P1298" i="2"/>
  <c r="T1298" i="2"/>
  <c r="R1303" i="2"/>
  <c r="R1315" i="2"/>
  <c r="P1326" i="2"/>
  <c r="BK1355" i="2"/>
  <c r="J1355" i="2"/>
  <c r="J80" i="2" s="1"/>
  <c r="R1355" i="2"/>
  <c r="P1469" i="2"/>
  <c r="BK1558" i="2"/>
  <c r="J1558" i="2" s="1"/>
  <c r="J83" i="2" s="1"/>
  <c r="T1558" i="2"/>
  <c r="T1485" i="2"/>
  <c r="P1568" i="2"/>
  <c r="T1568" i="2"/>
  <c r="R1575" i="2"/>
  <c r="BK85" i="3"/>
  <c r="BK84" i="3" s="1"/>
  <c r="J84" i="3" s="1"/>
  <c r="J60" i="3" s="1"/>
  <c r="P85" i="3"/>
  <c r="P84" i="3" s="1"/>
  <c r="P83" i="3" s="1"/>
  <c r="AU56" i="1" s="1"/>
  <c r="BK153" i="3"/>
  <c r="J153" i="3" s="1"/>
  <c r="J63" i="3" s="1"/>
  <c r="R153" i="3"/>
  <c r="R152" i="3"/>
  <c r="T96" i="4"/>
  <c r="T95" i="4"/>
  <c r="R424" i="4"/>
  <c r="R496" i="4"/>
  <c r="BK512" i="4"/>
  <c r="J512" i="4"/>
  <c r="J68" i="4"/>
  <c r="T512" i="4"/>
  <c r="R525" i="4"/>
  <c r="BK540" i="4"/>
  <c r="J540" i="4"/>
  <c r="J70" i="4"/>
  <c r="T540" i="4"/>
  <c r="R555" i="4"/>
  <c r="BK674" i="4"/>
  <c r="J674" i="4"/>
  <c r="J74" i="4" s="1"/>
  <c r="P674" i="4"/>
  <c r="R86" i="5"/>
  <c r="R85" i="5"/>
  <c r="R119" i="5"/>
  <c r="R118" i="5"/>
  <c r="R117" i="5"/>
  <c r="BK99" i="6"/>
  <c r="J99" i="6" s="1"/>
  <c r="J63" i="6" s="1"/>
  <c r="P99" i="6"/>
  <c r="R99" i="6"/>
  <c r="T99" i="6"/>
  <c r="BK128" i="6"/>
  <c r="J128" i="6"/>
  <c r="J66" i="6"/>
  <c r="P128" i="6"/>
  <c r="R128" i="6"/>
  <c r="T128" i="6"/>
  <c r="BK140" i="6"/>
  <c r="J140" i="6" s="1"/>
  <c r="J67" i="6" s="1"/>
  <c r="P140" i="6"/>
  <c r="R140" i="6"/>
  <c r="T140" i="6"/>
  <c r="BK1209" i="2"/>
  <c r="J1209" i="2"/>
  <c r="J71" i="2"/>
  <c r="BK420" i="4"/>
  <c r="J420" i="4" s="1"/>
  <c r="J62" i="4" s="1"/>
  <c r="BK658" i="4"/>
  <c r="J658" i="4"/>
  <c r="J73" i="4" s="1"/>
  <c r="BK1007" i="2"/>
  <c r="J1007" i="2"/>
  <c r="J67" i="2"/>
  <c r="BK490" i="4"/>
  <c r="J490" i="4"/>
  <c r="J64" i="4"/>
  <c r="BK508" i="4"/>
  <c r="J508" i="4" s="1"/>
  <c r="J66" i="4" s="1"/>
  <c r="BK89" i="6"/>
  <c r="J89" i="6"/>
  <c r="J61" i="6" s="1"/>
  <c r="BK108" i="6"/>
  <c r="J108" i="6"/>
  <c r="J64" i="6"/>
  <c r="BK111" i="6"/>
  <c r="J111" i="6"/>
  <c r="J65" i="6"/>
  <c r="BE90" i="6"/>
  <c r="BE98" i="6"/>
  <c r="BE104" i="6"/>
  <c r="BE106" i="6"/>
  <c r="BE109" i="6"/>
  <c r="E48" i="6"/>
  <c r="BE101" i="6"/>
  <c r="BE129" i="6"/>
  <c r="BE141" i="6"/>
  <c r="BE143" i="6"/>
  <c r="J86" i="5"/>
  <c r="J61" i="5"/>
  <c r="F84" i="6"/>
  <c r="BE100" i="6"/>
  <c r="BE103" i="6"/>
  <c r="J52" i="6"/>
  <c r="BE112" i="6"/>
  <c r="BE138" i="6"/>
  <c r="BE142" i="6"/>
  <c r="E48" i="5"/>
  <c r="J52" i="5"/>
  <c r="BE91" i="5"/>
  <c r="BE93" i="5"/>
  <c r="BE96" i="5"/>
  <c r="BE113" i="5"/>
  <c r="BE124" i="5"/>
  <c r="BE127" i="5"/>
  <c r="BE133" i="5"/>
  <c r="BE138" i="5"/>
  <c r="BE143" i="5"/>
  <c r="BE145" i="5"/>
  <c r="F55" i="5"/>
  <c r="BE87" i="5"/>
  <c r="BE104" i="5"/>
  <c r="BE110" i="5"/>
  <c r="BE114" i="5"/>
  <c r="BE95" i="5"/>
  <c r="BE101" i="5"/>
  <c r="BE107" i="5"/>
  <c r="BE116" i="5"/>
  <c r="BE120" i="5"/>
  <c r="BE121" i="5"/>
  <c r="BE130" i="5"/>
  <c r="BE135" i="5"/>
  <c r="BE140" i="5"/>
  <c r="J52" i="4"/>
  <c r="E84" i="4"/>
  <c r="F91" i="4"/>
  <c r="BE104" i="4"/>
  <c r="BE141" i="4"/>
  <c r="BE147" i="4"/>
  <c r="BE172" i="4"/>
  <c r="BE194" i="4"/>
  <c r="BE332" i="4"/>
  <c r="BE355" i="4"/>
  <c r="BE407" i="4"/>
  <c r="BE421" i="4"/>
  <c r="BE425" i="4"/>
  <c r="BE436" i="4"/>
  <c r="BE478" i="4"/>
  <c r="BE499" i="4"/>
  <c r="BE501" i="4"/>
  <c r="BE520" i="4"/>
  <c r="BE530" i="4"/>
  <c r="BE538" i="4"/>
  <c r="BE545" i="4"/>
  <c r="BE634" i="4"/>
  <c r="BE106" i="4"/>
  <c r="BE137" i="4"/>
  <c r="BE161" i="4"/>
  <c r="BE418" i="4"/>
  <c r="BE454" i="4"/>
  <c r="BE461" i="4"/>
  <c r="BE464" i="4"/>
  <c r="BE491" i="4"/>
  <c r="BE497" i="4"/>
  <c r="BE523" i="4"/>
  <c r="BE531" i="4"/>
  <c r="BE541" i="4"/>
  <c r="BE548" i="4"/>
  <c r="BE550" i="4"/>
  <c r="BE577" i="4"/>
  <c r="BE589" i="4"/>
  <c r="BE591" i="4"/>
  <c r="BE614" i="4"/>
  <c r="BE638" i="4"/>
  <c r="BE641" i="4"/>
  <c r="BE647" i="4"/>
  <c r="BE97" i="4"/>
  <c r="BE118" i="4"/>
  <c r="BE143" i="4"/>
  <c r="BE149" i="4"/>
  <c r="BE163" i="4"/>
  <c r="BE170" i="4"/>
  <c r="BE183" i="4"/>
  <c r="BE204" i="4"/>
  <c r="BE235" i="4"/>
  <c r="BE256" i="4"/>
  <c r="BE270" i="4"/>
  <c r="BE296" i="4"/>
  <c r="BE318" i="4"/>
  <c r="BE336" i="4"/>
  <c r="BE367" i="4"/>
  <c r="BE440" i="4"/>
  <c r="BE458" i="4"/>
  <c r="BE475" i="4"/>
  <c r="BE509" i="4"/>
  <c r="BE513" i="4"/>
  <c r="BE526" i="4"/>
  <c r="BE604" i="4"/>
  <c r="BE656" i="4"/>
  <c r="BE675" i="4"/>
  <c r="BE682" i="4"/>
  <c r="BE684" i="4"/>
  <c r="BE211" i="4"/>
  <c r="BE223" i="4"/>
  <c r="BE253" i="4"/>
  <c r="BE259" i="4"/>
  <c r="BE285" i="4"/>
  <c r="BE307" i="4"/>
  <c r="BE325" i="4"/>
  <c r="BE334" i="4"/>
  <c r="BE379" i="4"/>
  <c r="BE393" i="4"/>
  <c r="BE397" i="4"/>
  <c r="BE443" i="4"/>
  <c r="BE506" i="4"/>
  <c r="BE522" i="4"/>
  <c r="BE535" i="4"/>
  <c r="BE553" i="4"/>
  <c r="BE556" i="4"/>
  <c r="BE560" i="4"/>
  <c r="BE562" i="4"/>
  <c r="BE566" i="4"/>
  <c r="BE582" i="4"/>
  <c r="BE585" i="4"/>
  <c r="BE593" i="4"/>
  <c r="BE624" i="4"/>
  <c r="BE644" i="4"/>
  <c r="BE650" i="4"/>
  <c r="BE659" i="4"/>
  <c r="BE667" i="4"/>
  <c r="J1213" i="2"/>
  <c r="J73" i="2"/>
  <c r="E48" i="3"/>
  <c r="J52" i="3"/>
  <c r="F55" i="3"/>
  <c r="BE89" i="3"/>
  <c r="BE101" i="3"/>
  <c r="BE103" i="3"/>
  <c r="BE107" i="3"/>
  <c r="BE110" i="3"/>
  <c r="BE113" i="3"/>
  <c r="BE114" i="3"/>
  <c r="BE116" i="3"/>
  <c r="BE120" i="3"/>
  <c r="BE123" i="3"/>
  <c r="BE125" i="3"/>
  <c r="BE130" i="3"/>
  <c r="BE136" i="3"/>
  <c r="BE145" i="3"/>
  <c r="BE86" i="3"/>
  <c r="BE91" i="3"/>
  <c r="BE96" i="3"/>
  <c r="BE99" i="3"/>
  <c r="BE105" i="3"/>
  <c r="BE109" i="3"/>
  <c r="BE112" i="3"/>
  <c r="BE115" i="3"/>
  <c r="BE117" i="3"/>
  <c r="BE121" i="3"/>
  <c r="BE128" i="3"/>
  <c r="BE139" i="3"/>
  <c r="BE148" i="3"/>
  <c r="BE151" i="3"/>
  <c r="BE154" i="3"/>
  <c r="BE157" i="3"/>
  <c r="BE158" i="3"/>
  <c r="BE98" i="3"/>
  <c r="BE100" i="3"/>
  <c r="BE119" i="3"/>
  <c r="BE124" i="3"/>
  <c r="BE127" i="3"/>
  <c r="BE129" i="3"/>
  <c r="BE133" i="3"/>
  <c r="BE142" i="3"/>
  <c r="BE149" i="3"/>
  <c r="BE156" i="3"/>
  <c r="BE1572" i="2"/>
  <c r="BE1574" i="2"/>
  <c r="J52" i="2"/>
  <c r="F55" i="2"/>
  <c r="E95" i="2"/>
  <c r="BE108" i="2"/>
  <c r="BE112" i="2"/>
  <c r="BE114" i="2"/>
  <c r="BE116" i="2"/>
  <c r="BE118" i="2"/>
  <c r="BE124" i="2"/>
  <c r="BE130" i="2"/>
  <c r="BE134" i="2"/>
  <c r="BE137" i="2"/>
  <c r="BE146" i="2"/>
  <c r="BE152" i="2"/>
  <c r="BE170" i="2"/>
  <c r="BE177" i="2"/>
  <c r="BE181" i="2"/>
  <c r="BE191" i="2"/>
  <c r="BE197" i="2"/>
  <c r="BE201" i="2"/>
  <c r="BE203" i="2"/>
  <c r="BE211" i="2"/>
  <c r="BE230" i="2"/>
  <c r="BE256" i="2"/>
  <c r="BE258" i="2"/>
  <c r="BE346" i="2"/>
  <c r="BE353" i="2"/>
  <c r="BE359" i="2"/>
  <c r="BE367" i="2"/>
  <c r="BE369" i="2"/>
  <c r="BE375" i="2"/>
  <c r="BE379" i="2"/>
  <c r="BE397" i="2"/>
  <c r="BE467" i="2"/>
  <c r="BE601" i="2"/>
  <c r="BE604" i="2"/>
  <c r="BE615" i="2"/>
  <c r="BE707" i="2"/>
  <c r="BE806" i="2"/>
  <c r="BE822" i="2"/>
  <c r="BE836" i="2"/>
  <c r="BE946" i="2"/>
  <c r="BE961" i="2"/>
  <c r="BE963" i="2"/>
  <c r="BE965" i="2"/>
  <c r="BE967" i="2"/>
  <c r="BE1008" i="2"/>
  <c r="BE1031" i="2"/>
  <c r="BE1034" i="2"/>
  <c r="BE1069" i="2"/>
  <c r="BE1128" i="2"/>
  <c r="BE1145" i="2"/>
  <c r="BE1163" i="2"/>
  <c r="BE1190" i="2"/>
  <c r="BE1192" i="2"/>
  <c r="BE1199" i="2"/>
  <c r="BE1210" i="2"/>
  <c r="BE1222" i="2"/>
  <c r="BE1237" i="2"/>
  <c r="BE1253" i="2"/>
  <c r="BE1264" i="2"/>
  <c r="BE1269" i="2"/>
  <c r="BE1313" i="2"/>
  <c r="BE1321" i="2"/>
  <c r="BE1324" i="2"/>
  <c r="BE1435" i="2"/>
  <c r="BE1436" i="2"/>
  <c r="BE1437" i="2"/>
  <c r="BE1438" i="2"/>
  <c r="BE1440" i="2"/>
  <c r="BE1443" i="2"/>
  <c r="BE1444" i="2"/>
  <c r="BE1451" i="2"/>
  <c r="BE1454" i="2"/>
  <c r="BE1455" i="2"/>
  <c r="BE1456" i="2"/>
  <c r="BE1458" i="2"/>
  <c r="BE1460" i="2"/>
  <c r="BE1462" i="2"/>
  <c r="BE1463" i="2"/>
  <c r="BE1465" i="2"/>
  <c r="BE1466" i="2"/>
  <c r="BE1467" i="2"/>
  <c r="BE1470" i="2"/>
  <c r="BE1474" i="2"/>
  <c r="BE1504" i="2"/>
  <c r="BE1510" i="2"/>
  <c r="BE1516" i="2"/>
  <c r="BE1522" i="2"/>
  <c r="BE1527" i="2"/>
  <c r="BE1531" i="2"/>
  <c r="BE1532" i="2"/>
  <c r="BE1536" i="2"/>
  <c r="BE1539" i="2"/>
  <c r="BE1543" i="2"/>
  <c r="BE1552" i="2"/>
  <c r="BE1556" i="2"/>
  <c r="BE1559" i="2"/>
  <c r="BE1566" i="2"/>
  <c r="BE1569" i="2"/>
  <c r="BE1576" i="2"/>
  <c r="BE1584" i="2"/>
  <c r="BE1592" i="2"/>
  <c r="BE1600" i="2"/>
  <c r="BE110" i="2"/>
  <c r="BE120" i="2"/>
  <c r="BE122" i="2"/>
  <c r="BE126" i="2"/>
  <c r="BE128" i="2"/>
  <c r="BE132" i="2"/>
  <c r="BE142" i="2"/>
  <c r="BE158" i="2"/>
  <c r="BE164" i="2"/>
  <c r="BE182" i="2"/>
  <c r="BE183" i="2"/>
  <c r="BE184" i="2"/>
  <c r="BE189" i="2"/>
  <c r="BE193" i="2"/>
  <c r="BE209" i="2"/>
  <c r="BE214" i="2"/>
  <c r="BE222" i="2"/>
  <c r="BE234" i="2"/>
  <c r="BE239" i="2"/>
  <c r="BE274" i="2"/>
  <c r="BE361" i="2"/>
  <c r="BE373" i="2"/>
  <c r="BE381" i="2"/>
  <c r="BE399" i="2"/>
  <c r="BE423" i="2"/>
  <c r="BE425" i="2"/>
  <c r="BE505" i="2"/>
  <c r="BE546" i="2"/>
  <c r="BE549" i="2"/>
  <c r="BE565" i="2"/>
  <c r="BE581" i="2"/>
  <c r="BE599" i="2"/>
  <c r="BE667" i="2"/>
  <c r="BE747" i="2"/>
  <c r="BE787" i="2"/>
  <c r="BE790" i="2"/>
  <c r="BE901" i="2"/>
  <c r="BE905" i="2"/>
  <c r="BE969" i="2"/>
  <c r="BE971" i="2"/>
  <c r="BE1012" i="2"/>
  <c r="BE1027" i="2"/>
  <c r="BE1049" i="2"/>
  <c r="BE1053" i="2"/>
  <c r="BE1056" i="2"/>
  <c r="BE1065" i="2"/>
  <c r="BE1071" i="2"/>
  <c r="BE1074" i="2"/>
  <c r="BE1078" i="2"/>
  <c r="BE1082" i="2"/>
  <c r="BE1086" i="2"/>
  <c r="BE1125" i="2"/>
  <c r="BE1159" i="2"/>
  <c r="BE1177" i="2"/>
  <c r="BE1194" i="2"/>
  <c r="BE1201" i="2"/>
  <c r="BE1203" i="2"/>
  <c r="BE1205" i="2"/>
  <c r="BE1207" i="2"/>
  <c r="BE1214" i="2"/>
  <c r="BE1218" i="2"/>
  <c r="BE1227" i="2"/>
  <c r="BE1229" i="2"/>
  <c r="BE1236" i="2"/>
  <c r="BE1238" i="2"/>
  <c r="BE1241" i="2"/>
  <c r="BE1244" i="2"/>
  <c r="BE1247" i="2"/>
  <c r="BE1250" i="2"/>
  <c r="BE1256" i="2"/>
  <c r="BE1258" i="2"/>
  <c r="BE1261" i="2"/>
  <c r="BE1266" i="2"/>
  <c r="BE1272" i="2"/>
  <c r="BE1276" i="2"/>
  <c r="BE1277" i="2"/>
  <c r="BE1281" i="2"/>
  <c r="BE1282" i="2"/>
  <c r="BE1283" i="2"/>
  <c r="BE1284" i="2"/>
  <c r="BE1288" i="2"/>
  <c r="BE1292" i="2"/>
  <c r="BE1294" i="2"/>
  <c r="BE1295" i="2"/>
  <c r="BE1296" i="2"/>
  <c r="BE1299" i="2"/>
  <c r="BE1301" i="2"/>
  <c r="BE1304" i="2"/>
  <c r="BE1306" i="2"/>
  <c r="BE1308" i="2"/>
  <c r="BE1316" i="2"/>
  <c r="BE1317" i="2"/>
  <c r="BE1319" i="2"/>
  <c r="BE1322" i="2"/>
  <c r="BE1327" i="2"/>
  <c r="BE1329" i="2"/>
  <c r="BE1330" i="2"/>
  <c r="BE1332" i="2"/>
  <c r="BE1333" i="2"/>
  <c r="BE1335" i="2"/>
  <c r="BE1337" i="2"/>
  <c r="BE1340" i="2"/>
  <c r="BE1344" i="2"/>
  <c r="BE1347" i="2"/>
  <c r="BE1349" i="2"/>
  <c r="BE1351" i="2"/>
  <c r="BE1353" i="2"/>
  <c r="BE1356" i="2"/>
  <c r="BE1361" i="2"/>
  <c r="BE1397" i="2"/>
  <c r="BE1399" i="2"/>
  <c r="BE1401" i="2"/>
  <c r="BE1406" i="2"/>
  <c r="BE1408" i="2"/>
  <c r="BE1410" i="2"/>
  <c r="BE1439" i="2"/>
  <c r="BE1441" i="2"/>
  <c r="BE1442" i="2"/>
  <c r="BE1445" i="2"/>
  <c r="BE1446" i="2"/>
  <c r="BE1447" i="2"/>
  <c r="BE1449" i="2"/>
  <c r="BE1452" i="2"/>
  <c r="BE1476" i="2"/>
  <c r="BE1480" i="2"/>
  <c r="BE1483" i="2"/>
  <c r="BE1486" i="2"/>
  <c r="BE1490" i="2"/>
  <c r="BE1496" i="2"/>
  <c r="BE1502" i="2"/>
  <c r="BE1608" i="2"/>
  <c r="F36" i="2"/>
  <c r="BC55" i="1" s="1"/>
  <c r="F36" i="3"/>
  <c r="BC56" i="1"/>
  <c r="F35" i="3"/>
  <c r="BB56" i="1" s="1"/>
  <c r="J34" i="5"/>
  <c r="AW58" i="1"/>
  <c r="F35" i="5"/>
  <c r="BB58" i="1" s="1"/>
  <c r="J34" i="6"/>
  <c r="AW59" i="1"/>
  <c r="J34" i="2"/>
  <c r="AW55" i="1" s="1"/>
  <c r="F34" i="4"/>
  <c r="BA57" i="1"/>
  <c r="F36" i="5"/>
  <c r="BC58" i="1" s="1"/>
  <c r="F34" i="5"/>
  <c r="BA58" i="1"/>
  <c r="F37" i="6"/>
  <c r="BD59" i="1" s="1"/>
  <c r="F35" i="6"/>
  <c r="BB59" i="1"/>
  <c r="F37" i="5"/>
  <c r="BD58" i="1" s="1"/>
  <c r="F34" i="6"/>
  <c r="BA59" i="1"/>
  <c r="F36" i="6"/>
  <c r="BC59" i="1" s="1"/>
  <c r="F37" i="2"/>
  <c r="BD55" i="1"/>
  <c r="F34" i="3"/>
  <c r="BA56" i="1" s="1"/>
  <c r="F37" i="4"/>
  <c r="BD57" i="1"/>
  <c r="F35" i="2"/>
  <c r="BB55" i="1" s="1"/>
  <c r="F34" i="2"/>
  <c r="BA55" i="1"/>
  <c r="J34" i="3"/>
  <c r="AW56" i="1" s="1"/>
  <c r="F36" i="4"/>
  <c r="BC57" i="1"/>
  <c r="F37" i="3"/>
  <c r="BD56" i="1" s="1"/>
  <c r="J34" i="4"/>
  <c r="AW57" i="1"/>
  <c r="F35" i="4"/>
  <c r="BB57" i="1" s="1"/>
  <c r="BK106" i="2" l="1"/>
  <c r="J106" i="2" s="1"/>
  <c r="J60" i="2" s="1"/>
  <c r="BK152" i="3"/>
  <c r="J152" i="3" s="1"/>
  <c r="J62" i="3" s="1"/>
  <c r="J85" i="3"/>
  <c r="J61" i="3" s="1"/>
  <c r="BK1485" i="2"/>
  <c r="J1485" i="2" s="1"/>
  <c r="J82" i="2" s="1"/>
  <c r="T97" i="6"/>
  <c r="T87" i="6" s="1"/>
  <c r="R97" i="6"/>
  <c r="R87" i="6"/>
  <c r="R1212" i="2"/>
  <c r="R105" i="2" s="1"/>
  <c r="P97" i="6"/>
  <c r="P87" i="6" s="1"/>
  <c r="AU59" i="1" s="1"/>
  <c r="BK649" i="4"/>
  <c r="J649" i="4" s="1"/>
  <c r="J72" i="4" s="1"/>
  <c r="T1212" i="2"/>
  <c r="R95" i="4"/>
  <c r="R84" i="5"/>
  <c r="T511" i="4"/>
  <c r="T94" i="4"/>
  <c r="P84" i="5"/>
  <c r="AU58" i="1" s="1"/>
  <c r="R106" i="2"/>
  <c r="T84" i="5"/>
  <c r="P511" i="4"/>
  <c r="P94" i="4" s="1"/>
  <c r="AU57" i="1" s="1"/>
  <c r="R83" i="3"/>
  <c r="T106" i="2"/>
  <c r="T105" i="2" s="1"/>
  <c r="P106" i="2"/>
  <c r="R511" i="4"/>
  <c r="P1212" i="2"/>
  <c r="BK97" i="6"/>
  <c r="J97" i="6"/>
  <c r="J62" i="6"/>
  <c r="BK118" i="5"/>
  <c r="J118" i="5" s="1"/>
  <c r="J63" i="5" s="1"/>
  <c r="BK95" i="4"/>
  <c r="J95" i="4" s="1"/>
  <c r="J60" i="4" s="1"/>
  <c r="BK88" i="6"/>
  <c r="J88" i="6"/>
  <c r="J60" i="6"/>
  <c r="BK83" i="3"/>
  <c r="J83" i="3" s="1"/>
  <c r="J30" i="3" s="1"/>
  <c r="AG56" i="1" s="1"/>
  <c r="J33" i="3"/>
  <c r="AV56" i="1" s="1"/>
  <c r="AT56" i="1" s="1"/>
  <c r="F33" i="2"/>
  <c r="AZ55" i="1" s="1"/>
  <c r="J33" i="2"/>
  <c r="AV55" i="1"/>
  <c r="AT55" i="1" s="1"/>
  <c r="F33" i="4"/>
  <c r="AZ57" i="1" s="1"/>
  <c r="BB54" i="1"/>
  <c r="AX54" i="1"/>
  <c r="J33" i="6"/>
  <c r="AV59" i="1" s="1"/>
  <c r="AT59" i="1" s="1"/>
  <c r="F33" i="3"/>
  <c r="AZ56" i="1"/>
  <c r="J33" i="4"/>
  <c r="AV57" i="1" s="1"/>
  <c r="AT57" i="1" s="1"/>
  <c r="J33" i="5"/>
  <c r="AV58" i="1"/>
  <c r="AT58" i="1" s="1"/>
  <c r="F33" i="5"/>
  <c r="AZ58" i="1"/>
  <c r="F33" i="6"/>
  <c r="AZ59" i="1" s="1"/>
  <c r="BD54" i="1"/>
  <c r="W33" i="1"/>
  <c r="BC54" i="1"/>
  <c r="W32" i="1" s="1"/>
  <c r="BA54" i="1"/>
  <c r="W30" i="1"/>
  <c r="BK511" i="4" l="1"/>
  <c r="J511" i="4" s="1"/>
  <c r="J67" i="4" s="1"/>
  <c r="BK1212" i="2"/>
  <c r="P105" i="2"/>
  <c r="AU55" i="1"/>
  <c r="AU54" i="1" s="1"/>
  <c r="R94" i="4"/>
  <c r="BK117" i="5"/>
  <c r="J117" i="5" s="1"/>
  <c r="J62" i="5" s="1"/>
  <c r="BK87" i="6"/>
  <c r="J87" i="6" s="1"/>
  <c r="J59" i="6" s="1"/>
  <c r="AN56" i="1"/>
  <c r="J59" i="3"/>
  <c r="J39" i="3"/>
  <c r="AW54" i="1"/>
  <c r="AK30" i="1"/>
  <c r="AY54" i="1"/>
  <c r="W31" i="1"/>
  <c r="AZ54" i="1"/>
  <c r="AV54" i="1" s="1"/>
  <c r="AK29" i="1" s="1"/>
  <c r="BK94" i="4" l="1"/>
  <c r="J94" i="4" s="1"/>
  <c r="J59" i="4" s="1"/>
  <c r="J1212" i="2"/>
  <c r="J72" i="2" s="1"/>
  <c r="BK105" i="2"/>
  <c r="J105" i="2" s="1"/>
  <c r="BK84" i="5"/>
  <c r="J84" i="5" s="1"/>
  <c r="J59" i="5" s="1"/>
  <c r="J30" i="4"/>
  <c r="AG57" i="1"/>
  <c r="AT54" i="1"/>
  <c r="J30" i="6"/>
  <c r="AG59" i="1" s="1"/>
  <c r="W29" i="1"/>
  <c r="J59" i="2" l="1"/>
  <c r="J30" i="2"/>
  <c r="J39" i="4"/>
  <c r="J39" i="6"/>
  <c r="AN59" i="1"/>
  <c r="AN57" i="1"/>
  <c r="J30" i="5"/>
  <c r="AG58" i="1"/>
  <c r="AN58" i="1" s="1"/>
  <c r="AG55" i="1" l="1"/>
  <c r="AN55" i="1" s="1"/>
  <c r="J39" i="2"/>
  <c r="J39" i="5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<sst xmlns="http://schemas.openxmlformats.org/spreadsheetml/2006/main" count="22997" uniqueCount="2398">
  <si>
    <t>Export Komplet</t>
  </si>
  <si>
    <t>VZ</t>
  </si>
  <si>
    <t>2.0</t>
  </si>
  <si>
    <t>ZAMOK</t>
  </si>
  <si>
    <t>False</t>
  </si>
  <si>
    <t>{aede776f-b95b-45ae-8003-78e19c990846}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</si>
  <si>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</si>
  <si>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</si>
  <si>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</si>
  <si>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</si>
  <si>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</si>
  <si>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</si>
  <si>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</si>
  <si>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</si>
  <si>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</si>
  <si>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</si>
  <si>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</si>
  <si>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OA Vlašim – Dokončení PD – Revitalizace obvodového pláště</t>
  </si>
  <si>
    <t>KSO:</t>
  </si>
  <si>
    <t/>
  </si>
  <si>
    <t>CC-CZ:</t>
  </si>
  <si>
    <t>Místo:</t>
  </si>
  <si>
    <t>OA Vlašim</t>
  </si>
  <si>
    <t>Datum:</t>
  </si>
  <si>
    <t>19. 10. 2023</t>
  </si>
  <si>
    <t>Zadavatel:</t>
  </si>
  <si>
    <t>IČ:</t>
  </si>
  <si>
    <t>61664537</t>
  </si>
  <si>
    <t>Obchodní akademie Vlašim, V sadě 1565, Vlašim</t>
  </si>
  <si>
    <t>DIČ:</t>
  </si>
  <si>
    <t>CZ61664537</t>
  </si>
  <si>
    <t>Uchazeč:</t>
  </si>
  <si>
    <t>Vyplň údaj</t>
  </si>
  <si>
    <t>Projektant:</t>
  </si>
  <si>
    <t>03595269</t>
  </si>
  <si>
    <t>Saffron  Universe s.r.o.</t>
  </si>
  <si>
    <t>CZ03595269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</si>
  <si>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</si>
  <si>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</si>
  <si>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</si>
  <si>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</si>
  <si>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</si>
  <si>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</si>
  <si>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</si>
  <si>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</si>
  <si>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</si>
  <si>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</si>
  <si>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</si>
  <si>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</si>
  <si>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</si>
  <si>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</si>
  <si>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</si>
  <si>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</si>
  <si>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</si>
  <si>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</si>
  <si>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</si>
  <si>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</si>
  <si>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</si>
  <si>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</si>
  <si>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</si>
  <si>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</si>
  <si>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</si>
  <si>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</si>
  <si>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</si>
  <si>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</si>
  <si>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</si>
  <si>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</si>
  <si>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</si>
  <si>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</si>
  <si>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</si>
  <si>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</si>
  <si>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</si>
  <si>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</si>
  <si>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</si>
  <si>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</si>
  <si>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</si>
  <si>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</si>
  <si>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</si>
  <si>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</si>
  <si>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</si>
  <si>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</si>
  <si>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Budova Obchodní akademie</t>
  </si>
  <si>
    <t>STA</t>
  </si>
  <si>
    <t>1</t>
  </si>
  <si>
    <t>{9dd2f1bc-e6b0-4b07-925f-f0e003d1f5d6}</t>
  </si>
  <si>
    <t>2</t>
  </si>
  <si>
    <t>SO 01-2</t>
  </si>
  <si>
    <t>Hromosvod Obchodní akademie</t>
  </si>
  <si>
    <t>{e27b3ebd-1ad8-4a92-9180-fc238e296779}</t>
  </si>
  <si>
    <t>SO 02</t>
  </si>
  <si>
    <t>Budova Tělocvičny</t>
  </si>
  <si>
    <t>{986a5d62-0e93-453c-b6a4-d730d355773b}</t>
  </si>
  <si>
    <t>SO 02-2</t>
  </si>
  <si>
    <t>Hromosvod Tělocvična</t>
  </si>
  <si>
    <t>{a5449f5b-b135-44ce-b090-f11ea68a66a2}</t>
  </si>
  <si>
    <t>03</t>
  </si>
  <si>
    <t>VON</t>
  </si>
  <si>
    <t>{52b51648-2c88-498d-96a9-3f2866e848c4}</t>
  </si>
  <si>
    <t>KRYCÍ LIST SOUPISU PRACÍ</t>
  </si>
  <si>
    <t>Objekt:</t>
  </si>
  <si>
    <t>SO 01 - Budova Obchodní akademie</t>
  </si>
  <si>
    <t>Obchodní akademie, Vlašim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</si>
  <si>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</si>
  <si>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</si>
  <si>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</si>
  <si>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</si>
  <si>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</si>
  <si>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</si>
  <si>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</si>
  <si>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</si>
  <si>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</si>
  <si>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</si>
  <si>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</si>
  <si>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62 - Úprava povrchů vnějších</t>
  </si>
  <si>
    <t xml:space="preserve">    9 - Ostatní konstrukce a práce, bourání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</si>
  <si>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</si>
  <si>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</si>
  <si>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</si>
  <si>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</si>
  <si>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</si>
  <si>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</si>
  <si>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</si>
  <si>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</si>
  <si>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</si>
  <si>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</si>
  <si>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</si>
  <si>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</si>
  <si>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</si>
  <si>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</si>
  <si>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  767.d - zámečnické venkovní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</si>
  <si>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</si>
  <si>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</si>
  <si>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</si>
  <si>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</si>
  <si>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</si>
  <si>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</si>
  <si>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</si>
  <si>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</si>
  <si>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</si>
  <si>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</si>
  <si>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</si>
  <si>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</si>
  <si>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</si>
  <si>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</si>
  <si>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</si>
  <si>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</si>
  <si>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</si>
  <si>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</si>
  <si>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</si>
  <si>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</si>
  <si>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114203101</t>
  </si>
  <si>
    <t>Rozebrání dlažeb nebo záhozů s naložením na dopravní prostředek dlažeb z lomového kamene nebo betonových tvárnic na sucho nebo se spárami vyplněnými pískem nebo drnem</t>
  </si>
  <si>
    <t>m3</t>
  </si>
  <si>
    <t>4</t>
  </si>
  <si>
    <t>1166282647</t>
  </si>
  <si>
    <t>Online PSC</t>
  </si>
  <si>
    <t>https://podminky.urs.cz/item/CS_URS_2023_02/114203101</t>
  </si>
  <si>
    <t>121112003</t>
  </si>
  <si>
    <t>Sejmutí ornice ručně při souvislé ploše, tl. vrstvy do 200 mm</t>
  </si>
  <si>
    <t>m2</t>
  </si>
  <si>
    <t>-1500520821</t>
  </si>
  <si>
    <t>https://podminky.urs.cz/item/CS_URS_2023_02/121112003</t>
  </si>
  <si>
    <t>3</t>
  </si>
  <si>
    <t>131313701</t>
  </si>
  <si>
    <t>Hloubení nezapažených jam ručně s urovnáním dna do předepsaného profilu a spádu v hornině třídy těžitelnosti II skupiny 4 soudržných</t>
  </si>
  <si>
    <t>-778607668</t>
  </si>
  <si>
    <t>https://podminky.urs.cz/item/CS_URS_2023_02/131313701</t>
  </si>
  <si>
    <t>133312811</t>
  </si>
  <si>
    <t>Hloubení nezapažených šachet ručně v horninách třídy těžitelnosti II skupiny 4, půdorysná plocha výkopu do 4 m2</t>
  </si>
  <si>
    <t>579960929</t>
  </si>
  <si>
    <t>https://podminky.urs.cz/item/CS_URS_2023_02/133312811</t>
  </si>
  <si>
    <t>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</si>
  <si>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</si>
  <si>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</si>
  <si>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-1340901129</t>
  </si>
  <si>
    <t>https://podminky.urs.cz/item/CS_URS_2023_02/162751137</t>
  </si>
  <si>
    <t>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</si>
  <si>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</si>
  <si>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</si>
  <si>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1170519819</t>
  </si>
  <si>
    <t>https://podminky.urs.cz/item/CS_URS_2023_02/162751139</t>
  </si>
  <si>
    <t>7</t>
  </si>
  <si>
    <t>171111104</t>
  </si>
  <si>
    <t>Uložení sypanin do násypů ručně s rozprostřením sypaniny ve vrstvách a s hrubým urovnáním zhutněných z hornin nesoudržných sypkých</t>
  </si>
  <si>
    <t>1711044603</t>
  </si>
  <si>
    <t>https://podminky.urs.cz/item/CS_URS_2023_02/171111104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</si>
  <si>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</si>
  <si>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</si>
  <si>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</si>
  <si>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</si>
  <si>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-1021955020</t>
  </si>
  <si>
    <t>https://podminky.urs.cz/item/CS_URS_2023_02/171201221</t>
  </si>
  <si>
    <t>9</t>
  </si>
  <si>
    <t>171251201</t>
  </si>
  <si>
    <t>Uložení sypaniny na skládky nebo meziskládky bez hutnění s upravením uložené sypaniny do předepsaného tvaru</t>
  </si>
  <si>
    <t>-2010039531</t>
  </si>
  <si>
    <t>https://podminky.urs.cz/item/CS_URS_2023_02/171251201</t>
  </si>
  <si>
    <t>10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</si>
  <si>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</si>
  <si>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</si>
  <si>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570927423</t>
  </si>
  <si>
    <t>https://podminky.urs.cz/item/CS_URS_2023_02/175111101</t>
  </si>
  <si>
    <t>11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</si>
  <si>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</si>
  <si>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</si>
  <si>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-913497665</t>
  </si>
  <si>
    <t>https://podminky.urs.cz/item/CS_URS_2023_02/175111109</t>
  </si>
  <si>
    <t>12</t>
  </si>
  <si>
    <t>181411131</t>
  </si>
  <si>
    <t>Založení trávníku na půdě předem připravené plochy do 1000 m2 výsevem včetně utažení parkového v rovině nebo na svahu do 1:5</t>
  </si>
  <si>
    <t>813514158</t>
  </si>
  <si>
    <t>https://podminky.urs.cz/item/CS_URS_2023_02/181411131</t>
  </si>
  <si>
    <t>13</t>
  </si>
  <si>
    <t>M</t>
  </si>
  <si>
    <t>00572410</t>
  </si>
  <si>
    <t>osivo směs travní parková</t>
  </si>
  <si>
    <t>kg</t>
  </si>
  <si>
    <t>33520077</t>
  </si>
  <si>
    <t>VV</t>
  </si>
  <si>
    <t>11*0,02 'Přepočtené koeficientem množství</t>
  </si>
  <si>
    <t>14</t>
  </si>
  <si>
    <t>182311123</t>
  </si>
  <si>
    <t>Rozprostření a urovnání ornice ve svahu sklonu přes 1:5 ručně při souvislé ploše, tl. vrstvy do 200 mm</t>
  </si>
  <si>
    <t>-960320368</t>
  </si>
  <si>
    <t>https://podminky.urs.cz/item/CS_URS_2023_02/182311123</t>
  </si>
  <si>
    <t>Zakládání</t>
  </si>
  <si>
    <t>279113142</t>
  </si>
  <si>
    <t>Základové zdi z tvárnic ztraceného bednění včetně výplně z betonu bez zvláštních nároků na vliv prostředí třídy C 20/25, tloušťky zdiva přes 150 do 200 mm</t>
  </si>
  <si>
    <t>-1305699275</t>
  </si>
  <si>
    <t>https://podminky.urs.cz/item/CS_URS_2023_02/279113142</t>
  </si>
  <si>
    <t>zřízení 2ks schodišť - západní fasáda, únikové dveře</t>
  </si>
  <si>
    <t>schodnice,podesta</t>
  </si>
  <si>
    <t>((0,9+0,32+0,32)*0,5)*4</t>
  </si>
  <si>
    <t>16</t>
  </si>
  <si>
    <t>27911394.R</t>
  </si>
  <si>
    <t>Základové zdi z tvárnic ztraceného bednění, tloušťky zdiva do 200 mm - řezání tvárnic na požadovanou výšku</t>
  </si>
  <si>
    <t>m</t>
  </si>
  <si>
    <t>1069993659</t>
  </si>
  <si>
    <t>schodnice</t>
  </si>
  <si>
    <t>(0,9+0,3+0,32)*4</t>
  </si>
  <si>
    <t>17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</si>
  <si>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</si>
  <si>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</si>
  <si>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288126627</t>
  </si>
  <si>
    <t>https://podminky.urs.cz/item/CS_URS_2023_02/279361821</t>
  </si>
  <si>
    <t>výztuž schodnic</t>
  </si>
  <si>
    <t>0,035</t>
  </si>
  <si>
    <t>Svislé a kompletní konstrukce</t>
  </si>
  <si>
    <t>18</t>
  </si>
  <si>
    <t>311272211</t>
  </si>
  <si>
    <t>Zdivo z pórobetonových tvárnic na tenké maltové lože, tl. zdiva 300 mm pevnost tvárnic do P2, objemová hmotnost do 450 kg/m3 hladkých</t>
  </si>
  <si>
    <t>850648780</t>
  </si>
  <si>
    <t>https://podminky.urs.cz/item/CS_URS_2023_02/311272211</t>
  </si>
  <si>
    <t>"nadezdívka atiky, navýšení o 25 cm"</t>
  </si>
  <si>
    <t>Výkres D.1.1.27 - PŮDORYS STŘECHY - NOVÝ STAV"</t>
  </si>
  <si>
    <t>(69,8+69,236+27,431+3,424+8,069+8,069+5,407+12,809+35,790+35,790+71,134+71,134+34,928+6,487+6,487+10,0)*0,25</t>
  </si>
  <si>
    <t>Součet</t>
  </si>
  <si>
    <t>19</t>
  </si>
  <si>
    <t>417321515</t>
  </si>
  <si>
    <t>Ztužující pásy a věnce z betonu železového (bez výztuže) tř. C 25/30</t>
  </si>
  <si>
    <t>-1440081195</t>
  </si>
  <si>
    <t>https://podminky.urs.cz/item/CS_URS_2023_02/417321515</t>
  </si>
  <si>
    <t>"ztužující věnec nadezdívky atiky, navýšení o 25 cm"</t>
  </si>
  <si>
    <t>(69,8+69,236+27,431+3,424+8,069+8,069+5,407+12,809+35,790+35,790+71,134+71,134+34,928+6,487+6,487+10,0)*0,3*0,1</t>
  </si>
  <si>
    <t>20</t>
  </si>
  <si>
    <t>417351115</t>
  </si>
  <si>
    <t>Bednění bočnic ztužujících pásů a věnců včetně vzpěr zřízení</t>
  </si>
  <si>
    <t>-933913047</t>
  </si>
  <si>
    <t>https://podminky.urs.cz/item/CS_URS_2023_02/417351115</t>
  </si>
  <si>
    <t>"bednění ztužujícího věnce nadezdívky atiky, navýšení o 25 cm"</t>
  </si>
  <si>
    <t>(69,8+69,236+27,431+3,424+8,069+8,069+5,407+12,809+35,790+35,790+71,134+71,134+34,928+6,487+6,487+10,0)*0,15*2</t>
  </si>
  <si>
    <t>417351116</t>
  </si>
  <si>
    <t>Bednění bočnic ztužujících pásů a věnců včetně vzpěr odstranění</t>
  </si>
  <si>
    <t>-137525388</t>
  </si>
  <si>
    <t>https://podminky.urs.cz/item/CS_URS_2023_02/417351116</t>
  </si>
  <si>
    <t>Vodorovné konstrukce</t>
  </si>
  <si>
    <t>22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</si>
  <si>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</si>
  <si>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</si>
  <si>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-1859181534</t>
  </si>
  <si>
    <t>https://podminky.urs.cz/item/CS_URS_2023_02/434191421</t>
  </si>
  <si>
    <t>stupně</t>
  </si>
  <si>
    <t>(1+1+1)*2*1,48</t>
  </si>
  <si>
    <t>23</t>
  </si>
  <si>
    <t>RMAT0008</t>
  </si>
  <si>
    <t>stupeň schodišťový žulový plný 160x350x1480 rovný,řezaný, tryskaný s protiskluznou dvojitou drážkou na čelní hraně</t>
  </si>
  <si>
    <t>kus</t>
  </si>
  <si>
    <t>868891300</t>
  </si>
  <si>
    <t>24</t>
  </si>
  <si>
    <t>RMAT0009</t>
  </si>
  <si>
    <t>stupeň schodišťový žulový plný 160x350x1480 výstupní,řezaný, tryskaný s protiskluznou dvojitou drážkou na čelní hraně</t>
  </si>
  <si>
    <t>1179301391</t>
  </si>
  <si>
    <t>25</t>
  </si>
  <si>
    <t>RMAT0010</t>
  </si>
  <si>
    <t xml:space="preserve">kamenná deska podesty, žulová plná 900x160x740 </t>
  </si>
  <si>
    <t>-1496492887</t>
  </si>
  <si>
    <t>26</t>
  </si>
  <si>
    <t>713131151</t>
  </si>
  <si>
    <t>Montáž tepelné izolace stěn rohožemi, pásy, deskami, dílci, bloky (izolační materiál ve specifikaci) vložením jednovrstvě</t>
  </si>
  <si>
    <t>-1184020941</t>
  </si>
  <si>
    <t>https://podminky.urs.cz/item/CS_URS_2023_02/713131151</t>
  </si>
  <si>
    <t>dilatace mezi schodišťovou konstgrukci a stěnu</t>
  </si>
  <si>
    <t>3,907</t>
  </si>
  <si>
    <t>27</t>
  </si>
  <si>
    <t>28375931</t>
  </si>
  <si>
    <t>deska EPS 70 fasádní λ=0,039 tl 30mm</t>
  </si>
  <si>
    <t>-1451954942</t>
  </si>
  <si>
    <t>3,907*1,1 'Přepočtené koeficientem množství</t>
  </si>
  <si>
    <t>28</t>
  </si>
  <si>
    <t>430321515</t>
  </si>
  <si>
    <t>Schodišťové konstrukce a rampy z betonu železového (bez výztuže) stupně, schodnice, ramena, podesty s nosníky tř. C 20/25</t>
  </si>
  <si>
    <t>1538855095</t>
  </si>
  <si>
    <t>https://podminky.urs.cz/item/CS_URS_2023_02/430321515</t>
  </si>
  <si>
    <t>29</t>
  </si>
  <si>
    <t>430362021</t>
  </si>
  <si>
    <t>Výztuž schodišťových konstrukcí a ramp stupňů, schodnic, ramen, podest s nosníky ze svařovaných sítí z drátů typu KARI</t>
  </si>
  <si>
    <t>-771579444</t>
  </si>
  <si>
    <t>https://podminky.urs.cz/item/CS_URS_2023_02/430362021</t>
  </si>
  <si>
    <t>0,09</t>
  </si>
  <si>
    <t>30</t>
  </si>
  <si>
    <t>431351121</t>
  </si>
  <si>
    <t>Bednění podest, podstupňových desek a ramp včetně podpěrné konstrukce výšky do 4 m půdorysně přímočarých zřízení</t>
  </si>
  <si>
    <t>-1331604593</t>
  </si>
  <si>
    <t>https://podminky.urs.cz/item/CS_URS_2023_02/431351121</t>
  </si>
  <si>
    <t>2,716</t>
  </si>
  <si>
    <t>31</t>
  </si>
  <si>
    <t>431351122</t>
  </si>
  <si>
    <t>Bednění podest, podstupňových desek a ramp včetně podpěrné konstrukce výšky do 4 m půdorysně přímočarých odstranění</t>
  </si>
  <si>
    <t>-2077253832</t>
  </si>
  <si>
    <t>https://podminky.urs.cz/item/CS_URS_2023_02/431351122</t>
  </si>
  <si>
    <t>32</t>
  </si>
  <si>
    <t>271532212</t>
  </si>
  <si>
    <t>Podsyp pod základové konstrukce se zhutněním a urovnáním povrchu z kameniva hrubého, frakce 16 - 32 mm</t>
  </si>
  <si>
    <t>-1354256853</t>
  </si>
  <si>
    <t>https://podminky.urs.cz/item/CS_URS_2023_02/271532212</t>
  </si>
  <si>
    <t>podsyp do základové spáry, výplň vnitřního prostoru</t>
  </si>
  <si>
    <t>5,387</t>
  </si>
  <si>
    <t>Komunikace pozemní</t>
  </si>
  <si>
    <t>33</t>
  </si>
  <si>
    <t>596811122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</si>
  <si>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</si>
  <si>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514937081</t>
  </si>
  <si>
    <t>https://podminky.urs.cz/item/CS_URS_2023_02/596811122</t>
  </si>
  <si>
    <t>34</t>
  </si>
  <si>
    <t>59248005</t>
  </si>
  <si>
    <t>dlažba plošná betonová chodníková 300x300x50mm přírodní</t>
  </si>
  <si>
    <t>-1418840164</t>
  </si>
  <si>
    <t>5,95*1,02 'Přepočtené koeficientem množství</t>
  </si>
  <si>
    <t>Úpravy povrchů, podlahy a osazování výplní</t>
  </si>
  <si>
    <t>35</t>
  </si>
  <si>
    <t>612131121</t>
  </si>
  <si>
    <t>Podkladní a spojovací vrstva vnitřních omítaných ploch penetrace disperzní nanášená ručně stěn</t>
  </si>
  <si>
    <t>-1263396780</t>
  </si>
  <si>
    <t>https://podminky.urs.cz/item/CS_URS_2023_02/612131121</t>
  </si>
  <si>
    <t>"začištění vnitřních ostění a zděných parapetů -výměna oken</t>
  </si>
  <si>
    <t>"začištění oken O1-ostění a nadpraží oken"</t>
  </si>
  <si>
    <t>((1,0+1,86+1,86)*0,5)*3</t>
  </si>
  <si>
    <t>"začištění oken O1-parapety oken"</t>
  </si>
  <si>
    <t>(1,0*1,0)*3</t>
  </si>
  <si>
    <t>36</t>
  </si>
  <si>
    <t>612345301</t>
  </si>
  <si>
    <t>Sádrová nebo vápenosádrová omítka ostění nebo nadpraží hladká</t>
  </si>
  <si>
    <t>-1397112537</t>
  </si>
  <si>
    <t>https://podminky.urs.cz/item/CS_URS_2023_02/612345301</t>
  </si>
  <si>
    <t>37</t>
  </si>
  <si>
    <t>619991001</t>
  </si>
  <si>
    <t>Zakrytí vnitřních ploch před znečištěním včetně pozdějšího odkrytí podlah fólií přilepenou lepící páskou</t>
  </si>
  <si>
    <t>2097653264</t>
  </si>
  <si>
    <t>https://podminky.urs.cz/item/CS_URS_2023_02/619991001</t>
  </si>
  <si>
    <t>"podlaha  při začišťování oken O1"</t>
  </si>
  <si>
    <t>2,0*5,0</t>
  </si>
  <si>
    <t>38</t>
  </si>
  <si>
    <t>619991021</t>
  </si>
  <si>
    <t>Zakrytí vnitřních ploch před znečištěním včetně pozdějšího odkrytí rámů oken a dveří, keramických soklů oblepením malířskou páskou</t>
  </si>
  <si>
    <t>368542409</t>
  </si>
  <si>
    <t>https://podminky.urs.cz/item/CS_URS_2023_02/619991021</t>
  </si>
  <si>
    <t>"okna O1"</t>
  </si>
  <si>
    <t>(1,0+1,86)*2*3</t>
  </si>
  <si>
    <t>39</t>
  </si>
  <si>
    <t>621211031</t>
  </si>
  <si>
    <t>Montáž kontaktního zateplení lepením a mechanickým kotvením z polystyrenových desek na vnější podhledy, na podklad betonový nebo z lehčeného betonu, z tvárnic keramických nebo vápenopískových, tloušťky desek přes 120 do 160 mm</t>
  </si>
  <si>
    <t>278817333</t>
  </si>
  <si>
    <t>https://podminky.urs.cz/item/CS_URS_2023_02/621211031</t>
  </si>
  <si>
    <t>"jižní fasáda"</t>
  </si>
  <si>
    <t>(1,1*14,8)*1</t>
  </si>
  <si>
    <t>(1,1*21,4)*1</t>
  </si>
  <si>
    <t>"severní fasáda"</t>
  </si>
  <si>
    <t>4,0*1,3</t>
  </si>
  <si>
    <t>1,1*20,68</t>
  </si>
  <si>
    <t>1,1*15,523</t>
  </si>
  <si>
    <t>"západní fasáda"</t>
  </si>
  <si>
    <t>(11,6+5,79+11,6+5,79+4,45)*0,6</t>
  </si>
  <si>
    <t>"atrium1"</t>
  </si>
  <si>
    <t>(1,1*21,570)*2</t>
  </si>
  <si>
    <t>"atrium2"</t>
  </si>
  <si>
    <t>(1,1*11,7)*1</t>
  </si>
  <si>
    <t>(1,1*13,7)*1</t>
  </si>
  <si>
    <t>40</t>
  </si>
  <si>
    <t>28375952</t>
  </si>
  <si>
    <t>deska EPS 70 fasádní λ=0,039 tl 160mm</t>
  </si>
  <si>
    <t>-1341504219</t>
  </si>
  <si>
    <t>183,775*1,15 'Přepočtené koeficientem množství</t>
  </si>
  <si>
    <t>41</t>
  </si>
  <si>
    <t>622131101</t>
  </si>
  <si>
    <t>Podkladní a spojovací vrstva vnějších omítaných ploch cementový postřik nanášený ručně celoplošně stěn</t>
  </si>
  <si>
    <t>155068687</t>
  </si>
  <si>
    <t>https://podminky.urs.cz/item/CS_URS_2023_02/622131101</t>
  </si>
  <si>
    <t>"postřik po odsekání kabřincových obkladů-jádrová VPC omítka, zrnitost 2"</t>
  </si>
  <si>
    <t>34,88</t>
  </si>
  <si>
    <t>46,22</t>
  </si>
  <si>
    <t>"východní fasáda"</t>
  </si>
  <si>
    <t>4,48</t>
  </si>
  <si>
    <t>3,94+4,23+0,28</t>
  </si>
  <si>
    <t>15,46+6,66+0,14</t>
  </si>
  <si>
    <t>"atrium 2"</t>
  </si>
  <si>
    <t>10,55</t>
  </si>
  <si>
    <t>42</t>
  </si>
  <si>
    <t>622131121</t>
  </si>
  <si>
    <t>Podkladní a spojovací vrstva vnějších omítaných ploch penetrace nanášená ručně stěn</t>
  </si>
  <si>
    <t>-668015887</t>
  </si>
  <si>
    <t>https://podminky.urs.cz/item/CS_URS_2023_02/622131121</t>
  </si>
  <si>
    <t>33,1+92,04+2,02+2,39+11,271+119,03+7,52+1,06+0,67+(2,22*2)+1,5+(2,26*2)+84,15+6,56+6,42+2,24+3,5</t>
  </si>
  <si>
    <t>40,03+5,9+44,86</t>
  </si>
  <si>
    <t>146,34+15,24</t>
  </si>
  <si>
    <t>83,15+24,89+5,74+97,04+20,12+68,8+20,67+2,68</t>
  </si>
  <si>
    <t>84,92+5,41+4,98+1,95+1,4+34,46+8,28+38,38+3,57+89,20+14,91</t>
  </si>
  <si>
    <t>58,42+4,98+5,76+45,77+3,23+3,84+3,24+57,82+3,21</t>
  </si>
  <si>
    <t>"ostění a nadpraží  oken a dveří"</t>
  </si>
  <si>
    <t>(1,071+1,68+1,68)*0,16*6</t>
  </si>
  <si>
    <t>(1,06+1,68+1,68)*0,16*6</t>
  </si>
  <si>
    <t>(0,95+1,89+1,89)*0,16*10</t>
  </si>
  <si>
    <t>(2,36+1,89+1,89)*0,16*8</t>
  </si>
  <si>
    <t>(1,05+1,89+1,89)*0,16*9</t>
  </si>
  <si>
    <t>(1,0+1,89+1,89)*0,16*3</t>
  </si>
  <si>
    <t>(1,1*3,56)*4</t>
  </si>
  <si>
    <t>(1,16+1,77+1,77)*0,16*3</t>
  </si>
  <si>
    <t>(1,08+2,09+2,09)*0,16</t>
  </si>
  <si>
    <t>(1,06+1,67+1,67)*0,16*6</t>
  </si>
  <si>
    <t>(0,87+2,61+2,61)*0,16</t>
  </si>
  <si>
    <t>(2,34+1,8+1,8)*0,16*6</t>
  </si>
  <si>
    <t>(2,34+0,86+0,86)*0,16*6</t>
  </si>
  <si>
    <t>(0,95+1,67+1,67)*0,16*6</t>
  </si>
  <si>
    <t>(1,05+2,07+2,07)*0,16</t>
  </si>
  <si>
    <t>(1,3*3,53)*2</t>
  </si>
  <si>
    <t>(1,07+1,68+1,68)*0,16*12</t>
  </si>
  <si>
    <t>(2,4+1,6+1,68)*0,16*2</t>
  </si>
  <si>
    <t>(1,48+2,529+2,529)*0,16*2</t>
  </si>
  <si>
    <t>(1,15+1,78+1,78)*0,16*18</t>
  </si>
  <si>
    <t>(1,06+1,78+1,78)*0,16*14</t>
  </si>
  <si>
    <t>(1,041+2,12+2,12)*0,16</t>
  </si>
  <si>
    <t>(1,471+2,350+2,350)*0,16*2</t>
  </si>
  <si>
    <t>(1,46+1,78+1,78)*0,16*2</t>
  </si>
  <si>
    <t>(0,95+1,7+1,7)*0,16*12</t>
  </si>
  <si>
    <t>(1,03+1,85+1,85)*0,16*3</t>
  </si>
  <si>
    <t>(1,4+1,731+1,731)*0,16*2</t>
  </si>
  <si>
    <t>(1,450+2,36+2,36)*0,16*2</t>
  </si>
  <si>
    <t>(0,89+0,89+0,89)*0,16*5</t>
  </si>
  <si>
    <t>(1,17+1,47+1,47)*0,16*2</t>
  </si>
  <si>
    <t>(1,498+1,49+1,49)*3</t>
  </si>
  <si>
    <t>(1,238+1,49+1,49)*1</t>
  </si>
  <si>
    <t>"vnitřní stěny anglických dvorků"</t>
  </si>
  <si>
    <t>(9,7*0,7)*4+(1,0*0,7)*4</t>
  </si>
  <si>
    <t>"horní lem anglických dvorků"</t>
  </si>
  <si>
    <t>((9,7+1,0+1,0)*0,45)*2</t>
  </si>
  <si>
    <t>"schodnice venkovního schodiště-západní strana,únikové východy"</t>
  </si>
  <si>
    <t>(0,5*1,0)*4</t>
  </si>
  <si>
    <t>43</t>
  </si>
  <si>
    <t>622142001</t>
  </si>
  <si>
    <t>Potažení vnějších ploch pletivem v ploše nebo pruzích, na plném podkladu sklovláknitým vtlačením do tmelu stěn</t>
  </si>
  <si>
    <t>-546351224</t>
  </si>
  <si>
    <t>https://podminky.urs.cz/item/CS_URS_2023_02/622142001</t>
  </si>
  <si>
    <t>44</t>
  </si>
  <si>
    <t>622143003</t>
  </si>
  <si>
    <t>Montáž omítkových profilů plastových, pozinkovaných nebo dřevěných upevněných vtlačením do podkladní vrstvy nebo přibitím rohových s tkaninou</t>
  </si>
  <si>
    <t>719362423</t>
  </si>
  <si>
    <t>https://podminky.urs.cz/item/CS_URS_2023_02/622143003</t>
  </si>
  <si>
    <t>"začištění hrany vnitřních -výměna oken O1</t>
  </si>
  <si>
    <t>"ostění a nadpraží oken"</t>
  </si>
  <si>
    <t>(1,0+1,89+1,89)</t>
  </si>
  <si>
    <t>45</t>
  </si>
  <si>
    <t>55343020</t>
  </si>
  <si>
    <t>profil rohový Pz s ostrou hlavou pro vnitřní omítky tl 12mm</t>
  </si>
  <si>
    <t>-737133278</t>
  </si>
  <si>
    <t>4,78*1,05 'Přepočtené koeficientem množství</t>
  </si>
  <si>
    <t>46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</si>
  <si>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</si>
  <si>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</si>
  <si>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-1408683657</t>
  </si>
  <si>
    <t>https://podminky.urs.cz/item/CS_URS_2023_02/622143004</t>
  </si>
  <si>
    <t>"dilatační APU lišta -výměna oken O1</t>
  </si>
  <si>
    <t>47</t>
  </si>
  <si>
    <t>59051516</t>
  </si>
  <si>
    <t>profil začišťovací PVC pro ostění vnitřních omítek</t>
  </si>
  <si>
    <t>-88964509</t>
  </si>
  <si>
    <t>48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</si>
  <si>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</si>
  <si>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</si>
  <si>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1185095125</t>
  </si>
  <si>
    <t>https://podminky.urs.cz/item/CS_URS_2023_02/622211021</t>
  </si>
  <si>
    <t>"východní strana-průchod do atria1"</t>
  </si>
  <si>
    <t>10,74*0,6</t>
  </si>
  <si>
    <t>49</t>
  </si>
  <si>
    <t>28376422</t>
  </si>
  <si>
    <t>deska XPS hrana polodrážková a hladký povrch 300kPA λ=0,035 tl 100mm</t>
  </si>
  <si>
    <t>-681097576</t>
  </si>
  <si>
    <t>6,444*1,05 'Přepočtené koeficientem množství</t>
  </si>
  <si>
    <t>50</t>
  </si>
  <si>
    <t>949491485</t>
  </si>
  <si>
    <t>"východní fasáda - průchod do atria 1"</t>
  </si>
  <si>
    <t>10,740*4,190</t>
  </si>
  <si>
    <t>51</t>
  </si>
  <si>
    <t>28375938</t>
  </si>
  <si>
    <t>deska EPS 70 fasádní λ=0,039 tl 100mm</t>
  </si>
  <si>
    <t>2021506847</t>
  </si>
  <si>
    <t>45,001*1,15 'Přepočtené koeficientem množství</t>
  </si>
  <si>
    <t>52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</si>
  <si>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</si>
  <si>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</si>
  <si>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900640928</t>
  </si>
  <si>
    <t>https://podminky.urs.cz/item/CS_URS_2023_02/622211031</t>
  </si>
  <si>
    <t>"zateplení 0,6 m nad terén"</t>
  </si>
  <si>
    <t>(1,33+7,8+1,1+21,84+1,1+29,3+1,3+1,3+1,1+21,942+1,1+9,66+9,66)*0,6</t>
  </si>
  <si>
    <t>(11,61+5,79+4,13+5,79+11,61)*0,6</t>
  </si>
  <si>
    <t>(1,1+21,87+1,1+29,3+1,1+1,1+6,3)*0,6</t>
  </si>
  <si>
    <t>11,92*0,6</t>
  </si>
  <si>
    <t>(1,1+22,53+1,11+4,7++1,1+22,53+1,1+11,7+10,935)*0,6</t>
  </si>
  <si>
    <t>(1,1+14,230+1,1+4,7+1,1+12,2+1,1+4,7+10,936+11,86)*0,6</t>
  </si>
  <si>
    <t>53</t>
  </si>
  <si>
    <t>28376425</t>
  </si>
  <si>
    <t>deska XPS hrana polodrážková a hladký povrch 300kPA λ=0,035 tl 160mm</t>
  </si>
  <si>
    <t>410099806</t>
  </si>
  <si>
    <t>216,65*1,05 'Přepočtené koeficientem množství</t>
  </si>
  <si>
    <t>54</t>
  </si>
  <si>
    <t>1217751556</t>
  </si>
  <si>
    <t>55</t>
  </si>
  <si>
    <t>1235857611</t>
  </si>
  <si>
    <t>1503,455*1,15 'Přepočtené koeficientem množství</t>
  </si>
  <si>
    <t>56</t>
  </si>
  <si>
    <t>622212001</t>
  </si>
  <si>
    <t>Montáž kontaktního zateplení vnějšího ostění, nadpraží nebo parapetu lepením z polystyrenových desek hloubky špalet do 200 mm, tloušťky desek do 40 mm</t>
  </si>
  <si>
    <t>-1037402442</t>
  </si>
  <si>
    <t>https://podminky.urs.cz/item/CS_URS_2023_02/622212001</t>
  </si>
  <si>
    <t>(1,071+1,68+1,68+1,071)*6</t>
  </si>
  <si>
    <t>(1,06+1,68+1,68+1,06)*6</t>
  </si>
  <si>
    <t>(0,95+1,89+1,89+0,95)*10</t>
  </si>
  <si>
    <t>(2,36+1,89+1,89+2,6)*8</t>
  </si>
  <si>
    <t>(1,05+1,89+1,89+1,05)*9</t>
  </si>
  <si>
    <t>(1,0+1,89+1,89+1,0)*3</t>
  </si>
  <si>
    <t>(1,16+1,77+1,77+1,16)*3</t>
  </si>
  <si>
    <t>(1,08+2,09+2,09)</t>
  </si>
  <si>
    <t>(1,06+1,67+1,67+1,06)*6</t>
  </si>
  <si>
    <t>(0,87+2,61+2,61)</t>
  </si>
  <si>
    <t>(2,34+1,8+1,8+2,34)*6</t>
  </si>
  <si>
    <t>(2,34+0,86+0,86+2,34)*6</t>
  </si>
  <si>
    <t>(0,95+1,67+1,67+0,95)*6</t>
  </si>
  <si>
    <t>(1,05+2,07+2,07+1,05)*0,16</t>
  </si>
  <si>
    <t>(1,07+1,68+1,68+1,07)*12</t>
  </si>
  <si>
    <t>(2,4+1,6+1,68+2,4)*2</t>
  </si>
  <si>
    <t>(1,48+2,529+2,529)*2</t>
  </si>
  <si>
    <t>(1,15+1,78+1,78+1,15)*18</t>
  </si>
  <si>
    <t>(1,06+1,78+1,78+1,06)*14</t>
  </si>
  <si>
    <t>(1,041+2,12+2,12)</t>
  </si>
  <si>
    <t>(1,471+2,350+2,350)*2</t>
  </si>
  <si>
    <t>(1,46+1,78+1,78+1,46)*2</t>
  </si>
  <si>
    <t>(0,95+1,7+1,7+0,95)*12</t>
  </si>
  <si>
    <t>(1,03+1,85+1,85+1,03)*3</t>
  </si>
  <si>
    <t>(1,4+1,731+1,731+1,4)*2</t>
  </si>
  <si>
    <t>(1,450+2,36+2,36+1,45)*2</t>
  </si>
  <si>
    <t>(0,89+0,89+0,89+0,89)*5</t>
  </si>
  <si>
    <t>(1,17+1,47+1,47+1,17)*2</t>
  </si>
  <si>
    <t>(1,498+1,49+1,49+1,498)*3</t>
  </si>
  <si>
    <t>(1,238+1,49+1,49+1,238)*1</t>
  </si>
  <si>
    <t>57</t>
  </si>
  <si>
    <t>28376438</t>
  </si>
  <si>
    <t>deska XPS hrana rovná a strukturovaný povrch 250kPa λ=0,032 tl 30mm</t>
  </si>
  <si>
    <t>-478095561</t>
  </si>
  <si>
    <t>"zateplení parapetů oken deskami XPS"</t>
  </si>
  <si>
    <t>1,071*6</t>
  </si>
  <si>
    <t>1,06*6</t>
  </si>
  <si>
    <t>0,95*10</t>
  </si>
  <si>
    <t>2,36*8</t>
  </si>
  <si>
    <t>1,05*9</t>
  </si>
  <si>
    <t>1,0*3</t>
  </si>
  <si>
    <t>1,16*3</t>
  </si>
  <si>
    <t>2,34*6</t>
  </si>
  <si>
    <t>0,95*6</t>
  </si>
  <si>
    <t>1,05</t>
  </si>
  <si>
    <t>1,07*12</t>
  </si>
  <si>
    <t>2,4*2</t>
  </si>
  <si>
    <t>2,529*2</t>
  </si>
  <si>
    <t>1,15*18</t>
  </si>
  <si>
    <t>1,06*14</t>
  </si>
  <si>
    <t>1,46*2</t>
  </si>
  <si>
    <t>0,95*12</t>
  </si>
  <si>
    <t>1,03*3</t>
  </si>
  <si>
    <t>+1,4*2</t>
  </si>
  <si>
    <t>1,45*2</t>
  </si>
  <si>
    <t>0,89*5</t>
  </si>
  <si>
    <t>1,17*2</t>
  </si>
  <si>
    <t>1,498*3</t>
  </si>
  <si>
    <t>1,238*1</t>
  </si>
  <si>
    <t>192,156*0,16</t>
  </si>
  <si>
    <t>30,745*1,1 'Přepočtené koeficientem množství</t>
  </si>
  <si>
    <t>58</t>
  </si>
  <si>
    <t>63148100</t>
  </si>
  <si>
    <t>deska tepelně izolační minerální univerzální λ=0,038-0,039 tl 40mm</t>
  </si>
  <si>
    <t>927157760</t>
  </si>
  <si>
    <t>"zateplení ostění a nadpraží oken a dveří"</t>
  </si>
  <si>
    <t>(1,071+1,68+1,68)*6*0,16</t>
  </si>
  <si>
    <t>(1,06+1,68+1,68)*6*0,16</t>
  </si>
  <si>
    <t>(0,95+1,89+1,89)*10*0,16</t>
  </si>
  <si>
    <t>(2,36+1,89+1,89)*8*0,16</t>
  </si>
  <si>
    <t>(1,05+1,89+1,89)*9*0,16</t>
  </si>
  <si>
    <t>(1,0+1,89+1,89)*3*0,16</t>
  </si>
  <si>
    <t>(1,16+1,77+1,77)*3*0,16</t>
  </si>
  <si>
    <t>(1,06+1,67+1,67)*6*0,16</t>
  </si>
  <si>
    <t>(2,34+1,8+1,8)*6*0,16</t>
  </si>
  <si>
    <t>(2,34+0,86+0,86)*6*0,16</t>
  </si>
  <si>
    <t>(0,95+1,67+1,67)*6*0,16</t>
  </si>
  <si>
    <t>(1,07+1,68+1,68)*12*0,16</t>
  </si>
  <si>
    <t>(2,4+1,6+1,68)*2*0,16</t>
  </si>
  <si>
    <t>(1,48+2,529+2,529)*2*0,16</t>
  </si>
  <si>
    <t>(1,15+1,78+1,78)*18*0,16</t>
  </si>
  <si>
    <t>(1,06+1,78+1,78)*14*0,16</t>
  </si>
  <si>
    <t>(1,471+2,350+2,350)*2*0,16</t>
  </si>
  <si>
    <t>(1,46+1,78+1,78)*2*0,16</t>
  </si>
  <si>
    <t>(0,95+1,7+1,7)*12*0,16</t>
  </si>
  <si>
    <t>(1,03+1,85+1,85)*3*0,16</t>
  </si>
  <si>
    <t>(1,4+1,731+1,731)*2*0,16</t>
  </si>
  <si>
    <t>(1,450+2,36+2,36)*2*0,16</t>
  </si>
  <si>
    <t>(0,89+0,89+0,89)*5*0,16</t>
  </si>
  <si>
    <t>(1,17+1,47+1,47)*2*0,16</t>
  </si>
  <si>
    <t>(1,498+1,49+1,49)*3*0,16</t>
  </si>
  <si>
    <t>(1,238+1,49+1,49)*1*0,16</t>
  </si>
  <si>
    <t>59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</si>
  <si>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</si>
  <si>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</si>
  <si>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-941144182</t>
  </si>
  <si>
    <t>https://podminky.urs.cz/item/CS_URS_2023_02/622251101</t>
  </si>
  <si>
    <t>1503,455+216,650+183,775+6,444+45,001</t>
  </si>
  <si>
    <t>60</t>
  </si>
  <si>
    <t>622251211R2</t>
  </si>
  <si>
    <t>Montáž kontaktního zateplení lepením a mechanickým kotvením Příplatek k cenám za použití organické armovací hmoty pro hydroizolaci při lepení izolačních desek</t>
  </si>
  <si>
    <t>-1188605616</t>
  </si>
  <si>
    <t>https://podminky.urs.cz/item/CS_URS_2023_02/622251211R2</t>
  </si>
  <si>
    <t>"hydroizolační stěrka zateplení  0,6 m nad terén"</t>
  </si>
  <si>
    <t>61</t>
  </si>
  <si>
    <t>622251212.R</t>
  </si>
  <si>
    <t>Montáž kontaktního zateplení lepením a mechanickým kotvením Příplatek k cenám za použití organické armovací hmoty pro hydroizolaci při stěrkování izolačních desek</t>
  </si>
  <si>
    <t>-1320631810</t>
  </si>
  <si>
    <t>P</t>
  </si>
  <si>
    <t>Poznámka k položce:_x000D_
Poznámka k položce: provedení dle technických podmínek zadávací a projektové dokumentace a systémového řešení dodavatele zateplovacího systému</t>
  </si>
  <si>
    <t>62</t>
  </si>
  <si>
    <t>622252001</t>
  </si>
  <si>
    <t>Montáž profilů kontaktního zateplení zakládacích soklových připevněných hmoždinkami</t>
  </si>
  <si>
    <t>-1976063904</t>
  </si>
  <si>
    <t>https://podminky.urs.cz/item/CS_URS_2023_02/622252001</t>
  </si>
  <si>
    <t>(1,33+7,8+1,1+21,84+1,1+29,3+1,3+1,3+1,1+21,942+1,1+9,66+9,66)</t>
  </si>
  <si>
    <t>(11,61+5,79+4,13+5,79+11,61)</t>
  </si>
  <si>
    <t>(1,1+21,87+1,1+29,3+1,1+1,1+6,3)</t>
  </si>
  <si>
    <t>11,92</t>
  </si>
  <si>
    <t>10,74</t>
  </si>
  <si>
    <t>(1,1+22,53+1,11+4,7++1,1+22,53+1,1+11,7+10,935)</t>
  </si>
  <si>
    <t>(1,1+14,230+1,1+4,7+1,1+12,2+1,1+4,7+10,936+11,86)</t>
  </si>
  <si>
    <t>63</t>
  </si>
  <si>
    <t>59051653</t>
  </si>
  <si>
    <t>profil zakládací Al tl 0,7mm pro ETICS pro izolant tl 160mm</t>
  </si>
  <si>
    <t>-540402965</t>
  </si>
  <si>
    <t>361,083*1,05 'Přepočtené koeficientem množství</t>
  </si>
  <si>
    <t>64</t>
  </si>
  <si>
    <t>59051647</t>
  </si>
  <si>
    <t>profil zakládací Al tl 0,7mm pro ETICS pro izolant tl 100mm</t>
  </si>
  <si>
    <t>-1900184195</t>
  </si>
  <si>
    <t>65</t>
  </si>
  <si>
    <t>622252002</t>
  </si>
  <si>
    <t>Montáž profilů kontaktního zateplení ostatních stěnových, dilatačních apod. lepených do tmelu</t>
  </si>
  <si>
    <t>-2103368902</t>
  </si>
  <si>
    <t>https://podminky.urs.cz/item/CS_URS_2023_02/622252002</t>
  </si>
  <si>
    <t>"profil rohový PVC 23*23 mm s výztužnou tkaninou"</t>
  </si>
  <si>
    <t>1646,737</t>
  </si>
  <si>
    <t>"profil začišťovací PVC 9 mm"</t>
  </si>
  <si>
    <t>764,559</t>
  </si>
  <si>
    <t>"profil začišťovací s okapnicí PVC"</t>
  </si>
  <si>
    <t>205,791</t>
  </si>
  <si>
    <t>"profil začišťovací parapetní"</t>
  </si>
  <si>
    <t>66</t>
  </si>
  <si>
    <t>63127416</t>
  </si>
  <si>
    <t>profil rohový PVC 23x23mm s výztužnou tkaninou š 100mm pro ETICS</t>
  </si>
  <si>
    <t>-128018123</t>
  </si>
  <si>
    <t>81,0+21,8+21,9+(4,8*11)</t>
  </si>
  <si>
    <t>11,9+(4,8*4)+10,47</t>
  </si>
  <si>
    <t>37,4+11,6+11,6+5,2+(4,8*6)</t>
  </si>
  <si>
    <t>78,8+(4,8*12)+22,0+21,9</t>
  </si>
  <si>
    <t>27,3+22,1+(4,8*14)+10,9+11,7+27,3+22,1</t>
  </si>
  <si>
    <t>19,5+14,3+(4,8*14)+19,5+14,3+10,9+11,9</t>
  </si>
  <si>
    <t>"ostění a nadpraží  oken a dveří-APU lišty"</t>
  </si>
  <si>
    <t>(1,071+1,68+1,68)*6</t>
  </si>
  <si>
    <t>(1,06+1,68+1,68)*6</t>
  </si>
  <si>
    <t>(0,95+1,89+1,89)*10</t>
  </si>
  <si>
    <t>(2,36+1,89+1,89)*8</t>
  </si>
  <si>
    <t>(1,05+1,89+1,89)*9</t>
  </si>
  <si>
    <t>(1,0+1,89+1,89)*3</t>
  </si>
  <si>
    <t>(1,16+1,77+1,77)*3</t>
  </si>
  <si>
    <t>(1,06+1,67+1,67)*6</t>
  </si>
  <si>
    <t>(2,34+1,8+1,8)*6</t>
  </si>
  <si>
    <t>(2,34+0,86+0,86)*6</t>
  </si>
  <si>
    <t>(0,95+1,67+1,67)*6</t>
  </si>
  <si>
    <t>(1,07+1,68+1,68)*12</t>
  </si>
  <si>
    <t>(2,4+1,6+1,68)*2</t>
  </si>
  <si>
    <t>(1,15+1,78+1,78)*18</t>
  </si>
  <si>
    <t>(1,06+1,78+1,78)*14</t>
  </si>
  <si>
    <t>(1,46+1,78+1,78)*2</t>
  </si>
  <si>
    <t>(0,95+1,7+1,7)*12</t>
  </si>
  <si>
    <t>(1,03+1,85+1,85)*3</t>
  </si>
  <si>
    <t>(1,4+1,731+1,731)*2</t>
  </si>
  <si>
    <t>(1,450+2,36+2,36)*2</t>
  </si>
  <si>
    <t>(0,89+0,89+0,89)*5</t>
  </si>
  <si>
    <t>(1,17+1,47+1,47)*2</t>
  </si>
  <si>
    <t>1568,321*1,05 'Přepočtené koeficientem množství</t>
  </si>
  <si>
    <t>67</t>
  </si>
  <si>
    <t>59051476</t>
  </si>
  <si>
    <t>profil začišťovací PVC 9mm s výztužnou tkaninou pro ostění ETICS</t>
  </si>
  <si>
    <t>428362385</t>
  </si>
  <si>
    <t>728,151*1,05 'Přepočtené koeficientem množství</t>
  </si>
  <si>
    <t>68</t>
  </si>
  <si>
    <t>59051510</t>
  </si>
  <si>
    <t>profil začišťovací s okapnicí PVC s výztužnou tkaninou pro nadpraží ETICS</t>
  </si>
  <si>
    <t>-2143400412</t>
  </si>
  <si>
    <t>"nadpraží  oken a dveří"</t>
  </si>
  <si>
    <t>1,08</t>
  </si>
  <si>
    <t>0,87</t>
  </si>
  <si>
    <t>1,48*2</t>
  </si>
  <si>
    <t>1,041</t>
  </si>
  <si>
    <t>1,471*2</t>
  </si>
  <si>
    <t>1,4*2</t>
  </si>
  <si>
    <t>1,450*2</t>
  </si>
  <si>
    <t>195,991*1,05 'Přepočtené koeficientem množství</t>
  </si>
  <si>
    <t>69</t>
  </si>
  <si>
    <t>59051512</t>
  </si>
  <si>
    <t>profil začišťovací s okapnicí PVC s výztužnou tkaninou pro parapet ETICS</t>
  </si>
  <si>
    <t>170843648</t>
  </si>
  <si>
    <t>"parapet  oken a dveří"</t>
  </si>
  <si>
    <t>70</t>
  </si>
  <si>
    <t>622325101</t>
  </si>
  <si>
    <t>Oprava vápenocementové omítky vnějších ploch stupně členitosti 1 hladké stěn, v rozsahu opravované plochy do 10%</t>
  </si>
  <si>
    <t>113548214</t>
  </si>
  <si>
    <t>https://podminky.urs.cz/item/CS_URS_2023_02/622325101</t>
  </si>
  <si>
    <t>1819,258</t>
  </si>
  <si>
    <t>71</t>
  </si>
  <si>
    <t>622331111</t>
  </si>
  <si>
    <t>Omítka cementová vnějších ploch nanášená ručně jednovrstvá, tloušťky do 15 mm hrubá zatřená stěn</t>
  </si>
  <si>
    <t>-452417531</t>
  </si>
  <si>
    <t>https://podminky.urs.cz/item/CS_URS_2023_02/622331111</t>
  </si>
  <si>
    <t>" po odsekání kabřincových obkladů-jádrová VPC omítka, zrnitost 2"</t>
  </si>
  <si>
    <t>72</t>
  </si>
  <si>
    <t>622331191</t>
  </si>
  <si>
    <t>Omítka cementová vnějších ploch nanášená ručně Příplatek k cenám za každých dalších i započatých 5 mm tloušťky omítky přes 15 mm stěn</t>
  </si>
  <si>
    <t>1191530838</t>
  </si>
  <si>
    <t>https://podminky.urs.cz/item/CS_URS_2023_02/622331191</t>
  </si>
  <si>
    <t>"po odsekání kabřincových obkladů-jádrová VPC omítka, zrnitost 2"</t>
  </si>
  <si>
    <t>73</t>
  </si>
  <si>
    <t>622511112</t>
  </si>
  <si>
    <t>Omítka tenkovrstvá akrylátová vnějších ploch probarvená bez penetrace mozaiková střednězrnná stěn</t>
  </si>
  <si>
    <t>-1700531255</t>
  </si>
  <si>
    <t>https://podminky.urs.cz/item/CS_URS_2023_02/622511112</t>
  </si>
  <si>
    <t>"marmolit střednězrnný např. Mar2 M103 okrový"</t>
  </si>
  <si>
    <t>"Rampa schodiště-severní fasáda"</t>
  </si>
  <si>
    <t>(5,2*0,5)</t>
  </si>
  <si>
    <t>"rampa schodiště-východní atrium"</t>
  </si>
  <si>
    <t>(6,2*0,4)</t>
  </si>
  <si>
    <t>74</t>
  </si>
  <si>
    <t>622531012.R1</t>
  </si>
  <si>
    <t xml:space="preserve">Omítka tenkovrstvá silikonová vnějších ploch probarvená bez penetrace, zrnitost 1,5 mm stěn, s fotokatalytickým efektem </t>
  </si>
  <si>
    <t>-884751713</t>
  </si>
  <si>
    <t>75</t>
  </si>
  <si>
    <t>629991001</t>
  </si>
  <si>
    <t>Zakrytí vnějších ploch před znečištěním včetně pozdějšího odkrytí ploch podélných rovných (např. chodníků) fólií položenou volně</t>
  </si>
  <si>
    <t>-797390539</t>
  </si>
  <si>
    <t>https://podminky.urs.cz/item/CS_URS_2023_02/629991001</t>
  </si>
  <si>
    <t>"anglické dvorky, závětří na jižní fasádě, schodišťové rampy, schodiště"</t>
  </si>
  <si>
    <t>150</t>
  </si>
  <si>
    <t>76</t>
  </si>
  <si>
    <t>629991011</t>
  </si>
  <si>
    <t>Zakrytí vnějších ploch před znečištěním včetně pozdějšího odkrytí výplní otvorů a svislých ploch fólií přilepenou lepící páskou</t>
  </si>
  <si>
    <t>-579861177</t>
  </si>
  <si>
    <t>https://podminky.urs.cz/item/CS_URS_2023_02/629991011</t>
  </si>
  <si>
    <t>"okna a dveře"</t>
  </si>
  <si>
    <t>(1,071*1,68)*6</t>
  </si>
  <si>
    <t>(1,06*1,68)*6</t>
  </si>
  <si>
    <t>(0,95*1,89)*10</t>
  </si>
  <si>
    <t>(2,36*1,89)*8</t>
  </si>
  <si>
    <t>(1,05*1,89)*9</t>
  </si>
  <si>
    <t>(1,0*1,89)*3</t>
  </si>
  <si>
    <t>(1,16*1,77)*3</t>
  </si>
  <si>
    <t>(1,08*2,09)</t>
  </si>
  <si>
    <t>(1,06*1,67)*6</t>
  </si>
  <si>
    <t>0,87*2,61</t>
  </si>
  <si>
    <t>(2,34*1,8)*6</t>
  </si>
  <si>
    <t>(2,34*0,86)*6</t>
  </si>
  <si>
    <t>(0,95*1,67)*6</t>
  </si>
  <si>
    <t>1,05*2,07</t>
  </si>
  <si>
    <t>4,0*3,56</t>
  </si>
  <si>
    <t>(1,07*1,68)*12</t>
  </si>
  <si>
    <t>(2,4*1,68)*2</t>
  </si>
  <si>
    <t>(1,48*2,529)*2</t>
  </si>
  <si>
    <t>(1,15*1,78)*18</t>
  </si>
  <si>
    <t>(1,06*1,78)*14</t>
  </si>
  <si>
    <t>(1,041*2,12)</t>
  </si>
  <si>
    <t>(1,471*2,350)*2</t>
  </si>
  <si>
    <t>(1,46*1,78)*2</t>
  </si>
  <si>
    <t>(0,95*1,7)*12</t>
  </si>
  <si>
    <t>(1,03*1,85)*3</t>
  </si>
  <si>
    <t>(1,4*1,731)*2</t>
  </si>
  <si>
    <t>(1,450*2,36)*2</t>
  </si>
  <si>
    <t>(0,89*0,89)*5</t>
  </si>
  <si>
    <t>(1,17*1,47)*2</t>
  </si>
  <si>
    <t>(1,498*1,49)*3</t>
  </si>
  <si>
    <t>(1,238*1,49)*1</t>
  </si>
  <si>
    <t>77</t>
  </si>
  <si>
    <t>629995101</t>
  </si>
  <si>
    <t>Očištění vnějších ploch tlakovou vodou omytím</t>
  </si>
  <si>
    <t>-783813103</t>
  </si>
  <si>
    <t>https://podminky.urs.cz/item/CS_URS_2023_02/629995101</t>
  </si>
  <si>
    <t>80,2*5,8</t>
  </si>
  <si>
    <t>(11,9+10,75)*5,8</t>
  </si>
  <si>
    <t>37,9*5,8</t>
  </si>
  <si>
    <t>(27,3+27,3+10,9+11,9)*5,8</t>
  </si>
  <si>
    <t>(19,8+19,8+10,9+11,9)*5,8</t>
  </si>
  <si>
    <t>78</t>
  </si>
  <si>
    <t>629999011</t>
  </si>
  <si>
    <t>Příplatky k cenám úprav vnějších povrchů za zvýšenou pracnost při provádění styku dvou barev nebo struktur na fasádě</t>
  </si>
  <si>
    <t>-198055005</t>
  </si>
  <si>
    <t>https://podminky.urs.cz/item/CS_URS_2023_02/629999011</t>
  </si>
  <si>
    <t>79</t>
  </si>
  <si>
    <t>631311113</t>
  </si>
  <si>
    <t>Mazanina z betonu prostého bez zvýšených nároků na prostředí tl. přes 50 do 80 mm tř. C 12/15</t>
  </si>
  <si>
    <t>-933974114</t>
  </si>
  <si>
    <t>https://podminky.urs.cz/item/CS_URS_2023_02/631311113</t>
  </si>
  <si>
    <t>80</t>
  </si>
  <si>
    <t>631311131</t>
  </si>
  <si>
    <t>Doplnění dosavadních mazanin prostým betonem s dodáním hmot, bez potěru, plochy jednotlivě do 1 m2 a tl. přes 80 mm</t>
  </si>
  <si>
    <t>-116578470</t>
  </si>
  <si>
    <t>https://podminky.urs.cz/item/CS_URS_2023_02/631311131</t>
  </si>
  <si>
    <t>81</t>
  </si>
  <si>
    <t>631319011</t>
  </si>
  <si>
    <t>Příplatek k cenám mazanin za úpravu povrchu mazaniny přehlazením, mazanina tl. přes 50 do 80 mm</t>
  </si>
  <si>
    <t>-643486480</t>
  </si>
  <si>
    <t>https://podminky.urs.cz/item/CS_URS_2023_02/631319011</t>
  </si>
  <si>
    <t>82</t>
  </si>
  <si>
    <t>631319195</t>
  </si>
  <si>
    <t>Příplatek k cenám mazanin za malou plochu do 5 m2 jednotlivě mazanina tl. přes 50 do 80 mm</t>
  </si>
  <si>
    <t>1862192311</t>
  </si>
  <si>
    <t>https://podminky.urs.cz/item/CS_URS_2023_02/631319195</t>
  </si>
  <si>
    <t>83</t>
  </si>
  <si>
    <t>632450122</t>
  </si>
  <si>
    <t>Potěr cementový vyrovnávací ze suchých směsí v pásu o průměrné (střední) tl. přes 20 do 30 mm</t>
  </si>
  <si>
    <t>-1992802334</t>
  </si>
  <si>
    <t>https://podminky.urs.cz/item/CS_URS_2023_02/632450122</t>
  </si>
  <si>
    <t>"podbetonování parapetů oken pod odbourání maltového lože"</t>
  </si>
  <si>
    <t>1,071*6*0,16</t>
  </si>
  <si>
    <t>1,06*6*0,16</t>
  </si>
  <si>
    <t>0,95*10*0,16</t>
  </si>
  <si>
    <t>2,36*8*0,16</t>
  </si>
  <si>
    <t>1,05*9*0,16</t>
  </si>
  <si>
    <t>1,0*3*0,16</t>
  </si>
  <si>
    <t>1,16*3*0,16</t>
  </si>
  <si>
    <t>2,34*6*0,16</t>
  </si>
  <si>
    <t>0,95*6*0,16</t>
  </si>
  <si>
    <t>1,05*0,16</t>
  </si>
  <si>
    <t>1,07*12*0,16</t>
  </si>
  <si>
    <t>2,4*2*0,16</t>
  </si>
  <si>
    <t>2,529*2*0,16</t>
  </si>
  <si>
    <t>1,15*18*0,16</t>
  </si>
  <si>
    <t>1,06*14*0,16</t>
  </si>
  <si>
    <t>1,46*2*0,16</t>
  </si>
  <si>
    <t>0,95*12*0,16</t>
  </si>
  <si>
    <t>1,03*3*0,16</t>
  </si>
  <si>
    <t>+1,4*2*0,16</t>
  </si>
  <si>
    <t>1,45*2*0,16</t>
  </si>
  <si>
    <t>0,89*5*0,16</t>
  </si>
  <si>
    <t>1,17*2*0,16</t>
  </si>
  <si>
    <t>1,498*3*0,16</t>
  </si>
  <si>
    <t>1,238*1*0,16</t>
  </si>
  <si>
    <t>Úprava povrchů vnějších</t>
  </si>
  <si>
    <t>84</t>
  </si>
  <si>
    <t>622251R02.R</t>
  </si>
  <si>
    <t>Montáž kontaktního zateplení lepením a mechanickým kotvením Příplatek k cenám kontaktního zateplení za výztuž rohů otvorů armovací síťovinou pro diagonální armování</t>
  </si>
  <si>
    <t>-2141065106</t>
  </si>
  <si>
    <t>136*4</t>
  </si>
  <si>
    <t>Ostatní konstrukce a práce, bourání</t>
  </si>
  <si>
    <t>85</t>
  </si>
  <si>
    <t>941211112</t>
  </si>
  <si>
    <t>Lešení řadové rámové lehké pracovní s podlahami s provozním zatížením tř. 3 do 200 kg/m2 šířky tř. SW06 od 0,6 do 0,9 m výšky přes 10 do 25 m montáž</t>
  </si>
  <si>
    <t>157138167</t>
  </si>
  <si>
    <t>https://podminky.urs.cz/item/CS_URS_2023_02/941211112</t>
  </si>
  <si>
    <t>82,2*6,8</t>
  </si>
  <si>
    <t>(12,9+11,75)*6,8</t>
  </si>
  <si>
    <t>39,9*6,8</t>
  </si>
  <si>
    <t>(27,8+27,8+12,4+12,4)*6,8</t>
  </si>
  <si>
    <t>(20,3+20,3+12,4+12,4)*6,8</t>
  </si>
  <si>
    <t>86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</si>
  <si>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</si>
  <si>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</si>
  <si>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-1054175760</t>
  </si>
  <si>
    <t>https://podminky.urs.cz/item/CS_URS_2023_02/941211211</t>
  </si>
  <si>
    <t>"pronájem na dobu 6 měsíců"</t>
  </si>
  <si>
    <t>2548,3*180</t>
  </si>
  <si>
    <t>87</t>
  </si>
  <si>
    <t>941211812</t>
  </si>
  <si>
    <t>Lešení řadové rámové lehké pracovní s podlahami s provozním zatížením tř. 3 do 200 kg/m2 šířky tř. SW06 od 0,6 do 0,9 m výšky přes 10 do 25 m demontáž</t>
  </si>
  <si>
    <t>-513742300</t>
  </si>
  <si>
    <t>https://podminky.urs.cz/item/CS_URS_2023_02/941211812</t>
  </si>
  <si>
    <t>2548,3</t>
  </si>
  <si>
    <t>88</t>
  </si>
  <si>
    <t>944511111</t>
  </si>
  <si>
    <t>Síť ochranná zavěšená na konstrukci lešení z textilie z umělých vláken montáž</t>
  </si>
  <si>
    <t>1671016134</t>
  </si>
  <si>
    <t>https://podminky.urs.cz/item/CS_URS_2023_02/944511111</t>
  </si>
  <si>
    <t>89</t>
  </si>
  <si>
    <t>944511211</t>
  </si>
  <si>
    <t>Síť ochranná zavěšená na konstrukci lešení z textilie z umělých vláken příplatek k ceně za každý den použití</t>
  </si>
  <si>
    <t>-1533519566</t>
  </si>
  <si>
    <t>https://podminky.urs.cz/item/CS_URS_2023_02/944511211</t>
  </si>
  <si>
    <t>90</t>
  </si>
  <si>
    <t>944511811</t>
  </si>
  <si>
    <t>Síť ochranná zavěšená na konstrukci lešení z textilie z umělých vláken demontáž</t>
  </si>
  <si>
    <t>936552268</t>
  </si>
  <si>
    <t>https://podminky.urs.cz/item/CS_URS_2023_02/944511811</t>
  </si>
  <si>
    <t>91</t>
  </si>
  <si>
    <t>944711112</t>
  </si>
  <si>
    <t>Stříška záchytná zřizovaná současně s lehkým nebo těžkým lešením šířky přes 1,5 do 2,0 m montáž</t>
  </si>
  <si>
    <t>-1024707700</t>
  </si>
  <si>
    <t>https://podminky.urs.cz/item/CS_URS_2023_02/944711112</t>
  </si>
  <si>
    <t>"levý vstup"</t>
  </si>
  <si>
    <t>2,5</t>
  </si>
  <si>
    <t>"pravý vstup"</t>
  </si>
  <si>
    <t>"Hlavní vstup"</t>
  </si>
  <si>
    <t>3+2,6</t>
  </si>
  <si>
    <t>92</t>
  </si>
  <si>
    <t>944711212</t>
  </si>
  <si>
    <t>Stříška záchytná zřizovaná současně s lehkým nebo těžkým lešením šířky přes 1,5 do 2,0 m příplatek k ceně za každý den použití</t>
  </si>
  <si>
    <t>1240720848</t>
  </si>
  <si>
    <t>https://podminky.urs.cz/item/CS_URS_2023_02/944711212</t>
  </si>
  <si>
    <t>"doba pronájmu 6 měsíců"</t>
  </si>
  <si>
    <t>10,6*180</t>
  </si>
  <si>
    <t>93</t>
  </si>
  <si>
    <t>944711812</t>
  </si>
  <si>
    <t>Stříška záchytná zřizovaná současně s lehkým nebo těžkým lešením šířky přes 1,5 do 2,0 m demontáž</t>
  </si>
  <si>
    <t>-1288498489</t>
  </si>
  <si>
    <t>https://podminky.urs.cz/item/CS_URS_2023_02/944711812</t>
  </si>
  <si>
    <t>94</t>
  </si>
  <si>
    <t>949101112</t>
  </si>
  <si>
    <t>Lešení pomocné pracovní pro objekty pozemních staveb pro zatížení do 150 kg/m2, o výšce lešeňové podlahy přes 1,9 do 3,5 m</t>
  </si>
  <si>
    <t>-517601054</t>
  </si>
  <si>
    <t>https://podminky.urs.cz/item/CS_URS_2023_02/949101112</t>
  </si>
  <si>
    <t>(55,350+11,72+55,35+11,72)*1,2</t>
  </si>
  <si>
    <t>95</t>
  </si>
  <si>
    <t>962042321</t>
  </si>
  <si>
    <t>Bourání zdiva z betonu prostého nadzákladového objemu přes 1 m3</t>
  </si>
  <si>
    <t>-684701163</t>
  </si>
  <si>
    <t>https://podminky.urs.cz/item/CS_URS_2023_02/962042321</t>
  </si>
  <si>
    <t>"vybourání obloukových segmentů na fasádě"</t>
  </si>
  <si>
    <t>(4,26*0,3)*4</t>
  </si>
  <si>
    <t>96</t>
  </si>
  <si>
    <t>962081141</t>
  </si>
  <si>
    <t>Bourání zdiva příček nebo vybourání otvorů ze skleněných tvárnic, tl. do 150 mm</t>
  </si>
  <si>
    <t>609235906</t>
  </si>
  <si>
    <t>https://podminky.urs.cz/item/CS_URS_2023_02/962081141</t>
  </si>
  <si>
    <t>"vybourání sklobetonových fasádních oken"</t>
  </si>
  <si>
    <t>97</t>
  </si>
  <si>
    <t>963042819</t>
  </si>
  <si>
    <t>Bourání schodišťových stupňů betonových zhotovených na místě</t>
  </si>
  <si>
    <t>627799944</t>
  </si>
  <si>
    <t>https://podminky.urs.cz/item/CS_URS_2023_02/963042819</t>
  </si>
  <si>
    <t>"vybourání schodů - západní fasáda, únikové východy"</t>
  </si>
  <si>
    <t>1,48*4</t>
  </si>
  <si>
    <t>98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</si>
  <si>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</si>
  <si>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</si>
  <si>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609798839</t>
  </si>
  <si>
    <t>https://podminky.urs.cz/item/CS_URS_2023_02/967031732</t>
  </si>
  <si>
    <t>"ubourání parapetního zdiva pro potřeby zateplení deskami XPS"</t>
  </si>
  <si>
    <t>"okna"</t>
  </si>
  <si>
    <t>99</t>
  </si>
  <si>
    <t>978015321</t>
  </si>
  <si>
    <t>Otlučení vápenných nebo vápenocementových omítek vnějších ploch s vyškrabáním spar a s očištěním zdiva stupně členitosti 1 a 2, v rozsahu do 10 %</t>
  </si>
  <si>
    <t>590344882</t>
  </si>
  <si>
    <t>https://podminky.urs.cz/item/CS_URS_2023_02/978015321</t>
  </si>
  <si>
    <t>100</t>
  </si>
  <si>
    <t>978059641</t>
  </si>
  <si>
    <t>Odsekání obkladů stěn včetně otlučení podkladní omítky až na zdivo z obkládaček vnějších, z jakýchkoliv materiálů, plochy přes 1 m2</t>
  </si>
  <si>
    <t>373551745</t>
  </si>
  <si>
    <t>https://podminky.urs.cz/item/CS_URS_2023_02/978059641</t>
  </si>
  <si>
    <t>"odsekání kabřincových obkladů-jádrová VPC omítka, zrnitost 2"</t>
  </si>
  <si>
    <t>Prorážení otvorů a ostatní bourací práce</t>
  </si>
  <si>
    <t>101</t>
  </si>
  <si>
    <t>95399.X03</t>
  </si>
  <si>
    <t>výroba a dodávka infocedule na fasádu</t>
  </si>
  <si>
    <t>505479562</t>
  </si>
  <si>
    <t>"závětří vstupu"</t>
  </si>
  <si>
    <t>"označení hlavního uzávěru plynu"</t>
  </si>
  <si>
    <t>"označení umístění hydrantu"</t>
  </si>
  <si>
    <t>"státní znak - viz. výkres č25"</t>
  </si>
  <si>
    <t>"nápis Obchodní akademie"</t>
  </si>
  <si>
    <t>"logo AKZP-viz.výkres č.25"</t>
  </si>
  <si>
    <t>102</t>
  </si>
  <si>
    <t>97608.X01.1</t>
  </si>
  <si>
    <t>Snesení a uschování cedulí osazených na fasádě</t>
  </si>
  <si>
    <t>1798335329</t>
  </si>
  <si>
    <t>103</t>
  </si>
  <si>
    <t>95399.X01</t>
  </si>
  <si>
    <t>Zpětné oszaení snesených cedulí na fasádu</t>
  </si>
  <si>
    <t>915145451</t>
  </si>
  <si>
    <t>"státní znak"</t>
  </si>
  <si>
    <t>"logo AKZP"</t>
  </si>
  <si>
    <t>104</t>
  </si>
  <si>
    <t>97608.X02</t>
  </si>
  <si>
    <t>Demontáž cedulí osazených na fasádě</t>
  </si>
  <si>
    <t>1535492914</t>
  </si>
  <si>
    <t>997</t>
  </si>
  <si>
    <t>Přesun sutě</t>
  </si>
  <si>
    <t>105</t>
  </si>
  <si>
    <t>997013151</t>
  </si>
  <si>
    <t>Vnitrostaveništní doprava suti a vybouraných hmot vodorovně do 50 m svisle s omezením mechanizace pro budovy a haly výšky do 6 m</t>
  </si>
  <si>
    <t>-802882017</t>
  </si>
  <si>
    <t>https://podminky.urs.cz/item/CS_URS_2023_02/997013151</t>
  </si>
  <si>
    <t>106</t>
  </si>
  <si>
    <t>997013501</t>
  </si>
  <si>
    <t>Odvoz suti a vybouraných hmot na skládku nebo meziskládku se složením, na vzdálenost do 1 km</t>
  </si>
  <si>
    <t>-319303491</t>
  </si>
  <si>
    <t>https://podminky.urs.cz/item/CS_URS_2023_02/997013501</t>
  </si>
  <si>
    <t>107</t>
  </si>
  <si>
    <t>997013509</t>
  </si>
  <si>
    <t>Odvoz suti a vybouraných hmot na skládku nebo meziskládku se složením, na vzdálenost Příplatek k ceně za každý další i započatý 1 km přes 1 km</t>
  </si>
  <si>
    <t>1041429077</t>
  </si>
  <si>
    <t>https://podminky.urs.cz/item/CS_URS_2023_02/997013509</t>
  </si>
  <si>
    <t>"řízená skládka do vzdálenosti 12km od místa vzniku odpadu"</t>
  </si>
  <si>
    <t>53,655</t>
  </si>
  <si>
    <t>53,655*12 'Přepočtené koeficientem množství</t>
  </si>
  <si>
    <t>108</t>
  </si>
  <si>
    <t>997013601</t>
  </si>
  <si>
    <t>Poplatek za uložení stavebního odpadu na skládce (skládkovné) z prostého betonu zatříděného do Katalogu odpadů pod kódem 17 01 01</t>
  </si>
  <si>
    <t>-1072290502</t>
  </si>
  <si>
    <t>https://podminky.urs.cz/item/CS_URS_2023_02/997013601</t>
  </si>
  <si>
    <t>109</t>
  </si>
  <si>
    <t>997013602</t>
  </si>
  <si>
    <t>Poplatek za uložení stavebního odpadu na skládce (skládkovné) z armovaného betonu zatříděného do Katalogu odpadů pod kódem 17 01 01</t>
  </si>
  <si>
    <t>-828097655</t>
  </si>
  <si>
    <t>https://podminky.urs.cz/item/CS_URS_2023_02/997013602</t>
  </si>
  <si>
    <t>110</t>
  </si>
  <si>
    <t>997013603</t>
  </si>
  <si>
    <t>Poplatek za uložení stavebního odpadu na skládce (skládkovné) cihelného zatříděného do Katalogu odpadů pod kódem 17 01 02</t>
  </si>
  <si>
    <t>697632559</t>
  </si>
  <si>
    <t>https://podminky.urs.cz/item/CS_URS_2023_02/997013603</t>
  </si>
  <si>
    <t>111</t>
  </si>
  <si>
    <t>997013631</t>
  </si>
  <si>
    <t>Poplatek za uložení stavebního odpadu na skládce (skládkovné) směsného stavebního a demoličního zatříděného do Katalogu odpadů pod kódem 17 09 04</t>
  </si>
  <si>
    <t>-1389399527</t>
  </si>
  <si>
    <t>https://podminky.urs.cz/item/CS_URS_2023_02/997013631</t>
  </si>
  <si>
    <t>112</t>
  </si>
  <si>
    <t>997013804</t>
  </si>
  <si>
    <t>Poplatek za uložení stavebního odpadu na skládce (skládkovné) ze skla zatříděného do Katalogu odpadů pod kódem 17 02 02</t>
  </si>
  <si>
    <t>-1408479899</t>
  </si>
  <si>
    <t>https://podminky.urs.cz/item/CS_URS_2023_02/997013804</t>
  </si>
  <si>
    <t>998</t>
  </si>
  <si>
    <t>Přesun hmot</t>
  </si>
  <si>
    <t>113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</si>
  <si>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</si>
  <si>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</si>
  <si>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607250417</t>
  </si>
  <si>
    <t>https://podminky.urs.cz/item/CS_URS_2023_02/998017001</t>
  </si>
  <si>
    <t>PSV</t>
  </si>
  <si>
    <t>Práce a dodávky PSV</t>
  </si>
  <si>
    <t>712</t>
  </si>
  <si>
    <t>Povlakové krytiny</t>
  </si>
  <si>
    <t>114</t>
  </si>
  <si>
    <t>712300841</t>
  </si>
  <si>
    <t>Ostatní práce při odstranění povlakové krytiny střech plochých do 10° mechu odškrabáním a očistěním s urovnáním povrchu</t>
  </si>
  <si>
    <t>1646646340</t>
  </si>
  <si>
    <t>https://podminky.urs.cz/item/CS_URS_2023_02/712300841</t>
  </si>
  <si>
    <t xml:space="preserve">"očištění povrchu stávající ponechávané mPVC krytiny na střeše" </t>
  </si>
  <si>
    <t>233,807+244,823+58,987+20,899+30,146+291,634+182,133+396,531+231,511+270,539+118,155</t>
  </si>
  <si>
    <t>115</t>
  </si>
  <si>
    <t>712300845</t>
  </si>
  <si>
    <t>Ostatní práce při odstranění povlakové krytiny střech plochých do 10° doplňků ventilační hlavice</t>
  </si>
  <si>
    <t>-219230248</t>
  </si>
  <si>
    <t>https://podminky.urs.cz/item/CS_URS_2023_02/712300845</t>
  </si>
  <si>
    <t>"demontáž stávajících odvětrávcích komínků na střeše"</t>
  </si>
  <si>
    <t>116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</si>
  <si>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</si>
  <si>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</si>
  <si>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-690531256</t>
  </si>
  <si>
    <t>https://podminky.urs.cz/item/CS_URS_2023_02/712363005</t>
  </si>
  <si>
    <t>"natavení na plechovou atiku na střeše"</t>
  </si>
  <si>
    <t>726,74*0,3</t>
  </si>
  <si>
    <t>117</t>
  </si>
  <si>
    <t>28342411</t>
  </si>
  <si>
    <t>fólie hydroizolační střešní mPVC s nakašírovaným PES rounem určená k lepení tl 1,5mm</t>
  </si>
  <si>
    <t>-86164225</t>
  </si>
  <si>
    <t>218,022*1,1655 'Přepočtené koeficientem množství</t>
  </si>
  <si>
    <t>118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</si>
  <si>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</si>
  <si>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</si>
  <si>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437680848</t>
  </si>
  <si>
    <t>https://podminky.urs.cz/item/CS_URS_2023_02/712363115</t>
  </si>
  <si>
    <t>"zaizolování nových větracích komínků v úrovni zateplené střechy"</t>
  </si>
  <si>
    <t>"střešní vpusti"</t>
  </si>
  <si>
    <t>119</t>
  </si>
  <si>
    <t>28342013</t>
  </si>
  <si>
    <t>manžeta těsnící pro prostupy hydroizolací z PVC uzavřená kruhová vnitřní průměr 90-114</t>
  </si>
  <si>
    <t>1719027720</t>
  </si>
  <si>
    <t>120</t>
  </si>
  <si>
    <t>28342014</t>
  </si>
  <si>
    <t>manžeta těsnící pro prostupy hydroizolací z PVC uzavřená kruhová vnitřní průměr 120-180</t>
  </si>
  <si>
    <t>-1719582607</t>
  </si>
  <si>
    <t>121</t>
  </si>
  <si>
    <t>712363352</t>
  </si>
  <si>
    <t>Povlakové krytiny střech plochých do 10° z tvarovaných poplastovaných lišt pro mPVC vnitřní koutová lišta rš 100 mm, ozn.K01</t>
  </si>
  <si>
    <t>691712505</t>
  </si>
  <si>
    <t>https://podminky.urs.cz/item/CS_URS_2023_02/712363352</t>
  </si>
  <si>
    <t>726,74</t>
  </si>
  <si>
    <t>122</t>
  </si>
  <si>
    <t>712363353</t>
  </si>
  <si>
    <t>Povlakové krytiny střech plochých do 10° z tvarovaných poplastovaných lišt pro mPVC vnější koutová lišta rš 100 mm,ozn.K02</t>
  </si>
  <si>
    <t>980487167</t>
  </si>
  <si>
    <t>https://podminky.urs.cz/item/CS_URS_2023_02/712363353</t>
  </si>
  <si>
    <t>714,10</t>
  </si>
  <si>
    <t>123</t>
  </si>
  <si>
    <t>712363357</t>
  </si>
  <si>
    <t>Povlakové krytiny střech plochých do 10° z tvarovaných poplastovaných lišt pro mPVC ukončovací lišta rš 200 mm, ozn.K03</t>
  </si>
  <si>
    <t>1574296269</t>
  </si>
  <si>
    <t>https://podminky.urs.cz/item/CS_URS_2023_02/712363357</t>
  </si>
  <si>
    <t>124</t>
  </si>
  <si>
    <t>712363366</t>
  </si>
  <si>
    <t>Povlakové krytiny střech plochých do 10° z tvarovaných poplastovaných lišt pro mPVC připojovací lišta rš 250 mm, ozn.K08</t>
  </si>
  <si>
    <t>1956970510</t>
  </si>
  <si>
    <t>https://podminky.urs.cz/item/CS_URS_2023_02/712363366</t>
  </si>
  <si>
    <t>125</t>
  </si>
  <si>
    <t>712363369</t>
  </si>
  <si>
    <t>Povlakové krytiny střech plochých do 10° z tvarovaných poplastovaných lišt pro mPVC krycí maska rš 230 mm, ozn.K09</t>
  </si>
  <si>
    <t>-516358387</t>
  </si>
  <si>
    <t>https://podminky.urs.cz/item/CS_URS_2023_02/712363369</t>
  </si>
  <si>
    <t>126</t>
  </si>
  <si>
    <t>712363371</t>
  </si>
  <si>
    <t>Povlakové krytiny střech plochých do 10° z tvarovaných poplastovaných lišt pro mPVC , stěnová lišta, ozn.K04, K07</t>
  </si>
  <si>
    <t>-357601148</t>
  </si>
  <si>
    <t>https://podminky.urs.cz/item/CS_URS_2023_02/712363371</t>
  </si>
  <si>
    <t>12,3+12,3</t>
  </si>
  <si>
    <t>127</t>
  </si>
  <si>
    <t>28322011</t>
  </si>
  <si>
    <t>fólie hydroizolační střešní mPVC mechanicky kotvená šedá tl 1,8mm</t>
  </si>
  <si>
    <t>237429876</t>
  </si>
  <si>
    <t>2079,165*1,1655 'Přepočtené koeficientem množství</t>
  </si>
  <si>
    <t>128</t>
  </si>
  <si>
    <t>712363613</t>
  </si>
  <si>
    <t>Provedení povlakové krytiny střech plochých do 10° s mechanicky kotvenou izolací včetně položení fólie a horkovzdušného svaření tl. tepelné izolace přes 240 mm budovy výšky do 18 m, kotvené do trapézového plechu nebo do dřeva rohové pole</t>
  </si>
  <si>
    <t>-82042295</t>
  </si>
  <si>
    <t>https://podminky.urs.cz/item/CS_URS_2023_02/712363613</t>
  </si>
  <si>
    <t>129</t>
  </si>
  <si>
    <t>712391171</t>
  </si>
  <si>
    <t>Provedení povlakové krytiny střech plochých do 10° -ostatní práce provedení vrstvy textilní podkladní</t>
  </si>
  <si>
    <t>-924590450</t>
  </si>
  <si>
    <t>https://podminky.urs.cz/item/CS_URS_2023_02/712391171</t>
  </si>
  <si>
    <t>2079,165+363,370</t>
  </si>
  <si>
    <t>130</t>
  </si>
  <si>
    <t>69311009</t>
  </si>
  <si>
    <t>geotextilie tkaná separační, filtrační, výztužná PP pevnost v tahu 60kN/m</t>
  </si>
  <si>
    <t>-1556353122</t>
  </si>
  <si>
    <t>2442,535*1,155 'Přepočtené koeficientem množství</t>
  </si>
  <si>
    <t>131</t>
  </si>
  <si>
    <t>712861705</t>
  </si>
  <si>
    <t>Provedení povlakové krytiny střech samostatným vytažením izolačního povlaku fólií na konstrukce převyšující úroveň střechy, přilepenou se svařovanými spoji</t>
  </si>
  <si>
    <t>23935877</t>
  </si>
  <si>
    <t>https://podminky.urs.cz/item/CS_URS_2023_02/712861705</t>
  </si>
  <si>
    <t>726,740*0,5</t>
  </si>
  <si>
    <t>132</t>
  </si>
  <si>
    <t>998712103</t>
  </si>
  <si>
    <t>Přesun hmot pro povlakové krytiny stanovený z hmotnosti přesunovaného materiálu vodorovná dopravní vzdálenost do 50 m v objektech výšky přes 12 do 24 m</t>
  </si>
  <si>
    <t>1818655412</t>
  </si>
  <si>
    <t>https://podminky.urs.cz/item/CS_URS_2023_02/998712103</t>
  </si>
  <si>
    <t>713</t>
  </si>
  <si>
    <t>Izolace tepelné</t>
  </si>
  <si>
    <t>133</t>
  </si>
  <si>
    <t>713131243</t>
  </si>
  <si>
    <t>Montáž tepelné izolace stěn rohožemi, pásy, deskami, dílci, bloky (izolační materiál ve specifikaci) lepením celoplošně s mechanickým kotvením, tloušťky izolace přes 140 do 200 mm</t>
  </si>
  <si>
    <t>517148445</t>
  </si>
  <si>
    <t>https://podminky.urs.cz/item/CS_URS_2023_02/713131243</t>
  </si>
  <si>
    <t>"zateplení atiky"</t>
  </si>
  <si>
    <t>726,740*0,3</t>
  </si>
  <si>
    <t>134</t>
  </si>
  <si>
    <t>28376417</t>
  </si>
  <si>
    <t>deska XPS hrana polodrážková a hladký povrch 300kPA λ=0,035 tl 50mm</t>
  </si>
  <si>
    <t>-1381233606</t>
  </si>
  <si>
    <t>135</t>
  </si>
  <si>
    <t>713141152</t>
  </si>
  <si>
    <t>Montáž tepelné izolace střech plochých rohožemi, pásy, deskami, dílci, bloky (izolační materiál ve specifikaci) kladenými volně dvouvrstvá</t>
  </si>
  <si>
    <t>-471247294</t>
  </si>
  <si>
    <t>https://podminky.urs.cz/item/CS_URS_2023_02/713141152</t>
  </si>
  <si>
    <t>"zateplení plochy střechy"</t>
  </si>
  <si>
    <t>136</t>
  </si>
  <si>
    <t>63151504</t>
  </si>
  <si>
    <t>deska tepelně izolační minerální plochých střech vrchní vrstva 70kPa λ=0,038-0,039 tl 120mm</t>
  </si>
  <si>
    <t>-809886052</t>
  </si>
  <si>
    <t>137</t>
  </si>
  <si>
    <t>63151497</t>
  </si>
  <si>
    <t>deska tepelně izolační minerální plochých střech vrchní vrstva 70kPa λ=0,038-0,039 tl 50mm</t>
  </si>
  <si>
    <t>-420660954</t>
  </si>
  <si>
    <t>138</t>
  </si>
  <si>
    <t>63151626</t>
  </si>
  <si>
    <t>deska tepelně izolační minerální plochých střech spodní vrstva 30kPa λ=0,035-0,037 tl 120mm</t>
  </si>
  <si>
    <t>-413640047</t>
  </si>
  <si>
    <t>139</t>
  </si>
  <si>
    <t>713141243</t>
  </si>
  <si>
    <t>Montáž tepelné izolace střech plochých mechanické přikotvení šrouby včetně dodávky šroubů, bez položení tepelné izolace tl. izolace přes 140 do 200 mm do betonu</t>
  </si>
  <si>
    <t>991210105</t>
  </si>
  <si>
    <t>https://podminky.urs.cz/item/CS_URS_2023_02/713141243</t>
  </si>
  <si>
    <t>"ukončení hrany zateplení střechy"</t>
  </si>
  <si>
    <t>(56,12+12,21)*2*0,3</t>
  </si>
  <si>
    <t>140</t>
  </si>
  <si>
    <t>713141263</t>
  </si>
  <si>
    <t>Montáž tepelné izolace střech plochých mechanické přikotvení šrouby včetně dodávky šroubů, bez položení tepelné izolace tl. izolace přes 240 mm do betonu</t>
  </si>
  <si>
    <t>1384649629</t>
  </si>
  <si>
    <t>https://podminky.urs.cz/item/CS_URS_2023_02/713141263</t>
  </si>
  <si>
    <t>"zateplení střechy"</t>
  </si>
  <si>
    <t>56,12*12,21</t>
  </si>
  <si>
    <t>141</t>
  </si>
  <si>
    <t>713191321</t>
  </si>
  <si>
    <t>Montáž tepelné izolace stavebních konstrukcí - doplňky a konstrukční součásti střech plochých osazení odvětrávacích komínků</t>
  </si>
  <si>
    <t>106648773</t>
  </si>
  <si>
    <t>https://podminky.urs.cz/item/CS_URS_2023_02/713191321</t>
  </si>
  <si>
    <t>142</t>
  </si>
  <si>
    <t>62851022</t>
  </si>
  <si>
    <t>komínek střešní odvětrávací s integrovanou manžetou z modifikovaného asfaltového pásu DN 100</t>
  </si>
  <si>
    <t>-1190082972</t>
  </si>
  <si>
    <t>143</t>
  </si>
  <si>
    <t>62851024</t>
  </si>
  <si>
    <t>komínek střešní odvětrávací s integrovanou manžetou z modifikovaného asfaltového pásu DN 150</t>
  </si>
  <si>
    <t>-242346935</t>
  </si>
  <si>
    <t>144</t>
  </si>
  <si>
    <t>998713103</t>
  </si>
  <si>
    <t>Přesun hmot pro izolace tepelné stanovený z hmotnosti přesunovaného materiálu vodorovná dopravní vzdálenost do 50 m v objektech výšky přes 12 m do 24 m</t>
  </si>
  <si>
    <t>822834632</t>
  </si>
  <si>
    <t>https://podminky.urs.cz/item/CS_URS_2023_02/998713103</t>
  </si>
  <si>
    <t>721</t>
  </si>
  <si>
    <t>Zdravotechnika - vnitřní kanalizace</t>
  </si>
  <si>
    <t>145</t>
  </si>
  <si>
    <t>721233112</t>
  </si>
  <si>
    <t>Střešní vtoky (vpusti) polypropylenové (PP) pro ploché střechy s odtokem svislým DN 110</t>
  </si>
  <si>
    <t>1149525229</t>
  </si>
  <si>
    <t>https://podminky.urs.cz/item/CS_URS_2023_02/721233112</t>
  </si>
  <si>
    <t>146</t>
  </si>
  <si>
    <t>721233113</t>
  </si>
  <si>
    <t>Střešní vtoky (vpusti) polypropylenové (PP) pro ploché střechy s odtokem svislým DN 125</t>
  </si>
  <si>
    <t>-1112499484</t>
  </si>
  <si>
    <t>https://podminky.urs.cz/item/CS_URS_2023_02/721233113</t>
  </si>
  <si>
    <t>741</t>
  </si>
  <si>
    <t>Elektroinstalace - silnoproud</t>
  </si>
  <si>
    <t>147</t>
  </si>
  <si>
    <t>741371823</t>
  </si>
  <si>
    <t>Demontáž svítidel bez zachování funkčnosti (do suti) interiérových modulového systému zářivkových, délky přes 1100 mm</t>
  </si>
  <si>
    <t>775366385</t>
  </si>
  <si>
    <t>https://podminky.urs.cz/item/CS_URS_2023_02/741371823</t>
  </si>
  <si>
    <t>148</t>
  </si>
  <si>
    <t>741371900</t>
  </si>
  <si>
    <t>Demontáž svítidel bez zachování funkčnosti (do suti) exteriérových s integrovaným zdrojem LED přisazených nástěnných</t>
  </si>
  <si>
    <t>-424868050</t>
  </si>
  <si>
    <t>https://podminky.urs.cz/item/CS_URS_2023_02/741371900</t>
  </si>
  <si>
    <t>149</t>
  </si>
  <si>
    <t>741372065</t>
  </si>
  <si>
    <t>Montáž svítidel s integrovaným zdrojem LED se zapojením vodičů exteriérových přisazených nástěnných páskových lištových</t>
  </si>
  <si>
    <t>385808517</t>
  </si>
  <si>
    <t>https://podminky.urs.cz/item/CS_URS_2023_02/741372065</t>
  </si>
  <si>
    <t>LED páskové svítidlo se zdrojem 12V, pásek umístěn v difuzoru</t>
  </si>
  <si>
    <t>provedení a vybavení viz.kniha svítidel</t>
  </si>
  <si>
    <t>20,4+4,0+20,4+14,9+20,6+11,6+11,6+5,2+21,5+21,5+11,6+13,6</t>
  </si>
  <si>
    <t>34845011</t>
  </si>
  <si>
    <t>LED pásek exteriérový 10-20W/m IP 68</t>
  </si>
  <si>
    <t>1446170393</t>
  </si>
  <si>
    <t>176,9*1,08 'Přepočtené koeficientem množství</t>
  </si>
  <si>
    <t>742</t>
  </si>
  <si>
    <t>Elektroinstalace - slaboproud</t>
  </si>
  <si>
    <t>151</t>
  </si>
  <si>
    <t>74232.E01</t>
  </si>
  <si>
    <t>Demontáž zvonkového tlačítka se zachováním, zpětná montáž na fasádu</t>
  </si>
  <si>
    <t>1878621423</t>
  </si>
  <si>
    <t>152</t>
  </si>
  <si>
    <t>742420001</t>
  </si>
  <si>
    <t>Montáž společné televizní antény venkovní televizní antény</t>
  </si>
  <si>
    <t>-1085347826</t>
  </si>
  <si>
    <t>https://podminky.urs.cz/item/CS_URS_2023_02/742420001</t>
  </si>
  <si>
    <t>153</t>
  </si>
  <si>
    <t>742420021</t>
  </si>
  <si>
    <t>Montáž společné televizní antény antenního stožáru včetně upevňovacího materiálu</t>
  </si>
  <si>
    <t>919873622</t>
  </si>
  <si>
    <t>https://podminky.urs.cz/item/CS_URS_2023_02/742420021</t>
  </si>
  <si>
    <t>154</t>
  </si>
  <si>
    <t>31686016</t>
  </si>
  <si>
    <t>stožár anténní kov žárový zinek plastová záslepka průměr 48/42mm teleskopický délka 2x2,5m</t>
  </si>
  <si>
    <t>-1868070202</t>
  </si>
  <si>
    <t>155</t>
  </si>
  <si>
    <t>742420811</t>
  </si>
  <si>
    <t>Demontáž společné televizní antény venkovní televizní antény nebo FM antény</t>
  </si>
  <si>
    <t>-1548345292</t>
  </si>
  <si>
    <t>https://podminky.urs.cz/item/CS_URS_2023_02/742420811</t>
  </si>
  <si>
    <t>156</t>
  </si>
  <si>
    <t>742420821</t>
  </si>
  <si>
    <t>Demontáž společné televizní antény anténního stožáru</t>
  </si>
  <si>
    <t>1745350950</t>
  </si>
  <si>
    <t>https://podminky.urs.cz/item/CS_URS_2023_02/742420821</t>
  </si>
  <si>
    <t>751</t>
  </si>
  <si>
    <t>Vzduchotechnika</t>
  </si>
  <si>
    <t>157</t>
  </si>
  <si>
    <t>751398024</t>
  </si>
  <si>
    <t>Montáž ostatních zařízení větrací mřížky stěnové, průřezu přes 0,150 do 0,200 m2</t>
  </si>
  <si>
    <t>-740252363</t>
  </si>
  <si>
    <t>https://podminky.urs.cz/item/CS_URS_2023_02/751398024</t>
  </si>
  <si>
    <t>158</t>
  </si>
  <si>
    <t>RMAT0013</t>
  </si>
  <si>
    <t>protidešťová žaluzie 400x400 mm, FeZn plech, síťka proti hmyzu</t>
  </si>
  <si>
    <t>1118996731</t>
  </si>
  <si>
    <t>159</t>
  </si>
  <si>
    <t>751398053</t>
  </si>
  <si>
    <t>Montáž ostatních zařízení protidešťové žaluzie nebo žaluziové klapky na čtyřhranné potrubí, průřezu přes 0,300 do 0,450 m2</t>
  </si>
  <si>
    <t>669228211</t>
  </si>
  <si>
    <t>https://podminky.urs.cz/item/CS_URS_2023_02/751398053</t>
  </si>
  <si>
    <t>160</t>
  </si>
  <si>
    <t>RMAT0001</t>
  </si>
  <si>
    <t xml:space="preserve">větrací žaluzie s integrovanou síťovinou proti hmyzu, velikost 200x350 mm, materiál nerez, ozn.K8            </t>
  </si>
  <si>
    <t>462852615</t>
  </si>
  <si>
    <t>161</t>
  </si>
  <si>
    <t>751398824</t>
  </si>
  <si>
    <t>Demontáž ostatních zařízení větrací mřížky stěnové, průřezu přes 0,150 do 0,200 m2</t>
  </si>
  <si>
    <t>-902459626</t>
  </si>
  <si>
    <t>https://podminky.urs.cz/item/CS_URS_2023_02/751398824</t>
  </si>
  <si>
    <t>162</t>
  </si>
  <si>
    <t>644941121</t>
  </si>
  <si>
    <t>Montáž průvětrníků nebo mřížek odvětrávacích montáž průchodky (trubky) se zhotovením otvoru v tepelné izolaci</t>
  </si>
  <si>
    <t>1077308156</t>
  </si>
  <si>
    <t>https://podminky.urs.cz/item/CS_URS_2023_02/644941121</t>
  </si>
  <si>
    <t>163</t>
  </si>
  <si>
    <t>42981649</t>
  </si>
  <si>
    <t>trouba pevná PVC D 100mm do 45°C</t>
  </si>
  <si>
    <t>1160039859</t>
  </si>
  <si>
    <t>5,12*1,1 'Přepočtené koeficientem množství</t>
  </si>
  <si>
    <t>762</t>
  </si>
  <si>
    <t>Konstrukce tesařské</t>
  </si>
  <si>
    <t>164</t>
  </si>
  <si>
    <t>762132811</t>
  </si>
  <si>
    <t>Demontáž bednění svislých stěn a nadstřešních stěn z jednostranně hoblovaných prken</t>
  </si>
  <si>
    <t>-623411048</t>
  </si>
  <si>
    <t>https://podminky.urs.cz/item/CS_URS_2023_02/762132811</t>
  </si>
  <si>
    <t>"dřevěné obložení-masky"</t>
  </si>
  <si>
    <t>11,68+21,94+15,75+22,01+27,120+22,350+7,37+12,1+37,2+21,93+21,93+14,0+11,9</t>
  </si>
  <si>
    <t>165</t>
  </si>
  <si>
    <t>762341370</t>
  </si>
  <si>
    <t>Montáž bednění střech obloukových sklonu do 60° s vyřezáním otvorů, nároží, úžlabí, nadstřešních konstrukcí z desek dřevotřískových nebo dřevoštěpkových na sraz</t>
  </si>
  <si>
    <t>1178508976</t>
  </si>
  <si>
    <t>https://podminky.urs.cz/item/CS_URS_2023_02/762341370</t>
  </si>
  <si>
    <t>762,340*0,55</t>
  </si>
  <si>
    <t>166</t>
  </si>
  <si>
    <t>RMAT0014</t>
  </si>
  <si>
    <t>překližka vodovzdorná protiskluz/hladká,bříza tl.24 mm</t>
  </si>
  <si>
    <t>-343666628</t>
  </si>
  <si>
    <t>419,287*1,1 'Přepočtené koeficientem množství</t>
  </si>
  <si>
    <t>167</t>
  </si>
  <si>
    <t>762395000</t>
  </si>
  <si>
    <t>Spojovací prostředky krovů, bednění a laťování, nadstřešních konstrukcí svory, prkna, hřebíky, pásová ocel, vruty</t>
  </si>
  <si>
    <t>921052241</t>
  </si>
  <si>
    <t>https://podminky.urs.cz/item/CS_URS_2023_02/762395000</t>
  </si>
  <si>
    <t>168</t>
  </si>
  <si>
    <t>762841811</t>
  </si>
  <si>
    <t>Demontáž podbíjení obkladů stropů a střech sklonu do 60° z hrubých prken tl. do 35 mm bez omítky</t>
  </si>
  <si>
    <t>-1229475030</t>
  </si>
  <si>
    <t>https://podminky.urs.cz/item/CS_URS_2023_02/762841811</t>
  </si>
  <si>
    <t>169</t>
  </si>
  <si>
    <t>998762101</t>
  </si>
  <si>
    <t>Přesun hmot pro konstrukce tesařské stanovený z hmotnosti přesunovaného materiálu vodorovná dopravní vzdálenost do 50 m v objektech výšky do 6 m</t>
  </si>
  <si>
    <t>49473540</t>
  </si>
  <si>
    <t>https://podminky.urs.cz/item/CS_URS_2023_02/998762101</t>
  </si>
  <si>
    <t>764</t>
  </si>
  <si>
    <t>Konstrukce klempířské</t>
  </si>
  <si>
    <t>170</t>
  </si>
  <si>
    <t>764002841</t>
  </si>
  <si>
    <t>Demontáž klempířských konstrukcí oplechování horních ploch zdí a nadezdívek do suti</t>
  </si>
  <si>
    <t>-951687802</t>
  </si>
  <si>
    <t>https://podminky.urs.cz/item/CS_URS_2023_02/764002841</t>
  </si>
  <si>
    <t>"demontáž oplechování atiky "</t>
  </si>
  <si>
    <t>171</t>
  </si>
  <si>
    <t>764002851</t>
  </si>
  <si>
    <t>Demontáž klempířských konstrukcí oplechování parapetů do suti</t>
  </si>
  <si>
    <t>-1457017677</t>
  </si>
  <si>
    <t>https://podminky.urs.cz/item/CS_URS_2023_02/764002851</t>
  </si>
  <si>
    <t>172</t>
  </si>
  <si>
    <t>764004801</t>
  </si>
  <si>
    <t>Demontáž klempířských konstrukcí žlabu podokapního do suti</t>
  </si>
  <si>
    <t>-1949360972</t>
  </si>
  <si>
    <t>https://podminky.urs.cz/item/CS_URS_2023_02/764004801</t>
  </si>
  <si>
    <t>173</t>
  </si>
  <si>
    <t>764004841</t>
  </si>
  <si>
    <t>Demontáž klempířských konstrukcí háku do suti</t>
  </si>
  <si>
    <t>-154263863</t>
  </si>
  <si>
    <t>https://podminky.urs.cz/item/CS_URS_2023_02/764004841</t>
  </si>
  <si>
    <t>174</t>
  </si>
  <si>
    <t>764004861</t>
  </si>
  <si>
    <t>Demontáž klempířských konstrukcí svodu do suti</t>
  </si>
  <si>
    <t>1728624902</t>
  </si>
  <si>
    <t>https://podminky.urs.cz/item/CS_URS_2023_02/764004861</t>
  </si>
  <si>
    <t>"fasáda"</t>
  </si>
  <si>
    <t>48,6</t>
  </si>
  <si>
    <t>175</t>
  </si>
  <si>
    <t>721171809</t>
  </si>
  <si>
    <t>Demontáž potrubí z novodurových trub odpadních nebo připojovacích přes 114 do D 160</t>
  </si>
  <si>
    <t>929849539</t>
  </si>
  <si>
    <t>https://podminky.urs.cz/item/CS_URS_2023_02/721171809</t>
  </si>
  <si>
    <t>176</t>
  </si>
  <si>
    <t>721140806</t>
  </si>
  <si>
    <t>Demontáž potrubí z litinových trub odpadních nebo dešťových přes 100 do DN 200</t>
  </si>
  <si>
    <t>-1482332482</t>
  </si>
  <si>
    <t>https://podminky.urs.cz/item/CS_URS_2023_02/721140806</t>
  </si>
  <si>
    <t>177</t>
  </si>
  <si>
    <t>764206105</t>
  </si>
  <si>
    <t>Montáž oplechování parapetů rovných, bez rohů, rozvinuté šířky do 400 mm</t>
  </si>
  <si>
    <t>792596834</t>
  </si>
  <si>
    <t>https://podminky.urs.cz/item/CS_URS_2023_02/764206105</t>
  </si>
  <si>
    <t>"parapet vnější K01"</t>
  </si>
  <si>
    <t>1,16*19</t>
  </si>
  <si>
    <t>"parapet vnější K02"</t>
  </si>
  <si>
    <t>1,06*41</t>
  </si>
  <si>
    <t>"parapet vnější K03"</t>
  </si>
  <si>
    <t>2,36*14</t>
  </si>
  <si>
    <t>"parapet vnější K04"</t>
  </si>
  <si>
    <t>0,95*28</t>
  </si>
  <si>
    <t>"parapet vnější K05"</t>
  </si>
  <si>
    <t>2,36*6</t>
  </si>
  <si>
    <t>"parapet vnější K07"</t>
  </si>
  <si>
    <t>4,12*4</t>
  </si>
  <si>
    <t>"parapet vnější K11"</t>
  </si>
  <si>
    <t>1,46*4</t>
  </si>
  <si>
    <t>"parapet vnější K12"</t>
  </si>
  <si>
    <t>1,49*3</t>
  </si>
  <si>
    <t>"parapet vnější K13"</t>
  </si>
  <si>
    <t>1,24*1</t>
  </si>
  <si>
    <t>"parapet vnější K14"</t>
  </si>
  <si>
    <t>"parapet vnější K15"</t>
  </si>
  <si>
    <t>1,18*2</t>
  </si>
  <si>
    <t>178</t>
  </si>
  <si>
    <t>76422640.K01</t>
  </si>
  <si>
    <t>Oplechování parapetů z hliníkového plechu rovných, r.š. 350 mm, dl.1160mm,ozn.K01</t>
  </si>
  <si>
    <t>184592901</t>
  </si>
  <si>
    <t>179</t>
  </si>
  <si>
    <t>76422640.K02</t>
  </si>
  <si>
    <t>Oplechování parapetů z hliníkového plechu rovných, r.š. 350 mm, dl.1060mm,ozn.K02</t>
  </si>
  <si>
    <t>131586380</t>
  </si>
  <si>
    <t>180</t>
  </si>
  <si>
    <t>76422640.K03</t>
  </si>
  <si>
    <t>Oplechování parapetů z hliníkového plechu rovných, r.š. 350 mm, dl.2360mm,ozn.K03</t>
  </si>
  <si>
    <t>1841653953</t>
  </si>
  <si>
    <t>181</t>
  </si>
  <si>
    <t>76422640.K04</t>
  </si>
  <si>
    <t>Oplechování parapetů z hliníkového plechu rovných, r.š. 350 mm, dl.950mm,ozn.K04</t>
  </si>
  <si>
    <t>-2074682174</t>
  </si>
  <si>
    <t>182</t>
  </si>
  <si>
    <t>76422640.K05</t>
  </si>
  <si>
    <t>Oplechování parapetů z hliníkového plechu rovných, r.š. 350 mm, dl.2360mm,ozn.K05</t>
  </si>
  <si>
    <t>100630666</t>
  </si>
  <si>
    <t>183</t>
  </si>
  <si>
    <t>76422640.K06</t>
  </si>
  <si>
    <t>Oplechování parapetů z hliníkového plechu rovných, r.š. 350 mm, dl.3590mm,ozn.K06</t>
  </si>
  <si>
    <t>-1224006865</t>
  </si>
  <si>
    <t>184</t>
  </si>
  <si>
    <t>76422640.K07</t>
  </si>
  <si>
    <t>Oplechování parapetů z hliníkového plechu rovných, r.š. 350 mm, dl.4120mm,ozn.K07</t>
  </si>
  <si>
    <t>1372840008</t>
  </si>
  <si>
    <t>185</t>
  </si>
  <si>
    <t>76422640.K11</t>
  </si>
  <si>
    <t>Oplechování parapetů z hliníkového plechu rovných, r.š. 350 mm, dl.1460mm,ozn.K11</t>
  </si>
  <si>
    <t>-2097983244</t>
  </si>
  <si>
    <t>186</t>
  </si>
  <si>
    <t>76422640.K12</t>
  </si>
  <si>
    <t>Oplechování parapetů z hliníkového plechu rovných, r.š. 350 mm, dl.1490mm,ozn.K12</t>
  </si>
  <si>
    <t>906519952</t>
  </si>
  <si>
    <t>187</t>
  </si>
  <si>
    <t>76422640.K13</t>
  </si>
  <si>
    <t>Oplechování parapetů z hliníkového plechu rovných, r.š. 350 mm, dl.1240mm,ozn.K13</t>
  </si>
  <si>
    <t>-1792337034</t>
  </si>
  <si>
    <t>188</t>
  </si>
  <si>
    <t>76422640.K14</t>
  </si>
  <si>
    <t>Oplechování parapetů z hliníkového plechu rovných, r.š. 350 mm, dl.890mm,ozn.K14</t>
  </si>
  <si>
    <t>1995829109</t>
  </si>
  <si>
    <t>189</t>
  </si>
  <si>
    <t>76422640.K15</t>
  </si>
  <si>
    <t>Oplechování parapetů z hliníkového plechu rovných, r.š. 350 mm, dl.1180mm,ozn.K15</t>
  </si>
  <si>
    <t>1833360383</t>
  </si>
  <si>
    <t>190</t>
  </si>
  <si>
    <t>764216.R01</t>
  </si>
  <si>
    <t>Utěsnění parapetu ve styku s izolantem těsnící páskou</t>
  </si>
  <si>
    <t>-1073667329</t>
  </si>
  <si>
    <t>174,14</t>
  </si>
  <si>
    <t>191</t>
  </si>
  <si>
    <t>764216.R02</t>
  </si>
  <si>
    <t>Utěsnění parapetu ve styku s rámem okna těsnící páskou</t>
  </si>
  <si>
    <t>-395520571</t>
  </si>
  <si>
    <t>192</t>
  </si>
  <si>
    <t>76454131R01</t>
  </si>
  <si>
    <t>Žlab podokapní z lakovaného plechu včetně háků a čel hranatý rš 250 mm</t>
  </si>
  <si>
    <t>1430109081</t>
  </si>
  <si>
    <t>193</t>
  </si>
  <si>
    <t>76454136R02</t>
  </si>
  <si>
    <t>Žlab podokapní lakovaný včetně háků a čel kotlík hranatý, rš žlabu/průměr svodu 250/80 mm</t>
  </si>
  <si>
    <t>865043567</t>
  </si>
  <si>
    <t>https://podminky.urs.cz/item/CS_URS_2023_02/76454136R02</t>
  </si>
  <si>
    <t>194</t>
  </si>
  <si>
    <t>76454832R03</t>
  </si>
  <si>
    <t>Svod z tlakovaného plechu včetně objímek, kolen a odskoků kruhový, průměru 80 mm</t>
  </si>
  <si>
    <t>2091402420</t>
  </si>
  <si>
    <t>195</t>
  </si>
  <si>
    <t>76454832R04</t>
  </si>
  <si>
    <t>Svod zlakovaného plechu včetně objímek, kolen a odskoků kruhový, průměru 100 mm</t>
  </si>
  <si>
    <t>-430349057</t>
  </si>
  <si>
    <t>196</t>
  </si>
  <si>
    <t>721242115</t>
  </si>
  <si>
    <t>Lapače střešních splavenin polypropylenové (PP) s kulovým kloubem na odtoku DN 110</t>
  </si>
  <si>
    <t>-821456635</t>
  </si>
  <si>
    <t>https://podminky.urs.cz/item/CS_URS_2023_02/721242115</t>
  </si>
  <si>
    <t>197</t>
  </si>
  <si>
    <t>721140915</t>
  </si>
  <si>
    <t>Opravy odpadního potrubí litinového propojení dosavadního potrubí DN 100</t>
  </si>
  <si>
    <t>770158513</t>
  </si>
  <si>
    <t>https://podminky.urs.cz/item/CS_URS_2023_02/721140915</t>
  </si>
  <si>
    <t>198</t>
  </si>
  <si>
    <t>721173315</t>
  </si>
  <si>
    <t>Potrubí z trub PVC SN4 dešťové DN 110</t>
  </si>
  <si>
    <t>-1156943355</t>
  </si>
  <si>
    <t>https://podminky.urs.cz/item/CS_URS_2023_02/721173315</t>
  </si>
  <si>
    <t>199</t>
  </si>
  <si>
    <t>7212631R01</t>
  </si>
  <si>
    <t>Revizní a čistící klapky z polypropylenu (PP) DN 110</t>
  </si>
  <si>
    <t>-449763317</t>
  </si>
  <si>
    <t>200</t>
  </si>
  <si>
    <t>721910922</t>
  </si>
  <si>
    <t>Pročištění ležatých svodů do DN 300</t>
  </si>
  <si>
    <t>-917115856</t>
  </si>
  <si>
    <t>https://podminky.urs.cz/item/CS_URS_2023_02/721910922</t>
  </si>
  <si>
    <t>201</t>
  </si>
  <si>
    <t>7219109R02</t>
  </si>
  <si>
    <t>Úprava plastových revizních šachet, PVC DN 315</t>
  </si>
  <si>
    <t>540575398</t>
  </si>
  <si>
    <t>202</t>
  </si>
  <si>
    <t>7219109R03</t>
  </si>
  <si>
    <t>Úprava větracího potrubí</t>
  </si>
  <si>
    <t>-599086997</t>
  </si>
  <si>
    <t>203</t>
  </si>
  <si>
    <t>998764103</t>
  </si>
  <si>
    <t>Přesun hmot pro konstrukce klempířské stanovený z hmotnosti přesunovaného materiálu vodorovná dopravní vzdálenost do 50 m v objektech výšky přes 12 do 24 m</t>
  </si>
  <si>
    <t>-783228897</t>
  </si>
  <si>
    <t>https://podminky.urs.cz/item/CS_URS_2023_02/998764103</t>
  </si>
  <si>
    <t>766</t>
  </si>
  <si>
    <t>Konstrukce truhlářské</t>
  </si>
  <si>
    <t>204</t>
  </si>
  <si>
    <t>766622133</t>
  </si>
  <si>
    <t>Montáž oken plastových včetně montáže rámu plochy přes 1 m2 otevíravých do zdiva, výšky přes 2,5 m</t>
  </si>
  <si>
    <t>884763740</t>
  </si>
  <si>
    <t>https://podminky.urs.cz/item/CS_URS_2023_02/766622133</t>
  </si>
  <si>
    <t>"Okno O1"</t>
  </si>
  <si>
    <t>(1,0*1,890)*3</t>
  </si>
  <si>
    <t>205</t>
  </si>
  <si>
    <t>6114.01</t>
  </si>
  <si>
    <t>okno plastové dvoukřídlové otevíravo sklopné, rozměr 1000 x1890 mm, ozn. O1</t>
  </si>
  <si>
    <t>-250252150</t>
  </si>
  <si>
    <t>Poznámka k položce:_x000D_
Poznámka k položce: podrobná specifikace viz Výkres 18 - TABULKA OKEN A DVEŘÍ</t>
  </si>
  <si>
    <t>206</t>
  </si>
  <si>
    <t>766629215</t>
  </si>
  <si>
    <t>Montáž oken dřevěných Příplatek k cenám za izolaci mezi ostěním a rámem okna při rovném ostění, připojovací spára tl. do 45 mm</t>
  </si>
  <si>
    <t>992310221</t>
  </si>
  <si>
    <t>https://podminky.urs.cz/item/CS_URS_2023_02/766629215</t>
  </si>
  <si>
    <t>(1,0+1,89+1,0+1,89)*2</t>
  </si>
  <si>
    <t>207</t>
  </si>
  <si>
    <t>7666941.PP5</t>
  </si>
  <si>
    <t>Parapet plastový komůrkový, rozměr 1000x250 mm, s plastovými koncovkami</t>
  </si>
  <si>
    <t>559541744</t>
  </si>
  <si>
    <t>"pro okno O1"</t>
  </si>
  <si>
    <t>208</t>
  </si>
  <si>
    <t>998766103</t>
  </si>
  <si>
    <t>Přesun hmot pro konstrukce truhlářské stanovený z hmotnosti přesunovaného materiálu vodorovná dopravní vzdálenost do 50 m v objektech výšky přes 12 do 24 m</t>
  </si>
  <si>
    <t>-1480242833</t>
  </si>
  <si>
    <t>https://podminky.urs.cz/item/CS_URS_2023_02/998766103</t>
  </si>
  <si>
    <t>767</t>
  </si>
  <si>
    <t>Konstrukce zámečnické</t>
  </si>
  <si>
    <t>209</t>
  </si>
  <si>
    <t>767311831</t>
  </si>
  <si>
    <t>Demontáž světlíků s umělohmotnou výplní bodových</t>
  </si>
  <si>
    <t>-355744351</t>
  </si>
  <si>
    <t>https://podminky.urs.cz/item/CS_URS_2023_02/767311831</t>
  </si>
  <si>
    <t>"demontáž stávajících prosvětlovacích laminátových světlíků"</t>
  </si>
  <si>
    <t>1*1*22</t>
  </si>
  <si>
    <t>210</t>
  </si>
  <si>
    <t>767590.Z09</t>
  </si>
  <si>
    <t>Mřížový svařovaný rošt dělený s okem 34/38mm, nosný pásek 30/2mm, rozměr 10040x560mm, povrchová úprava žárovým zinkováním+syntetický nátěr, ozn. Z02</t>
  </si>
  <si>
    <t>544236751</t>
  </si>
  <si>
    <t>"výkres 15 - VÝPIS ZÁMEČNICKÝCH PRVKŮ</t>
  </si>
  <si>
    <t>"ozn Z02</t>
  </si>
  <si>
    <t>součástí je dodávka a instalace 12-ti podpěrných konzole dle výkresu D.1.1.15</t>
  </si>
  <si>
    <t>211</t>
  </si>
  <si>
    <t>7676621.Z06</t>
  </si>
  <si>
    <t>Úprava stávajícího roštu -východní strana</t>
  </si>
  <si>
    <t>-1780372791</t>
  </si>
  <si>
    <t>Poznámka k položce:_x000D_
Poznámka k položce: dodávka a montáž v kompletizovaném provedení včetně kotvení do ostění</t>
  </si>
  <si>
    <t>zúžení roštu řezáním a svařováním o 160 mm-tl.zateplení</t>
  </si>
  <si>
    <t>1x základní antikorozní a 2x vrchní syntetický nátěr</t>
  </si>
  <si>
    <t>212</t>
  </si>
  <si>
    <t>7678919R01</t>
  </si>
  <si>
    <t>Provedení nadstavby v.250 mm prosvětlovacích světlíků</t>
  </si>
  <si>
    <t>90761384</t>
  </si>
  <si>
    <t>4*22</t>
  </si>
  <si>
    <t>213</t>
  </si>
  <si>
    <t>7676621.Z01</t>
  </si>
  <si>
    <t>D+M Kovový výlezový žebřík s ochranným košem ozn.Z01-budova OA</t>
  </si>
  <si>
    <t>-1617662554</t>
  </si>
  <si>
    <t>"výkres - VÝPIS ZÁMEČNICKÝCH PRVKŮ Budovy OA</t>
  </si>
  <si>
    <t>"ozn Z01</t>
  </si>
  <si>
    <t>214</t>
  </si>
  <si>
    <t>7676621.Z04</t>
  </si>
  <si>
    <t>Úprava ocelového zábradlí ozn.Z04</t>
  </si>
  <si>
    <t>712747514</t>
  </si>
  <si>
    <t>"výkres - VÝPIS ZÁMEČNICKÝCH PRVKŮ</t>
  </si>
  <si>
    <t>"ozn Z04</t>
  </si>
  <si>
    <t>215</t>
  </si>
  <si>
    <t>7676621.Z05</t>
  </si>
  <si>
    <t>Úprava ocelového zábradlí ozn.Z05</t>
  </si>
  <si>
    <t>-1433747832</t>
  </si>
  <si>
    <t>"ozn Z05</t>
  </si>
  <si>
    <t>216</t>
  </si>
  <si>
    <t>767995.Z08</t>
  </si>
  <si>
    <t>Rám pro uložení pororoštů pro zakrytí angl.dvorků, L35/35/4,povrchová úprava syntetický nátěr, ozn. Z02</t>
  </si>
  <si>
    <t>1363372055</t>
  </si>
  <si>
    <t>"ozn Z02-(10,04+0,56+0,56)*2</t>
  </si>
  <si>
    <t>217</t>
  </si>
  <si>
    <t>767995113</t>
  </si>
  <si>
    <t>Montáž ostatních atypických zámečnických konstrukcí hmotnosti přes 10 do 20 kg</t>
  </si>
  <si>
    <t>1374624500</t>
  </si>
  <si>
    <t>https://podminky.urs.cz/item/CS_URS_2023_02/767995113</t>
  </si>
  <si>
    <t>"nový vlajkový držák"</t>
  </si>
  <si>
    <t>218</t>
  </si>
  <si>
    <t>RMAT0012</t>
  </si>
  <si>
    <t xml:space="preserve">vlajkový držák dvouramenný, FeZn </t>
  </si>
  <si>
    <t>1734225578</t>
  </si>
  <si>
    <t>219</t>
  </si>
  <si>
    <t>985331218</t>
  </si>
  <si>
    <t>Dodatečné vlepování betonářské výztuže včetně vyvrtání a vyčištění otvoru chemickou maltou průměr výztuže 22 mm</t>
  </si>
  <si>
    <t>196011830</t>
  </si>
  <si>
    <t>https://podminky.urs.cz/item/CS_URS_2023_02/985331218</t>
  </si>
  <si>
    <t>uchycení nadezdívky atiky "</t>
  </si>
  <si>
    <t>250*0,3</t>
  </si>
  <si>
    <t>220</t>
  </si>
  <si>
    <t>13021018</t>
  </si>
  <si>
    <t>tyč ocelová kruhová žebírková DIN 488 jakost B500B (10 505) výztuž do betonu D 22mm</t>
  </si>
  <si>
    <t>-1096651982</t>
  </si>
  <si>
    <t>250*1,2*0,15</t>
  </si>
  <si>
    <t>45*0,00307 'Přepočtené koeficientem množství</t>
  </si>
  <si>
    <t>221</t>
  </si>
  <si>
    <t>767316312</t>
  </si>
  <si>
    <t>Montáž světlíků bodových přes 1,5 do 2 m2</t>
  </si>
  <si>
    <t>1836934047</t>
  </si>
  <si>
    <t>https://podminky.urs.cz/item/CS_URS_2023_02/767316312</t>
  </si>
  <si>
    <t>"zpětná montáž stávajících prosvětlovacích laminátových světlíků"</t>
  </si>
  <si>
    <t>222</t>
  </si>
  <si>
    <t>767996701</t>
  </si>
  <si>
    <t>Demontáž ostatních zámečnických konstrukcí řezáním o hmotnosti jednotlivých dílů do 50 kg</t>
  </si>
  <si>
    <t>1823525892</t>
  </si>
  <si>
    <t>https://podminky.urs.cz/item/CS_URS_2023_02/767996701</t>
  </si>
  <si>
    <t>"držák vlajek"</t>
  </si>
  <si>
    <t>"ocelový L rám anglických dvorků"</t>
  </si>
  <si>
    <t>20+20+20+20+2,5+2,5+2,5+2,5</t>
  </si>
  <si>
    <t>"ocelové rošty anglických dvorků"</t>
  </si>
  <si>
    <t>(9,2*1,0)*2*15</t>
  </si>
  <si>
    <t>223</t>
  </si>
  <si>
    <t>76780230R</t>
  </si>
  <si>
    <t>Teleskopickiý držák pro uchycení drobných předmětů na fasádu (držák vlajek, světelný vypínač,apod.) - montáž, dodávka, doprava</t>
  </si>
  <si>
    <t>1610718930</t>
  </si>
  <si>
    <t>224</t>
  </si>
  <si>
    <t>998767103</t>
  </si>
  <si>
    <t>Přesun hmot pro zámečnické konstrukce stanovený z hmotnosti přesunovaného materiálu vodorovná dopravní vzdálenost do 50 m v objektech výšky přes 12 do 24 m</t>
  </si>
  <si>
    <t>182338529</t>
  </si>
  <si>
    <t>https://podminky.urs.cz/item/CS_URS_2023_02/998767103</t>
  </si>
  <si>
    <t>767.d</t>
  </si>
  <si>
    <t>zámečnické venkovní</t>
  </si>
  <si>
    <t>225</t>
  </si>
  <si>
    <t>76732-R10</t>
  </si>
  <si>
    <t>Lanková konstrukce pro vynesení zeleně z nerezové ocele, D+M</t>
  </si>
  <si>
    <t>-1023928462</t>
  </si>
  <si>
    <t>Poznámka k položce:_x000D_
položka obsahuje montáž včetně dodávky materiálu</t>
  </si>
  <si>
    <t>Viz. PD stavební část - výrobky PSV, výkres pohledů - atrium 1</t>
  </si>
  <si>
    <t>.</t>
  </si>
  <si>
    <t>- včetně kotvení a kotvicího materiálu</t>
  </si>
  <si>
    <t>22,0</t>
  </si>
  <si>
    <t>226</t>
  </si>
  <si>
    <t>76732-R11</t>
  </si>
  <si>
    <t>Výplet lankové konstrukce - umělý Ratan, 12 ks/m, D+M</t>
  </si>
  <si>
    <t>-250906859</t>
  </si>
  <si>
    <t>781</t>
  </si>
  <si>
    <t>Dokončovací práce - obklady</t>
  </si>
  <si>
    <t>227</t>
  </si>
  <si>
    <t>781731111</t>
  </si>
  <si>
    <t>Montáž obkladů vnějších stěn z obkladaček nebo obkladových pásků cihelných kladených do malty do 50 ks/m2</t>
  </si>
  <si>
    <t>162445205</t>
  </si>
  <si>
    <t>https://podminky.urs.cz/item/CS_URS_2023_02/781731111</t>
  </si>
  <si>
    <t>1,053+2,4+2,1+5,4+5,9+0,64+1,1+(1,5*3,5*2)+(1,5*4)+1,5+1,8+1,8+6,5+6,69+24,9+5,8+20,2+2,69+2,28+3,63+15,3+12,4+8,4+3,6+8,2+6,8+10,8+3,3+3,3+3,3</t>
  </si>
  <si>
    <t>228</t>
  </si>
  <si>
    <t>59623116</t>
  </si>
  <si>
    <t>pásek obkladový cihlový reliéf pískovaný 240x71x14mm červený</t>
  </si>
  <si>
    <t>-1002160826</t>
  </si>
  <si>
    <t>188,283*52,8 'Přepočtené koeficientem množství</t>
  </si>
  <si>
    <t>229</t>
  </si>
  <si>
    <t>7817391R01</t>
  </si>
  <si>
    <t>Montáž obkladů vnějších stěn z obkladaček nebo obkladových pásků cihelných Příplatek k cenám za spárování cement šedý</t>
  </si>
  <si>
    <t>725138138</t>
  </si>
  <si>
    <t>784</t>
  </si>
  <si>
    <t>Dokončovací práce - malby a tapety</t>
  </si>
  <si>
    <t>230</t>
  </si>
  <si>
    <t>784111001</t>
  </si>
  <si>
    <t>Oprášení (ometení) podkladu v místnostech výšky do 3,80 m</t>
  </si>
  <si>
    <t>738774688</t>
  </si>
  <si>
    <t>https://podminky.urs.cz/item/CS_URS_2023_02/784111001</t>
  </si>
  <si>
    <t>"po začištění vnitřních ostění a zděných parapetů -výměna oken</t>
  </si>
  <si>
    <t>((1,0+1,86+1,86)*2,0)*3</t>
  </si>
  <si>
    <t>231</t>
  </si>
  <si>
    <t>784111011</t>
  </si>
  <si>
    <t>Obroušení podkladu omítky v místnostech výšky do 3,80 m</t>
  </si>
  <si>
    <t>1168497204</t>
  </si>
  <si>
    <t>https://podminky.urs.cz/item/CS_URS_2023_02/784111011</t>
  </si>
  <si>
    <t>232</t>
  </si>
  <si>
    <t>784181001</t>
  </si>
  <si>
    <t>Pačokování jednonásobné v místnostech výšky do 3,80 m</t>
  </si>
  <si>
    <t>783044570</t>
  </si>
  <si>
    <t>https://podminky.urs.cz/item/CS_URS_2023_02/784181001</t>
  </si>
  <si>
    <t>233</t>
  </si>
  <si>
    <t>784211101</t>
  </si>
  <si>
    <t>Malby z malířských směsí oděruvzdorných za mokra dvojnásobné, bílé za mokra oděruvzdorné výborně v místnostech výšky do 3,80 m</t>
  </si>
  <si>
    <t>-1893320941</t>
  </si>
  <si>
    <t>https://podminky.urs.cz/item/CS_URS_2023_02/784211101</t>
  </si>
  <si>
    <t>234</t>
  </si>
  <si>
    <t>7846720.R1</t>
  </si>
  <si>
    <t>Polystyrenové písmo-zhotovení a instalace nápisu</t>
  </si>
  <si>
    <t>2070037741</t>
  </si>
  <si>
    <t xml:space="preserve">"návrh,výroba, nalepení nápisu Obchodní akademie nad hlavní vstup fasádu" </t>
  </si>
  <si>
    <t>Popis výrobku</t>
  </si>
  <si>
    <t>Písmena budo vyrobena z polystyrenu EPS 150 a budo opatřena finálním fasádním povrchem z fasádní stěrkové hmoty. Pro  nalepení na fasádu se používá MS</t>
  </si>
  <si>
    <t>Parametry výrobku</t>
  </si>
  <si>
    <t>výška 30 cm</t>
  </si>
  <si>
    <t>tloušťka 3 cm</t>
  </si>
  <si>
    <t>Tloušťka</t>
  </si>
  <si>
    <t>SO 01-2 - Hromosvod Obchodní akademie</t>
  </si>
  <si>
    <t>Obchodní akademie Vlašim</t>
  </si>
  <si>
    <t>M - Práce a dodávky M</t>
  </si>
  <si>
    <t xml:space="preserve">    21-M - Elektromontáže</t>
  </si>
  <si>
    <t>741410021</t>
  </si>
  <si>
    <t>Montáž uzemňovacího vedení s upevněním, propojením a připojením pomocí svorek v zemi s izolací spojů pásku průřezu do 120 mm2 v městské zástavbě</t>
  </si>
  <si>
    <t>1011841838</t>
  </si>
  <si>
    <t>https://podminky.urs.cz/item/CS_URS_2023_02/741410021</t>
  </si>
  <si>
    <t>84+84+38+38</t>
  </si>
  <si>
    <t>35442064</t>
  </si>
  <si>
    <t>pás zemnící 30x4mm FeZn</t>
  </si>
  <si>
    <t>-1040258242</t>
  </si>
  <si>
    <t>244*1,05 'Přepočtené koeficientem množství</t>
  </si>
  <si>
    <t>210220101RU2</t>
  </si>
  <si>
    <t>Vodiče svodové FeZn D do 10,Al 10,Cu 8 +podpěry včetně dodávky drátu AlMgSi T/4 8 mm</t>
  </si>
  <si>
    <t>-1032077704</t>
  </si>
  <si>
    <t>85,8</t>
  </si>
  <si>
    <t>380</t>
  </si>
  <si>
    <t>35441544</t>
  </si>
  <si>
    <t>Podpěra vedení na ploché střech -beton PV 21d</t>
  </si>
  <si>
    <t>-713546643</t>
  </si>
  <si>
    <t>Poznámka k položce:_x000D_
Poznámka k položce: RTS komentář: podpěra vedení na ploché střechy  použití: upevnění vodiče na plochých střechách materiál: plast s přichycenou betonovou kostko</t>
  </si>
  <si>
    <t>210220301RT2</t>
  </si>
  <si>
    <t>Svorka hromosvodová do 2 šroubů /SS, SZ, SO/ včetně dodávky svorky SS</t>
  </si>
  <si>
    <t>-919677385</t>
  </si>
  <si>
    <t>210220301RT3</t>
  </si>
  <si>
    <t>Svorka hromosvodová do 2 šroubů /SS, SZ, SO/ včetně dodávky svorky SZ</t>
  </si>
  <si>
    <t>-49336400</t>
  </si>
  <si>
    <t>210220302RT3</t>
  </si>
  <si>
    <t>Svorka hromosvodová nad 2 šrouby /ST, SJ, SR, atd/ včetně dodávky svorky SK pro vodič d 6-10 mm</t>
  </si>
  <si>
    <t>1684315781</t>
  </si>
  <si>
    <t>210220372RT1</t>
  </si>
  <si>
    <t>Úhelník ochranný nebo trubka s držáky do zdiva včetně ochran.úhelníku + 2 držáky do zdi</t>
  </si>
  <si>
    <t>1876250435</t>
  </si>
  <si>
    <t>210220231R00</t>
  </si>
  <si>
    <t>Tyč jímací s upev. na stř.hřeben do 3 m, na stojan</t>
  </si>
  <si>
    <t>-1856616797</t>
  </si>
  <si>
    <t>35441035</t>
  </si>
  <si>
    <t>Tyč jímací JR 1,5 1000 mm bez osazení</t>
  </si>
  <si>
    <t>-1255573478</t>
  </si>
  <si>
    <t>Poznámka k položce:_x000D_
Poznámka k položce: RTS komentář: Jímací tyč s rovným koncem délka 1500 mm  použití: jímací zařízení vyčnívající nad chráněným objektem</t>
  </si>
  <si>
    <t>35129VD</t>
  </si>
  <si>
    <t>Podstavec betonový PB 19, 19kg</t>
  </si>
  <si>
    <t>ks</t>
  </si>
  <si>
    <t>303913844</t>
  </si>
  <si>
    <t>210220010R00</t>
  </si>
  <si>
    <t>Nátěr zemnicího pásku do 120 mm2</t>
  </si>
  <si>
    <t>71741545</t>
  </si>
  <si>
    <t>11161322</t>
  </si>
  <si>
    <t>Gumoasfalt SA 12, balení B1/102 kg</t>
  </si>
  <si>
    <t>-334076069</t>
  </si>
  <si>
    <t>Poznámka k položce:_x000D_
Poznámka k položce: RTS komentář: dříve LAKASFALT 115 SAx12 B1 bal. 10</t>
  </si>
  <si>
    <t>650063134R00</t>
  </si>
  <si>
    <t>Montáž svodiče blesk. proudů typ 1, 4pól do 240 kA</t>
  </si>
  <si>
    <t>1769664078</t>
  </si>
  <si>
    <t>221VD</t>
  </si>
  <si>
    <t>Kombinovaný svodič přepětí B+C na DIN lištu, 100kA</t>
  </si>
  <si>
    <t>1029399997</t>
  </si>
  <si>
    <t>22101VD</t>
  </si>
  <si>
    <t>Přepěťová ochrana typ C, 40kA</t>
  </si>
  <si>
    <t>-937218139</t>
  </si>
  <si>
    <t>650063173R00</t>
  </si>
  <si>
    <t>Montáž svodiče přepětí typ 2 čtyřpól. do 160 kA</t>
  </si>
  <si>
    <t>1988017974</t>
  </si>
  <si>
    <t>210800669R00</t>
  </si>
  <si>
    <t>Vodič H07V-K (CYA) 25 mm2 uložený v rozvaděčích</t>
  </si>
  <si>
    <t>350144449</t>
  </si>
  <si>
    <t>34142160</t>
  </si>
  <si>
    <t>Vodič silový pevné uložení CYA 25 mm2</t>
  </si>
  <si>
    <t>-2146639295</t>
  </si>
  <si>
    <t>Poznámka k položce:_x000D_
Poznámka k položce: RTS komentář: CYA H07V-K  Propojovací jednožilové vodiče  Konstrukce: měděné lanované holé nebo pocínované jádro izolace PVC  rozsah teplot při provozu -30 až + 70°C provozní teplota jádra +70°C minimální teplota pokládky a manipulace +5°C  při teplotách pod -15°C není možné vodič mechanicky namáhat  výrobek je odolný proti šíření plamene použití- instalace na povrchu nebo v instalačních trubkách nebo podobným uzavřeným systémem pro pevné uložení uvnitř zařízení a pro světelné příslušenství vhodné pro pevné chráněné instalac</t>
  </si>
  <si>
    <t>210100004R00</t>
  </si>
  <si>
    <t>Ukončení vodičů v rozvaděči + zapojení do 25 mm2</t>
  </si>
  <si>
    <t>802222308</t>
  </si>
  <si>
    <t>210800668R00</t>
  </si>
  <si>
    <t>Vodič H07V-K (CYA) 16 mm2 uložený v rozvaděčích</t>
  </si>
  <si>
    <t>-1282862719</t>
  </si>
  <si>
    <t>34142159</t>
  </si>
  <si>
    <t>Vodič silový pevné uložení CYA 16 mm2</t>
  </si>
  <si>
    <t>-1800404034</t>
  </si>
  <si>
    <t>210100003R00</t>
  </si>
  <si>
    <t>Ukončení vodičů v rozvaděči + zapojení do 16 mm2</t>
  </si>
  <si>
    <t>-2000709193</t>
  </si>
  <si>
    <t>222301431R00</t>
  </si>
  <si>
    <t>Svodič přepětí na DIN lištu</t>
  </si>
  <si>
    <t>2123231582</t>
  </si>
  <si>
    <t>34572252</t>
  </si>
  <si>
    <t>Lišta nosná kovová elektroinst.DIN TS 35D děrovaná</t>
  </si>
  <si>
    <t>1961121951</t>
  </si>
  <si>
    <t>Poznámka k položce:_x000D_
Poznámka k položce: RTS komentář: Určena k připevnění přístrojů (jističů, stykačů, svorek atd.) v rozváděčíchnebo rozvodnicích.  Na obou koncích má otvory a drážky pro přichycení na podložku.</t>
  </si>
  <si>
    <t>222293001R00</t>
  </si>
  <si>
    <t>Vypáskování kabelů v rozvaděči</t>
  </si>
  <si>
    <t>-567034825</t>
  </si>
  <si>
    <t>222VD</t>
  </si>
  <si>
    <t>Pojistkový odpínač OPV22/3 včetně pojistek 3x PV22 125A gG, montáž a připojení</t>
  </si>
  <si>
    <t>-2005472298</t>
  </si>
  <si>
    <t>351826VD</t>
  </si>
  <si>
    <t>Podružný elektroinstalační materiál</t>
  </si>
  <si>
    <t>Kč</t>
  </si>
  <si>
    <t>-317142288</t>
  </si>
  <si>
    <t>741421813</t>
  </si>
  <si>
    <t>Demontáž hromosvodného vedení bez zachování funkčnosti svodových drátů nebo lan kolmého svodu, průměru přes 8 mm</t>
  </si>
  <si>
    <t>-235459850</t>
  </si>
  <si>
    <t>https://podminky.urs.cz/item/CS_URS_2023_02/741421813</t>
  </si>
  <si>
    <t>741421823</t>
  </si>
  <si>
    <t>Demontáž hromosvodného vedení bez zachování funkčnosti svodových drátů nebo lan na rovné střeše, průměru přes 8 mm</t>
  </si>
  <si>
    <t>-1135163093</t>
  </si>
  <si>
    <t>https://podminky.urs.cz/item/CS_URS_2023_02/741421823</t>
  </si>
  <si>
    <t>760</t>
  </si>
  <si>
    <t>741421843</t>
  </si>
  <si>
    <t>Demontáž hromosvodného vedení bez zachování funkčnosti svorek šroubových se 2 šrouby</t>
  </si>
  <si>
    <t>-1425631952</t>
  </si>
  <si>
    <t>https://podminky.urs.cz/item/CS_URS_2023_02/741421843</t>
  </si>
  <si>
    <t>310</t>
  </si>
  <si>
    <t>741421855</t>
  </si>
  <si>
    <t>Demontáž hromosvodného vedení podpěr střešního vedení pro plochou střechu</t>
  </si>
  <si>
    <t>-511157160</t>
  </si>
  <si>
    <t>https://podminky.urs.cz/item/CS_URS_2023_02/741421855</t>
  </si>
  <si>
    <t>741421861</t>
  </si>
  <si>
    <t>Demontáž hromosvodného vedení podpěr svislého vedení šroubovaného</t>
  </si>
  <si>
    <t>-1055860233</t>
  </si>
  <si>
    <t>https://podminky.urs.cz/item/CS_URS_2023_02/741421861</t>
  </si>
  <si>
    <t>741421873</t>
  </si>
  <si>
    <t>Demontáž hromosvodného vedení doplňků ochranných úhelníků, délky přes 1,4 m</t>
  </si>
  <si>
    <t>-2025030665</t>
  </si>
  <si>
    <t>https://podminky.urs.cz/item/CS_URS_2023_02/741421873</t>
  </si>
  <si>
    <t>998VD</t>
  </si>
  <si>
    <t>-552827957</t>
  </si>
  <si>
    <t>905 - R00</t>
  </si>
  <si>
    <t>Hzs-revize provoz.souboru a st.obj.</t>
  </si>
  <si>
    <t>hod</t>
  </si>
  <si>
    <t>1484474458</t>
  </si>
  <si>
    <t>Poznámka k položce:_x000D_
Poznámka k položce: revize elektro</t>
  </si>
  <si>
    <t>21101VD</t>
  </si>
  <si>
    <t>Revize hromosvodu</t>
  </si>
  <si>
    <t>svod</t>
  </si>
  <si>
    <t>-1409344689</t>
  </si>
  <si>
    <t>Práce a dodávky M</t>
  </si>
  <si>
    <t>21-M</t>
  </si>
  <si>
    <t>Elektromontáže</t>
  </si>
  <si>
    <t>210220401</t>
  </si>
  <si>
    <t>Montáž hromosvodného vedení ochranných prvků a doplňků štítků k označení svodů</t>
  </si>
  <si>
    <t>-2048753367</t>
  </si>
  <si>
    <t>https://podminky.urs.cz/item/CS_URS_2023_02/210220401</t>
  </si>
  <si>
    <t>35442110</t>
  </si>
  <si>
    <t>štítek plastový - čísla svodů</t>
  </si>
  <si>
    <t>963589733</t>
  </si>
  <si>
    <t>35441836</t>
  </si>
  <si>
    <t>držák ochranného úhelníku do zdiva, FeZn</t>
  </si>
  <si>
    <t>-1584721654</t>
  </si>
  <si>
    <t>35441700</t>
  </si>
  <si>
    <t>podpěra vedení hromosvodu do zdiva na hmoždinku - 6/50mm, nerez</t>
  </si>
  <si>
    <t>-1844734332</t>
  </si>
  <si>
    <t>SO 02 - Budova Tělocvičny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</si>
  <si>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</si>
  <si>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</si>
  <si>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-1910730413</t>
  </si>
  <si>
    <t>https://podminky.urs.cz/item/CS_URS_2023_02/621221031</t>
  </si>
  <si>
    <t>(18,1*8,65)-13,45-(14,62*0,6)</t>
  </si>
  <si>
    <t>(18,1*8,65)-(18,1*0,6)</t>
  </si>
  <si>
    <t>63152266</t>
  </si>
  <si>
    <t>deska tepelně izolační minerální kontaktních fasád podélné vlákno λ=0,034 tl 160mm</t>
  </si>
  <si>
    <t>2122582406</t>
  </si>
  <si>
    <t>280,048*1,05 'Přepočtené koeficientem množství</t>
  </si>
  <si>
    <t>8,52</t>
  </si>
  <si>
    <t>6,0</t>
  </si>
  <si>
    <t>23,2</t>
  </si>
  <si>
    <t>10,2</t>
  </si>
  <si>
    <t>(18,1*8,65)-13,45</t>
  </si>
  <si>
    <t>205,176</t>
  </si>
  <si>
    <t>29,1*6,815</t>
  </si>
  <si>
    <t>18,1*8,65</t>
  </si>
  <si>
    <t>(1,0+1,8+1,8)*0,16*11</t>
  </si>
  <si>
    <t>(1,0+2,4+2,4)*0,16*12</t>
  </si>
  <si>
    <t>(1,0+1,8+1,8)*0,16*6</t>
  </si>
  <si>
    <t>(1,0+2,4+2,4)*0,16*6</t>
  </si>
  <si>
    <t>(1,0+0,6+0,6)*0,16*4</t>
  </si>
  <si>
    <t>"západní strana-průchod do atria1"</t>
  </si>
  <si>
    <t>6,3*0,6</t>
  </si>
  <si>
    <t>3,78*1,05 'Přepočtené koeficientem množství</t>
  </si>
  <si>
    <t>"západní fasáda - průchod do atria 1"</t>
  </si>
  <si>
    <t>6,3*4,190</t>
  </si>
  <si>
    <t>26,397*1,15 'Přepočtené koeficientem množství</t>
  </si>
  <si>
    <t>14,62*0,6</t>
  </si>
  <si>
    <t>29,1*0,6</t>
  </si>
  <si>
    <t>18,1*0,6</t>
  </si>
  <si>
    <t>22,78*0,6</t>
  </si>
  <si>
    <t>50,76*1,05 'Přepočtené koeficientem množství</t>
  </si>
  <si>
    <t>205,176-13,668</t>
  </si>
  <si>
    <t>(18,1*8,65)-(29,1*0,6)</t>
  </si>
  <si>
    <t>330,613*1,15 'Přepočtené koeficientem množství</t>
  </si>
  <si>
    <t>"ostění,nadpraží,parapet  oken"</t>
  </si>
  <si>
    <t>(1,0+1,8+1,8+1,0)*11</t>
  </si>
  <si>
    <t>(1,0+2,4+2,4+1,0)*12</t>
  </si>
  <si>
    <t>(1,0+1,8+1,8+1,0)*6</t>
  </si>
  <si>
    <t>(1,0+2,4+2,4+1,0)*6</t>
  </si>
  <si>
    <t>(1,0+0,6+0,6+1,0)*4</t>
  </si>
  <si>
    <t>"parapet  oken"</t>
  </si>
  <si>
    <t>1,0*11*0,16</t>
  </si>
  <si>
    <t>1,0*12*0,16</t>
  </si>
  <si>
    <t>1,0*6*0,16</t>
  </si>
  <si>
    <t>1,0*4+0,16</t>
  </si>
  <si>
    <t>9,76*1,1 'Přepočtené koeficientem množství</t>
  </si>
  <si>
    <t>"ostění,nadpraží oken"</t>
  </si>
  <si>
    <t>(1,0+1,8+1,8)*11*0,16</t>
  </si>
  <si>
    <t>(1,0+2,4+2,4)*12*0,16</t>
  </si>
  <si>
    <t>(1,0+1,8+1,8)*6*0,16</t>
  </si>
  <si>
    <t>(1,0+2,4+2,4)*6*0,16</t>
  </si>
  <si>
    <t>(1,0+0,6+0,6)*4</t>
  </si>
  <si>
    <t>(18,1*8,65)</t>
  </si>
  <si>
    <t>"hydroizolace pro zateplení 0,6 m nad terén"</t>
  </si>
  <si>
    <t>14,62+18,1+29,1+29,1</t>
  </si>
  <si>
    <t>90,92*1,05 'Přepočtené koeficientem množství</t>
  </si>
  <si>
    <t>6,3</t>
  </si>
  <si>
    <t>231,840</t>
  </si>
  <si>
    <t>200,970</t>
  </si>
  <si>
    <t>40,950</t>
  </si>
  <si>
    <t>9,0+6,8</t>
  </si>
  <si>
    <t>6,8+6,8</t>
  </si>
  <si>
    <t>(1,0+1,8+1,8)*11</t>
  </si>
  <si>
    <t>(1,0+2,4+2,4)*12</t>
  </si>
  <si>
    <t>(1,0+1,8+1,8)*6</t>
  </si>
  <si>
    <t>(1,0+2,4+2,4)*6</t>
  </si>
  <si>
    <t>220,8*1,05 'Přepočtené koeficientem množství</t>
  </si>
  <si>
    <t>191,4*1,05 'Přepočtené koeficientem množství</t>
  </si>
  <si>
    <t>"nadpraží  oken"</t>
  </si>
  <si>
    <t>1,0*11</t>
  </si>
  <si>
    <t>1,0*12</t>
  </si>
  <si>
    <t>1,0*6</t>
  </si>
  <si>
    <t>1,0*4</t>
  </si>
  <si>
    <t>39*1,05 'Přepočtené koeficientem množství</t>
  </si>
  <si>
    <t>622273161</t>
  </si>
  <si>
    <t>Montáž zavěšené odvětrávané fasády na hliníkové nosné konstrukci z fasádních desek na jednosměrné nosné konstrukci opláštění připevněné lepeným skrytým spojem stěn s vložením tepelné izolace, tloušťky 160 mm</t>
  </si>
  <si>
    <t>-812062414</t>
  </si>
  <si>
    <t>https://podminky.urs.cz/item/CS_URS_2023_02/622273161</t>
  </si>
  <si>
    <t>766417523</t>
  </si>
  <si>
    <t>Montáž provětrávané fasády z dřevěných profilů difúzní paropropustné fólie s lepenými přesahy</t>
  </si>
  <si>
    <t>-134354463</t>
  </si>
  <si>
    <t>https://podminky.urs.cz/item/CS_URS_2023_02/766417523</t>
  </si>
  <si>
    <t>28329038</t>
  </si>
  <si>
    <t>fólie kontaktní difuzně propustná pro doplňkovou hydroizolační vrstvu skládaných větraných fasád s otevřenými spárami (spára max 20 mm, max.20% plochy)</t>
  </si>
  <si>
    <t>1265068436</t>
  </si>
  <si>
    <t>299,68*1,111 'Přepočtené koeficientem množství</t>
  </si>
  <si>
    <t>RMAT0002</t>
  </si>
  <si>
    <t>keramický obklad tl. 9 mm, velikost dlažby 600x1200 mm, např. Interno 9 Rust</t>
  </si>
  <si>
    <t>-864197171</t>
  </si>
  <si>
    <t>299,68*1,25 'Přepočtené koeficientem množství</t>
  </si>
  <si>
    <t>"okapní chodník"</t>
  </si>
  <si>
    <t>(29,1+29,1+14,6+18,1)*0,6</t>
  </si>
  <si>
    <t>(1,0*1,8)*11</t>
  </si>
  <si>
    <t>(1,0*2,4)*12</t>
  </si>
  <si>
    <t>(1,0*1,8)*6</t>
  </si>
  <si>
    <t>(1,0*2,4)*6</t>
  </si>
  <si>
    <t>(1,0*0,6)*4</t>
  </si>
  <si>
    <t>39*4</t>
  </si>
  <si>
    <t>21,1*10</t>
  </si>
  <si>
    <t>32*10</t>
  </si>
  <si>
    <t>"pronájem na dobu 3 měsíců"</t>
  </si>
  <si>
    <t>1062*90</t>
  </si>
  <si>
    <t>1062</t>
  </si>
  <si>
    <t>1062*900</t>
  </si>
  <si>
    <t>90*1,2</t>
  </si>
  <si>
    <t>1,0*4*0,16</t>
  </si>
  <si>
    <t>733,797</t>
  </si>
  <si>
    <t>"PVC nosná deska tl. 7 mm lepená k provětrávané fasádě - barva desky bronz"</t>
  </si>
  <si>
    <t>velikost desky 1,0 x 1,0 m</t>
  </si>
  <si>
    <t>vrchní polep z více barevné UV stálé folie - logotyp viz. logo školy</t>
  </si>
  <si>
    <t>712341559</t>
  </si>
  <si>
    <t>Provedení povlakové krytiny střech plochých do 10° pásy přitavením NAIP v plné ploše</t>
  </si>
  <si>
    <t>2005278588</t>
  </si>
  <si>
    <t>https://podminky.urs.cz/item/CS_URS_2023_02/712341559</t>
  </si>
  <si>
    <t>"horní plocha atiky"</t>
  </si>
  <si>
    <t>(29,1+29,1+18,1+18,1)*0,4</t>
  </si>
  <si>
    <t>"rubová strana atiky - vytažení na horní plochu + napojení na stávající krytinu s přesahem"</t>
  </si>
  <si>
    <t>62855005</t>
  </si>
  <si>
    <t>pás asfaltový natavitelný modifikovaný SBS s vložkou z polyesterové rohože a hrubozrnným břidličným posypem na horním povrchu tl 4,2mm</t>
  </si>
  <si>
    <t>-762886162</t>
  </si>
  <si>
    <t>75,52*1,1655 'Přepočtené koeficientem množství</t>
  </si>
  <si>
    <t>62853003</t>
  </si>
  <si>
    <t>pás asfaltový natavitelný modifikovaný SBS s vložkou ze skleněné tkaniny a spalitelnou PE fólií nebo jemnozrnným minerálním posypem na horním povrchu tl 3,5mm</t>
  </si>
  <si>
    <t>-1698614243</t>
  </si>
  <si>
    <t>"zateplení atiky výtahové šachty"</t>
  </si>
  <si>
    <t>"zateplení rubové plochy atiky"</t>
  </si>
  <si>
    <t>(29,1+29,1+18,1+18,1)*0,2</t>
  </si>
  <si>
    <t>18,88*1,15 'Přepočtené koeficientem množství</t>
  </si>
  <si>
    <t>(29,1*1,5)+(29,1*1,5)+(18,1*2,3)+(18,1*2,3)</t>
  </si>
  <si>
    <t>37,76*1,1 'Přepočtené koeficientem množství</t>
  </si>
  <si>
    <t>0,906</t>
  </si>
  <si>
    <t>764001117</t>
  </si>
  <si>
    <t>Montáž podkladního plechu rozvinuté šířky přes 400 mm</t>
  </si>
  <si>
    <t>-654692175</t>
  </si>
  <si>
    <t>https://podminky.urs.cz/item/CS_URS_2023_02/764001117</t>
  </si>
  <si>
    <t>"podkladní plech oplechování atiky"</t>
  </si>
  <si>
    <t>(29,1+29,1+18,1+18,1)</t>
  </si>
  <si>
    <t>19112357</t>
  </si>
  <si>
    <t>plech TiZn „leskle válcovaný“ svitek š 1000mm tl 0,7mm</t>
  </si>
  <si>
    <t>-545124924</t>
  </si>
  <si>
    <t>94,4*1,15 'Přepočtené koeficientem množství</t>
  </si>
  <si>
    <t>8+6+6+2</t>
  </si>
  <si>
    <t>3*2</t>
  </si>
  <si>
    <t>764204109</t>
  </si>
  <si>
    <t>Montáž oplechování horních ploch zdí a nadezdívek (atik) rozvinuté šířky přes 400 do 800 mm</t>
  </si>
  <si>
    <t>226211909</t>
  </si>
  <si>
    <t>https://podminky.urs.cz/item/CS_URS_2023_02/764204109</t>
  </si>
  <si>
    <t>"horní plech oplechování atiky"</t>
  </si>
  <si>
    <t>19112374</t>
  </si>
  <si>
    <t>plech TiZn „břidlicově šedý“ svitek š 1000mm tl 0,7mm</t>
  </si>
  <si>
    <t>1271299253</t>
  </si>
  <si>
    <t>764205146</t>
  </si>
  <si>
    <t>Montáž oplechování horních ploch zdí a nadezdívek (atik) Příplatek k cenám za zvýšenou pracnost při provedení rohu nebo koutu přes rš 400 mm</t>
  </si>
  <si>
    <t>-1868550916</t>
  </si>
  <si>
    <t>https://podminky.urs.cz/item/CS_URS_2023_02/764205146</t>
  </si>
  <si>
    <t>"parapet  oken K01"</t>
  </si>
  <si>
    <t>Oplechování parapetů z hliníkového plechu rovných, r.š. 350 mm, dl.1000mm,ozn.K01</t>
  </si>
  <si>
    <t>D+M Kovový výlezový žebřík bez ochranného koše ozn.Z01-budova Tělocvičny</t>
  </si>
  <si>
    <t>"výkres - VÝPIS ZÁMEČNICKÝCH PRVKŮ Budovy Tělocvičny</t>
  </si>
  <si>
    <t>Viz. PD stavební část - výrobky PSV, výkres pohledů - východní fasáda</t>
  </si>
  <si>
    <t>29,1*12</t>
  </si>
  <si>
    <t>10,9</t>
  </si>
  <si>
    <t>7,0</t>
  </si>
  <si>
    <t>17,9*52,8 'Přepočtené koeficientem množství</t>
  </si>
  <si>
    <t>17,9</t>
  </si>
  <si>
    <t>SO 02-2 - Hromosvod Tělocvična</t>
  </si>
  <si>
    <t>D1.01.4g - Silnoproudá elektrotechnika</t>
  </si>
  <si>
    <t xml:space="preserve">    BLESK - Bleskosvod</t>
  </si>
  <si>
    <t xml:space="preserve">      emmp-blesk - Elektromontáže - bleskosvod</t>
  </si>
  <si>
    <t>94,4</t>
  </si>
  <si>
    <t>8,5*3</t>
  </si>
  <si>
    <t>3,5</t>
  </si>
  <si>
    <t>29,1+18,1+29,1+18,1</t>
  </si>
  <si>
    <t>D1.01.4g</t>
  </si>
  <si>
    <t>Silnoproudá elektrotechnika</t>
  </si>
  <si>
    <t>BLESK</t>
  </si>
  <si>
    <t>Bleskosvod</t>
  </si>
  <si>
    <t>emmp-blesk</t>
  </si>
  <si>
    <t>Elektromontáže - bleskosvod</t>
  </si>
  <si>
    <t>741410074</t>
  </si>
  <si>
    <t>Montáž vedení uzemňovací - pouzdro pro průchod stěnou</t>
  </si>
  <si>
    <t>466817142</t>
  </si>
  <si>
    <t>D02554011</t>
  </si>
  <si>
    <t>Smrštitelná trubička černá, vel. 1~, pro prům. 16mm / pásek 30mm</t>
  </si>
  <si>
    <t>-447945031</t>
  </si>
  <si>
    <t>D02819198</t>
  </si>
  <si>
    <t>Připojovací prvek pro vodič HVI long d=23mm, vně ochranné trubky</t>
  </si>
  <si>
    <t>sada</t>
  </si>
  <si>
    <t>-399852819</t>
  </si>
  <si>
    <t>2+4</t>
  </si>
  <si>
    <t>D02819294</t>
  </si>
  <si>
    <t>Sada pro upevnění vidičů HVI long na ochr. trubku</t>
  </si>
  <si>
    <t>1900923939</t>
  </si>
  <si>
    <t>D02410229</t>
  </si>
  <si>
    <t>PA svorka nerez, pro vodič HVI-long, D 20-23mm</t>
  </si>
  <si>
    <t>2039283886</t>
  </si>
  <si>
    <t>741420002</t>
  </si>
  <si>
    <t>Montáž drát nebo lano hromosvodné svodové D přes 10 mm s podpěrou</t>
  </si>
  <si>
    <t>-800685844</t>
  </si>
  <si>
    <t>D02819136</t>
  </si>
  <si>
    <t>Vodič HVI-long, D23mm, šedý, Délka 100, na kabelovém bubnu</t>
  </si>
  <si>
    <t>1443219088</t>
  </si>
  <si>
    <t>10*3</t>
  </si>
  <si>
    <t>741420083</t>
  </si>
  <si>
    <t>Montáž vedení hromosvodné-štítek k označení svodu</t>
  </si>
  <si>
    <t>-225827326</t>
  </si>
  <si>
    <t>600411062</t>
  </si>
  <si>
    <t>741420084</t>
  </si>
  <si>
    <t>Montáž vedení hromosvodné-vodotěsná ucpávka</t>
  </si>
  <si>
    <t>604064671</t>
  </si>
  <si>
    <t>35442112</t>
  </si>
  <si>
    <t>manžeta těsnící pro kruhový vodič</t>
  </si>
  <si>
    <t>-995128062</t>
  </si>
  <si>
    <t>03 - VON</t>
  </si>
  <si>
    <t>VON - Vedlejší a ostatní náklady</t>
  </si>
  <si>
    <t xml:space="preserve">    001 - Projektová dokumentace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</si>
  <si>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</si>
  <si>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</si>
  <si>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</si>
  <si>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</si>
  <si>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</si>
  <si>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</si>
  <si>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Vedlejší a ostatní náklady</t>
  </si>
  <si>
    <t>001</t>
  </si>
  <si>
    <t>Projektová dokumentace</t>
  </si>
  <si>
    <t>90001003</t>
  </si>
  <si>
    <t>Pasportizace stavbou dotčených objektů</t>
  </si>
  <si>
    <t>-736895721</t>
  </si>
  <si>
    <t>zdokumentování skutečného stavu objektů v blízkosti plánované výstavby,</t>
  </si>
  <si>
    <t>pořízení zápisů a protokolů pasportizace, zpracování fotodokumentace a</t>
  </si>
  <si>
    <t xml:space="preserve">obrazové dokumentace, zpracování v počtu 3 paré a předání zadavateli 2x </t>
  </si>
  <si>
    <t xml:space="preserve">v tištěné podobě a 2x v digitální podobě   </t>
  </si>
  <si>
    <t>VRN</t>
  </si>
  <si>
    <t>Vedlejší rozpočtové náklady</t>
  </si>
  <si>
    <t>3.111</t>
  </si>
  <si>
    <t>Označení stavby</t>
  </si>
  <si>
    <t>-1908462274</t>
  </si>
  <si>
    <t>VRN1</t>
  </si>
  <si>
    <t>Průzkumné, geodetické a projektové práce</t>
  </si>
  <si>
    <t>011514001</t>
  </si>
  <si>
    <t>Stavebně-statický průzkum - provedení výtažné zkoušky pro návrh kotevních prvků fasády</t>
  </si>
  <si>
    <t>-1889265018</t>
  </si>
  <si>
    <t>011514002</t>
  </si>
  <si>
    <t>Stavebně-statický průzkum - provedení odtrhové zkoušky fasády</t>
  </si>
  <si>
    <t>-1300561289</t>
  </si>
  <si>
    <t>Poznámka k položce:_x000D_
Poznámka k položce: ověření podmínek pro lepení tepelného izolantu předepsaných výrobcem zateplovacího systému</t>
  </si>
  <si>
    <t>012103R01</t>
  </si>
  <si>
    <t>Geodetické práce před výstavbou - vytyčení vedení inženýrských sítí</t>
  </si>
  <si>
    <t>-197223079</t>
  </si>
  <si>
    <t>013254000</t>
  </si>
  <si>
    <t>Dokumentace skutečného provedení stavby</t>
  </si>
  <si>
    <t>439863296</t>
  </si>
  <si>
    <t>Poznámka k položce:_x000D_
Poznámka k položce: Náklady na vyhotovení dokumentace skutečného provedení stavby a její předání objednateli v požadované formě a požadovaném počtu (3x tištěná a 1x elektronická verze)</t>
  </si>
  <si>
    <t>013294R01</t>
  </si>
  <si>
    <t>Ostatní dokumentace - fotodokumentace stavby</t>
  </si>
  <si>
    <t>-924526875</t>
  </si>
  <si>
    <t>Poznámka k položce:_x000D_
Poznámka k položce: Náklady na zajištění průběžné fotodokumentace provádění díla   - zhotovitel zajistí a předá objednateli průběžnou fotodokumentaci realizace díla v 1 digitálním vyhotovení   - fotodokumentace bude dokladovat průběh díla a bude zejména dokumentovat části stavby a konstrukce před jejich zakrytím"</t>
  </si>
  <si>
    <t>VRN2</t>
  </si>
  <si>
    <t>Příprava staveniště</t>
  </si>
  <si>
    <t>020001000</t>
  </si>
  <si>
    <t>459003291</t>
  </si>
  <si>
    <t>Poznámka k položce:_x000D_
Poznámka k položce: Náklady na činnosti specifikované Katalogem průvodních činností a nákladů při výstavbě, 800-0 Vedlejší rozpočtové náklady, příloha č.02</t>
  </si>
  <si>
    <t>VRN3</t>
  </si>
  <si>
    <t>Zařízení staveniště</t>
  </si>
  <si>
    <t>030001000</t>
  </si>
  <si>
    <t>-1453761639</t>
  </si>
  <si>
    <t>Poznámka k položce:_x000D_
Poznámka k položce: Náklady na činnosti specifikované Katalogem průvodních činností a nákladů při výstavbě, 800-0 Vedlejší rozpočtové náklady, příloha č.03:    - související (přípravné) práce    - vybavení staveniště    - připojení na inženýrské sítě včetně nákladů na energie    - zabezpečení staveniště    - zrušení zařízení staveniště</t>
  </si>
  <si>
    <t xml:space="preserve">hlavní tituly průvodních činností a nákladů zařízení staveniště,  vybudování zařízení </t>
  </si>
  <si>
    <t xml:space="preserve">staveniště, oplocení ZS, zřízení přípojek energií k objektům ZS, </t>
  </si>
  <si>
    <t>vybudování příp. měřících odběrných míst a jejich zřízení, zajištění a zřízení</t>
  </si>
  <si>
    <t>dočasných komunikací, sjezdů a nájezdů pro realizaci stavby, zajištění ochrany zeleně</t>
  </si>
  <si>
    <t xml:space="preserve">v prostoru staveniště a v jeho bezprostředním okolí proti poškození během </t>
  </si>
  <si>
    <t xml:space="preserve">realizace stavby,zajištění a péče o nepředané objekty a konstrukce stavby, jejich </t>
  </si>
  <si>
    <t>ošetřování a zimní opatření, náklady na energie spotřebované zhotovitelem</t>
  </si>
  <si>
    <t xml:space="preserve">v rámci provozu ZS, náklady na potřebný úklid včetně údržby příjezdových komunikací </t>
  </si>
  <si>
    <t xml:space="preserve"> a denní úklid veřejných komunikací, opatření k zajištění bezpečnosti účastníků </t>
  </si>
  <si>
    <t xml:space="preserve">realizace akce  a veřejnosti, opatření proti vniknutí cizích osob do objektů, </t>
  </si>
  <si>
    <t>kde probíhají stavební práce,  náklady na zrušení zařízení staveniště a</t>
  </si>
  <si>
    <t>další požadavky vyplývající ze zásad organizace výstavby</t>
  </si>
  <si>
    <t>VRN4</t>
  </si>
  <si>
    <t>Inženýrská činnost</t>
  </si>
  <si>
    <t>044002000</t>
  </si>
  <si>
    <t>Revize a zkoušky</t>
  </si>
  <si>
    <t>kč</t>
  </si>
  <si>
    <t>1024</t>
  </si>
  <si>
    <t>60253833</t>
  </si>
  <si>
    <t xml:space="preserve">"revize slaboprodu </t>
  </si>
  <si>
    <t xml:space="preserve">"revize silnoproudu </t>
  </si>
  <si>
    <t xml:space="preserve">"zkouška těsnosti vodovodního potrubí </t>
  </si>
  <si>
    <t xml:space="preserve">"zkouška těsnosti kanalizačního potrubí </t>
  </si>
  <si>
    <t>revize hromosvodu</t>
  </si>
  <si>
    <t xml:space="preserve"> Laboratorní zkoušky stavebního odpadu </t>
  </si>
  <si>
    <t>045002000</t>
  </si>
  <si>
    <t>Kompletační a koordinační činnost</t>
  </si>
  <si>
    <t>-1795471101</t>
  </si>
  <si>
    <t>Poznámka k položce:_x000D_
Poznámka k položce: Náklady na zajištění a dodržení splnění všech požadavků a podmínek uvedených ve vyjádřeních vyplývajících ze stanovisek orgánů státní správy;  zajištění oznámení zahájení stavebních prací v souladu s pravomocnými rozhodnutími a vyjádřeními například správců sítí;  poskytnutí součinnosti při tvorbě povinných monitorovacích zpráv projektu;  zajištění koordinační činnosti subdodavatelů zhotovitele;  zajištění a provedení všech nezbytných opatření organizačního a stavebně technologického charakteru k řádnému provedení předmětu díla;  předání všech dokladů o dokončené stavbě</t>
  </si>
  <si>
    <t>VRN9</t>
  </si>
  <si>
    <t>Ostatní náklady</t>
  </si>
  <si>
    <t>091002R01</t>
  </si>
  <si>
    <t>Ostatní náklady související s objektem - Průběžný úklid staveniště během stavby</t>
  </si>
  <si>
    <t>-235164378</t>
  </si>
  <si>
    <t>091002R02</t>
  </si>
  <si>
    <t>Ostatní náklady související s objektem - Závěrečný úklid stavby</t>
  </si>
  <si>
    <t>-1040746708</t>
  </si>
  <si>
    <t>091002R11</t>
  </si>
  <si>
    <t>Vzorky povrchových úprav dle požadavků technické zprávy</t>
  </si>
  <si>
    <t>-1012062974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</si>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</sst>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2/644941121" TargetMode="External"/><Relationship Id="rId21" Type="http://schemas.openxmlformats.org/officeDocument/2006/relationships/hyperlink" Target="https://podminky.urs.cz/item/CS_URS_2023_02/713131151" TargetMode="External"/><Relationship Id="rId42" Type="http://schemas.openxmlformats.org/officeDocument/2006/relationships/hyperlink" Target="https://podminky.urs.cz/item/CS_URS_2023_02/622212001" TargetMode="External"/><Relationship Id="rId63" Type="http://schemas.openxmlformats.org/officeDocument/2006/relationships/hyperlink" Target="https://podminky.urs.cz/item/CS_URS_2023_02/944511111" TargetMode="External"/><Relationship Id="rId84" Type="http://schemas.openxmlformats.org/officeDocument/2006/relationships/hyperlink" Target="https://podminky.urs.cz/item/CS_URS_2023_02/998017001" TargetMode="External"/><Relationship Id="rId138" Type="http://schemas.openxmlformats.org/officeDocument/2006/relationships/hyperlink" Target="https://podminky.urs.cz/item/CS_URS_2023_02/766629215" TargetMode="External"/><Relationship Id="rId107" Type="http://schemas.openxmlformats.org/officeDocument/2006/relationships/hyperlink" Target="https://podminky.urs.cz/item/CS_URS_2023_02/741371823" TargetMode="External"/><Relationship Id="rId11" Type="http://schemas.openxmlformats.org/officeDocument/2006/relationships/hyperlink" Target="https://podminky.urs.cz/item/CS_URS_2023_02/175111109" TargetMode="External"/><Relationship Id="rId32" Type="http://schemas.openxmlformats.org/officeDocument/2006/relationships/hyperlink" Target="https://podminky.urs.cz/item/CS_URS_2023_02/621211031" TargetMode="External"/><Relationship Id="rId53" Type="http://schemas.openxmlformats.org/officeDocument/2006/relationships/hyperlink" Target="https://podminky.urs.cz/item/CS_URS_2023_02/629995101" TargetMode="External"/><Relationship Id="rId74" Type="http://schemas.openxmlformats.org/officeDocument/2006/relationships/hyperlink" Target="https://podminky.urs.cz/item/CS_URS_2023_02/978015321" TargetMode="External"/><Relationship Id="rId128" Type="http://schemas.openxmlformats.org/officeDocument/2006/relationships/hyperlink" Target="https://podminky.urs.cz/item/CS_URS_2023_02/721171809" TargetMode="External"/><Relationship Id="rId149" Type="http://schemas.openxmlformats.org/officeDocument/2006/relationships/hyperlink" Target="https://podminky.urs.cz/item/CS_URS_2023_02/784181001" TargetMode="External"/><Relationship Id="rId5" Type="http://schemas.openxmlformats.org/officeDocument/2006/relationships/hyperlink" Target="https://podminky.urs.cz/item/CS_URS_2023_02/162751137" TargetMode="External"/><Relationship Id="rId95" Type="http://schemas.openxmlformats.org/officeDocument/2006/relationships/hyperlink" Target="https://podminky.urs.cz/item/CS_URS_2023_02/712363613" TargetMode="External"/><Relationship Id="rId22" Type="http://schemas.openxmlformats.org/officeDocument/2006/relationships/hyperlink" Target="https://podminky.urs.cz/item/CS_URS_2023_02/430321515" TargetMode="External"/><Relationship Id="rId27" Type="http://schemas.openxmlformats.org/officeDocument/2006/relationships/hyperlink" Target="https://podminky.urs.cz/item/CS_URS_2023_02/596811122" TargetMode="External"/><Relationship Id="rId43" Type="http://schemas.openxmlformats.org/officeDocument/2006/relationships/hyperlink" Target="https://podminky.urs.cz/item/CS_URS_2023_02/622251101" TargetMode="External"/><Relationship Id="rId48" Type="http://schemas.openxmlformats.org/officeDocument/2006/relationships/hyperlink" Target="https://podminky.urs.cz/item/CS_URS_2023_02/622331111" TargetMode="External"/><Relationship Id="rId64" Type="http://schemas.openxmlformats.org/officeDocument/2006/relationships/hyperlink" Target="https://podminky.urs.cz/item/CS_URS_2023_02/944511211" TargetMode="External"/><Relationship Id="rId69" Type="http://schemas.openxmlformats.org/officeDocument/2006/relationships/hyperlink" Target="https://podminky.urs.cz/item/CS_URS_2023_02/949101112" TargetMode="External"/><Relationship Id="rId113" Type="http://schemas.openxmlformats.org/officeDocument/2006/relationships/hyperlink" Target="https://podminky.urs.cz/item/CS_URS_2023_02/742420821" TargetMode="External"/><Relationship Id="rId118" Type="http://schemas.openxmlformats.org/officeDocument/2006/relationships/hyperlink" Target="https://podminky.urs.cz/item/CS_URS_2023_02/762132811" TargetMode="External"/><Relationship Id="rId134" Type="http://schemas.openxmlformats.org/officeDocument/2006/relationships/hyperlink" Target="https://podminky.urs.cz/item/CS_URS_2023_02/721173315" TargetMode="External"/><Relationship Id="rId139" Type="http://schemas.openxmlformats.org/officeDocument/2006/relationships/hyperlink" Target="https://podminky.urs.cz/item/CS_URS_2023_02/998766103" TargetMode="External"/><Relationship Id="rId80" Type="http://schemas.openxmlformats.org/officeDocument/2006/relationships/hyperlink" Target="https://podminky.urs.cz/item/CS_URS_2023_02/997013602" TargetMode="External"/><Relationship Id="rId85" Type="http://schemas.openxmlformats.org/officeDocument/2006/relationships/hyperlink" Target="https://podminky.urs.cz/item/CS_URS_2023_02/712300841" TargetMode="External"/><Relationship Id="rId150" Type="http://schemas.openxmlformats.org/officeDocument/2006/relationships/hyperlink" Target="https://podminky.urs.cz/item/CS_URS_2023_02/784211101" TargetMode="External"/><Relationship Id="rId12" Type="http://schemas.openxmlformats.org/officeDocument/2006/relationships/hyperlink" Target="https://podminky.urs.cz/item/CS_URS_2023_02/181411131" TargetMode="External"/><Relationship Id="rId17" Type="http://schemas.openxmlformats.org/officeDocument/2006/relationships/hyperlink" Target="https://podminky.urs.cz/item/CS_URS_2023_02/417321515" TargetMode="External"/><Relationship Id="rId33" Type="http://schemas.openxmlformats.org/officeDocument/2006/relationships/hyperlink" Target="https://podminky.urs.cz/item/CS_URS_2023_02/622131101" TargetMode="External"/><Relationship Id="rId38" Type="http://schemas.openxmlformats.org/officeDocument/2006/relationships/hyperlink" Target="https://podminky.urs.cz/item/CS_URS_2023_02/622211021" TargetMode="External"/><Relationship Id="rId59" Type="http://schemas.openxmlformats.org/officeDocument/2006/relationships/hyperlink" Target="https://podminky.urs.cz/item/CS_URS_2023_02/632450122" TargetMode="External"/><Relationship Id="rId103" Type="http://schemas.openxmlformats.org/officeDocument/2006/relationships/hyperlink" Target="https://podminky.urs.cz/item/CS_URS_2023_02/713191321" TargetMode="External"/><Relationship Id="rId108" Type="http://schemas.openxmlformats.org/officeDocument/2006/relationships/hyperlink" Target="https://podminky.urs.cz/item/CS_URS_2023_02/741371900" TargetMode="External"/><Relationship Id="rId124" Type="http://schemas.openxmlformats.org/officeDocument/2006/relationships/hyperlink" Target="https://podminky.urs.cz/item/CS_URS_2023_02/764002851" TargetMode="External"/><Relationship Id="rId129" Type="http://schemas.openxmlformats.org/officeDocument/2006/relationships/hyperlink" Target="https://podminky.urs.cz/item/CS_URS_2023_02/721140806" TargetMode="External"/><Relationship Id="rId54" Type="http://schemas.openxmlformats.org/officeDocument/2006/relationships/hyperlink" Target="https://podminky.urs.cz/item/CS_URS_2023_02/629999011" TargetMode="External"/><Relationship Id="rId70" Type="http://schemas.openxmlformats.org/officeDocument/2006/relationships/hyperlink" Target="https://podminky.urs.cz/item/CS_URS_2023_02/962042321" TargetMode="External"/><Relationship Id="rId75" Type="http://schemas.openxmlformats.org/officeDocument/2006/relationships/hyperlink" Target="https://podminky.urs.cz/item/CS_URS_2023_02/978059641" TargetMode="External"/><Relationship Id="rId91" Type="http://schemas.openxmlformats.org/officeDocument/2006/relationships/hyperlink" Target="https://podminky.urs.cz/item/CS_URS_2023_02/712363357" TargetMode="External"/><Relationship Id="rId96" Type="http://schemas.openxmlformats.org/officeDocument/2006/relationships/hyperlink" Target="https://podminky.urs.cz/item/CS_URS_2023_02/712391171" TargetMode="External"/><Relationship Id="rId140" Type="http://schemas.openxmlformats.org/officeDocument/2006/relationships/hyperlink" Target="https://podminky.urs.cz/item/CS_URS_2023_02/767311831" TargetMode="External"/><Relationship Id="rId145" Type="http://schemas.openxmlformats.org/officeDocument/2006/relationships/hyperlink" Target="https://podminky.urs.cz/item/CS_URS_2023_02/998767103" TargetMode="External"/><Relationship Id="rId1" Type="http://schemas.openxmlformats.org/officeDocument/2006/relationships/hyperlink" Target="https://podminky.urs.cz/item/CS_URS_2023_02/114203101" TargetMode="External"/><Relationship Id="rId6" Type="http://schemas.openxmlformats.org/officeDocument/2006/relationships/hyperlink" Target="https://podminky.urs.cz/item/CS_URS_2023_02/162751139" TargetMode="External"/><Relationship Id="rId23" Type="http://schemas.openxmlformats.org/officeDocument/2006/relationships/hyperlink" Target="https://podminky.urs.cz/item/CS_URS_2023_02/430362021" TargetMode="External"/><Relationship Id="rId28" Type="http://schemas.openxmlformats.org/officeDocument/2006/relationships/hyperlink" Target="https://podminky.urs.cz/item/CS_URS_2023_02/612131121" TargetMode="External"/><Relationship Id="rId49" Type="http://schemas.openxmlformats.org/officeDocument/2006/relationships/hyperlink" Target="https://podminky.urs.cz/item/CS_URS_2023_02/622331191" TargetMode="External"/><Relationship Id="rId114" Type="http://schemas.openxmlformats.org/officeDocument/2006/relationships/hyperlink" Target="https://podminky.urs.cz/item/CS_URS_2023_02/751398024" TargetMode="External"/><Relationship Id="rId119" Type="http://schemas.openxmlformats.org/officeDocument/2006/relationships/hyperlink" Target="https://podminky.urs.cz/item/CS_URS_2023_02/762341370" TargetMode="External"/><Relationship Id="rId44" Type="http://schemas.openxmlformats.org/officeDocument/2006/relationships/hyperlink" Target="https://podminky.urs.cz/item/CS_URS_2023_02/622251211R2" TargetMode="External"/><Relationship Id="rId60" Type="http://schemas.openxmlformats.org/officeDocument/2006/relationships/hyperlink" Target="https://podminky.urs.cz/item/CS_URS_2023_02/941211112" TargetMode="External"/><Relationship Id="rId65" Type="http://schemas.openxmlformats.org/officeDocument/2006/relationships/hyperlink" Target="https://podminky.urs.cz/item/CS_URS_2023_02/944511811" TargetMode="External"/><Relationship Id="rId81" Type="http://schemas.openxmlformats.org/officeDocument/2006/relationships/hyperlink" Target="https://podminky.urs.cz/item/CS_URS_2023_02/997013603" TargetMode="External"/><Relationship Id="rId86" Type="http://schemas.openxmlformats.org/officeDocument/2006/relationships/hyperlink" Target="https://podminky.urs.cz/item/CS_URS_2023_02/712300845" TargetMode="External"/><Relationship Id="rId130" Type="http://schemas.openxmlformats.org/officeDocument/2006/relationships/hyperlink" Target="https://podminky.urs.cz/item/CS_URS_2023_02/764206105" TargetMode="External"/><Relationship Id="rId135" Type="http://schemas.openxmlformats.org/officeDocument/2006/relationships/hyperlink" Target="https://podminky.urs.cz/item/CS_URS_2023_02/721910922" TargetMode="External"/><Relationship Id="rId151" Type="http://schemas.openxmlformats.org/officeDocument/2006/relationships/drawing" Target="../drawings/drawing2.xml"/><Relationship Id="rId13" Type="http://schemas.openxmlformats.org/officeDocument/2006/relationships/hyperlink" Target="https://podminky.urs.cz/item/CS_URS_2023_02/182311123" TargetMode="External"/><Relationship Id="rId18" Type="http://schemas.openxmlformats.org/officeDocument/2006/relationships/hyperlink" Target="https://podminky.urs.cz/item/CS_URS_2023_02/417351115" TargetMode="External"/><Relationship Id="rId39" Type="http://schemas.openxmlformats.org/officeDocument/2006/relationships/hyperlink" Target="https://podminky.urs.cz/item/CS_URS_2023_02/622211021" TargetMode="External"/><Relationship Id="rId109" Type="http://schemas.openxmlformats.org/officeDocument/2006/relationships/hyperlink" Target="https://podminky.urs.cz/item/CS_URS_2023_02/741372065" TargetMode="External"/><Relationship Id="rId34" Type="http://schemas.openxmlformats.org/officeDocument/2006/relationships/hyperlink" Target="https://podminky.urs.cz/item/CS_URS_2023_02/622131121" TargetMode="External"/><Relationship Id="rId50" Type="http://schemas.openxmlformats.org/officeDocument/2006/relationships/hyperlink" Target="https://podminky.urs.cz/item/CS_URS_2023_02/622511112" TargetMode="External"/><Relationship Id="rId55" Type="http://schemas.openxmlformats.org/officeDocument/2006/relationships/hyperlink" Target="https://podminky.urs.cz/item/CS_URS_2023_02/631311113" TargetMode="External"/><Relationship Id="rId76" Type="http://schemas.openxmlformats.org/officeDocument/2006/relationships/hyperlink" Target="https://podminky.urs.cz/item/CS_URS_2023_02/997013151" TargetMode="External"/><Relationship Id="rId97" Type="http://schemas.openxmlformats.org/officeDocument/2006/relationships/hyperlink" Target="https://podminky.urs.cz/item/CS_URS_2023_02/712861705" TargetMode="External"/><Relationship Id="rId104" Type="http://schemas.openxmlformats.org/officeDocument/2006/relationships/hyperlink" Target="https://podminky.urs.cz/item/CS_URS_2023_02/998713103" TargetMode="External"/><Relationship Id="rId120" Type="http://schemas.openxmlformats.org/officeDocument/2006/relationships/hyperlink" Target="https://podminky.urs.cz/item/CS_URS_2023_02/762395000" TargetMode="External"/><Relationship Id="rId125" Type="http://schemas.openxmlformats.org/officeDocument/2006/relationships/hyperlink" Target="https://podminky.urs.cz/item/CS_URS_2023_02/764004801" TargetMode="External"/><Relationship Id="rId141" Type="http://schemas.openxmlformats.org/officeDocument/2006/relationships/hyperlink" Target="https://podminky.urs.cz/item/CS_URS_2023_02/767995113" TargetMode="External"/><Relationship Id="rId146" Type="http://schemas.openxmlformats.org/officeDocument/2006/relationships/hyperlink" Target="https://podminky.urs.cz/item/CS_URS_2023_02/781731111" TargetMode="External"/><Relationship Id="rId7" Type="http://schemas.openxmlformats.org/officeDocument/2006/relationships/hyperlink" Target="https://podminky.urs.cz/item/CS_URS_2023_02/171111104" TargetMode="External"/><Relationship Id="rId71" Type="http://schemas.openxmlformats.org/officeDocument/2006/relationships/hyperlink" Target="https://podminky.urs.cz/item/CS_URS_2023_02/962081141" TargetMode="External"/><Relationship Id="rId92" Type="http://schemas.openxmlformats.org/officeDocument/2006/relationships/hyperlink" Target="https://podminky.urs.cz/item/CS_URS_2023_02/712363366" TargetMode="External"/><Relationship Id="rId2" Type="http://schemas.openxmlformats.org/officeDocument/2006/relationships/hyperlink" Target="https://podminky.urs.cz/item/CS_URS_2023_02/121112003" TargetMode="External"/><Relationship Id="rId29" Type="http://schemas.openxmlformats.org/officeDocument/2006/relationships/hyperlink" Target="https://podminky.urs.cz/item/CS_URS_2023_02/612345301" TargetMode="External"/><Relationship Id="rId24" Type="http://schemas.openxmlformats.org/officeDocument/2006/relationships/hyperlink" Target="https://podminky.urs.cz/item/CS_URS_2023_02/431351121" TargetMode="External"/><Relationship Id="rId40" Type="http://schemas.openxmlformats.org/officeDocument/2006/relationships/hyperlink" Target="https://podminky.urs.cz/item/CS_URS_2023_02/622211031" TargetMode="External"/><Relationship Id="rId45" Type="http://schemas.openxmlformats.org/officeDocument/2006/relationships/hyperlink" Target="https://podminky.urs.cz/item/CS_URS_2023_02/622252001" TargetMode="External"/><Relationship Id="rId66" Type="http://schemas.openxmlformats.org/officeDocument/2006/relationships/hyperlink" Target="https://podminky.urs.cz/item/CS_URS_2023_02/944711112" TargetMode="External"/><Relationship Id="rId87" Type="http://schemas.openxmlformats.org/officeDocument/2006/relationships/hyperlink" Target="https://podminky.urs.cz/item/CS_URS_2023_02/712363005" TargetMode="External"/><Relationship Id="rId110" Type="http://schemas.openxmlformats.org/officeDocument/2006/relationships/hyperlink" Target="https://podminky.urs.cz/item/CS_URS_2023_02/742420001" TargetMode="External"/><Relationship Id="rId115" Type="http://schemas.openxmlformats.org/officeDocument/2006/relationships/hyperlink" Target="https://podminky.urs.cz/item/CS_URS_2023_02/751398053" TargetMode="External"/><Relationship Id="rId131" Type="http://schemas.openxmlformats.org/officeDocument/2006/relationships/hyperlink" Target="https://podminky.urs.cz/item/CS_URS_2023_02/76454136R02" TargetMode="External"/><Relationship Id="rId136" Type="http://schemas.openxmlformats.org/officeDocument/2006/relationships/hyperlink" Target="https://podminky.urs.cz/item/CS_URS_2023_02/998764103" TargetMode="External"/><Relationship Id="rId61" Type="http://schemas.openxmlformats.org/officeDocument/2006/relationships/hyperlink" Target="https://podminky.urs.cz/item/CS_URS_2023_02/941211211" TargetMode="External"/><Relationship Id="rId82" Type="http://schemas.openxmlformats.org/officeDocument/2006/relationships/hyperlink" Target="https://podminky.urs.cz/item/CS_URS_2023_02/997013631" TargetMode="External"/><Relationship Id="rId19" Type="http://schemas.openxmlformats.org/officeDocument/2006/relationships/hyperlink" Target="https://podminky.urs.cz/item/CS_URS_2023_02/417351116" TargetMode="External"/><Relationship Id="rId14" Type="http://schemas.openxmlformats.org/officeDocument/2006/relationships/hyperlink" Target="https://podminky.urs.cz/item/CS_URS_2023_02/279113142" TargetMode="External"/><Relationship Id="rId30" Type="http://schemas.openxmlformats.org/officeDocument/2006/relationships/hyperlink" Target="https://podminky.urs.cz/item/CS_URS_2023_02/619991001" TargetMode="External"/><Relationship Id="rId35" Type="http://schemas.openxmlformats.org/officeDocument/2006/relationships/hyperlink" Target="https://podminky.urs.cz/item/CS_URS_2023_02/622142001" TargetMode="External"/><Relationship Id="rId56" Type="http://schemas.openxmlformats.org/officeDocument/2006/relationships/hyperlink" Target="https://podminky.urs.cz/item/CS_URS_2023_02/631311131" TargetMode="External"/><Relationship Id="rId77" Type="http://schemas.openxmlformats.org/officeDocument/2006/relationships/hyperlink" Target="https://podminky.urs.cz/item/CS_URS_2023_02/997013501" TargetMode="External"/><Relationship Id="rId100" Type="http://schemas.openxmlformats.org/officeDocument/2006/relationships/hyperlink" Target="https://podminky.urs.cz/item/CS_URS_2023_02/713141152" TargetMode="External"/><Relationship Id="rId105" Type="http://schemas.openxmlformats.org/officeDocument/2006/relationships/hyperlink" Target="https://podminky.urs.cz/item/CS_URS_2023_02/721233112" TargetMode="External"/><Relationship Id="rId126" Type="http://schemas.openxmlformats.org/officeDocument/2006/relationships/hyperlink" Target="https://podminky.urs.cz/item/CS_URS_2023_02/764004841" TargetMode="External"/><Relationship Id="rId147" Type="http://schemas.openxmlformats.org/officeDocument/2006/relationships/hyperlink" Target="https://podminky.urs.cz/item/CS_URS_2023_02/784111001" TargetMode="External"/><Relationship Id="rId8" Type="http://schemas.openxmlformats.org/officeDocument/2006/relationships/hyperlink" Target="https://podminky.urs.cz/item/CS_URS_2023_02/171201221" TargetMode="External"/><Relationship Id="rId51" Type="http://schemas.openxmlformats.org/officeDocument/2006/relationships/hyperlink" Target="https://podminky.urs.cz/item/CS_URS_2023_02/629991001" TargetMode="External"/><Relationship Id="rId72" Type="http://schemas.openxmlformats.org/officeDocument/2006/relationships/hyperlink" Target="https://podminky.urs.cz/item/CS_URS_2023_02/963042819" TargetMode="External"/><Relationship Id="rId93" Type="http://schemas.openxmlformats.org/officeDocument/2006/relationships/hyperlink" Target="https://podminky.urs.cz/item/CS_URS_2023_02/712363369" TargetMode="External"/><Relationship Id="rId98" Type="http://schemas.openxmlformats.org/officeDocument/2006/relationships/hyperlink" Target="https://podminky.urs.cz/item/CS_URS_2023_02/998712103" TargetMode="External"/><Relationship Id="rId121" Type="http://schemas.openxmlformats.org/officeDocument/2006/relationships/hyperlink" Target="https://podminky.urs.cz/item/CS_URS_2023_02/762841811" TargetMode="External"/><Relationship Id="rId142" Type="http://schemas.openxmlformats.org/officeDocument/2006/relationships/hyperlink" Target="https://podminky.urs.cz/item/CS_URS_2023_02/985331218" TargetMode="External"/><Relationship Id="rId3" Type="http://schemas.openxmlformats.org/officeDocument/2006/relationships/hyperlink" Target="https://podminky.urs.cz/item/CS_URS_2023_02/131313701" TargetMode="External"/><Relationship Id="rId25" Type="http://schemas.openxmlformats.org/officeDocument/2006/relationships/hyperlink" Target="https://podminky.urs.cz/item/CS_URS_2023_02/431351122" TargetMode="External"/><Relationship Id="rId46" Type="http://schemas.openxmlformats.org/officeDocument/2006/relationships/hyperlink" Target="https://podminky.urs.cz/item/CS_URS_2023_02/622252002" TargetMode="External"/><Relationship Id="rId67" Type="http://schemas.openxmlformats.org/officeDocument/2006/relationships/hyperlink" Target="https://podminky.urs.cz/item/CS_URS_2023_02/944711212" TargetMode="External"/><Relationship Id="rId116" Type="http://schemas.openxmlformats.org/officeDocument/2006/relationships/hyperlink" Target="https://podminky.urs.cz/item/CS_URS_2023_02/751398824" TargetMode="External"/><Relationship Id="rId137" Type="http://schemas.openxmlformats.org/officeDocument/2006/relationships/hyperlink" Target="https://podminky.urs.cz/item/CS_URS_2023_02/766622133" TargetMode="External"/><Relationship Id="rId20" Type="http://schemas.openxmlformats.org/officeDocument/2006/relationships/hyperlink" Target="https://podminky.urs.cz/item/CS_URS_2023_02/434191421" TargetMode="External"/><Relationship Id="rId41" Type="http://schemas.openxmlformats.org/officeDocument/2006/relationships/hyperlink" Target="https://podminky.urs.cz/item/CS_URS_2023_02/622211031" TargetMode="External"/><Relationship Id="rId62" Type="http://schemas.openxmlformats.org/officeDocument/2006/relationships/hyperlink" Target="https://podminky.urs.cz/item/CS_URS_2023_02/941211812" TargetMode="External"/><Relationship Id="rId83" Type="http://schemas.openxmlformats.org/officeDocument/2006/relationships/hyperlink" Target="https://podminky.urs.cz/item/CS_URS_2023_02/997013804" TargetMode="External"/><Relationship Id="rId88" Type="http://schemas.openxmlformats.org/officeDocument/2006/relationships/hyperlink" Target="https://podminky.urs.cz/item/CS_URS_2023_02/712363115" TargetMode="External"/><Relationship Id="rId111" Type="http://schemas.openxmlformats.org/officeDocument/2006/relationships/hyperlink" Target="https://podminky.urs.cz/item/CS_URS_2023_02/742420021" TargetMode="External"/><Relationship Id="rId132" Type="http://schemas.openxmlformats.org/officeDocument/2006/relationships/hyperlink" Target="https://podminky.urs.cz/item/CS_URS_2023_02/721242115" TargetMode="External"/><Relationship Id="rId15" Type="http://schemas.openxmlformats.org/officeDocument/2006/relationships/hyperlink" Target="https://podminky.urs.cz/item/CS_URS_2023_02/279361821" TargetMode="External"/><Relationship Id="rId36" Type="http://schemas.openxmlformats.org/officeDocument/2006/relationships/hyperlink" Target="https://podminky.urs.cz/item/CS_URS_2023_02/622143003" TargetMode="External"/><Relationship Id="rId57" Type="http://schemas.openxmlformats.org/officeDocument/2006/relationships/hyperlink" Target="https://podminky.urs.cz/item/CS_URS_2023_02/631319011" TargetMode="External"/><Relationship Id="rId106" Type="http://schemas.openxmlformats.org/officeDocument/2006/relationships/hyperlink" Target="https://podminky.urs.cz/item/CS_URS_2023_02/721233113" TargetMode="External"/><Relationship Id="rId127" Type="http://schemas.openxmlformats.org/officeDocument/2006/relationships/hyperlink" Target="https://podminky.urs.cz/item/CS_URS_2023_02/764004861" TargetMode="External"/><Relationship Id="rId10" Type="http://schemas.openxmlformats.org/officeDocument/2006/relationships/hyperlink" Target="https://podminky.urs.cz/item/CS_URS_2023_02/175111101" TargetMode="External"/><Relationship Id="rId31" Type="http://schemas.openxmlformats.org/officeDocument/2006/relationships/hyperlink" Target="https://podminky.urs.cz/item/CS_URS_2023_02/619991021" TargetMode="External"/><Relationship Id="rId52" Type="http://schemas.openxmlformats.org/officeDocument/2006/relationships/hyperlink" Target="https://podminky.urs.cz/item/CS_URS_2023_02/629991011" TargetMode="External"/><Relationship Id="rId73" Type="http://schemas.openxmlformats.org/officeDocument/2006/relationships/hyperlink" Target="https://podminky.urs.cz/item/CS_URS_2023_02/967031732" TargetMode="External"/><Relationship Id="rId78" Type="http://schemas.openxmlformats.org/officeDocument/2006/relationships/hyperlink" Target="https://podminky.urs.cz/item/CS_URS_2023_02/997013509" TargetMode="External"/><Relationship Id="rId94" Type="http://schemas.openxmlformats.org/officeDocument/2006/relationships/hyperlink" Target="https://podminky.urs.cz/item/CS_URS_2023_02/712363371" TargetMode="External"/><Relationship Id="rId99" Type="http://schemas.openxmlformats.org/officeDocument/2006/relationships/hyperlink" Target="https://podminky.urs.cz/item/CS_URS_2023_02/713131243" TargetMode="External"/><Relationship Id="rId101" Type="http://schemas.openxmlformats.org/officeDocument/2006/relationships/hyperlink" Target="https://podminky.urs.cz/item/CS_URS_2023_02/713141243" TargetMode="External"/><Relationship Id="rId122" Type="http://schemas.openxmlformats.org/officeDocument/2006/relationships/hyperlink" Target="https://podminky.urs.cz/item/CS_URS_2023_02/998762101" TargetMode="External"/><Relationship Id="rId143" Type="http://schemas.openxmlformats.org/officeDocument/2006/relationships/hyperlink" Target="https://podminky.urs.cz/item/CS_URS_2023_02/767316312" TargetMode="External"/><Relationship Id="rId148" Type="http://schemas.openxmlformats.org/officeDocument/2006/relationships/hyperlink" Target="https://podminky.urs.cz/item/CS_URS_2023_02/784111011" TargetMode="External"/><Relationship Id="rId4" Type="http://schemas.openxmlformats.org/officeDocument/2006/relationships/hyperlink" Target="https://podminky.urs.cz/item/CS_URS_2023_02/133312811" TargetMode="External"/><Relationship Id="rId9" Type="http://schemas.openxmlformats.org/officeDocument/2006/relationships/hyperlink" Target="https://podminky.urs.cz/item/CS_URS_2023_02/171251201" TargetMode="External"/><Relationship Id="rId26" Type="http://schemas.openxmlformats.org/officeDocument/2006/relationships/hyperlink" Target="https://podminky.urs.cz/item/CS_URS_2023_02/271532212" TargetMode="External"/><Relationship Id="rId47" Type="http://schemas.openxmlformats.org/officeDocument/2006/relationships/hyperlink" Target="https://podminky.urs.cz/item/CS_URS_2023_02/622325101" TargetMode="External"/><Relationship Id="rId68" Type="http://schemas.openxmlformats.org/officeDocument/2006/relationships/hyperlink" Target="https://podminky.urs.cz/item/CS_URS_2023_02/944711812" TargetMode="External"/><Relationship Id="rId89" Type="http://schemas.openxmlformats.org/officeDocument/2006/relationships/hyperlink" Target="https://podminky.urs.cz/item/CS_URS_2023_02/712363352" TargetMode="External"/><Relationship Id="rId112" Type="http://schemas.openxmlformats.org/officeDocument/2006/relationships/hyperlink" Target="https://podminky.urs.cz/item/CS_URS_2023_02/742420811" TargetMode="External"/><Relationship Id="rId133" Type="http://schemas.openxmlformats.org/officeDocument/2006/relationships/hyperlink" Target="https://podminky.urs.cz/item/CS_URS_2023_02/721140915" TargetMode="External"/><Relationship Id="rId16" Type="http://schemas.openxmlformats.org/officeDocument/2006/relationships/hyperlink" Target="https://podminky.urs.cz/item/CS_URS_2023_02/311272211" TargetMode="External"/><Relationship Id="rId37" Type="http://schemas.openxmlformats.org/officeDocument/2006/relationships/hyperlink" Target="https://podminky.urs.cz/item/CS_URS_2023_02/622143004" TargetMode="External"/><Relationship Id="rId58" Type="http://schemas.openxmlformats.org/officeDocument/2006/relationships/hyperlink" Target="https://podminky.urs.cz/item/CS_URS_2023_02/631319195" TargetMode="External"/><Relationship Id="rId79" Type="http://schemas.openxmlformats.org/officeDocument/2006/relationships/hyperlink" Target="https://podminky.urs.cz/item/CS_URS_2023_02/997013601" TargetMode="External"/><Relationship Id="rId102" Type="http://schemas.openxmlformats.org/officeDocument/2006/relationships/hyperlink" Target="https://podminky.urs.cz/item/CS_URS_2023_02/713141263" TargetMode="External"/><Relationship Id="rId123" Type="http://schemas.openxmlformats.org/officeDocument/2006/relationships/hyperlink" Target="https://podminky.urs.cz/item/CS_URS_2023_02/764002841" TargetMode="External"/><Relationship Id="rId144" Type="http://schemas.openxmlformats.org/officeDocument/2006/relationships/hyperlink" Target="https://podminky.urs.cz/item/CS_URS_2023_02/767996701" TargetMode="External"/><Relationship Id="rId90" Type="http://schemas.openxmlformats.org/officeDocument/2006/relationships/hyperlink" Target="https://podminky.urs.cz/item/CS_URS_2023_02/71236335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210220401" TargetMode="External"/><Relationship Id="rId3" Type="http://schemas.openxmlformats.org/officeDocument/2006/relationships/hyperlink" Target="https://podminky.urs.cz/item/CS_URS_2023_02/741421823" TargetMode="External"/><Relationship Id="rId7" Type="http://schemas.openxmlformats.org/officeDocument/2006/relationships/hyperlink" Target="https://podminky.urs.cz/item/CS_URS_2023_02/741421873" TargetMode="External"/><Relationship Id="rId2" Type="http://schemas.openxmlformats.org/officeDocument/2006/relationships/hyperlink" Target="https://podminky.urs.cz/item/CS_URS_2023_02/741421813" TargetMode="External"/><Relationship Id="rId1" Type="http://schemas.openxmlformats.org/officeDocument/2006/relationships/hyperlink" Target="https://podminky.urs.cz/item/CS_URS_2023_02/741410021" TargetMode="External"/><Relationship Id="rId6" Type="http://schemas.openxmlformats.org/officeDocument/2006/relationships/hyperlink" Target="https://podminky.urs.cz/item/CS_URS_2023_02/741421861" TargetMode="External"/><Relationship Id="rId5" Type="http://schemas.openxmlformats.org/officeDocument/2006/relationships/hyperlink" Target="https://podminky.urs.cz/item/CS_URS_2023_02/741421855" TargetMode="External"/><Relationship Id="rId4" Type="http://schemas.openxmlformats.org/officeDocument/2006/relationships/hyperlink" Target="https://podminky.urs.cz/item/CS_URS_2023_02/741421843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22273161" TargetMode="External"/><Relationship Id="rId18" Type="http://schemas.openxmlformats.org/officeDocument/2006/relationships/hyperlink" Target="https://podminky.urs.cz/item/CS_URS_2023_02/629991001" TargetMode="External"/><Relationship Id="rId26" Type="http://schemas.openxmlformats.org/officeDocument/2006/relationships/hyperlink" Target="https://podminky.urs.cz/item/CS_URS_2023_02/944511211" TargetMode="External"/><Relationship Id="rId39" Type="http://schemas.openxmlformats.org/officeDocument/2006/relationships/hyperlink" Target="https://podminky.urs.cz/item/CS_URS_2023_02/713131243" TargetMode="External"/><Relationship Id="rId21" Type="http://schemas.openxmlformats.org/officeDocument/2006/relationships/hyperlink" Target="https://podminky.urs.cz/item/CS_URS_2023_02/629999011" TargetMode="External"/><Relationship Id="rId34" Type="http://schemas.openxmlformats.org/officeDocument/2006/relationships/hyperlink" Target="https://podminky.urs.cz/item/CS_URS_2023_02/997013509" TargetMode="External"/><Relationship Id="rId42" Type="http://schemas.openxmlformats.org/officeDocument/2006/relationships/hyperlink" Target="https://podminky.urs.cz/item/CS_URS_2023_02/762132811" TargetMode="External"/><Relationship Id="rId47" Type="http://schemas.openxmlformats.org/officeDocument/2006/relationships/hyperlink" Target="https://podminky.urs.cz/item/CS_URS_2023_02/764002841" TargetMode="External"/><Relationship Id="rId50" Type="http://schemas.openxmlformats.org/officeDocument/2006/relationships/hyperlink" Target="https://podminky.urs.cz/item/CS_URS_2023_02/721140806" TargetMode="External"/><Relationship Id="rId55" Type="http://schemas.openxmlformats.org/officeDocument/2006/relationships/hyperlink" Target="https://podminky.urs.cz/item/CS_URS_2023_02/721140915" TargetMode="External"/><Relationship Id="rId7" Type="http://schemas.openxmlformats.org/officeDocument/2006/relationships/hyperlink" Target="https://podminky.urs.cz/item/CS_URS_2023_02/622211031" TargetMode="External"/><Relationship Id="rId2" Type="http://schemas.openxmlformats.org/officeDocument/2006/relationships/hyperlink" Target="https://podminky.urs.cz/item/CS_URS_2023_02/622131101" TargetMode="External"/><Relationship Id="rId16" Type="http://schemas.openxmlformats.org/officeDocument/2006/relationships/hyperlink" Target="https://podminky.urs.cz/item/CS_URS_2023_02/622331111" TargetMode="External"/><Relationship Id="rId29" Type="http://schemas.openxmlformats.org/officeDocument/2006/relationships/hyperlink" Target="https://podminky.urs.cz/item/CS_URS_2023_02/967031732" TargetMode="External"/><Relationship Id="rId11" Type="http://schemas.openxmlformats.org/officeDocument/2006/relationships/hyperlink" Target="https://podminky.urs.cz/item/CS_URS_2023_02/622252001" TargetMode="External"/><Relationship Id="rId24" Type="http://schemas.openxmlformats.org/officeDocument/2006/relationships/hyperlink" Target="https://podminky.urs.cz/item/CS_URS_2023_02/941211812" TargetMode="External"/><Relationship Id="rId32" Type="http://schemas.openxmlformats.org/officeDocument/2006/relationships/hyperlink" Target="https://podminky.urs.cz/item/CS_URS_2023_02/997013151" TargetMode="External"/><Relationship Id="rId37" Type="http://schemas.openxmlformats.org/officeDocument/2006/relationships/hyperlink" Target="https://podminky.urs.cz/item/CS_URS_2023_02/712341559" TargetMode="External"/><Relationship Id="rId40" Type="http://schemas.openxmlformats.org/officeDocument/2006/relationships/hyperlink" Target="https://podminky.urs.cz/item/CS_URS_2023_02/713141152" TargetMode="External"/><Relationship Id="rId45" Type="http://schemas.openxmlformats.org/officeDocument/2006/relationships/hyperlink" Target="https://podminky.urs.cz/item/CS_URS_2023_02/998762101" TargetMode="External"/><Relationship Id="rId53" Type="http://schemas.openxmlformats.org/officeDocument/2006/relationships/hyperlink" Target="https://podminky.urs.cz/item/CS_URS_2023_02/764206105" TargetMode="External"/><Relationship Id="rId58" Type="http://schemas.openxmlformats.org/officeDocument/2006/relationships/hyperlink" Target="https://podminky.urs.cz/item/CS_URS_2023_02/998767103" TargetMode="External"/><Relationship Id="rId5" Type="http://schemas.openxmlformats.org/officeDocument/2006/relationships/hyperlink" Target="https://podminky.urs.cz/item/CS_URS_2023_02/622211021" TargetMode="External"/><Relationship Id="rId19" Type="http://schemas.openxmlformats.org/officeDocument/2006/relationships/hyperlink" Target="https://podminky.urs.cz/item/CS_URS_2023_02/629991011" TargetMode="External"/><Relationship Id="rId4" Type="http://schemas.openxmlformats.org/officeDocument/2006/relationships/hyperlink" Target="https://podminky.urs.cz/item/CS_URS_2023_02/622211021" TargetMode="External"/><Relationship Id="rId9" Type="http://schemas.openxmlformats.org/officeDocument/2006/relationships/hyperlink" Target="https://podminky.urs.cz/item/CS_URS_2023_02/622251101" TargetMode="External"/><Relationship Id="rId14" Type="http://schemas.openxmlformats.org/officeDocument/2006/relationships/hyperlink" Target="https://podminky.urs.cz/item/CS_URS_2023_02/766417523" TargetMode="External"/><Relationship Id="rId22" Type="http://schemas.openxmlformats.org/officeDocument/2006/relationships/hyperlink" Target="https://podminky.urs.cz/item/CS_URS_2023_02/941211112" TargetMode="External"/><Relationship Id="rId27" Type="http://schemas.openxmlformats.org/officeDocument/2006/relationships/hyperlink" Target="https://podminky.urs.cz/item/CS_URS_2023_02/944511811" TargetMode="External"/><Relationship Id="rId30" Type="http://schemas.openxmlformats.org/officeDocument/2006/relationships/hyperlink" Target="https://podminky.urs.cz/item/CS_URS_2023_02/978015321" TargetMode="External"/><Relationship Id="rId35" Type="http://schemas.openxmlformats.org/officeDocument/2006/relationships/hyperlink" Target="https://podminky.urs.cz/item/CS_URS_2023_02/997013631" TargetMode="External"/><Relationship Id="rId43" Type="http://schemas.openxmlformats.org/officeDocument/2006/relationships/hyperlink" Target="https://podminky.urs.cz/item/CS_URS_2023_02/762341370" TargetMode="External"/><Relationship Id="rId48" Type="http://schemas.openxmlformats.org/officeDocument/2006/relationships/hyperlink" Target="https://podminky.urs.cz/item/CS_URS_2023_02/764002851" TargetMode="External"/><Relationship Id="rId56" Type="http://schemas.openxmlformats.org/officeDocument/2006/relationships/hyperlink" Target="https://podminky.urs.cz/item/CS_URS_2023_02/721910922" TargetMode="External"/><Relationship Id="rId8" Type="http://schemas.openxmlformats.org/officeDocument/2006/relationships/hyperlink" Target="https://podminky.urs.cz/item/CS_URS_2023_02/622212001" TargetMode="External"/><Relationship Id="rId51" Type="http://schemas.openxmlformats.org/officeDocument/2006/relationships/hyperlink" Target="https://podminky.urs.cz/item/CS_URS_2023_02/764204109" TargetMode="External"/><Relationship Id="rId3" Type="http://schemas.openxmlformats.org/officeDocument/2006/relationships/hyperlink" Target="https://podminky.urs.cz/item/CS_URS_2023_02/622131121" TargetMode="External"/><Relationship Id="rId12" Type="http://schemas.openxmlformats.org/officeDocument/2006/relationships/hyperlink" Target="https://podminky.urs.cz/item/CS_URS_2023_02/622252002" TargetMode="External"/><Relationship Id="rId17" Type="http://schemas.openxmlformats.org/officeDocument/2006/relationships/hyperlink" Target="https://podminky.urs.cz/item/CS_URS_2023_02/622331191" TargetMode="External"/><Relationship Id="rId25" Type="http://schemas.openxmlformats.org/officeDocument/2006/relationships/hyperlink" Target="https://podminky.urs.cz/item/CS_URS_2023_02/944511111" TargetMode="External"/><Relationship Id="rId33" Type="http://schemas.openxmlformats.org/officeDocument/2006/relationships/hyperlink" Target="https://podminky.urs.cz/item/CS_URS_2023_02/997013501" TargetMode="External"/><Relationship Id="rId38" Type="http://schemas.openxmlformats.org/officeDocument/2006/relationships/hyperlink" Target="https://podminky.urs.cz/item/CS_URS_2023_02/998712103" TargetMode="External"/><Relationship Id="rId46" Type="http://schemas.openxmlformats.org/officeDocument/2006/relationships/hyperlink" Target="https://podminky.urs.cz/item/CS_URS_2023_02/764001117" TargetMode="External"/><Relationship Id="rId59" Type="http://schemas.openxmlformats.org/officeDocument/2006/relationships/hyperlink" Target="https://podminky.urs.cz/item/CS_URS_2023_02/781731111" TargetMode="External"/><Relationship Id="rId20" Type="http://schemas.openxmlformats.org/officeDocument/2006/relationships/hyperlink" Target="https://podminky.urs.cz/item/CS_URS_2023_02/629995101" TargetMode="External"/><Relationship Id="rId41" Type="http://schemas.openxmlformats.org/officeDocument/2006/relationships/hyperlink" Target="https://podminky.urs.cz/item/CS_URS_2023_02/998713103" TargetMode="External"/><Relationship Id="rId54" Type="http://schemas.openxmlformats.org/officeDocument/2006/relationships/hyperlink" Target="https://podminky.urs.cz/item/CS_URS_2023_02/721242115" TargetMode="External"/><Relationship Id="rId1" Type="http://schemas.openxmlformats.org/officeDocument/2006/relationships/hyperlink" Target="https://podminky.urs.cz/item/CS_URS_2023_02/621221031" TargetMode="External"/><Relationship Id="rId6" Type="http://schemas.openxmlformats.org/officeDocument/2006/relationships/hyperlink" Target="https://podminky.urs.cz/item/CS_URS_2023_02/622211031" TargetMode="External"/><Relationship Id="rId15" Type="http://schemas.openxmlformats.org/officeDocument/2006/relationships/hyperlink" Target="https://podminky.urs.cz/item/CS_URS_2023_02/622325101" TargetMode="External"/><Relationship Id="rId23" Type="http://schemas.openxmlformats.org/officeDocument/2006/relationships/hyperlink" Target="https://podminky.urs.cz/item/CS_URS_2023_02/941211211" TargetMode="External"/><Relationship Id="rId28" Type="http://schemas.openxmlformats.org/officeDocument/2006/relationships/hyperlink" Target="https://podminky.urs.cz/item/CS_URS_2023_02/949101112" TargetMode="External"/><Relationship Id="rId36" Type="http://schemas.openxmlformats.org/officeDocument/2006/relationships/hyperlink" Target="https://podminky.urs.cz/item/CS_URS_2023_02/998017001" TargetMode="External"/><Relationship Id="rId49" Type="http://schemas.openxmlformats.org/officeDocument/2006/relationships/hyperlink" Target="https://podminky.urs.cz/item/CS_URS_2023_02/764004861" TargetMode="External"/><Relationship Id="rId57" Type="http://schemas.openxmlformats.org/officeDocument/2006/relationships/hyperlink" Target="https://podminky.urs.cz/item/CS_URS_2023_02/998764103" TargetMode="External"/><Relationship Id="rId10" Type="http://schemas.openxmlformats.org/officeDocument/2006/relationships/hyperlink" Target="https://podminky.urs.cz/item/CS_URS_2023_02/622251211R2" TargetMode="External"/><Relationship Id="rId31" Type="http://schemas.openxmlformats.org/officeDocument/2006/relationships/hyperlink" Target="https://podminky.urs.cz/item/CS_URS_2023_02/978059641" TargetMode="External"/><Relationship Id="rId44" Type="http://schemas.openxmlformats.org/officeDocument/2006/relationships/hyperlink" Target="https://podminky.urs.cz/item/CS_URS_2023_02/762395000" TargetMode="External"/><Relationship Id="rId52" Type="http://schemas.openxmlformats.org/officeDocument/2006/relationships/hyperlink" Target="https://podminky.urs.cz/item/CS_URS_2023_02/764205146" TargetMode="External"/><Relationship Id="rId60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741421843" TargetMode="External"/><Relationship Id="rId2" Type="http://schemas.openxmlformats.org/officeDocument/2006/relationships/hyperlink" Target="https://podminky.urs.cz/item/CS_URS_2023_02/741421823" TargetMode="External"/><Relationship Id="rId1" Type="http://schemas.openxmlformats.org/officeDocument/2006/relationships/hyperlink" Target="https://podminky.urs.cz/item/CS_URS_2023_02/741421813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3_02/741421873" TargetMode="External"/><Relationship Id="rId4" Type="http://schemas.openxmlformats.org/officeDocument/2006/relationships/hyperlink" Target="https://podminky.urs.cz/item/CS_URS_2023_02/74142186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topLeftCell="A3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R5" s="20"/>
      <c r="BE5" s="28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4" t="s">
        <v>17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R6" s="20"/>
      <c r="BE6" s="290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90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90"/>
      <c r="BS8" s="17" t="s">
        <v>6</v>
      </c>
    </row>
    <row r="9" spans="1:74" ht="14.45" customHeight="1">
      <c r="B9" s="20"/>
      <c r="AR9" s="20"/>
      <c r="BE9" s="290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90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30</v>
      </c>
      <c r="AR11" s="20"/>
      <c r="BE11" s="290"/>
      <c r="BS11" s="17" t="s">
        <v>6</v>
      </c>
    </row>
    <row r="12" spans="1:74" ht="6.95" customHeight="1">
      <c r="B12" s="20"/>
      <c r="AR12" s="20"/>
      <c r="BE12" s="290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90"/>
      <c r="BS13" s="17" t="s">
        <v>6</v>
      </c>
    </row>
    <row r="14" spans="1:74" ht="12.75">
      <c r="B14" s="20"/>
      <c r="E14" s="295" t="s">
        <v>32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7" t="s">
        <v>29</v>
      </c>
      <c r="AN14" s="29" t="s">
        <v>32</v>
      </c>
      <c r="AR14" s="20"/>
      <c r="BE14" s="290"/>
      <c r="BS14" s="17" t="s">
        <v>6</v>
      </c>
    </row>
    <row r="15" spans="1:74" ht="6.95" customHeight="1">
      <c r="B15" s="20"/>
      <c r="AR15" s="20"/>
      <c r="BE15" s="290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90"/>
      <c r="BS16" s="17" t="s">
        <v>4</v>
      </c>
    </row>
    <row r="17" spans="2:71" ht="18.399999999999999" customHeight="1">
      <c r="B17" s="20"/>
      <c r="E17" s="25" t="s">
        <v>35</v>
      </c>
      <c r="AK17" s="27" t="s">
        <v>29</v>
      </c>
      <c r="AN17" s="25" t="s">
        <v>36</v>
      </c>
      <c r="AR17" s="20"/>
      <c r="BE17" s="290"/>
      <c r="BS17" s="17" t="s">
        <v>37</v>
      </c>
    </row>
    <row r="18" spans="2:71" ht="6.95" customHeight="1">
      <c r="B18" s="20"/>
      <c r="AR18" s="20"/>
      <c r="BE18" s="290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34</v>
      </c>
      <c r="AR19" s="20"/>
      <c r="BE19" s="290"/>
      <c r="BS19" s="17" t="s">
        <v>6</v>
      </c>
    </row>
    <row r="20" spans="2:71" ht="18.399999999999999" customHeight="1">
      <c r="B20" s="20"/>
      <c r="E20" s="25" t="s">
        <v>35</v>
      </c>
      <c r="AK20" s="27" t="s">
        <v>29</v>
      </c>
      <c r="AN20" s="25" t="s">
        <v>36</v>
      </c>
      <c r="AR20" s="20"/>
      <c r="BE20" s="290"/>
      <c r="BS20" s="17" t="s">
        <v>4</v>
      </c>
    </row>
    <row r="21" spans="2:71" ht="6.95" customHeight="1">
      <c r="B21" s="20"/>
      <c r="AR21" s="20"/>
      <c r="BE21" s="290"/>
    </row>
    <row r="22" spans="2:71" ht="12" customHeight="1">
      <c r="B22" s="20"/>
      <c r="D22" s="27" t="s">
        <v>39</v>
      </c>
      <c r="AR22" s="20"/>
      <c r="BE22" s="290"/>
    </row>
    <row r="23" spans="2:71" ht="47.25" customHeight="1">
      <c r="B23" s="20"/>
      <c r="E23" s="297" t="s">
        <v>40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R23" s="20"/>
      <c r="BE23" s="290"/>
    </row>
    <row r="24" spans="2:71" ht="6.95" customHeight="1">
      <c r="B24" s="20"/>
      <c r="AR24" s="20"/>
      <c r="BE24" s="29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0"/>
    </row>
    <row r="26" spans="2:71" s="1" customFormat="1" ht="25.9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8">
        <f>ROUND(AG54,2)</f>
        <v>0</v>
      </c>
      <c r="AL26" s="299"/>
      <c r="AM26" s="299"/>
      <c r="AN26" s="299"/>
      <c r="AO26" s="299"/>
      <c r="AR26" s="32"/>
      <c r="BE26" s="290"/>
    </row>
    <row r="27" spans="2:71" s="1" customFormat="1" ht="6.95" customHeight="1">
      <c r="B27" s="32"/>
      <c r="AR27" s="32"/>
      <c r="BE27" s="290"/>
    </row>
    <row r="28" spans="2:71" s="1" customFormat="1" ht="12.75">
      <c r="B28" s="32"/>
      <c r="L28" s="300" t="s">
        <v>42</v>
      </c>
      <c r="M28" s="300"/>
      <c r="N28" s="300"/>
      <c r="O28" s="300"/>
      <c r="P28" s="300"/>
      <c r="W28" s="300" t="s">
        <v>43</v>
      </c>
      <c r="X28" s="300"/>
      <c r="Y28" s="300"/>
      <c r="Z28" s="300"/>
      <c r="AA28" s="300"/>
      <c r="AB28" s="300"/>
      <c r="AC28" s="300"/>
      <c r="AD28" s="300"/>
      <c r="AE28" s="300"/>
      <c r="AK28" s="300" t="s">
        <v>44</v>
      </c>
      <c r="AL28" s="300"/>
      <c r="AM28" s="300"/>
      <c r="AN28" s="300"/>
      <c r="AO28" s="300"/>
      <c r="AR28" s="32"/>
      <c r="BE28" s="290"/>
    </row>
    <row r="29" spans="2:71" s="2" customFormat="1" ht="14.45" customHeight="1">
      <c r="B29" s="36"/>
      <c r="D29" s="27" t="s">
        <v>45</v>
      </c>
      <c r="F29" s="27" t="s">
        <v>46</v>
      </c>
      <c r="L29" s="303">
        <v>0.21</v>
      </c>
      <c r="M29" s="302"/>
      <c r="N29" s="302"/>
      <c r="O29" s="302"/>
      <c r="P29" s="302"/>
      <c r="W29" s="301">
        <f>ROUND(AZ54, 2)</f>
        <v>0</v>
      </c>
      <c r="X29" s="302"/>
      <c r="Y29" s="302"/>
      <c r="Z29" s="302"/>
      <c r="AA29" s="302"/>
      <c r="AB29" s="302"/>
      <c r="AC29" s="302"/>
      <c r="AD29" s="302"/>
      <c r="AE29" s="302"/>
      <c r="AK29" s="301">
        <f>ROUND(AV54, 2)</f>
        <v>0</v>
      </c>
      <c r="AL29" s="302"/>
      <c r="AM29" s="302"/>
      <c r="AN29" s="302"/>
      <c r="AO29" s="302"/>
      <c r="AR29" s="36"/>
      <c r="BE29" s="291"/>
    </row>
    <row r="30" spans="2:71" s="2" customFormat="1" ht="14.45" customHeight="1">
      <c r="B30" s="36"/>
      <c r="F30" s="27" t="s">
        <v>47</v>
      </c>
      <c r="L30" s="303">
        <v>0.15</v>
      </c>
      <c r="M30" s="302"/>
      <c r="N30" s="302"/>
      <c r="O30" s="302"/>
      <c r="P30" s="302"/>
      <c r="W30" s="301">
        <f>ROUND(BA54, 2)</f>
        <v>0</v>
      </c>
      <c r="X30" s="302"/>
      <c r="Y30" s="302"/>
      <c r="Z30" s="302"/>
      <c r="AA30" s="302"/>
      <c r="AB30" s="302"/>
      <c r="AC30" s="302"/>
      <c r="AD30" s="302"/>
      <c r="AE30" s="302"/>
      <c r="AK30" s="301">
        <f>ROUND(AW54, 2)</f>
        <v>0</v>
      </c>
      <c r="AL30" s="302"/>
      <c r="AM30" s="302"/>
      <c r="AN30" s="302"/>
      <c r="AO30" s="302"/>
      <c r="AR30" s="36"/>
      <c r="BE30" s="291"/>
    </row>
    <row r="31" spans="2:71" s="2" customFormat="1" ht="14.45" hidden="1" customHeight="1">
      <c r="B31" s="36"/>
      <c r="F31" s="27" t="s">
        <v>48</v>
      </c>
      <c r="L31" s="303">
        <v>0.21</v>
      </c>
      <c r="M31" s="302"/>
      <c r="N31" s="302"/>
      <c r="O31" s="302"/>
      <c r="P31" s="302"/>
      <c r="W31" s="301">
        <f>ROUND(BB54, 2)</f>
        <v>0</v>
      </c>
      <c r="X31" s="302"/>
      <c r="Y31" s="302"/>
      <c r="Z31" s="302"/>
      <c r="AA31" s="302"/>
      <c r="AB31" s="302"/>
      <c r="AC31" s="302"/>
      <c r="AD31" s="302"/>
      <c r="AE31" s="302"/>
      <c r="AK31" s="301">
        <v>0</v>
      </c>
      <c r="AL31" s="302"/>
      <c r="AM31" s="302"/>
      <c r="AN31" s="302"/>
      <c r="AO31" s="302"/>
      <c r="AR31" s="36"/>
      <c r="BE31" s="291"/>
    </row>
    <row r="32" spans="2:71" s="2" customFormat="1" ht="14.45" hidden="1" customHeight="1">
      <c r="B32" s="36"/>
      <c r="F32" s="27" t="s">
        <v>49</v>
      </c>
      <c r="L32" s="303">
        <v>0.15</v>
      </c>
      <c r="M32" s="302"/>
      <c r="N32" s="302"/>
      <c r="O32" s="302"/>
      <c r="P32" s="302"/>
      <c r="W32" s="301">
        <f>ROUND(BC54, 2)</f>
        <v>0</v>
      </c>
      <c r="X32" s="302"/>
      <c r="Y32" s="302"/>
      <c r="Z32" s="302"/>
      <c r="AA32" s="302"/>
      <c r="AB32" s="302"/>
      <c r="AC32" s="302"/>
      <c r="AD32" s="302"/>
      <c r="AE32" s="302"/>
      <c r="AK32" s="301">
        <v>0</v>
      </c>
      <c r="AL32" s="302"/>
      <c r="AM32" s="302"/>
      <c r="AN32" s="302"/>
      <c r="AO32" s="302"/>
      <c r="AR32" s="36"/>
      <c r="BE32" s="291"/>
    </row>
    <row r="33" spans="2:44" s="2" customFormat="1" ht="14.45" hidden="1" customHeight="1">
      <c r="B33" s="36"/>
      <c r="F33" s="27" t="s">
        <v>50</v>
      </c>
      <c r="L33" s="303">
        <v>0</v>
      </c>
      <c r="M33" s="302"/>
      <c r="N33" s="302"/>
      <c r="O33" s="302"/>
      <c r="P33" s="302"/>
      <c r="W33" s="301">
        <f>ROUND(BD54, 2)</f>
        <v>0</v>
      </c>
      <c r="X33" s="302"/>
      <c r="Y33" s="302"/>
      <c r="Z33" s="302"/>
      <c r="AA33" s="302"/>
      <c r="AB33" s="302"/>
      <c r="AC33" s="302"/>
      <c r="AD33" s="302"/>
      <c r="AE33" s="302"/>
      <c r="AK33" s="301">
        <v>0</v>
      </c>
      <c r="AL33" s="302"/>
      <c r="AM33" s="302"/>
      <c r="AN33" s="302"/>
      <c r="AO33" s="302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307" t="s">
        <v>53</v>
      </c>
      <c r="Y35" s="305"/>
      <c r="Z35" s="305"/>
      <c r="AA35" s="305"/>
      <c r="AB35" s="305"/>
      <c r="AC35" s="39"/>
      <c r="AD35" s="39"/>
      <c r="AE35" s="39"/>
      <c r="AF35" s="39"/>
      <c r="AG35" s="39"/>
      <c r="AH35" s="39"/>
      <c r="AI35" s="39"/>
      <c r="AJ35" s="39"/>
      <c r="AK35" s="304">
        <f>SUM(AK26:AK33)</f>
        <v>0</v>
      </c>
      <c r="AL35" s="305"/>
      <c r="AM35" s="305"/>
      <c r="AN35" s="305"/>
      <c r="AO35" s="306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54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035</v>
      </c>
      <c r="AR44" s="45"/>
    </row>
    <row r="45" spans="2:44" s="4" customFormat="1" ht="36.950000000000003" customHeight="1">
      <c r="B45" s="46"/>
      <c r="C45" s="47" t="s">
        <v>16</v>
      </c>
      <c r="L45" s="271" t="str">
        <f>K6</f>
        <v>OA Vlašim – Dokončení PD – Revitalizace obvodového pláště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OA Vlašim</v>
      </c>
      <c r="AI47" s="27" t="s">
        <v>23</v>
      </c>
      <c r="AM47" s="273" t="str">
        <f>IF(AN8= "","",AN8)</f>
        <v>19. 10. 2023</v>
      </c>
      <c r="AN47" s="273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Obchodní akademie Vlašim, V sadě 1565, Vlašim</v>
      </c>
      <c r="AI49" s="27" t="s">
        <v>33</v>
      </c>
      <c r="AM49" s="274" t="str">
        <f>IF(E17="","",E17)</f>
        <v>Saffron  Universe s.r.o.</v>
      </c>
      <c r="AN49" s="275"/>
      <c r="AO49" s="275"/>
      <c r="AP49" s="275"/>
      <c r="AR49" s="32"/>
      <c r="AS49" s="276" t="s">
        <v>55</v>
      </c>
      <c r="AT49" s="27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74" t="str">
        <f>IF(E20="","",E20)</f>
        <v>Saffron  Universe s.r.o.</v>
      </c>
      <c r="AN50" s="275"/>
      <c r="AO50" s="275"/>
      <c r="AP50" s="275"/>
      <c r="AR50" s="32"/>
      <c r="AS50" s="278"/>
      <c r="AT50" s="279"/>
      <c r="BD50" s="53"/>
    </row>
    <row r="51" spans="1:91" s="1" customFormat="1" ht="10.9" customHeight="1">
      <c r="B51" s="32"/>
      <c r="AR51" s="32"/>
      <c r="AS51" s="278"/>
      <c r="AT51" s="279"/>
      <c r="BD51" s="53"/>
    </row>
    <row r="52" spans="1:91" s="1" customFormat="1" ht="29.25" customHeight="1">
      <c r="B52" s="32"/>
      <c r="C52" s="280" t="s">
        <v>56</v>
      </c>
      <c r="D52" s="281"/>
      <c r="E52" s="281"/>
      <c r="F52" s="281"/>
      <c r="G52" s="281"/>
      <c r="H52" s="54"/>
      <c r="I52" s="283" t="s">
        <v>57</v>
      </c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2" t="s">
        <v>58</v>
      </c>
      <c r="AH52" s="281"/>
      <c r="AI52" s="281"/>
      <c r="AJ52" s="281"/>
      <c r="AK52" s="281"/>
      <c r="AL52" s="281"/>
      <c r="AM52" s="281"/>
      <c r="AN52" s="283" t="s">
        <v>59</v>
      </c>
      <c r="AO52" s="281"/>
      <c r="AP52" s="281"/>
      <c r="AQ52" s="55" t="s">
        <v>60</v>
      </c>
      <c r="AR52" s="32"/>
      <c r="AS52" s="56" t="s">
        <v>61</v>
      </c>
      <c r="AT52" s="57" t="s">
        <v>62</v>
      </c>
      <c r="AU52" s="57" t="s">
        <v>63</v>
      </c>
      <c r="AV52" s="57" t="s">
        <v>64</v>
      </c>
      <c r="AW52" s="57" t="s">
        <v>65</v>
      </c>
      <c r="AX52" s="57" t="s">
        <v>66</v>
      </c>
      <c r="AY52" s="57" t="s">
        <v>67</v>
      </c>
      <c r="AZ52" s="57" t="s">
        <v>68</v>
      </c>
      <c r="BA52" s="57" t="s">
        <v>69</v>
      </c>
      <c r="BB52" s="57" t="s">
        <v>70</v>
      </c>
      <c r="BC52" s="57" t="s">
        <v>71</v>
      </c>
      <c r="BD52" s="58" t="s">
        <v>72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73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7">
        <f>ROUND(SUM(AG55:AG59),2)</f>
        <v>0</v>
      </c>
      <c r="AH54" s="287"/>
      <c r="AI54" s="287"/>
      <c r="AJ54" s="287"/>
      <c r="AK54" s="287"/>
      <c r="AL54" s="287"/>
      <c r="AM54" s="287"/>
      <c r="AN54" s="288">
        <f t="shared" ref="AN54:AN59" si="0">SUM(AG54,AT54)</f>
        <v>0</v>
      </c>
      <c r="AO54" s="288"/>
      <c r="AP54" s="288"/>
      <c r="AQ54" s="64" t="s">
        <v>19</v>
      </c>
      <c r="AR54" s="60"/>
      <c r="AS54" s="65">
        <f>ROUND(SUM(AS55:AS59),2)</f>
        <v>0</v>
      </c>
      <c r="AT54" s="66">
        <f t="shared" ref="AT54:AT59" si="1">ROUND(SUM(AV54:AW54),2)</f>
        <v>0</v>
      </c>
      <c r="AU54" s="67">
        <f>ROUND(SUM(AU55:AU59),5)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ROUND(SUM(AZ55:AZ59),2)</f>
        <v>0</v>
      </c>
      <c r="BA54" s="66">
        <f>ROUND(SUM(BA55:BA59),2)</f>
        <v>0</v>
      </c>
      <c r="BB54" s="66">
        <f>ROUND(SUM(BB55:BB59),2)</f>
        <v>0</v>
      </c>
      <c r="BC54" s="66">
        <f>ROUND(SUM(BC55:BC59),2)</f>
        <v>0</v>
      </c>
      <c r="BD54" s="68">
        <f>ROUND(SUM(BD55:BD59),2)</f>
        <v>0</v>
      </c>
      <c r="BS54" s="69" t="s">
        <v>74</v>
      </c>
      <c r="BT54" s="69" t="s">
        <v>75</v>
      </c>
      <c r="BU54" s="70" t="s">
        <v>76</v>
      </c>
      <c r="BV54" s="69" t="s">
        <v>77</v>
      </c>
      <c r="BW54" s="69" t="s">
        <v>5</v>
      </c>
      <c r="BX54" s="69" t="s">
        <v>78</v>
      </c>
      <c r="CL54" s="69" t="s">
        <v>19</v>
      </c>
    </row>
    <row r="55" spans="1:91" s="6" customFormat="1" ht="16.5" customHeight="1">
      <c r="A55" s="71" t="s">
        <v>79</v>
      </c>
      <c r="B55" s="72"/>
      <c r="C55" s="73"/>
      <c r="D55" s="284" t="s">
        <v>80</v>
      </c>
      <c r="E55" s="284"/>
      <c r="F55" s="284"/>
      <c r="G55" s="284"/>
      <c r="H55" s="284"/>
      <c r="I55" s="74"/>
      <c r="J55" s="284" t="s">
        <v>81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5">
        <f>'SO 01 - Budova Obchodní a...'!J30</f>
        <v>0</v>
      </c>
      <c r="AH55" s="286"/>
      <c r="AI55" s="286"/>
      <c r="AJ55" s="286"/>
      <c r="AK55" s="286"/>
      <c r="AL55" s="286"/>
      <c r="AM55" s="286"/>
      <c r="AN55" s="285">
        <f t="shared" si="0"/>
        <v>0</v>
      </c>
      <c r="AO55" s="286"/>
      <c r="AP55" s="286"/>
      <c r="AQ55" s="75" t="s">
        <v>82</v>
      </c>
      <c r="AR55" s="72"/>
      <c r="AS55" s="76">
        <v>0</v>
      </c>
      <c r="AT55" s="77">
        <f t="shared" si="1"/>
        <v>0</v>
      </c>
      <c r="AU55" s="78">
        <f>'SO 01 - Budova Obchodní a...'!P105</f>
        <v>0</v>
      </c>
      <c r="AV55" s="77">
        <f>'SO 01 - Budova Obchodní a...'!J33</f>
        <v>0</v>
      </c>
      <c r="AW55" s="77">
        <f>'SO 01 - Budova Obchodní a...'!J34</f>
        <v>0</v>
      </c>
      <c r="AX55" s="77">
        <f>'SO 01 - Budova Obchodní a...'!J35</f>
        <v>0</v>
      </c>
      <c r="AY55" s="77">
        <f>'SO 01 - Budova Obchodní a...'!J36</f>
        <v>0</v>
      </c>
      <c r="AZ55" s="77">
        <f>'SO 01 - Budova Obchodní a...'!F33</f>
        <v>0</v>
      </c>
      <c r="BA55" s="77">
        <f>'SO 01 - Budova Obchodní a...'!F34</f>
        <v>0</v>
      </c>
      <c r="BB55" s="77">
        <f>'SO 01 - Budova Obchodní a...'!F35</f>
        <v>0</v>
      </c>
      <c r="BC55" s="77">
        <f>'SO 01 - Budova Obchodní a...'!F36</f>
        <v>0</v>
      </c>
      <c r="BD55" s="79">
        <f>'SO 01 - Budova Obchodní a...'!F37</f>
        <v>0</v>
      </c>
      <c r="BT55" s="80" t="s">
        <v>83</v>
      </c>
      <c r="BV55" s="80" t="s">
        <v>77</v>
      </c>
      <c r="BW55" s="80" t="s">
        <v>84</v>
      </c>
      <c r="BX55" s="80" t="s">
        <v>5</v>
      </c>
      <c r="CL55" s="80" t="s">
        <v>19</v>
      </c>
      <c r="CM55" s="80" t="s">
        <v>85</v>
      </c>
    </row>
    <row r="56" spans="1:91" s="6" customFormat="1" ht="24.75" customHeight="1">
      <c r="A56" s="71" t="s">
        <v>79</v>
      </c>
      <c r="B56" s="72"/>
      <c r="C56" s="73"/>
      <c r="D56" s="284" t="s">
        <v>86</v>
      </c>
      <c r="E56" s="284"/>
      <c r="F56" s="284"/>
      <c r="G56" s="284"/>
      <c r="H56" s="284"/>
      <c r="I56" s="74"/>
      <c r="J56" s="284" t="s">
        <v>87</v>
      </c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5">
        <f>'SO 01-2 - Hromosvod Obcho...'!J30</f>
        <v>0</v>
      </c>
      <c r="AH56" s="286"/>
      <c r="AI56" s="286"/>
      <c r="AJ56" s="286"/>
      <c r="AK56" s="286"/>
      <c r="AL56" s="286"/>
      <c r="AM56" s="286"/>
      <c r="AN56" s="285">
        <f t="shared" si="0"/>
        <v>0</v>
      </c>
      <c r="AO56" s="286"/>
      <c r="AP56" s="286"/>
      <c r="AQ56" s="75" t="s">
        <v>82</v>
      </c>
      <c r="AR56" s="72"/>
      <c r="AS56" s="76">
        <v>0</v>
      </c>
      <c r="AT56" s="77">
        <f t="shared" si="1"/>
        <v>0</v>
      </c>
      <c r="AU56" s="78">
        <f>'SO 01-2 - Hromosvod Obcho...'!P83</f>
        <v>0</v>
      </c>
      <c r="AV56" s="77">
        <f>'SO 01-2 - Hromosvod Obcho...'!J33</f>
        <v>0</v>
      </c>
      <c r="AW56" s="77">
        <f>'SO 01-2 - Hromosvod Obcho...'!J34</f>
        <v>0</v>
      </c>
      <c r="AX56" s="77">
        <f>'SO 01-2 - Hromosvod Obcho...'!J35</f>
        <v>0</v>
      </c>
      <c r="AY56" s="77">
        <f>'SO 01-2 - Hromosvod Obcho...'!J36</f>
        <v>0</v>
      </c>
      <c r="AZ56" s="77">
        <f>'SO 01-2 - Hromosvod Obcho...'!F33</f>
        <v>0</v>
      </c>
      <c r="BA56" s="77">
        <f>'SO 01-2 - Hromosvod Obcho...'!F34</f>
        <v>0</v>
      </c>
      <c r="BB56" s="77">
        <f>'SO 01-2 - Hromosvod Obcho...'!F35</f>
        <v>0</v>
      </c>
      <c r="BC56" s="77">
        <f>'SO 01-2 - Hromosvod Obcho...'!F36</f>
        <v>0</v>
      </c>
      <c r="BD56" s="79">
        <f>'SO 01-2 - Hromosvod Obcho...'!F37</f>
        <v>0</v>
      </c>
      <c r="BT56" s="80" t="s">
        <v>83</v>
      </c>
      <c r="BV56" s="80" t="s">
        <v>77</v>
      </c>
      <c r="BW56" s="80" t="s">
        <v>88</v>
      </c>
      <c r="BX56" s="80" t="s">
        <v>5</v>
      </c>
      <c r="CL56" s="80" t="s">
        <v>19</v>
      </c>
      <c r="CM56" s="80" t="s">
        <v>85</v>
      </c>
    </row>
    <row r="57" spans="1:91" s="6" customFormat="1" ht="16.5" customHeight="1">
      <c r="A57" s="71" t="s">
        <v>79</v>
      </c>
      <c r="B57" s="72"/>
      <c r="C57" s="73"/>
      <c r="D57" s="284" t="s">
        <v>89</v>
      </c>
      <c r="E57" s="284"/>
      <c r="F57" s="284"/>
      <c r="G57" s="284"/>
      <c r="H57" s="284"/>
      <c r="I57" s="74"/>
      <c r="J57" s="284" t="s">
        <v>90</v>
      </c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5">
        <f>'SO 02 - Budova Tělocvičny'!J30</f>
        <v>0</v>
      </c>
      <c r="AH57" s="286"/>
      <c r="AI57" s="286"/>
      <c r="AJ57" s="286"/>
      <c r="AK57" s="286"/>
      <c r="AL57" s="286"/>
      <c r="AM57" s="286"/>
      <c r="AN57" s="285">
        <f t="shared" si="0"/>
        <v>0</v>
      </c>
      <c r="AO57" s="286"/>
      <c r="AP57" s="286"/>
      <c r="AQ57" s="75" t="s">
        <v>82</v>
      </c>
      <c r="AR57" s="72"/>
      <c r="AS57" s="76">
        <v>0</v>
      </c>
      <c r="AT57" s="77">
        <f t="shared" si="1"/>
        <v>0</v>
      </c>
      <c r="AU57" s="78">
        <f>'SO 02 - Budova Tělocvičny'!P94</f>
        <v>0</v>
      </c>
      <c r="AV57" s="77">
        <f>'SO 02 - Budova Tělocvičny'!J33</f>
        <v>0</v>
      </c>
      <c r="AW57" s="77">
        <f>'SO 02 - Budova Tělocvičny'!J34</f>
        <v>0</v>
      </c>
      <c r="AX57" s="77">
        <f>'SO 02 - Budova Tělocvičny'!J35</f>
        <v>0</v>
      </c>
      <c r="AY57" s="77">
        <f>'SO 02 - Budova Tělocvičny'!J36</f>
        <v>0</v>
      </c>
      <c r="AZ57" s="77">
        <f>'SO 02 - Budova Tělocvičny'!F33</f>
        <v>0</v>
      </c>
      <c r="BA57" s="77">
        <f>'SO 02 - Budova Tělocvičny'!F34</f>
        <v>0</v>
      </c>
      <c r="BB57" s="77">
        <f>'SO 02 - Budova Tělocvičny'!F35</f>
        <v>0</v>
      </c>
      <c r="BC57" s="77">
        <f>'SO 02 - Budova Tělocvičny'!F36</f>
        <v>0</v>
      </c>
      <c r="BD57" s="79">
        <f>'SO 02 - Budova Tělocvičny'!F37</f>
        <v>0</v>
      </c>
      <c r="BT57" s="80" t="s">
        <v>83</v>
      </c>
      <c r="BV57" s="80" t="s">
        <v>77</v>
      </c>
      <c r="BW57" s="80" t="s">
        <v>91</v>
      </c>
      <c r="BX57" s="80" t="s">
        <v>5</v>
      </c>
      <c r="CL57" s="80" t="s">
        <v>19</v>
      </c>
      <c r="CM57" s="80" t="s">
        <v>85</v>
      </c>
    </row>
    <row r="58" spans="1:91" s="6" customFormat="1" ht="24.75" customHeight="1">
      <c r="A58" s="71" t="s">
        <v>79</v>
      </c>
      <c r="B58" s="72"/>
      <c r="C58" s="73"/>
      <c r="D58" s="284" t="s">
        <v>92</v>
      </c>
      <c r="E58" s="284"/>
      <c r="F58" s="284"/>
      <c r="G58" s="284"/>
      <c r="H58" s="284"/>
      <c r="I58" s="74"/>
      <c r="J58" s="284" t="s">
        <v>93</v>
      </c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5">
        <f>'SO 02-2 - Hromosvod Těloc...'!J30</f>
        <v>0</v>
      </c>
      <c r="AH58" s="286"/>
      <c r="AI58" s="286"/>
      <c r="AJ58" s="286"/>
      <c r="AK58" s="286"/>
      <c r="AL58" s="286"/>
      <c r="AM58" s="286"/>
      <c r="AN58" s="285">
        <f t="shared" si="0"/>
        <v>0</v>
      </c>
      <c r="AO58" s="286"/>
      <c r="AP58" s="286"/>
      <c r="AQ58" s="75" t="s">
        <v>82</v>
      </c>
      <c r="AR58" s="72"/>
      <c r="AS58" s="76">
        <v>0</v>
      </c>
      <c r="AT58" s="77">
        <f t="shared" si="1"/>
        <v>0</v>
      </c>
      <c r="AU58" s="78">
        <f>'SO 02-2 - Hromosvod Těloc...'!P84</f>
        <v>0</v>
      </c>
      <c r="AV58" s="77">
        <f>'SO 02-2 - Hromosvod Těloc...'!J33</f>
        <v>0</v>
      </c>
      <c r="AW58" s="77">
        <f>'SO 02-2 - Hromosvod Těloc...'!J34</f>
        <v>0</v>
      </c>
      <c r="AX58" s="77">
        <f>'SO 02-2 - Hromosvod Těloc...'!J35</f>
        <v>0</v>
      </c>
      <c r="AY58" s="77">
        <f>'SO 02-2 - Hromosvod Těloc...'!J36</f>
        <v>0</v>
      </c>
      <c r="AZ58" s="77">
        <f>'SO 02-2 - Hromosvod Těloc...'!F33</f>
        <v>0</v>
      </c>
      <c r="BA58" s="77">
        <f>'SO 02-2 - Hromosvod Těloc...'!F34</f>
        <v>0</v>
      </c>
      <c r="BB58" s="77">
        <f>'SO 02-2 - Hromosvod Těloc...'!F35</f>
        <v>0</v>
      </c>
      <c r="BC58" s="77">
        <f>'SO 02-2 - Hromosvod Těloc...'!F36</f>
        <v>0</v>
      </c>
      <c r="BD58" s="79">
        <f>'SO 02-2 - Hromosvod Těloc...'!F37</f>
        <v>0</v>
      </c>
      <c r="BT58" s="80" t="s">
        <v>83</v>
      </c>
      <c r="BV58" s="80" t="s">
        <v>77</v>
      </c>
      <c r="BW58" s="80" t="s">
        <v>94</v>
      </c>
      <c r="BX58" s="80" t="s">
        <v>5</v>
      </c>
      <c r="CL58" s="80" t="s">
        <v>19</v>
      </c>
      <c r="CM58" s="80" t="s">
        <v>85</v>
      </c>
    </row>
    <row r="59" spans="1:91" s="6" customFormat="1" ht="16.5" customHeight="1">
      <c r="A59" s="71" t="s">
        <v>79</v>
      </c>
      <c r="B59" s="72"/>
      <c r="C59" s="73"/>
      <c r="D59" s="284" t="s">
        <v>95</v>
      </c>
      <c r="E59" s="284"/>
      <c r="F59" s="284"/>
      <c r="G59" s="284"/>
      <c r="H59" s="284"/>
      <c r="I59" s="74"/>
      <c r="J59" s="284" t="s">
        <v>96</v>
      </c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5">
        <f>'03 - VON'!J30</f>
        <v>0</v>
      </c>
      <c r="AH59" s="286"/>
      <c r="AI59" s="286"/>
      <c r="AJ59" s="286"/>
      <c r="AK59" s="286"/>
      <c r="AL59" s="286"/>
      <c r="AM59" s="286"/>
      <c r="AN59" s="285">
        <f t="shared" si="0"/>
        <v>0</v>
      </c>
      <c r="AO59" s="286"/>
      <c r="AP59" s="286"/>
      <c r="AQ59" s="75" t="s">
        <v>82</v>
      </c>
      <c r="AR59" s="72"/>
      <c r="AS59" s="81">
        <v>0</v>
      </c>
      <c r="AT59" s="82">
        <f t="shared" si="1"/>
        <v>0</v>
      </c>
      <c r="AU59" s="83">
        <f>'03 - VON'!P87</f>
        <v>0</v>
      </c>
      <c r="AV59" s="82">
        <f>'03 - VON'!J33</f>
        <v>0</v>
      </c>
      <c r="AW59" s="82">
        <f>'03 - VON'!J34</f>
        <v>0</v>
      </c>
      <c r="AX59" s="82">
        <f>'03 - VON'!J35</f>
        <v>0</v>
      </c>
      <c r="AY59" s="82">
        <f>'03 - VON'!J36</f>
        <v>0</v>
      </c>
      <c r="AZ59" s="82">
        <f>'03 - VON'!F33</f>
        <v>0</v>
      </c>
      <c r="BA59" s="82">
        <f>'03 - VON'!F34</f>
        <v>0</v>
      </c>
      <c r="BB59" s="82">
        <f>'03 - VON'!F35</f>
        <v>0</v>
      </c>
      <c r="BC59" s="82">
        <f>'03 - VON'!F36</f>
        <v>0</v>
      </c>
      <c r="BD59" s="84">
        <f>'03 - VON'!F37</f>
        <v>0</v>
      </c>
      <c r="BT59" s="80" t="s">
        <v>83</v>
      </c>
      <c r="BV59" s="80" t="s">
        <v>77</v>
      </c>
      <c r="BW59" s="80" t="s">
        <v>97</v>
      </c>
      <c r="BX59" s="80" t="s">
        <v>5</v>
      </c>
      <c r="CL59" s="80" t="s">
        <v>19</v>
      </c>
      <c r="CM59" s="80" t="s">
        <v>85</v>
      </c>
    </row>
    <row r="60" spans="1:91" s="1" customFormat="1" ht="30" customHeight="1">
      <c r="B60" s="32"/>
      <c r="AR60" s="32"/>
    </row>
    <row r="61" spans="1:91" s="1" customFormat="1" ht="6.95" customHeight="1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2"/>
    </row>
  </sheetData>
  <sheetProtection algorithmName="SHA-512" hashValue="BN5Gt6Hj3BNJcCTrF/IQX/Tw+zIMOlZv9P7T/eTXROgXFlN3ipaX4KzrDU/aBv3k6Uh6wWSjKDoxzbkiU3s2CQ==" saltValue="gVGP0YF15YX9uCpc9/Bz6UlltOpDS5v42k8w0gjfBRrA36cjNaRqgjgLPjyK6BOiVf622RXRH4VL/ddf2fl6U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01 - Budova Obchodní a...'!C2" display="/" xr:uid="{00000000-0004-0000-0000-000000000000}"/>
    <hyperlink ref="A56" location="'SO 01-2 - Hromosvod Obcho...'!C2" display="/" xr:uid="{00000000-0004-0000-0000-000001000000}"/>
    <hyperlink ref="A57" location="'SO 02 - Budova Tělocvičny'!C2" display="/" xr:uid="{00000000-0004-0000-0000-000002000000}"/>
    <hyperlink ref="A58" location="'SO 02-2 - Hromosvod Těloc...'!C2" display="/" xr:uid="{00000000-0004-0000-0000-000003000000}"/>
    <hyperlink ref="A59" location="'03 - VO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98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OA Vlašim – Dokončení PD – Revitalizace obvodového pláště</v>
      </c>
      <c r="F7" s="309"/>
      <c r="G7" s="309"/>
      <c r="H7" s="309"/>
      <c r="L7" s="20"/>
    </row>
    <row r="8" spans="2:46" s="1" customFormat="1" ht="12" customHeight="1">
      <c r="B8" s="32"/>
      <c r="D8" s="27" t="s">
        <v>99</v>
      </c>
      <c r="L8" s="32"/>
    </row>
    <row r="9" spans="2:46" s="1" customFormat="1" ht="16.5" customHeight="1">
      <c r="B9" s="32"/>
      <c r="E9" s="271" t="s">
        <v>100</v>
      </c>
      <c r="F9" s="310"/>
      <c r="G9" s="310"/>
      <c r="H9" s="31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101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101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1" t="str">
        <f>'Rekapitulace stavby'!E14</f>
        <v>Vyplň údaj</v>
      </c>
      <c r="F18" s="292"/>
      <c r="G18" s="292"/>
      <c r="H18" s="292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34</v>
      </c>
      <c r="L23" s="32"/>
    </row>
    <row r="24" spans="2:12" s="1" customFormat="1" ht="18" customHeight="1">
      <c r="B24" s="32"/>
      <c r="E24" s="25" t="s">
        <v>35</v>
      </c>
      <c r="I24" s="27" t="s">
        <v>29</v>
      </c>
      <c r="J24" s="25" t="s">
        <v>36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6"/>
      <c r="E27" s="297" t="s">
        <v>19</v>
      </c>
      <c r="F27" s="297"/>
      <c r="G27" s="297"/>
      <c r="H27" s="29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41</v>
      </c>
      <c r="J30" s="63">
        <f>ROUND(J105,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8">
        <f>ROUND((SUM(BE105:BE1616)),  2)</f>
        <v>0</v>
      </c>
      <c r="I33" s="89">
        <v>0.21</v>
      </c>
      <c r="J33" s="88">
        <f>ROUND(((SUM(BE105:BE1616))*I33),  2)</f>
        <v>0</v>
      </c>
      <c r="L33" s="32"/>
    </row>
    <row r="34" spans="2:12" s="1" customFormat="1" ht="14.45" customHeight="1">
      <c r="B34" s="32"/>
      <c r="E34" s="27" t="s">
        <v>47</v>
      </c>
      <c r="F34" s="88">
        <f>ROUND((SUM(BF105:BF1616)),  2)</f>
        <v>0</v>
      </c>
      <c r="I34" s="89">
        <v>0.15</v>
      </c>
      <c r="J34" s="88">
        <f>ROUND(((SUM(BF105:BF1616))*I34),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8">
        <f>ROUND((SUM(BG105:BG1616)),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8">
        <f>ROUND((SUM(BH105:BH1616)),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8">
        <f>ROUND((SUM(BI105:BI1616)),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51</v>
      </c>
      <c r="E39" s="54"/>
      <c r="F39" s="54"/>
      <c r="G39" s="92" t="s">
        <v>52</v>
      </c>
      <c r="H39" s="93" t="s">
        <v>53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OA Vlašim – Dokončení PD – Revitalizace obvodového pláště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99</v>
      </c>
      <c r="L49" s="32"/>
    </row>
    <row r="50" spans="2:47" s="1" customFormat="1" ht="16.5" customHeight="1">
      <c r="B50" s="32"/>
      <c r="E50" s="271" t="str">
        <f>E9</f>
        <v>SO 01 - Budova Obchodní akademie</v>
      </c>
      <c r="F50" s="310"/>
      <c r="G50" s="310"/>
      <c r="H50" s="31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Obchodní akademie, Vlašim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Obchodní akademie, Vlašim</v>
      </c>
      <c r="I54" s="27" t="s">
        <v>33</v>
      </c>
      <c r="J54" s="30" t="str">
        <f>E21</f>
        <v>Saffron  Universe s.r.o.</v>
      </c>
      <c r="L54" s="32"/>
    </row>
    <row r="55" spans="2:47" s="1" customFormat="1" ht="25.7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Saffron  Universe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103</v>
      </c>
      <c r="D57" s="90"/>
      <c r="E57" s="90"/>
      <c r="F57" s="90"/>
      <c r="G57" s="90"/>
      <c r="H57" s="90"/>
      <c r="I57" s="90"/>
      <c r="J57" s="97" t="s">
        <v>104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73</v>
      </c>
      <c r="J59" s="63">
        <f>J105</f>
        <v>0</v>
      </c>
      <c r="L59" s="32"/>
      <c r="AU59" s="17" t="s">
        <v>105</v>
      </c>
    </row>
    <row r="60" spans="2:47" s="8" customFormat="1" ht="24.95" customHeight="1">
      <c r="B60" s="99"/>
      <c r="D60" s="100" t="s">
        <v>106</v>
      </c>
      <c r="E60" s="101"/>
      <c r="F60" s="101"/>
      <c r="G60" s="101"/>
      <c r="H60" s="101"/>
      <c r="I60" s="101"/>
      <c r="J60" s="102">
        <f>J106</f>
        <v>0</v>
      </c>
      <c r="L60" s="99"/>
    </row>
    <row r="61" spans="2:47" s="9" customFormat="1" ht="19.899999999999999" customHeight="1">
      <c r="B61" s="103"/>
      <c r="D61" s="104" t="s">
        <v>107</v>
      </c>
      <c r="E61" s="105"/>
      <c r="F61" s="105"/>
      <c r="G61" s="105"/>
      <c r="H61" s="105"/>
      <c r="I61" s="105"/>
      <c r="J61" s="106">
        <f>J107</f>
        <v>0</v>
      </c>
      <c r="L61" s="103"/>
    </row>
    <row r="62" spans="2:47" s="9" customFormat="1" ht="19.899999999999999" customHeight="1">
      <c r="B62" s="103"/>
      <c r="D62" s="104" t="s">
        <v>108</v>
      </c>
      <c r="E62" s="105"/>
      <c r="F62" s="105"/>
      <c r="G62" s="105"/>
      <c r="H62" s="105"/>
      <c r="I62" s="105"/>
      <c r="J62" s="106">
        <f>J136</f>
        <v>0</v>
      </c>
      <c r="L62" s="103"/>
    </row>
    <row r="63" spans="2:47" s="9" customFormat="1" ht="19.899999999999999" customHeight="1">
      <c r="B63" s="103"/>
      <c r="D63" s="104" t="s">
        <v>109</v>
      </c>
      <c r="E63" s="105"/>
      <c r="F63" s="105"/>
      <c r="G63" s="105"/>
      <c r="H63" s="105"/>
      <c r="I63" s="105"/>
      <c r="J63" s="106">
        <f>J151</f>
        <v>0</v>
      </c>
      <c r="L63" s="103"/>
    </row>
    <row r="64" spans="2:47" s="9" customFormat="1" ht="19.899999999999999" customHeight="1">
      <c r="B64" s="103"/>
      <c r="D64" s="104" t="s">
        <v>110</v>
      </c>
      <c r="E64" s="105"/>
      <c r="F64" s="105"/>
      <c r="G64" s="105"/>
      <c r="H64" s="105"/>
      <c r="I64" s="105"/>
      <c r="J64" s="106">
        <f>J176</f>
        <v>0</v>
      </c>
      <c r="L64" s="103"/>
    </row>
    <row r="65" spans="2:12" s="9" customFormat="1" ht="19.899999999999999" customHeight="1">
      <c r="B65" s="103"/>
      <c r="D65" s="104" t="s">
        <v>111</v>
      </c>
      <c r="E65" s="105"/>
      <c r="F65" s="105"/>
      <c r="G65" s="105"/>
      <c r="H65" s="105"/>
      <c r="I65" s="105"/>
      <c r="J65" s="106">
        <f>J208</f>
        <v>0</v>
      </c>
      <c r="L65" s="103"/>
    </row>
    <row r="66" spans="2:12" s="9" customFormat="1" ht="19.899999999999999" customHeight="1">
      <c r="B66" s="103"/>
      <c r="D66" s="104" t="s">
        <v>112</v>
      </c>
      <c r="E66" s="105"/>
      <c r="F66" s="105"/>
      <c r="G66" s="105"/>
      <c r="H66" s="105"/>
      <c r="I66" s="105"/>
      <c r="J66" s="106">
        <f>J213</f>
        <v>0</v>
      </c>
      <c r="L66" s="103"/>
    </row>
    <row r="67" spans="2:12" s="9" customFormat="1" ht="19.899999999999999" customHeight="1">
      <c r="B67" s="103"/>
      <c r="D67" s="104" t="s">
        <v>113</v>
      </c>
      <c r="E67" s="105"/>
      <c r="F67" s="105"/>
      <c r="G67" s="105"/>
      <c r="H67" s="105"/>
      <c r="I67" s="105"/>
      <c r="J67" s="106">
        <f>J1007</f>
        <v>0</v>
      </c>
      <c r="L67" s="103"/>
    </row>
    <row r="68" spans="2:12" s="9" customFormat="1" ht="19.899999999999999" customHeight="1">
      <c r="B68" s="103"/>
      <c r="D68" s="104" t="s">
        <v>114</v>
      </c>
      <c r="E68" s="105"/>
      <c r="F68" s="105"/>
      <c r="G68" s="105"/>
      <c r="H68" s="105"/>
      <c r="I68" s="105"/>
      <c r="J68" s="106">
        <f>J1011</f>
        <v>0</v>
      </c>
      <c r="L68" s="103"/>
    </row>
    <row r="69" spans="2:12" s="9" customFormat="1" ht="19.899999999999999" customHeight="1">
      <c r="B69" s="103"/>
      <c r="D69" s="104" t="s">
        <v>115</v>
      </c>
      <c r="E69" s="105"/>
      <c r="F69" s="105"/>
      <c r="G69" s="105"/>
      <c r="H69" s="105"/>
      <c r="I69" s="105"/>
      <c r="J69" s="106">
        <f>J1144</f>
        <v>0</v>
      </c>
      <c r="L69" s="103"/>
    </row>
    <row r="70" spans="2:12" s="9" customFormat="1" ht="19.899999999999999" customHeight="1">
      <c r="B70" s="103"/>
      <c r="D70" s="104" t="s">
        <v>116</v>
      </c>
      <c r="E70" s="105"/>
      <c r="F70" s="105"/>
      <c r="G70" s="105"/>
      <c r="H70" s="105"/>
      <c r="I70" s="105"/>
      <c r="J70" s="106">
        <f>J1189</f>
        <v>0</v>
      </c>
      <c r="L70" s="103"/>
    </row>
    <row r="71" spans="2:12" s="9" customFormat="1" ht="19.899999999999999" customHeight="1">
      <c r="B71" s="103"/>
      <c r="D71" s="104" t="s">
        <v>117</v>
      </c>
      <c r="E71" s="105"/>
      <c r="F71" s="105"/>
      <c r="G71" s="105"/>
      <c r="H71" s="105"/>
      <c r="I71" s="105"/>
      <c r="J71" s="106">
        <f>J1209</f>
        <v>0</v>
      </c>
      <c r="L71" s="103"/>
    </row>
    <row r="72" spans="2:12" s="8" customFormat="1" ht="24.95" customHeight="1">
      <c r="B72" s="99"/>
      <c r="D72" s="100" t="s">
        <v>118</v>
      </c>
      <c r="E72" s="101"/>
      <c r="F72" s="101"/>
      <c r="G72" s="101"/>
      <c r="H72" s="101"/>
      <c r="I72" s="101"/>
      <c r="J72" s="102">
        <f>J1212</f>
        <v>0</v>
      </c>
      <c r="L72" s="99"/>
    </row>
    <row r="73" spans="2:12" s="9" customFormat="1" ht="19.899999999999999" customHeight="1">
      <c r="B73" s="103"/>
      <c r="D73" s="104" t="s">
        <v>119</v>
      </c>
      <c r="E73" s="105"/>
      <c r="F73" s="105"/>
      <c r="G73" s="105"/>
      <c r="H73" s="105"/>
      <c r="I73" s="105"/>
      <c r="J73" s="106">
        <f>J1213</f>
        <v>0</v>
      </c>
      <c r="L73" s="103"/>
    </row>
    <row r="74" spans="2:12" s="9" customFormat="1" ht="19.899999999999999" customHeight="1">
      <c r="B74" s="103"/>
      <c r="D74" s="104" t="s">
        <v>120</v>
      </c>
      <c r="E74" s="105"/>
      <c r="F74" s="105"/>
      <c r="G74" s="105"/>
      <c r="H74" s="105"/>
      <c r="I74" s="105"/>
      <c r="J74" s="106">
        <f>J1271</f>
        <v>0</v>
      </c>
      <c r="L74" s="103"/>
    </row>
    <row r="75" spans="2:12" s="9" customFormat="1" ht="19.899999999999999" customHeight="1">
      <c r="B75" s="103"/>
      <c r="D75" s="104" t="s">
        <v>121</v>
      </c>
      <c r="E75" s="105"/>
      <c r="F75" s="105"/>
      <c r="G75" s="105"/>
      <c r="H75" s="105"/>
      <c r="I75" s="105"/>
      <c r="J75" s="106">
        <f>J1298</f>
        <v>0</v>
      </c>
      <c r="L75" s="103"/>
    </row>
    <row r="76" spans="2:12" s="9" customFormat="1" ht="19.899999999999999" customHeight="1">
      <c r="B76" s="103"/>
      <c r="D76" s="104" t="s">
        <v>122</v>
      </c>
      <c r="E76" s="105"/>
      <c r="F76" s="105"/>
      <c r="G76" s="105"/>
      <c r="H76" s="105"/>
      <c r="I76" s="105"/>
      <c r="J76" s="106">
        <f>J1303</f>
        <v>0</v>
      </c>
      <c r="L76" s="103"/>
    </row>
    <row r="77" spans="2:12" s="9" customFormat="1" ht="19.899999999999999" customHeight="1">
      <c r="B77" s="103"/>
      <c r="D77" s="104" t="s">
        <v>123</v>
      </c>
      <c r="E77" s="105"/>
      <c r="F77" s="105"/>
      <c r="G77" s="105"/>
      <c r="H77" s="105"/>
      <c r="I77" s="105"/>
      <c r="J77" s="106">
        <f>J1315</f>
        <v>0</v>
      </c>
      <c r="L77" s="103"/>
    </row>
    <row r="78" spans="2:12" s="9" customFormat="1" ht="19.899999999999999" customHeight="1">
      <c r="B78" s="103"/>
      <c r="D78" s="104" t="s">
        <v>124</v>
      </c>
      <c r="E78" s="105"/>
      <c r="F78" s="105"/>
      <c r="G78" s="105"/>
      <c r="H78" s="105"/>
      <c r="I78" s="105"/>
      <c r="J78" s="106">
        <f>J1326</f>
        <v>0</v>
      </c>
      <c r="L78" s="103"/>
    </row>
    <row r="79" spans="2:12" s="9" customFormat="1" ht="19.899999999999999" customHeight="1">
      <c r="B79" s="103"/>
      <c r="D79" s="104" t="s">
        <v>125</v>
      </c>
      <c r="E79" s="105"/>
      <c r="F79" s="105"/>
      <c r="G79" s="105"/>
      <c r="H79" s="105"/>
      <c r="I79" s="105"/>
      <c r="J79" s="106">
        <f>J1339</f>
        <v>0</v>
      </c>
      <c r="L79" s="103"/>
    </row>
    <row r="80" spans="2:12" s="9" customFormat="1" ht="19.899999999999999" customHeight="1">
      <c r="B80" s="103"/>
      <c r="D80" s="104" t="s">
        <v>126</v>
      </c>
      <c r="E80" s="105"/>
      <c r="F80" s="105"/>
      <c r="G80" s="105"/>
      <c r="H80" s="105"/>
      <c r="I80" s="105"/>
      <c r="J80" s="106">
        <f>J1355</f>
        <v>0</v>
      </c>
      <c r="L80" s="103"/>
    </row>
    <row r="81" spans="2:12" s="9" customFormat="1" ht="19.899999999999999" customHeight="1">
      <c r="B81" s="103"/>
      <c r="D81" s="104" t="s">
        <v>127</v>
      </c>
      <c r="E81" s="105"/>
      <c r="F81" s="105"/>
      <c r="G81" s="105"/>
      <c r="H81" s="105"/>
      <c r="I81" s="105"/>
      <c r="J81" s="106">
        <f>J1469</f>
        <v>0</v>
      </c>
      <c r="L81" s="103"/>
    </row>
    <row r="82" spans="2:12" s="9" customFormat="1" ht="19.899999999999999" customHeight="1">
      <c r="B82" s="103"/>
      <c r="D82" s="104" t="s">
        <v>128</v>
      </c>
      <c r="E82" s="105"/>
      <c r="F82" s="105"/>
      <c r="G82" s="105"/>
      <c r="H82" s="105"/>
      <c r="I82" s="105"/>
      <c r="J82" s="106">
        <f>J1485</f>
        <v>0</v>
      </c>
      <c r="L82" s="103"/>
    </row>
    <row r="83" spans="2:12" s="9" customFormat="1" ht="14.85" customHeight="1">
      <c r="B83" s="103"/>
      <c r="D83" s="104" t="s">
        <v>129</v>
      </c>
      <c r="E83" s="105"/>
      <c r="F83" s="105"/>
      <c r="G83" s="105"/>
      <c r="H83" s="105"/>
      <c r="I83" s="105"/>
      <c r="J83" s="106">
        <f>J1558</f>
        <v>0</v>
      </c>
      <c r="L83" s="103"/>
    </row>
    <row r="84" spans="2:12" s="9" customFormat="1" ht="19.899999999999999" customHeight="1">
      <c r="B84" s="103"/>
      <c r="D84" s="104" t="s">
        <v>130</v>
      </c>
      <c r="E84" s="105"/>
      <c r="F84" s="105"/>
      <c r="G84" s="105"/>
      <c r="H84" s="105"/>
      <c r="I84" s="105"/>
      <c r="J84" s="106">
        <f>J1568</f>
        <v>0</v>
      </c>
      <c r="L84" s="103"/>
    </row>
    <row r="85" spans="2:12" s="9" customFormat="1" ht="19.899999999999999" customHeight="1">
      <c r="B85" s="103"/>
      <c r="D85" s="104" t="s">
        <v>131</v>
      </c>
      <c r="E85" s="105"/>
      <c r="F85" s="105"/>
      <c r="G85" s="105"/>
      <c r="H85" s="105"/>
      <c r="I85" s="105"/>
      <c r="J85" s="106">
        <f>J1575</f>
        <v>0</v>
      </c>
      <c r="L85" s="103"/>
    </row>
    <row r="86" spans="2:12" s="1" customFormat="1" ht="21.75" customHeight="1">
      <c r="B86" s="32"/>
      <c r="L86" s="32"/>
    </row>
    <row r="87" spans="2:12" s="1" customFormat="1" ht="6.95" customHeight="1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32"/>
    </row>
    <row r="91" spans="2:12" s="1" customFormat="1" ht="6.95" customHeight="1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32"/>
    </row>
    <row r="92" spans="2:12" s="1" customFormat="1" ht="24.95" customHeight="1">
      <c r="B92" s="32"/>
      <c r="C92" s="21" t="s">
        <v>132</v>
      </c>
      <c r="L92" s="32"/>
    </row>
    <row r="93" spans="2:12" s="1" customFormat="1" ht="6.95" customHeight="1">
      <c r="B93" s="32"/>
      <c r="L93" s="32"/>
    </row>
    <row r="94" spans="2:12" s="1" customFormat="1" ht="12" customHeight="1">
      <c r="B94" s="32"/>
      <c r="C94" s="27" t="s">
        <v>16</v>
      </c>
      <c r="L94" s="32"/>
    </row>
    <row r="95" spans="2:12" s="1" customFormat="1" ht="16.5" customHeight="1">
      <c r="B95" s="32"/>
      <c r="E95" s="308" t="str">
        <f>E7</f>
        <v>OA Vlašim – Dokončení PD – Revitalizace obvodového pláště</v>
      </c>
      <c r="F95" s="309"/>
      <c r="G95" s="309"/>
      <c r="H95" s="309"/>
      <c r="L95" s="32"/>
    </row>
    <row r="96" spans="2:12" s="1" customFormat="1" ht="12" customHeight="1">
      <c r="B96" s="32"/>
      <c r="C96" s="27" t="s">
        <v>99</v>
      </c>
      <c r="L96" s="32"/>
    </row>
    <row r="97" spans="2:65" s="1" customFormat="1" ht="16.5" customHeight="1">
      <c r="B97" s="32"/>
      <c r="E97" s="271" t="str">
        <f>E9</f>
        <v>SO 01 - Budova Obchodní akademie</v>
      </c>
      <c r="F97" s="310"/>
      <c r="G97" s="310"/>
      <c r="H97" s="310"/>
      <c r="L97" s="32"/>
    </row>
    <row r="98" spans="2:65" s="1" customFormat="1" ht="6.95" customHeight="1">
      <c r="B98" s="32"/>
      <c r="L98" s="32"/>
    </row>
    <row r="99" spans="2:65" s="1" customFormat="1" ht="12" customHeight="1">
      <c r="B99" s="32"/>
      <c r="C99" s="27" t="s">
        <v>21</v>
      </c>
      <c r="F99" s="25" t="str">
        <f>F12</f>
        <v>Obchodní akademie, Vlašim</v>
      </c>
      <c r="I99" s="27" t="s">
        <v>23</v>
      </c>
      <c r="J99" s="49" t="str">
        <f>IF(J12="","",J12)</f>
        <v>19. 10. 2023</v>
      </c>
      <c r="L99" s="32"/>
    </row>
    <row r="100" spans="2:65" s="1" customFormat="1" ht="6.95" customHeight="1">
      <c r="B100" s="32"/>
      <c r="L100" s="32"/>
    </row>
    <row r="101" spans="2:65" s="1" customFormat="1" ht="25.7" customHeight="1">
      <c r="B101" s="32"/>
      <c r="C101" s="27" t="s">
        <v>25</v>
      </c>
      <c r="F101" s="25" t="str">
        <f>E15</f>
        <v>Obchodní akademie, Vlašim</v>
      </c>
      <c r="I101" s="27" t="s">
        <v>33</v>
      </c>
      <c r="J101" s="30" t="str">
        <f>E21</f>
        <v>Saffron  Universe s.r.o.</v>
      </c>
      <c r="L101" s="32"/>
    </row>
    <row r="102" spans="2:65" s="1" customFormat="1" ht="25.7" customHeight="1">
      <c r="B102" s="32"/>
      <c r="C102" s="27" t="s">
        <v>31</v>
      </c>
      <c r="F102" s="25" t="str">
        <f>IF(E18="","",E18)</f>
        <v>Vyplň údaj</v>
      </c>
      <c r="I102" s="27" t="s">
        <v>38</v>
      </c>
      <c r="J102" s="30" t="str">
        <f>E24</f>
        <v>Saffron  Universe s.r.o.</v>
      </c>
      <c r="L102" s="32"/>
    </row>
    <row r="103" spans="2:65" s="1" customFormat="1" ht="10.35" customHeight="1">
      <c r="B103" s="32"/>
      <c r="L103" s="32"/>
    </row>
    <row r="104" spans="2:65" s="10" customFormat="1" ht="29.25" customHeight="1">
      <c r="B104" s="107"/>
      <c r="C104" s="108" t="s">
        <v>133</v>
      </c>
      <c r="D104" s="109" t="s">
        <v>60</v>
      </c>
      <c r="E104" s="109" t="s">
        <v>56</v>
      </c>
      <c r="F104" s="109" t="s">
        <v>57</v>
      </c>
      <c r="G104" s="109" t="s">
        <v>134</v>
      </c>
      <c r="H104" s="109" t="s">
        <v>135</v>
      </c>
      <c r="I104" s="109" t="s">
        <v>136</v>
      </c>
      <c r="J104" s="110" t="s">
        <v>104</v>
      </c>
      <c r="K104" s="111" t="s">
        <v>137</v>
      </c>
      <c r="L104" s="107"/>
      <c r="M104" s="56" t="s">
        <v>19</v>
      </c>
      <c r="N104" s="57" t="s">
        <v>45</v>
      </c>
      <c r="O104" s="57" t="s">
        <v>138</v>
      </c>
      <c r="P104" s="57" t="s">
        <v>139</v>
      </c>
      <c r="Q104" s="57" t="s">
        <v>140</v>
      </c>
      <c r="R104" s="57" t="s">
        <v>141</v>
      </c>
      <c r="S104" s="57" t="s">
        <v>142</v>
      </c>
      <c r="T104" s="58" t="s">
        <v>143</v>
      </c>
    </row>
    <row r="105" spans="2:65" s="1" customFormat="1" ht="22.9" customHeight="1">
      <c r="B105" s="32"/>
      <c r="C105" s="61" t="s">
        <v>144</v>
      </c>
      <c r="J105" s="112">
        <f>BK105</f>
        <v>0</v>
      </c>
      <c r="L105" s="32"/>
      <c r="M105" s="59"/>
      <c r="N105" s="50"/>
      <c r="O105" s="50"/>
      <c r="P105" s="113">
        <f>P106+P1212</f>
        <v>0</v>
      </c>
      <c r="Q105" s="50"/>
      <c r="R105" s="113">
        <f>R106+R1212</f>
        <v>258.48948345999997</v>
      </c>
      <c r="S105" s="50"/>
      <c r="T105" s="114">
        <f>T106+T1212</f>
        <v>53.654730119999996</v>
      </c>
      <c r="AT105" s="17" t="s">
        <v>74</v>
      </c>
      <c r="AU105" s="17" t="s">
        <v>105</v>
      </c>
      <c r="BK105" s="115">
        <f>BK106+BK1212</f>
        <v>0</v>
      </c>
    </row>
    <row r="106" spans="2:65" s="11" customFormat="1" ht="25.9" customHeight="1">
      <c r="B106" s="116"/>
      <c r="D106" s="117" t="s">
        <v>74</v>
      </c>
      <c r="E106" s="118" t="s">
        <v>145</v>
      </c>
      <c r="F106" s="118" t="s">
        <v>146</v>
      </c>
      <c r="I106" s="119"/>
      <c r="J106" s="120">
        <f>BK106</f>
        <v>0</v>
      </c>
      <c r="L106" s="116"/>
      <c r="M106" s="121"/>
      <c r="P106" s="122">
        <f>P107+P136+P151+P176+P208+P213+P1007+P1011+P1144+P1189+P1209</f>
        <v>0</v>
      </c>
      <c r="R106" s="122">
        <f>R107+R136+R151+R176+R208+R213+R1007+R1011+R1144+R1189+R1209</f>
        <v>142.43883252999998</v>
      </c>
      <c r="T106" s="123">
        <f>T107+T136+T151+T176+T208+T213+T1007+T1011+T1144+T1189+T1209</f>
        <v>39.744524999999996</v>
      </c>
      <c r="AR106" s="117" t="s">
        <v>83</v>
      </c>
      <c r="AT106" s="124" t="s">
        <v>74</v>
      </c>
      <c r="AU106" s="124" t="s">
        <v>75</v>
      </c>
      <c r="AY106" s="117" t="s">
        <v>147</v>
      </c>
      <c r="BK106" s="125">
        <f>BK107+BK136+BK151+BK176+BK208+BK213+BK1007+BK1011+BK1144+BK1189+BK1209</f>
        <v>0</v>
      </c>
    </row>
    <row r="107" spans="2:65" s="11" customFormat="1" ht="22.9" customHeight="1">
      <c r="B107" s="116"/>
      <c r="D107" s="117" t="s">
        <v>74</v>
      </c>
      <c r="E107" s="126" t="s">
        <v>83</v>
      </c>
      <c r="F107" s="126" t="s">
        <v>148</v>
      </c>
      <c r="I107" s="119"/>
      <c r="J107" s="127">
        <f>BK107</f>
        <v>0</v>
      </c>
      <c r="L107" s="116"/>
      <c r="M107" s="121"/>
      <c r="P107" s="122">
        <f>SUM(P108:P135)</f>
        <v>0</v>
      </c>
      <c r="R107" s="122">
        <f>SUM(R108:R135)</f>
        <v>2.2000000000000001E-4</v>
      </c>
      <c r="T107" s="123">
        <f>SUM(T108:T135)</f>
        <v>1.6074000000000002</v>
      </c>
      <c r="AR107" s="117" t="s">
        <v>83</v>
      </c>
      <c r="AT107" s="124" t="s">
        <v>74</v>
      </c>
      <c r="AU107" s="124" t="s">
        <v>83</v>
      </c>
      <c r="AY107" s="117" t="s">
        <v>147</v>
      </c>
      <c r="BK107" s="125">
        <f>SUM(BK108:BK135)</f>
        <v>0</v>
      </c>
    </row>
    <row r="108" spans="2:65" s="1" customFormat="1" ht="49.15" customHeight="1">
      <c r="B108" s="32"/>
      <c r="C108" s="128" t="s">
        <v>83</v>
      </c>
      <c r="D108" s="128" t="s">
        <v>149</v>
      </c>
      <c r="E108" s="129" t="s">
        <v>150</v>
      </c>
      <c r="F108" s="130" t="s">
        <v>151</v>
      </c>
      <c r="G108" s="131" t="s">
        <v>152</v>
      </c>
      <c r="H108" s="132">
        <v>0.89300000000000002</v>
      </c>
      <c r="I108" s="133"/>
      <c r="J108" s="134">
        <f>ROUND(I108*H108,2)</f>
        <v>0</v>
      </c>
      <c r="K108" s="135"/>
      <c r="L108" s="32"/>
      <c r="M108" s="136" t="s">
        <v>19</v>
      </c>
      <c r="N108" s="137" t="s">
        <v>46</v>
      </c>
      <c r="P108" s="138">
        <f>O108*H108</f>
        <v>0</v>
      </c>
      <c r="Q108" s="138">
        <v>0</v>
      </c>
      <c r="R108" s="138">
        <f>Q108*H108</f>
        <v>0</v>
      </c>
      <c r="S108" s="138">
        <v>1.8</v>
      </c>
      <c r="T108" s="139">
        <f>S108*H108</f>
        <v>1.6074000000000002</v>
      </c>
      <c r="AR108" s="140" t="s">
        <v>153</v>
      </c>
      <c r="AT108" s="140" t="s">
        <v>149</v>
      </c>
      <c r="AU108" s="140" t="s">
        <v>85</v>
      </c>
      <c r="AY108" s="17" t="s">
        <v>147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7" t="s">
        <v>83</v>
      </c>
      <c r="BK108" s="141">
        <f>ROUND(I108*H108,2)</f>
        <v>0</v>
      </c>
      <c r="BL108" s="17" t="s">
        <v>153</v>
      </c>
      <c r="BM108" s="140" t="s">
        <v>154</v>
      </c>
    </row>
    <row r="109" spans="2:65" s="1" customFormat="1" ht="11.25">
      <c r="B109" s="32"/>
      <c r="D109" s="142" t="s">
        <v>155</v>
      </c>
      <c r="F109" s="143" t="s">
        <v>156</v>
      </c>
      <c r="I109" s="144"/>
      <c r="L109" s="32"/>
      <c r="M109" s="145"/>
      <c r="T109" s="53"/>
      <c r="AT109" s="17" t="s">
        <v>155</v>
      </c>
      <c r="AU109" s="17" t="s">
        <v>85</v>
      </c>
    </row>
    <row r="110" spans="2:65" s="1" customFormat="1" ht="24.2" customHeight="1">
      <c r="B110" s="32"/>
      <c r="C110" s="128" t="s">
        <v>85</v>
      </c>
      <c r="D110" s="128" t="s">
        <v>149</v>
      </c>
      <c r="E110" s="129" t="s">
        <v>157</v>
      </c>
      <c r="F110" s="130" t="s">
        <v>158</v>
      </c>
      <c r="G110" s="131" t="s">
        <v>159</v>
      </c>
      <c r="H110" s="132">
        <v>1.65</v>
      </c>
      <c r="I110" s="133"/>
      <c r="J110" s="134">
        <f>ROUND(I110*H110,2)</f>
        <v>0</v>
      </c>
      <c r="K110" s="135"/>
      <c r="L110" s="32"/>
      <c r="M110" s="136" t="s">
        <v>19</v>
      </c>
      <c r="N110" s="137" t="s">
        <v>46</v>
      </c>
      <c r="P110" s="138">
        <f>O110*H110</f>
        <v>0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153</v>
      </c>
      <c r="AT110" s="140" t="s">
        <v>149</v>
      </c>
      <c r="AU110" s="140" t="s">
        <v>85</v>
      </c>
      <c r="AY110" s="17" t="s">
        <v>147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7" t="s">
        <v>83</v>
      </c>
      <c r="BK110" s="141">
        <f>ROUND(I110*H110,2)</f>
        <v>0</v>
      </c>
      <c r="BL110" s="17" t="s">
        <v>153</v>
      </c>
      <c r="BM110" s="140" t="s">
        <v>160</v>
      </c>
    </row>
    <row r="111" spans="2:65" s="1" customFormat="1" ht="11.25">
      <c r="B111" s="32"/>
      <c r="D111" s="142" t="s">
        <v>155</v>
      </c>
      <c r="F111" s="143" t="s">
        <v>161</v>
      </c>
      <c r="I111" s="144"/>
      <c r="L111" s="32"/>
      <c r="M111" s="145"/>
      <c r="T111" s="53"/>
      <c r="AT111" s="17" t="s">
        <v>155</v>
      </c>
      <c r="AU111" s="17" t="s">
        <v>85</v>
      </c>
    </row>
    <row r="112" spans="2:65" s="1" customFormat="1" ht="37.9" customHeight="1">
      <c r="B112" s="32"/>
      <c r="C112" s="128" t="s">
        <v>162</v>
      </c>
      <c r="D112" s="128" t="s">
        <v>149</v>
      </c>
      <c r="E112" s="129" t="s">
        <v>163</v>
      </c>
      <c r="F112" s="130" t="s">
        <v>164</v>
      </c>
      <c r="G112" s="131" t="s">
        <v>152</v>
      </c>
      <c r="H112" s="132">
        <v>3.024</v>
      </c>
      <c r="I112" s="133"/>
      <c r="J112" s="134">
        <f>ROUND(I112*H112,2)</f>
        <v>0</v>
      </c>
      <c r="K112" s="135"/>
      <c r="L112" s="32"/>
      <c r="M112" s="136" t="s">
        <v>19</v>
      </c>
      <c r="N112" s="137" t="s">
        <v>46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153</v>
      </c>
      <c r="AT112" s="140" t="s">
        <v>149</v>
      </c>
      <c r="AU112" s="140" t="s">
        <v>85</v>
      </c>
      <c r="AY112" s="17" t="s">
        <v>147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83</v>
      </c>
      <c r="BK112" s="141">
        <f>ROUND(I112*H112,2)</f>
        <v>0</v>
      </c>
      <c r="BL112" s="17" t="s">
        <v>153</v>
      </c>
      <c r="BM112" s="140" t="s">
        <v>165</v>
      </c>
    </row>
    <row r="113" spans="2:65" s="1" customFormat="1" ht="11.25">
      <c r="B113" s="32"/>
      <c r="D113" s="142" t="s">
        <v>155</v>
      </c>
      <c r="F113" s="143" t="s">
        <v>166</v>
      </c>
      <c r="I113" s="144"/>
      <c r="L113" s="32"/>
      <c r="M113" s="145"/>
      <c r="T113" s="53"/>
      <c r="AT113" s="17" t="s">
        <v>155</v>
      </c>
      <c r="AU113" s="17" t="s">
        <v>85</v>
      </c>
    </row>
    <row r="114" spans="2:65" s="1" customFormat="1" ht="37.9" customHeight="1">
      <c r="B114" s="32"/>
      <c r="C114" s="128" t="s">
        <v>153</v>
      </c>
      <c r="D114" s="128" t="s">
        <v>149</v>
      </c>
      <c r="E114" s="129" t="s">
        <v>167</v>
      </c>
      <c r="F114" s="130" t="s">
        <v>168</v>
      </c>
      <c r="G114" s="131" t="s">
        <v>152</v>
      </c>
      <c r="H114" s="132">
        <v>22.5</v>
      </c>
      <c r="I114" s="133"/>
      <c r="J114" s="134">
        <f>ROUND(I114*H114,2)</f>
        <v>0</v>
      </c>
      <c r="K114" s="135"/>
      <c r="L114" s="32"/>
      <c r="M114" s="136" t="s">
        <v>19</v>
      </c>
      <c r="N114" s="137" t="s">
        <v>46</v>
      </c>
      <c r="P114" s="138">
        <f>O114*H114</f>
        <v>0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153</v>
      </c>
      <c r="AT114" s="140" t="s">
        <v>149</v>
      </c>
      <c r="AU114" s="140" t="s">
        <v>85</v>
      </c>
      <c r="AY114" s="17" t="s">
        <v>147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83</v>
      </c>
      <c r="BK114" s="141">
        <f>ROUND(I114*H114,2)</f>
        <v>0</v>
      </c>
      <c r="BL114" s="17" t="s">
        <v>153</v>
      </c>
      <c r="BM114" s="140" t="s">
        <v>169</v>
      </c>
    </row>
    <row r="115" spans="2:65" s="1" customFormat="1" ht="11.25">
      <c r="B115" s="32"/>
      <c r="D115" s="142" t="s">
        <v>155</v>
      </c>
      <c r="F115" s="143" t="s">
        <v>170</v>
      </c>
      <c r="I115" s="144"/>
      <c r="L115" s="32"/>
      <c r="M115" s="145"/>
      <c r="T115" s="53"/>
      <c r="AT115" s="17" t="s">
        <v>155</v>
      </c>
      <c r="AU115" s="17" t="s">
        <v>85</v>
      </c>
    </row>
    <row r="116" spans="2:65" s="1" customFormat="1" ht="62.65" customHeight="1">
      <c r="B116" s="32"/>
      <c r="C116" s="128" t="s">
        <v>171</v>
      </c>
      <c r="D116" s="128" t="s">
        <v>149</v>
      </c>
      <c r="E116" s="129" t="s">
        <v>172</v>
      </c>
      <c r="F116" s="130" t="s">
        <v>173</v>
      </c>
      <c r="G116" s="131" t="s">
        <v>152</v>
      </c>
      <c r="H116" s="132">
        <v>3.024</v>
      </c>
      <c r="I116" s="133"/>
      <c r="J116" s="134">
        <f>ROUND(I116*H116,2)</f>
        <v>0</v>
      </c>
      <c r="K116" s="135"/>
      <c r="L116" s="32"/>
      <c r="M116" s="136" t="s">
        <v>19</v>
      </c>
      <c r="N116" s="137" t="s">
        <v>46</v>
      </c>
      <c r="P116" s="138">
        <f>O116*H116</f>
        <v>0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153</v>
      </c>
      <c r="AT116" s="140" t="s">
        <v>149</v>
      </c>
      <c r="AU116" s="140" t="s">
        <v>85</v>
      </c>
      <c r="AY116" s="17" t="s">
        <v>147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83</v>
      </c>
      <c r="BK116" s="141">
        <f>ROUND(I116*H116,2)</f>
        <v>0</v>
      </c>
      <c r="BL116" s="17" t="s">
        <v>153</v>
      </c>
      <c r="BM116" s="140" t="s">
        <v>174</v>
      </c>
    </row>
    <row r="117" spans="2:65" s="1" customFormat="1" ht="11.25">
      <c r="B117" s="32"/>
      <c r="D117" s="142" t="s">
        <v>155</v>
      </c>
      <c r="F117" s="143" t="s">
        <v>175</v>
      </c>
      <c r="I117" s="144"/>
      <c r="L117" s="32"/>
      <c r="M117" s="145"/>
      <c r="T117" s="53"/>
      <c r="AT117" s="17" t="s">
        <v>155</v>
      </c>
      <c r="AU117" s="17" t="s">
        <v>85</v>
      </c>
    </row>
    <row r="118" spans="2:65" s="1" customFormat="1" ht="66.75" customHeight="1">
      <c r="B118" s="32"/>
      <c r="C118" s="128" t="s">
        <v>176</v>
      </c>
      <c r="D118" s="128" t="s">
        <v>149</v>
      </c>
      <c r="E118" s="129" t="s">
        <v>177</v>
      </c>
      <c r="F118" s="130" t="s">
        <v>178</v>
      </c>
      <c r="G118" s="131" t="s">
        <v>152</v>
      </c>
      <c r="H118" s="132">
        <v>9.0719999999999992</v>
      </c>
      <c r="I118" s="133"/>
      <c r="J118" s="134">
        <f>ROUND(I118*H118,2)</f>
        <v>0</v>
      </c>
      <c r="K118" s="135"/>
      <c r="L118" s="32"/>
      <c r="M118" s="136" t="s">
        <v>19</v>
      </c>
      <c r="N118" s="137" t="s">
        <v>46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153</v>
      </c>
      <c r="AT118" s="140" t="s">
        <v>149</v>
      </c>
      <c r="AU118" s="140" t="s">
        <v>85</v>
      </c>
      <c r="AY118" s="17" t="s">
        <v>147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83</v>
      </c>
      <c r="BK118" s="141">
        <f>ROUND(I118*H118,2)</f>
        <v>0</v>
      </c>
      <c r="BL118" s="17" t="s">
        <v>153</v>
      </c>
      <c r="BM118" s="140" t="s">
        <v>179</v>
      </c>
    </row>
    <row r="119" spans="2:65" s="1" customFormat="1" ht="11.25">
      <c r="B119" s="32"/>
      <c r="D119" s="142" t="s">
        <v>155</v>
      </c>
      <c r="F119" s="143" t="s">
        <v>180</v>
      </c>
      <c r="I119" s="144"/>
      <c r="L119" s="32"/>
      <c r="M119" s="145"/>
      <c r="T119" s="53"/>
      <c r="AT119" s="17" t="s">
        <v>155</v>
      </c>
      <c r="AU119" s="17" t="s">
        <v>85</v>
      </c>
    </row>
    <row r="120" spans="2:65" s="1" customFormat="1" ht="44.25" customHeight="1">
      <c r="B120" s="32"/>
      <c r="C120" s="128" t="s">
        <v>181</v>
      </c>
      <c r="D120" s="128" t="s">
        <v>149</v>
      </c>
      <c r="E120" s="129" t="s">
        <v>182</v>
      </c>
      <c r="F120" s="130" t="s">
        <v>183</v>
      </c>
      <c r="G120" s="131" t="s">
        <v>152</v>
      </c>
      <c r="H120" s="132">
        <v>3.024</v>
      </c>
      <c r="I120" s="133"/>
      <c r="J120" s="134">
        <f>ROUND(I120*H120,2)</f>
        <v>0</v>
      </c>
      <c r="K120" s="135"/>
      <c r="L120" s="32"/>
      <c r="M120" s="136" t="s">
        <v>19</v>
      </c>
      <c r="N120" s="137" t="s">
        <v>46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153</v>
      </c>
      <c r="AT120" s="140" t="s">
        <v>149</v>
      </c>
      <c r="AU120" s="140" t="s">
        <v>85</v>
      </c>
      <c r="AY120" s="17" t="s">
        <v>147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83</v>
      </c>
      <c r="BK120" s="141">
        <f>ROUND(I120*H120,2)</f>
        <v>0</v>
      </c>
      <c r="BL120" s="17" t="s">
        <v>153</v>
      </c>
      <c r="BM120" s="140" t="s">
        <v>184</v>
      </c>
    </row>
    <row r="121" spans="2:65" s="1" customFormat="1" ht="11.25">
      <c r="B121" s="32"/>
      <c r="D121" s="142" t="s">
        <v>155</v>
      </c>
      <c r="F121" s="143" t="s">
        <v>185</v>
      </c>
      <c r="I121" s="144"/>
      <c r="L121" s="32"/>
      <c r="M121" s="145"/>
      <c r="T121" s="53"/>
      <c r="AT121" s="17" t="s">
        <v>155</v>
      </c>
      <c r="AU121" s="17" t="s">
        <v>85</v>
      </c>
    </row>
    <row r="122" spans="2:65" s="1" customFormat="1" ht="44.25" customHeight="1">
      <c r="B122" s="32"/>
      <c r="C122" s="128" t="s">
        <v>186</v>
      </c>
      <c r="D122" s="128" t="s">
        <v>149</v>
      </c>
      <c r="E122" s="129" t="s">
        <v>187</v>
      </c>
      <c r="F122" s="130" t="s">
        <v>188</v>
      </c>
      <c r="G122" s="131" t="s">
        <v>189</v>
      </c>
      <c r="H122" s="132">
        <v>4.8380000000000001</v>
      </c>
      <c r="I122" s="133"/>
      <c r="J122" s="134">
        <f>ROUND(I122*H122,2)</f>
        <v>0</v>
      </c>
      <c r="K122" s="135"/>
      <c r="L122" s="32"/>
      <c r="M122" s="136" t="s">
        <v>19</v>
      </c>
      <c r="N122" s="137" t="s">
        <v>46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153</v>
      </c>
      <c r="AT122" s="140" t="s">
        <v>149</v>
      </c>
      <c r="AU122" s="140" t="s">
        <v>85</v>
      </c>
      <c r="AY122" s="17" t="s">
        <v>147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7" t="s">
        <v>83</v>
      </c>
      <c r="BK122" s="141">
        <f>ROUND(I122*H122,2)</f>
        <v>0</v>
      </c>
      <c r="BL122" s="17" t="s">
        <v>153</v>
      </c>
      <c r="BM122" s="140" t="s">
        <v>190</v>
      </c>
    </row>
    <row r="123" spans="2:65" s="1" customFormat="1" ht="11.25">
      <c r="B123" s="32"/>
      <c r="D123" s="142" t="s">
        <v>155</v>
      </c>
      <c r="F123" s="143" t="s">
        <v>191</v>
      </c>
      <c r="I123" s="144"/>
      <c r="L123" s="32"/>
      <c r="M123" s="145"/>
      <c r="T123" s="53"/>
      <c r="AT123" s="17" t="s">
        <v>155</v>
      </c>
      <c r="AU123" s="17" t="s">
        <v>85</v>
      </c>
    </row>
    <row r="124" spans="2:65" s="1" customFormat="1" ht="37.9" customHeight="1">
      <c r="B124" s="32"/>
      <c r="C124" s="128" t="s">
        <v>192</v>
      </c>
      <c r="D124" s="128" t="s">
        <v>149</v>
      </c>
      <c r="E124" s="129" t="s">
        <v>193</v>
      </c>
      <c r="F124" s="130" t="s">
        <v>194</v>
      </c>
      <c r="G124" s="131" t="s">
        <v>152</v>
      </c>
      <c r="H124" s="132">
        <v>3.024</v>
      </c>
      <c r="I124" s="133"/>
      <c r="J124" s="134">
        <f>ROUND(I124*H124,2)</f>
        <v>0</v>
      </c>
      <c r="K124" s="135"/>
      <c r="L124" s="32"/>
      <c r="M124" s="136" t="s">
        <v>19</v>
      </c>
      <c r="N124" s="137" t="s">
        <v>46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153</v>
      </c>
      <c r="AT124" s="140" t="s">
        <v>149</v>
      </c>
      <c r="AU124" s="140" t="s">
        <v>85</v>
      </c>
      <c r="AY124" s="17" t="s">
        <v>147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83</v>
      </c>
      <c r="BK124" s="141">
        <f>ROUND(I124*H124,2)</f>
        <v>0</v>
      </c>
      <c r="BL124" s="17" t="s">
        <v>153</v>
      </c>
      <c r="BM124" s="140" t="s">
        <v>195</v>
      </c>
    </row>
    <row r="125" spans="2:65" s="1" customFormat="1" ht="11.25">
      <c r="B125" s="32"/>
      <c r="D125" s="142" t="s">
        <v>155</v>
      </c>
      <c r="F125" s="143" t="s">
        <v>196</v>
      </c>
      <c r="I125" s="144"/>
      <c r="L125" s="32"/>
      <c r="M125" s="145"/>
      <c r="T125" s="53"/>
      <c r="AT125" s="17" t="s">
        <v>155</v>
      </c>
      <c r="AU125" s="17" t="s">
        <v>85</v>
      </c>
    </row>
    <row r="126" spans="2:65" s="1" customFormat="1" ht="66.75" customHeight="1">
      <c r="B126" s="32"/>
      <c r="C126" s="128" t="s">
        <v>197</v>
      </c>
      <c r="D126" s="128" t="s">
        <v>149</v>
      </c>
      <c r="E126" s="129" t="s">
        <v>198</v>
      </c>
      <c r="F126" s="130" t="s">
        <v>199</v>
      </c>
      <c r="G126" s="131" t="s">
        <v>152</v>
      </c>
      <c r="H126" s="132">
        <v>22.5</v>
      </c>
      <c r="I126" s="133"/>
      <c r="J126" s="134">
        <f>ROUND(I126*H126,2)</f>
        <v>0</v>
      </c>
      <c r="K126" s="135"/>
      <c r="L126" s="32"/>
      <c r="M126" s="136" t="s">
        <v>19</v>
      </c>
      <c r="N126" s="137" t="s">
        <v>46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153</v>
      </c>
      <c r="AT126" s="140" t="s">
        <v>149</v>
      </c>
      <c r="AU126" s="140" t="s">
        <v>85</v>
      </c>
      <c r="AY126" s="17" t="s">
        <v>147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83</v>
      </c>
      <c r="BK126" s="141">
        <f>ROUND(I126*H126,2)</f>
        <v>0</v>
      </c>
      <c r="BL126" s="17" t="s">
        <v>153</v>
      </c>
      <c r="BM126" s="140" t="s">
        <v>200</v>
      </c>
    </row>
    <row r="127" spans="2:65" s="1" customFormat="1" ht="11.25">
      <c r="B127" s="32"/>
      <c r="D127" s="142" t="s">
        <v>155</v>
      </c>
      <c r="F127" s="143" t="s">
        <v>201</v>
      </c>
      <c r="I127" s="144"/>
      <c r="L127" s="32"/>
      <c r="M127" s="145"/>
      <c r="T127" s="53"/>
      <c r="AT127" s="17" t="s">
        <v>155</v>
      </c>
      <c r="AU127" s="17" t="s">
        <v>85</v>
      </c>
    </row>
    <row r="128" spans="2:65" s="1" customFormat="1" ht="66.75" customHeight="1">
      <c r="B128" s="32"/>
      <c r="C128" s="128" t="s">
        <v>202</v>
      </c>
      <c r="D128" s="128" t="s">
        <v>149</v>
      </c>
      <c r="E128" s="129" t="s">
        <v>203</v>
      </c>
      <c r="F128" s="130" t="s">
        <v>204</v>
      </c>
      <c r="G128" s="131" t="s">
        <v>152</v>
      </c>
      <c r="H128" s="132">
        <v>22.5</v>
      </c>
      <c r="I128" s="133"/>
      <c r="J128" s="134">
        <f>ROUND(I128*H128,2)</f>
        <v>0</v>
      </c>
      <c r="K128" s="135"/>
      <c r="L128" s="32"/>
      <c r="M128" s="136" t="s">
        <v>19</v>
      </c>
      <c r="N128" s="137" t="s">
        <v>46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153</v>
      </c>
      <c r="AT128" s="140" t="s">
        <v>149</v>
      </c>
      <c r="AU128" s="140" t="s">
        <v>85</v>
      </c>
      <c r="AY128" s="17" t="s">
        <v>147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83</v>
      </c>
      <c r="BK128" s="141">
        <f>ROUND(I128*H128,2)</f>
        <v>0</v>
      </c>
      <c r="BL128" s="17" t="s">
        <v>153</v>
      </c>
      <c r="BM128" s="140" t="s">
        <v>205</v>
      </c>
    </row>
    <row r="129" spans="2:65" s="1" customFormat="1" ht="11.25">
      <c r="B129" s="32"/>
      <c r="D129" s="142" t="s">
        <v>155</v>
      </c>
      <c r="F129" s="143" t="s">
        <v>206</v>
      </c>
      <c r="I129" s="144"/>
      <c r="L129" s="32"/>
      <c r="M129" s="145"/>
      <c r="T129" s="53"/>
      <c r="AT129" s="17" t="s">
        <v>155</v>
      </c>
      <c r="AU129" s="17" t="s">
        <v>85</v>
      </c>
    </row>
    <row r="130" spans="2:65" s="1" customFormat="1" ht="37.9" customHeight="1">
      <c r="B130" s="32"/>
      <c r="C130" s="128" t="s">
        <v>207</v>
      </c>
      <c r="D130" s="128" t="s">
        <v>149</v>
      </c>
      <c r="E130" s="129" t="s">
        <v>208</v>
      </c>
      <c r="F130" s="130" t="s">
        <v>209</v>
      </c>
      <c r="G130" s="131" t="s">
        <v>159</v>
      </c>
      <c r="H130" s="132">
        <v>11</v>
      </c>
      <c r="I130" s="133"/>
      <c r="J130" s="134">
        <f>ROUND(I130*H130,2)</f>
        <v>0</v>
      </c>
      <c r="K130" s="135"/>
      <c r="L130" s="32"/>
      <c r="M130" s="136" t="s">
        <v>19</v>
      </c>
      <c r="N130" s="137" t="s">
        <v>46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153</v>
      </c>
      <c r="AT130" s="140" t="s">
        <v>149</v>
      </c>
      <c r="AU130" s="140" t="s">
        <v>85</v>
      </c>
      <c r="AY130" s="17" t="s">
        <v>147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83</v>
      </c>
      <c r="BK130" s="141">
        <f>ROUND(I130*H130,2)</f>
        <v>0</v>
      </c>
      <c r="BL130" s="17" t="s">
        <v>153</v>
      </c>
      <c r="BM130" s="140" t="s">
        <v>210</v>
      </c>
    </row>
    <row r="131" spans="2:65" s="1" customFormat="1" ht="11.25">
      <c r="B131" s="32"/>
      <c r="D131" s="142" t="s">
        <v>155</v>
      </c>
      <c r="F131" s="143" t="s">
        <v>211</v>
      </c>
      <c r="I131" s="144"/>
      <c r="L131" s="32"/>
      <c r="M131" s="145"/>
      <c r="T131" s="53"/>
      <c r="AT131" s="17" t="s">
        <v>155</v>
      </c>
      <c r="AU131" s="17" t="s">
        <v>85</v>
      </c>
    </row>
    <row r="132" spans="2:65" s="1" customFormat="1" ht="16.5" customHeight="1">
      <c r="B132" s="32"/>
      <c r="C132" s="146" t="s">
        <v>212</v>
      </c>
      <c r="D132" s="146" t="s">
        <v>213</v>
      </c>
      <c r="E132" s="147" t="s">
        <v>214</v>
      </c>
      <c r="F132" s="148" t="s">
        <v>215</v>
      </c>
      <c r="G132" s="149" t="s">
        <v>216</v>
      </c>
      <c r="H132" s="150">
        <v>0.22</v>
      </c>
      <c r="I132" s="151"/>
      <c r="J132" s="152">
        <f>ROUND(I132*H132,2)</f>
        <v>0</v>
      </c>
      <c r="K132" s="153"/>
      <c r="L132" s="154"/>
      <c r="M132" s="155" t="s">
        <v>19</v>
      </c>
      <c r="N132" s="156" t="s">
        <v>46</v>
      </c>
      <c r="P132" s="138">
        <f>O132*H132</f>
        <v>0</v>
      </c>
      <c r="Q132" s="138">
        <v>1E-3</v>
      </c>
      <c r="R132" s="138">
        <f>Q132*H132</f>
        <v>2.2000000000000001E-4</v>
      </c>
      <c r="S132" s="138">
        <v>0</v>
      </c>
      <c r="T132" s="139">
        <f>S132*H132</f>
        <v>0</v>
      </c>
      <c r="AR132" s="140" t="s">
        <v>186</v>
      </c>
      <c r="AT132" s="140" t="s">
        <v>213</v>
      </c>
      <c r="AU132" s="140" t="s">
        <v>85</v>
      </c>
      <c r="AY132" s="17" t="s">
        <v>147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83</v>
      </c>
      <c r="BK132" s="141">
        <f>ROUND(I132*H132,2)</f>
        <v>0</v>
      </c>
      <c r="BL132" s="17" t="s">
        <v>153</v>
      </c>
      <c r="BM132" s="140" t="s">
        <v>217</v>
      </c>
    </row>
    <row r="133" spans="2:65" s="12" customFormat="1" ht="11.25">
      <c r="B133" s="157"/>
      <c r="D133" s="158" t="s">
        <v>218</v>
      </c>
      <c r="F133" s="159" t="s">
        <v>219</v>
      </c>
      <c r="H133" s="160">
        <v>0.22</v>
      </c>
      <c r="I133" s="161"/>
      <c r="L133" s="157"/>
      <c r="M133" s="162"/>
      <c r="T133" s="163"/>
      <c r="AT133" s="164" t="s">
        <v>218</v>
      </c>
      <c r="AU133" s="164" t="s">
        <v>85</v>
      </c>
      <c r="AV133" s="12" t="s">
        <v>85</v>
      </c>
      <c r="AW133" s="12" t="s">
        <v>4</v>
      </c>
      <c r="AX133" s="12" t="s">
        <v>83</v>
      </c>
      <c r="AY133" s="164" t="s">
        <v>147</v>
      </c>
    </row>
    <row r="134" spans="2:65" s="1" customFormat="1" ht="33" customHeight="1">
      <c r="B134" s="32"/>
      <c r="C134" s="128" t="s">
        <v>220</v>
      </c>
      <c r="D134" s="128" t="s">
        <v>149</v>
      </c>
      <c r="E134" s="129" t="s">
        <v>221</v>
      </c>
      <c r="F134" s="130" t="s">
        <v>222</v>
      </c>
      <c r="G134" s="131" t="s">
        <v>159</v>
      </c>
      <c r="H134" s="132">
        <v>11</v>
      </c>
      <c r="I134" s="133"/>
      <c r="J134" s="134">
        <f>ROUND(I134*H134,2)</f>
        <v>0</v>
      </c>
      <c r="K134" s="135"/>
      <c r="L134" s="32"/>
      <c r="M134" s="136" t="s">
        <v>19</v>
      </c>
      <c r="N134" s="137" t="s">
        <v>46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153</v>
      </c>
      <c r="AT134" s="140" t="s">
        <v>149</v>
      </c>
      <c r="AU134" s="140" t="s">
        <v>85</v>
      </c>
      <c r="AY134" s="17" t="s">
        <v>147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83</v>
      </c>
      <c r="BK134" s="141">
        <f>ROUND(I134*H134,2)</f>
        <v>0</v>
      </c>
      <c r="BL134" s="17" t="s">
        <v>153</v>
      </c>
      <c r="BM134" s="140" t="s">
        <v>223</v>
      </c>
    </row>
    <row r="135" spans="2:65" s="1" customFormat="1" ht="11.25">
      <c r="B135" s="32"/>
      <c r="D135" s="142" t="s">
        <v>155</v>
      </c>
      <c r="F135" s="143" t="s">
        <v>224</v>
      </c>
      <c r="I135" s="144"/>
      <c r="L135" s="32"/>
      <c r="M135" s="145"/>
      <c r="T135" s="53"/>
      <c r="AT135" s="17" t="s">
        <v>155</v>
      </c>
      <c r="AU135" s="17" t="s">
        <v>85</v>
      </c>
    </row>
    <row r="136" spans="2:65" s="11" customFormat="1" ht="22.9" customHeight="1">
      <c r="B136" s="116"/>
      <c r="D136" s="117" t="s">
        <v>74</v>
      </c>
      <c r="E136" s="126" t="s">
        <v>85</v>
      </c>
      <c r="F136" s="126" t="s">
        <v>225</v>
      </c>
      <c r="I136" s="119"/>
      <c r="J136" s="127">
        <f>BK136</f>
        <v>0</v>
      </c>
      <c r="L136" s="116"/>
      <c r="M136" s="121"/>
      <c r="P136" s="122">
        <f>SUM(P137:P150)</f>
        <v>0</v>
      </c>
      <c r="R136" s="122">
        <f>SUM(R137:R150)</f>
        <v>1.5675002</v>
      </c>
      <c r="T136" s="123">
        <f>SUM(T137:T150)</f>
        <v>0</v>
      </c>
      <c r="AR136" s="117" t="s">
        <v>83</v>
      </c>
      <c r="AT136" s="124" t="s">
        <v>74</v>
      </c>
      <c r="AU136" s="124" t="s">
        <v>83</v>
      </c>
      <c r="AY136" s="117" t="s">
        <v>147</v>
      </c>
      <c r="BK136" s="125">
        <f>SUM(BK137:BK150)</f>
        <v>0</v>
      </c>
    </row>
    <row r="137" spans="2:65" s="1" customFormat="1" ht="44.25" customHeight="1">
      <c r="B137" s="32"/>
      <c r="C137" s="128" t="s">
        <v>8</v>
      </c>
      <c r="D137" s="128" t="s">
        <v>149</v>
      </c>
      <c r="E137" s="129" t="s">
        <v>226</v>
      </c>
      <c r="F137" s="130" t="s">
        <v>227</v>
      </c>
      <c r="G137" s="131" t="s">
        <v>159</v>
      </c>
      <c r="H137" s="132">
        <v>3.08</v>
      </c>
      <c r="I137" s="133"/>
      <c r="J137" s="134">
        <f>ROUND(I137*H137,2)</f>
        <v>0</v>
      </c>
      <c r="K137" s="135"/>
      <c r="L137" s="32"/>
      <c r="M137" s="136" t="s">
        <v>19</v>
      </c>
      <c r="N137" s="137" t="s">
        <v>46</v>
      </c>
      <c r="P137" s="138">
        <f>O137*H137</f>
        <v>0</v>
      </c>
      <c r="Q137" s="138">
        <v>0.49689</v>
      </c>
      <c r="R137" s="138">
        <f>Q137*H137</f>
        <v>1.5304211999999999</v>
      </c>
      <c r="S137" s="138">
        <v>0</v>
      </c>
      <c r="T137" s="139">
        <f>S137*H137</f>
        <v>0</v>
      </c>
      <c r="AR137" s="140" t="s">
        <v>153</v>
      </c>
      <c r="AT137" s="140" t="s">
        <v>149</v>
      </c>
      <c r="AU137" s="140" t="s">
        <v>85</v>
      </c>
      <c r="AY137" s="17" t="s">
        <v>147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83</v>
      </c>
      <c r="BK137" s="141">
        <f>ROUND(I137*H137,2)</f>
        <v>0</v>
      </c>
      <c r="BL137" s="17" t="s">
        <v>153</v>
      </c>
      <c r="BM137" s="140" t="s">
        <v>228</v>
      </c>
    </row>
    <row r="138" spans="2:65" s="1" customFormat="1" ht="11.25">
      <c r="B138" s="32"/>
      <c r="D138" s="142" t="s">
        <v>155</v>
      </c>
      <c r="F138" s="143" t="s">
        <v>229</v>
      </c>
      <c r="I138" s="144"/>
      <c r="L138" s="32"/>
      <c r="M138" s="145"/>
      <c r="T138" s="53"/>
      <c r="AT138" s="17" t="s">
        <v>155</v>
      </c>
      <c r="AU138" s="17" t="s">
        <v>85</v>
      </c>
    </row>
    <row r="139" spans="2:65" s="13" customFormat="1" ht="11.25">
      <c r="B139" s="165"/>
      <c r="D139" s="158" t="s">
        <v>218</v>
      </c>
      <c r="E139" s="166" t="s">
        <v>19</v>
      </c>
      <c r="F139" s="167" t="s">
        <v>230</v>
      </c>
      <c r="H139" s="166" t="s">
        <v>19</v>
      </c>
      <c r="I139" s="168"/>
      <c r="L139" s="165"/>
      <c r="M139" s="169"/>
      <c r="T139" s="170"/>
      <c r="AT139" s="166" t="s">
        <v>218</v>
      </c>
      <c r="AU139" s="166" t="s">
        <v>85</v>
      </c>
      <c r="AV139" s="13" t="s">
        <v>83</v>
      </c>
      <c r="AW139" s="13" t="s">
        <v>37</v>
      </c>
      <c r="AX139" s="13" t="s">
        <v>75</v>
      </c>
      <c r="AY139" s="166" t="s">
        <v>147</v>
      </c>
    </row>
    <row r="140" spans="2:65" s="13" customFormat="1" ht="11.25">
      <c r="B140" s="165"/>
      <c r="D140" s="158" t="s">
        <v>218</v>
      </c>
      <c r="E140" s="166" t="s">
        <v>19</v>
      </c>
      <c r="F140" s="167" t="s">
        <v>231</v>
      </c>
      <c r="H140" s="166" t="s">
        <v>19</v>
      </c>
      <c r="I140" s="168"/>
      <c r="L140" s="165"/>
      <c r="M140" s="169"/>
      <c r="T140" s="170"/>
      <c r="AT140" s="166" t="s">
        <v>218</v>
      </c>
      <c r="AU140" s="166" t="s">
        <v>85</v>
      </c>
      <c r="AV140" s="13" t="s">
        <v>83</v>
      </c>
      <c r="AW140" s="13" t="s">
        <v>37</v>
      </c>
      <c r="AX140" s="13" t="s">
        <v>75</v>
      </c>
      <c r="AY140" s="166" t="s">
        <v>147</v>
      </c>
    </row>
    <row r="141" spans="2:65" s="12" customFormat="1" ht="11.25">
      <c r="B141" s="157"/>
      <c r="D141" s="158" t="s">
        <v>218</v>
      </c>
      <c r="E141" s="164" t="s">
        <v>19</v>
      </c>
      <c r="F141" s="159" t="s">
        <v>232</v>
      </c>
      <c r="H141" s="160">
        <v>3.08</v>
      </c>
      <c r="I141" s="161"/>
      <c r="L141" s="157"/>
      <c r="M141" s="162"/>
      <c r="T141" s="163"/>
      <c r="AT141" s="164" t="s">
        <v>218</v>
      </c>
      <c r="AU141" s="164" t="s">
        <v>85</v>
      </c>
      <c r="AV141" s="12" t="s">
        <v>85</v>
      </c>
      <c r="AW141" s="12" t="s">
        <v>37</v>
      </c>
      <c r="AX141" s="12" t="s">
        <v>83</v>
      </c>
      <c r="AY141" s="164" t="s">
        <v>147</v>
      </c>
    </row>
    <row r="142" spans="2:65" s="1" customFormat="1" ht="33" customHeight="1">
      <c r="B142" s="32"/>
      <c r="C142" s="128" t="s">
        <v>233</v>
      </c>
      <c r="D142" s="128" t="s">
        <v>149</v>
      </c>
      <c r="E142" s="129" t="s">
        <v>234</v>
      </c>
      <c r="F142" s="130" t="s">
        <v>235</v>
      </c>
      <c r="G142" s="131" t="s">
        <v>236</v>
      </c>
      <c r="H142" s="132">
        <v>6.08</v>
      </c>
      <c r="I142" s="133"/>
      <c r="J142" s="134">
        <f>ROUND(I142*H142,2)</f>
        <v>0</v>
      </c>
      <c r="K142" s="135"/>
      <c r="L142" s="32"/>
      <c r="M142" s="136" t="s">
        <v>19</v>
      </c>
      <c r="N142" s="137" t="s">
        <v>46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153</v>
      </c>
      <c r="AT142" s="140" t="s">
        <v>149</v>
      </c>
      <c r="AU142" s="140" t="s">
        <v>85</v>
      </c>
      <c r="AY142" s="17" t="s">
        <v>147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83</v>
      </c>
      <c r="BK142" s="141">
        <f>ROUND(I142*H142,2)</f>
        <v>0</v>
      </c>
      <c r="BL142" s="17" t="s">
        <v>153</v>
      </c>
      <c r="BM142" s="140" t="s">
        <v>237</v>
      </c>
    </row>
    <row r="143" spans="2:65" s="13" customFormat="1" ht="11.25">
      <c r="B143" s="165"/>
      <c r="D143" s="158" t="s">
        <v>218</v>
      </c>
      <c r="E143" s="166" t="s">
        <v>19</v>
      </c>
      <c r="F143" s="167" t="s">
        <v>230</v>
      </c>
      <c r="H143" s="166" t="s">
        <v>19</v>
      </c>
      <c r="I143" s="168"/>
      <c r="L143" s="165"/>
      <c r="M143" s="169"/>
      <c r="T143" s="170"/>
      <c r="AT143" s="166" t="s">
        <v>218</v>
      </c>
      <c r="AU143" s="166" t="s">
        <v>85</v>
      </c>
      <c r="AV143" s="13" t="s">
        <v>83</v>
      </c>
      <c r="AW143" s="13" t="s">
        <v>37</v>
      </c>
      <c r="AX143" s="13" t="s">
        <v>75</v>
      </c>
      <c r="AY143" s="166" t="s">
        <v>147</v>
      </c>
    </row>
    <row r="144" spans="2:65" s="13" customFormat="1" ht="11.25">
      <c r="B144" s="165"/>
      <c r="D144" s="158" t="s">
        <v>218</v>
      </c>
      <c r="E144" s="166" t="s">
        <v>19</v>
      </c>
      <c r="F144" s="167" t="s">
        <v>238</v>
      </c>
      <c r="H144" s="166" t="s">
        <v>19</v>
      </c>
      <c r="I144" s="168"/>
      <c r="L144" s="165"/>
      <c r="M144" s="169"/>
      <c r="T144" s="170"/>
      <c r="AT144" s="166" t="s">
        <v>218</v>
      </c>
      <c r="AU144" s="166" t="s">
        <v>85</v>
      </c>
      <c r="AV144" s="13" t="s">
        <v>83</v>
      </c>
      <c r="AW144" s="13" t="s">
        <v>37</v>
      </c>
      <c r="AX144" s="13" t="s">
        <v>75</v>
      </c>
      <c r="AY144" s="166" t="s">
        <v>147</v>
      </c>
    </row>
    <row r="145" spans="2:65" s="12" customFormat="1" ht="11.25">
      <c r="B145" s="157"/>
      <c r="D145" s="158" t="s">
        <v>218</v>
      </c>
      <c r="E145" s="164" t="s">
        <v>19</v>
      </c>
      <c r="F145" s="159" t="s">
        <v>239</v>
      </c>
      <c r="H145" s="160">
        <v>6.08</v>
      </c>
      <c r="I145" s="161"/>
      <c r="L145" s="157"/>
      <c r="M145" s="162"/>
      <c r="T145" s="163"/>
      <c r="AT145" s="164" t="s">
        <v>218</v>
      </c>
      <c r="AU145" s="164" t="s">
        <v>85</v>
      </c>
      <c r="AV145" s="12" t="s">
        <v>85</v>
      </c>
      <c r="AW145" s="12" t="s">
        <v>37</v>
      </c>
      <c r="AX145" s="12" t="s">
        <v>83</v>
      </c>
      <c r="AY145" s="164" t="s">
        <v>147</v>
      </c>
    </row>
    <row r="146" spans="2:65" s="1" customFormat="1" ht="55.5" customHeight="1">
      <c r="B146" s="32"/>
      <c r="C146" s="128" t="s">
        <v>240</v>
      </c>
      <c r="D146" s="128" t="s">
        <v>149</v>
      </c>
      <c r="E146" s="129" t="s">
        <v>241</v>
      </c>
      <c r="F146" s="130" t="s">
        <v>242</v>
      </c>
      <c r="G146" s="131" t="s">
        <v>189</v>
      </c>
      <c r="H146" s="132">
        <v>3.5000000000000003E-2</v>
      </c>
      <c r="I146" s="133"/>
      <c r="J146" s="134">
        <f>ROUND(I146*H146,2)</f>
        <v>0</v>
      </c>
      <c r="K146" s="135"/>
      <c r="L146" s="32"/>
      <c r="M146" s="136" t="s">
        <v>19</v>
      </c>
      <c r="N146" s="137" t="s">
        <v>46</v>
      </c>
      <c r="P146" s="138">
        <f>O146*H146</f>
        <v>0</v>
      </c>
      <c r="Q146" s="138">
        <v>1.0593999999999999</v>
      </c>
      <c r="R146" s="138">
        <f>Q146*H146</f>
        <v>3.7079000000000001E-2</v>
      </c>
      <c r="S146" s="138">
        <v>0</v>
      </c>
      <c r="T146" s="139">
        <f>S146*H146</f>
        <v>0</v>
      </c>
      <c r="AR146" s="140" t="s">
        <v>153</v>
      </c>
      <c r="AT146" s="140" t="s">
        <v>149</v>
      </c>
      <c r="AU146" s="140" t="s">
        <v>85</v>
      </c>
      <c r="AY146" s="17" t="s">
        <v>147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83</v>
      </c>
      <c r="BK146" s="141">
        <f>ROUND(I146*H146,2)</f>
        <v>0</v>
      </c>
      <c r="BL146" s="17" t="s">
        <v>153</v>
      </c>
      <c r="BM146" s="140" t="s">
        <v>243</v>
      </c>
    </row>
    <row r="147" spans="2:65" s="1" customFormat="1" ht="11.25">
      <c r="B147" s="32"/>
      <c r="D147" s="142" t="s">
        <v>155</v>
      </c>
      <c r="F147" s="143" t="s">
        <v>244</v>
      </c>
      <c r="I147" s="144"/>
      <c r="L147" s="32"/>
      <c r="M147" s="145"/>
      <c r="T147" s="53"/>
      <c r="AT147" s="17" t="s">
        <v>155</v>
      </c>
      <c r="AU147" s="17" t="s">
        <v>85</v>
      </c>
    </row>
    <row r="148" spans="2:65" s="13" customFormat="1" ht="11.25">
      <c r="B148" s="165"/>
      <c r="D148" s="158" t="s">
        <v>218</v>
      </c>
      <c r="E148" s="166" t="s">
        <v>19</v>
      </c>
      <c r="F148" s="167" t="s">
        <v>230</v>
      </c>
      <c r="H148" s="166" t="s">
        <v>19</v>
      </c>
      <c r="I148" s="168"/>
      <c r="L148" s="165"/>
      <c r="M148" s="169"/>
      <c r="T148" s="170"/>
      <c r="AT148" s="166" t="s">
        <v>218</v>
      </c>
      <c r="AU148" s="166" t="s">
        <v>85</v>
      </c>
      <c r="AV148" s="13" t="s">
        <v>83</v>
      </c>
      <c r="AW148" s="13" t="s">
        <v>37</v>
      </c>
      <c r="AX148" s="13" t="s">
        <v>75</v>
      </c>
      <c r="AY148" s="166" t="s">
        <v>147</v>
      </c>
    </row>
    <row r="149" spans="2:65" s="13" customFormat="1" ht="11.25">
      <c r="B149" s="165"/>
      <c r="D149" s="158" t="s">
        <v>218</v>
      </c>
      <c r="E149" s="166" t="s">
        <v>19</v>
      </c>
      <c r="F149" s="167" t="s">
        <v>245</v>
      </c>
      <c r="H149" s="166" t="s">
        <v>19</v>
      </c>
      <c r="I149" s="168"/>
      <c r="L149" s="165"/>
      <c r="M149" s="169"/>
      <c r="T149" s="170"/>
      <c r="AT149" s="166" t="s">
        <v>218</v>
      </c>
      <c r="AU149" s="166" t="s">
        <v>85</v>
      </c>
      <c r="AV149" s="13" t="s">
        <v>83</v>
      </c>
      <c r="AW149" s="13" t="s">
        <v>37</v>
      </c>
      <c r="AX149" s="13" t="s">
        <v>75</v>
      </c>
      <c r="AY149" s="166" t="s">
        <v>147</v>
      </c>
    </row>
    <row r="150" spans="2:65" s="12" customFormat="1" ht="11.25">
      <c r="B150" s="157"/>
      <c r="D150" s="158" t="s">
        <v>218</v>
      </c>
      <c r="E150" s="164" t="s">
        <v>19</v>
      </c>
      <c r="F150" s="159" t="s">
        <v>246</v>
      </c>
      <c r="H150" s="160">
        <v>3.5000000000000003E-2</v>
      </c>
      <c r="I150" s="161"/>
      <c r="L150" s="157"/>
      <c r="M150" s="162"/>
      <c r="T150" s="163"/>
      <c r="AT150" s="164" t="s">
        <v>218</v>
      </c>
      <c r="AU150" s="164" t="s">
        <v>85</v>
      </c>
      <c r="AV150" s="12" t="s">
        <v>85</v>
      </c>
      <c r="AW150" s="12" t="s">
        <v>37</v>
      </c>
      <c r="AX150" s="12" t="s">
        <v>83</v>
      </c>
      <c r="AY150" s="164" t="s">
        <v>147</v>
      </c>
    </row>
    <row r="151" spans="2:65" s="11" customFormat="1" ht="22.9" customHeight="1">
      <c r="B151" s="116"/>
      <c r="D151" s="117" t="s">
        <v>74</v>
      </c>
      <c r="E151" s="126" t="s">
        <v>162</v>
      </c>
      <c r="F151" s="126" t="s">
        <v>247</v>
      </c>
      <c r="I151" s="119"/>
      <c r="J151" s="127">
        <f>BK151</f>
        <v>0</v>
      </c>
      <c r="L151" s="116"/>
      <c r="M151" s="121"/>
      <c r="P151" s="122">
        <f>SUM(P152:P175)</f>
        <v>0</v>
      </c>
      <c r="R151" s="122">
        <f>SUM(R152:R175)</f>
        <v>58.041064579999997</v>
      </c>
      <c r="T151" s="123">
        <f>SUM(T152:T175)</f>
        <v>0</v>
      </c>
      <c r="AR151" s="117" t="s">
        <v>83</v>
      </c>
      <c r="AT151" s="124" t="s">
        <v>74</v>
      </c>
      <c r="AU151" s="124" t="s">
        <v>83</v>
      </c>
      <c r="AY151" s="117" t="s">
        <v>147</v>
      </c>
      <c r="BK151" s="125">
        <f>SUM(BK152:BK175)</f>
        <v>0</v>
      </c>
    </row>
    <row r="152" spans="2:65" s="1" customFormat="1" ht="37.9" customHeight="1">
      <c r="B152" s="32"/>
      <c r="C152" s="128" t="s">
        <v>248</v>
      </c>
      <c r="D152" s="128" t="s">
        <v>149</v>
      </c>
      <c r="E152" s="129" t="s">
        <v>249</v>
      </c>
      <c r="F152" s="130" t="s">
        <v>250</v>
      </c>
      <c r="G152" s="131" t="s">
        <v>159</v>
      </c>
      <c r="H152" s="132">
        <v>118.999</v>
      </c>
      <c r="I152" s="133"/>
      <c r="J152" s="134">
        <f>ROUND(I152*H152,2)</f>
        <v>0</v>
      </c>
      <c r="K152" s="135"/>
      <c r="L152" s="32"/>
      <c r="M152" s="136" t="s">
        <v>19</v>
      </c>
      <c r="N152" s="137" t="s">
        <v>46</v>
      </c>
      <c r="P152" s="138">
        <f>O152*H152</f>
        <v>0</v>
      </c>
      <c r="Q152" s="138">
        <v>0.1774</v>
      </c>
      <c r="R152" s="138">
        <f>Q152*H152</f>
        <v>21.1104226</v>
      </c>
      <c r="S152" s="138">
        <v>0</v>
      </c>
      <c r="T152" s="139">
        <f>S152*H152</f>
        <v>0</v>
      </c>
      <c r="AR152" s="140" t="s">
        <v>153</v>
      </c>
      <c r="AT152" s="140" t="s">
        <v>149</v>
      </c>
      <c r="AU152" s="140" t="s">
        <v>85</v>
      </c>
      <c r="AY152" s="17" t="s">
        <v>147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83</v>
      </c>
      <c r="BK152" s="141">
        <f>ROUND(I152*H152,2)</f>
        <v>0</v>
      </c>
      <c r="BL152" s="17" t="s">
        <v>153</v>
      </c>
      <c r="BM152" s="140" t="s">
        <v>251</v>
      </c>
    </row>
    <row r="153" spans="2:65" s="1" customFormat="1" ht="11.25">
      <c r="B153" s="32"/>
      <c r="D153" s="142" t="s">
        <v>155</v>
      </c>
      <c r="F153" s="143" t="s">
        <v>252</v>
      </c>
      <c r="I153" s="144"/>
      <c r="L153" s="32"/>
      <c r="M153" s="145"/>
      <c r="T153" s="53"/>
      <c r="AT153" s="17" t="s">
        <v>155</v>
      </c>
      <c r="AU153" s="17" t="s">
        <v>85</v>
      </c>
    </row>
    <row r="154" spans="2:65" s="13" customFormat="1" ht="11.25">
      <c r="B154" s="165"/>
      <c r="D154" s="158" t="s">
        <v>218</v>
      </c>
      <c r="E154" s="166" t="s">
        <v>19</v>
      </c>
      <c r="F154" s="167" t="s">
        <v>253</v>
      </c>
      <c r="H154" s="166" t="s">
        <v>19</v>
      </c>
      <c r="I154" s="168"/>
      <c r="L154" s="165"/>
      <c r="M154" s="169"/>
      <c r="T154" s="170"/>
      <c r="AT154" s="166" t="s">
        <v>218</v>
      </c>
      <c r="AU154" s="166" t="s">
        <v>85</v>
      </c>
      <c r="AV154" s="13" t="s">
        <v>83</v>
      </c>
      <c r="AW154" s="13" t="s">
        <v>37</v>
      </c>
      <c r="AX154" s="13" t="s">
        <v>75</v>
      </c>
      <c r="AY154" s="166" t="s">
        <v>147</v>
      </c>
    </row>
    <row r="155" spans="2:65" s="13" customFormat="1" ht="11.25">
      <c r="B155" s="165"/>
      <c r="D155" s="158" t="s">
        <v>218</v>
      </c>
      <c r="E155" s="166" t="s">
        <v>19</v>
      </c>
      <c r="F155" s="167" t="s">
        <v>254</v>
      </c>
      <c r="H155" s="166" t="s">
        <v>19</v>
      </c>
      <c r="I155" s="168"/>
      <c r="L155" s="165"/>
      <c r="M155" s="169"/>
      <c r="T155" s="170"/>
      <c r="AT155" s="166" t="s">
        <v>218</v>
      </c>
      <c r="AU155" s="166" t="s">
        <v>85</v>
      </c>
      <c r="AV155" s="13" t="s">
        <v>83</v>
      </c>
      <c r="AW155" s="13" t="s">
        <v>37</v>
      </c>
      <c r="AX155" s="13" t="s">
        <v>75</v>
      </c>
      <c r="AY155" s="166" t="s">
        <v>147</v>
      </c>
    </row>
    <row r="156" spans="2:65" s="12" customFormat="1" ht="33.75">
      <c r="B156" s="157"/>
      <c r="D156" s="158" t="s">
        <v>218</v>
      </c>
      <c r="E156" s="164" t="s">
        <v>19</v>
      </c>
      <c r="F156" s="159" t="s">
        <v>255</v>
      </c>
      <c r="H156" s="160">
        <v>118.999</v>
      </c>
      <c r="I156" s="161"/>
      <c r="L156" s="157"/>
      <c r="M156" s="162"/>
      <c r="T156" s="163"/>
      <c r="AT156" s="164" t="s">
        <v>218</v>
      </c>
      <c r="AU156" s="164" t="s">
        <v>85</v>
      </c>
      <c r="AV156" s="12" t="s">
        <v>85</v>
      </c>
      <c r="AW156" s="12" t="s">
        <v>37</v>
      </c>
      <c r="AX156" s="12" t="s">
        <v>75</v>
      </c>
      <c r="AY156" s="164" t="s">
        <v>147</v>
      </c>
    </row>
    <row r="157" spans="2:65" s="14" customFormat="1" ht="11.25">
      <c r="B157" s="171"/>
      <c r="D157" s="158" t="s">
        <v>218</v>
      </c>
      <c r="E157" s="172" t="s">
        <v>19</v>
      </c>
      <c r="F157" s="173" t="s">
        <v>256</v>
      </c>
      <c r="H157" s="174">
        <v>118.999</v>
      </c>
      <c r="I157" s="175"/>
      <c r="L157" s="171"/>
      <c r="M157" s="176"/>
      <c r="T157" s="177"/>
      <c r="AT157" s="172" t="s">
        <v>218</v>
      </c>
      <c r="AU157" s="172" t="s">
        <v>85</v>
      </c>
      <c r="AV157" s="14" t="s">
        <v>153</v>
      </c>
      <c r="AW157" s="14" t="s">
        <v>37</v>
      </c>
      <c r="AX157" s="14" t="s">
        <v>83</v>
      </c>
      <c r="AY157" s="172" t="s">
        <v>147</v>
      </c>
    </row>
    <row r="158" spans="2:65" s="1" customFormat="1" ht="24.2" customHeight="1">
      <c r="B158" s="32"/>
      <c r="C158" s="128" t="s">
        <v>257</v>
      </c>
      <c r="D158" s="128" t="s">
        <v>149</v>
      </c>
      <c r="E158" s="129" t="s">
        <v>258</v>
      </c>
      <c r="F158" s="130" t="s">
        <v>259</v>
      </c>
      <c r="G158" s="131" t="s">
        <v>152</v>
      </c>
      <c r="H158" s="132">
        <v>14.28</v>
      </c>
      <c r="I158" s="133"/>
      <c r="J158" s="134">
        <f>ROUND(I158*H158,2)</f>
        <v>0</v>
      </c>
      <c r="K158" s="135"/>
      <c r="L158" s="32"/>
      <c r="M158" s="136" t="s">
        <v>19</v>
      </c>
      <c r="N158" s="137" t="s">
        <v>46</v>
      </c>
      <c r="P158" s="138">
        <f>O158*H158</f>
        <v>0</v>
      </c>
      <c r="Q158" s="138">
        <v>2.5019800000000001</v>
      </c>
      <c r="R158" s="138">
        <f>Q158*H158</f>
        <v>35.728274399999997</v>
      </c>
      <c r="S158" s="138">
        <v>0</v>
      </c>
      <c r="T158" s="139">
        <f>S158*H158</f>
        <v>0</v>
      </c>
      <c r="AR158" s="140" t="s">
        <v>153</v>
      </c>
      <c r="AT158" s="140" t="s">
        <v>149</v>
      </c>
      <c r="AU158" s="140" t="s">
        <v>85</v>
      </c>
      <c r="AY158" s="17" t="s">
        <v>147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83</v>
      </c>
      <c r="BK158" s="141">
        <f>ROUND(I158*H158,2)</f>
        <v>0</v>
      </c>
      <c r="BL158" s="17" t="s">
        <v>153</v>
      </c>
      <c r="BM158" s="140" t="s">
        <v>260</v>
      </c>
    </row>
    <row r="159" spans="2:65" s="1" customFormat="1" ht="11.25">
      <c r="B159" s="32"/>
      <c r="D159" s="142" t="s">
        <v>155</v>
      </c>
      <c r="F159" s="143" t="s">
        <v>261</v>
      </c>
      <c r="I159" s="144"/>
      <c r="L159" s="32"/>
      <c r="M159" s="145"/>
      <c r="T159" s="53"/>
      <c r="AT159" s="17" t="s">
        <v>155</v>
      </c>
      <c r="AU159" s="17" t="s">
        <v>85</v>
      </c>
    </row>
    <row r="160" spans="2:65" s="13" customFormat="1" ht="11.25">
      <c r="B160" s="165"/>
      <c r="D160" s="158" t="s">
        <v>218</v>
      </c>
      <c r="E160" s="166" t="s">
        <v>19</v>
      </c>
      <c r="F160" s="167" t="s">
        <v>262</v>
      </c>
      <c r="H160" s="166" t="s">
        <v>19</v>
      </c>
      <c r="I160" s="168"/>
      <c r="L160" s="165"/>
      <c r="M160" s="169"/>
      <c r="T160" s="170"/>
      <c r="AT160" s="166" t="s">
        <v>218</v>
      </c>
      <c r="AU160" s="166" t="s">
        <v>85</v>
      </c>
      <c r="AV160" s="13" t="s">
        <v>83</v>
      </c>
      <c r="AW160" s="13" t="s">
        <v>37</v>
      </c>
      <c r="AX160" s="13" t="s">
        <v>75</v>
      </c>
      <c r="AY160" s="166" t="s">
        <v>147</v>
      </c>
    </row>
    <row r="161" spans="2:65" s="13" customFormat="1" ht="11.25">
      <c r="B161" s="165"/>
      <c r="D161" s="158" t="s">
        <v>218</v>
      </c>
      <c r="E161" s="166" t="s">
        <v>19</v>
      </c>
      <c r="F161" s="167" t="s">
        <v>254</v>
      </c>
      <c r="H161" s="166" t="s">
        <v>19</v>
      </c>
      <c r="I161" s="168"/>
      <c r="L161" s="165"/>
      <c r="M161" s="169"/>
      <c r="T161" s="170"/>
      <c r="AT161" s="166" t="s">
        <v>218</v>
      </c>
      <c r="AU161" s="166" t="s">
        <v>85</v>
      </c>
      <c r="AV161" s="13" t="s">
        <v>83</v>
      </c>
      <c r="AW161" s="13" t="s">
        <v>37</v>
      </c>
      <c r="AX161" s="13" t="s">
        <v>75</v>
      </c>
      <c r="AY161" s="166" t="s">
        <v>147</v>
      </c>
    </row>
    <row r="162" spans="2:65" s="12" customFormat="1" ht="33.75">
      <c r="B162" s="157"/>
      <c r="D162" s="158" t="s">
        <v>218</v>
      </c>
      <c r="E162" s="164" t="s">
        <v>19</v>
      </c>
      <c r="F162" s="159" t="s">
        <v>263</v>
      </c>
      <c r="H162" s="160">
        <v>14.28</v>
      </c>
      <c r="I162" s="161"/>
      <c r="L162" s="157"/>
      <c r="M162" s="162"/>
      <c r="T162" s="163"/>
      <c r="AT162" s="164" t="s">
        <v>218</v>
      </c>
      <c r="AU162" s="164" t="s">
        <v>85</v>
      </c>
      <c r="AV162" s="12" t="s">
        <v>85</v>
      </c>
      <c r="AW162" s="12" t="s">
        <v>37</v>
      </c>
      <c r="AX162" s="12" t="s">
        <v>75</v>
      </c>
      <c r="AY162" s="164" t="s">
        <v>147</v>
      </c>
    </row>
    <row r="163" spans="2:65" s="14" customFormat="1" ht="11.25">
      <c r="B163" s="171"/>
      <c r="D163" s="158" t="s">
        <v>218</v>
      </c>
      <c r="E163" s="172" t="s">
        <v>19</v>
      </c>
      <c r="F163" s="173" t="s">
        <v>256</v>
      </c>
      <c r="H163" s="174">
        <v>14.28</v>
      </c>
      <c r="I163" s="175"/>
      <c r="L163" s="171"/>
      <c r="M163" s="176"/>
      <c r="T163" s="177"/>
      <c r="AT163" s="172" t="s">
        <v>218</v>
      </c>
      <c r="AU163" s="172" t="s">
        <v>85</v>
      </c>
      <c r="AV163" s="14" t="s">
        <v>153</v>
      </c>
      <c r="AW163" s="14" t="s">
        <v>37</v>
      </c>
      <c r="AX163" s="14" t="s">
        <v>83</v>
      </c>
      <c r="AY163" s="172" t="s">
        <v>147</v>
      </c>
    </row>
    <row r="164" spans="2:65" s="1" customFormat="1" ht="24.2" customHeight="1">
      <c r="B164" s="32"/>
      <c r="C164" s="128" t="s">
        <v>264</v>
      </c>
      <c r="D164" s="128" t="s">
        <v>149</v>
      </c>
      <c r="E164" s="129" t="s">
        <v>265</v>
      </c>
      <c r="F164" s="130" t="s">
        <v>266</v>
      </c>
      <c r="G164" s="131" t="s">
        <v>159</v>
      </c>
      <c r="H164" s="132">
        <v>142.79900000000001</v>
      </c>
      <c r="I164" s="133"/>
      <c r="J164" s="134">
        <f>ROUND(I164*H164,2)</f>
        <v>0</v>
      </c>
      <c r="K164" s="135"/>
      <c r="L164" s="32"/>
      <c r="M164" s="136" t="s">
        <v>19</v>
      </c>
      <c r="N164" s="137" t="s">
        <v>46</v>
      </c>
      <c r="P164" s="138">
        <f>O164*H164</f>
        <v>0</v>
      </c>
      <c r="Q164" s="138">
        <v>8.4200000000000004E-3</v>
      </c>
      <c r="R164" s="138">
        <f>Q164*H164</f>
        <v>1.2023675800000002</v>
      </c>
      <c r="S164" s="138">
        <v>0</v>
      </c>
      <c r="T164" s="139">
        <f>S164*H164</f>
        <v>0</v>
      </c>
      <c r="AR164" s="140" t="s">
        <v>153</v>
      </c>
      <c r="AT164" s="140" t="s">
        <v>149</v>
      </c>
      <c r="AU164" s="140" t="s">
        <v>85</v>
      </c>
      <c r="AY164" s="17" t="s">
        <v>147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83</v>
      </c>
      <c r="BK164" s="141">
        <f>ROUND(I164*H164,2)</f>
        <v>0</v>
      </c>
      <c r="BL164" s="17" t="s">
        <v>153</v>
      </c>
      <c r="BM164" s="140" t="s">
        <v>267</v>
      </c>
    </row>
    <row r="165" spans="2:65" s="1" customFormat="1" ht="11.25">
      <c r="B165" s="32"/>
      <c r="D165" s="142" t="s">
        <v>155</v>
      </c>
      <c r="F165" s="143" t="s">
        <v>268</v>
      </c>
      <c r="I165" s="144"/>
      <c r="L165" s="32"/>
      <c r="M165" s="145"/>
      <c r="T165" s="53"/>
      <c r="AT165" s="17" t="s">
        <v>155</v>
      </c>
      <c r="AU165" s="17" t="s">
        <v>85</v>
      </c>
    </row>
    <row r="166" spans="2:65" s="13" customFormat="1" ht="22.5">
      <c r="B166" s="165"/>
      <c r="D166" s="158" t="s">
        <v>218</v>
      </c>
      <c r="E166" s="166" t="s">
        <v>19</v>
      </c>
      <c r="F166" s="167" t="s">
        <v>269</v>
      </c>
      <c r="H166" s="166" t="s">
        <v>19</v>
      </c>
      <c r="I166" s="168"/>
      <c r="L166" s="165"/>
      <c r="M166" s="169"/>
      <c r="T166" s="170"/>
      <c r="AT166" s="166" t="s">
        <v>218</v>
      </c>
      <c r="AU166" s="166" t="s">
        <v>85</v>
      </c>
      <c r="AV166" s="13" t="s">
        <v>83</v>
      </c>
      <c r="AW166" s="13" t="s">
        <v>37</v>
      </c>
      <c r="AX166" s="13" t="s">
        <v>75</v>
      </c>
      <c r="AY166" s="166" t="s">
        <v>147</v>
      </c>
    </row>
    <row r="167" spans="2:65" s="13" customFormat="1" ht="11.25">
      <c r="B167" s="165"/>
      <c r="D167" s="158" t="s">
        <v>218</v>
      </c>
      <c r="E167" s="166" t="s">
        <v>19</v>
      </c>
      <c r="F167" s="167" t="s">
        <v>254</v>
      </c>
      <c r="H167" s="166" t="s">
        <v>19</v>
      </c>
      <c r="I167" s="168"/>
      <c r="L167" s="165"/>
      <c r="M167" s="169"/>
      <c r="T167" s="170"/>
      <c r="AT167" s="166" t="s">
        <v>218</v>
      </c>
      <c r="AU167" s="166" t="s">
        <v>85</v>
      </c>
      <c r="AV167" s="13" t="s">
        <v>83</v>
      </c>
      <c r="AW167" s="13" t="s">
        <v>37</v>
      </c>
      <c r="AX167" s="13" t="s">
        <v>75</v>
      </c>
      <c r="AY167" s="166" t="s">
        <v>147</v>
      </c>
    </row>
    <row r="168" spans="2:65" s="12" customFormat="1" ht="33.75">
      <c r="B168" s="157"/>
      <c r="D168" s="158" t="s">
        <v>218</v>
      </c>
      <c r="E168" s="164" t="s">
        <v>19</v>
      </c>
      <c r="F168" s="159" t="s">
        <v>270</v>
      </c>
      <c r="H168" s="160">
        <v>142.79900000000001</v>
      </c>
      <c r="I168" s="161"/>
      <c r="L168" s="157"/>
      <c r="M168" s="162"/>
      <c r="T168" s="163"/>
      <c r="AT168" s="164" t="s">
        <v>218</v>
      </c>
      <c r="AU168" s="164" t="s">
        <v>85</v>
      </c>
      <c r="AV168" s="12" t="s">
        <v>85</v>
      </c>
      <c r="AW168" s="12" t="s">
        <v>37</v>
      </c>
      <c r="AX168" s="12" t="s">
        <v>75</v>
      </c>
      <c r="AY168" s="164" t="s">
        <v>147</v>
      </c>
    </row>
    <row r="169" spans="2:65" s="14" customFormat="1" ht="11.25">
      <c r="B169" s="171"/>
      <c r="D169" s="158" t="s">
        <v>218</v>
      </c>
      <c r="E169" s="172" t="s">
        <v>19</v>
      </c>
      <c r="F169" s="173" t="s">
        <v>256</v>
      </c>
      <c r="H169" s="174">
        <v>142.79900000000001</v>
      </c>
      <c r="I169" s="175"/>
      <c r="L169" s="171"/>
      <c r="M169" s="176"/>
      <c r="T169" s="177"/>
      <c r="AT169" s="172" t="s">
        <v>218</v>
      </c>
      <c r="AU169" s="172" t="s">
        <v>85</v>
      </c>
      <c r="AV169" s="14" t="s">
        <v>153</v>
      </c>
      <c r="AW169" s="14" t="s">
        <v>37</v>
      </c>
      <c r="AX169" s="14" t="s">
        <v>83</v>
      </c>
      <c r="AY169" s="172" t="s">
        <v>147</v>
      </c>
    </row>
    <row r="170" spans="2:65" s="1" customFormat="1" ht="24.2" customHeight="1">
      <c r="B170" s="32"/>
      <c r="C170" s="128" t="s">
        <v>7</v>
      </c>
      <c r="D170" s="128" t="s">
        <v>149</v>
      </c>
      <c r="E170" s="129" t="s">
        <v>271</v>
      </c>
      <c r="F170" s="130" t="s">
        <v>272</v>
      </c>
      <c r="G170" s="131" t="s">
        <v>159</v>
      </c>
      <c r="H170" s="132">
        <v>142.79900000000001</v>
      </c>
      <c r="I170" s="133"/>
      <c r="J170" s="134">
        <f>ROUND(I170*H170,2)</f>
        <v>0</v>
      </c>
      <c r="K170" s="135"/>
      <c r="L170" s="32"/>
      <c r="M170" s="136" t="s">
        <v>19</v>
      </c>
      <c r="N170" s="137" t="s">
        <v>46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153</v>
      </c>
      <c r="AT170" s="140" t="s">
        <v>149</v>
      </c>
      <c r="AU170" s="140" t="s">
        <v>85</v>
      </c>
      <c r="AY170" s="17" t="s">
        <v>147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7" t="s">
        <v>83</v>
      </c>
      <c r="BK170" s="141">
        <f>ROUND(I170*H170,2)</f>
        <v>0</v>
      </c>
      <c r="BL170" s="17" t="s">
        <v>153</v>
      </c>
      <c r="BM170" s="140" t="s">
        <v>273</v>
      </c>
    </row>
    <row r="171" spans="2:65" s="1" customFormat="1" ht="11.25">
      <c r="B171" s="32"/>
      <c r="D171" s="142" t="s">
        <v>155</v>
      </c>
      <c r="F171" s="143" t="s">
        <v>274</v>
      </c>
      <c r="I171" s="144"/>
      <c r="L171" s="32"/>
      <c r="M171" s="145"/>
      <c r="T171" s="53"/>
      <c r="AT171" s="17" t="s">
        <v>155</v>
      </c>
      <c r="AU171" s="17" t="s">
        <v>85</v>
      </c>
    </row>
    <row r="172" spans="2:65" s="13" customFormat="1" ht="22.5">
      <c r="B172" s="165"/>
      <c r="D172" s="158" t="s">
        <v>218</v>
      </c>
      <c r="E172" s="166" t="s">
        <v>19</v>
      </c>
      <c r="F172" s="167" t="s">
        <v>269</v>
      </c>
      <c r="H172" s="166" t="s">
        <v>19</v>
      </c>
      <c r="I172" s="168"/>
      <c r="L172" s="165"/>
      <c r="M172" s="169"/>
      <c r="T172" s="170"/>
      <c r="AT172" s="166" t="s">
        <v>218</v>
      </c>
      <c r="AU172" s="166" t="s">
        <v>85</v>
      </c>
      <c r="AV172" s="13" t="s">
        <v>83</v>
      </c>
      <c r="AW172" s="13" t="s">
        <v>37</v>
      </c>
      <c r="AX172" s="13" t="s">
        <v>75</v>
      </c>
      <c r="AY172" s="166" t="s">
        <v>147</v>
      </c>
    </row>
    <row r="173" spans="2:65" s="13" customFormat="1" ht="11.25">
      <c r="B173" s="165"/>
      <c r="D173" s="158" t="s">
        <v>218</v>
      </c>
      <c r="E173" s="166" t="s">
        <v>19</v>
      </c>
      <c r="F173" s="167" t="s">
        <v>254</v>
      </c>
      <c r="H173" s="166" t="s">
        <v>19</v>
      </c>
      <c r="I173" s="168"/>
      <c r="L173" s="165"/>
      <c r="M173" s="169"/>
      <c r="T173" s="170"/>
      <c r="AT173" s="166" t="s">
        <v>218</v>
      </c>
      <c r="AU173" s="166" t="s">
        <v>85</v>
      </c>
      <c r="AV173" s="13" t="s">
        <v>83</v>
      </c>
      <c r="AW173" s="13" t="s">
        <v>37</v>
      </c>
      <c r="AX173" s="13" t="s">
        <v>75</v>
      </c>
      <c r="AY173" s="166" t="s">
        <v>147</v>
      </c>
    </row>
    <row r="174" spans="2:65" s="12" customFormat="1" ht="33.75">
      <c r="B174" s="157"/>
      <c r="D174" s="158" t="s">
        <v>218</v>
      </c>
      <c r="E174" s="164" t="s">
        <v>19</v>
      </c>
      <c r="F174" s="159" t="s">
        <v>270</v>
      </c>
      <c r="H174" s="160">
        <v>142.79900000000001</v>
      </c>
      <c r="I174" s="161"/>
      <c r="L174" s="157"/>
      <c r="M174" s="162"/>
      <c r="T174" s="163"/>
      <c r="AT174" s="164" t="s">
        <v>218</v>
      </c>
      <c r="AU174" s="164" t="s">
        <v>85</v>
      </c>
      <c r="AV174" s="12" t="s">
        <v>85</v>
      </c>
      <c r="AW174" s="12" t="s">
        <v>37</v>
      </c>
      <c r="AX174" s="12" t="s">
        <v>75</v>
      </c>
      <c r="AY174" s="164" t="s">
        <v>147</v>
      </c>
    </row>
    <row r="175" spans="2:65" s="14" customFormat="1" ht="11.25">
      <c r="B175" s="171"/>
      <c r="D175" s="158" t="s">
        <v>218</v>
      </c>
      <c r="E175" s="172" t="s">
        <v>19</v>
      </c>
      <c r="F175" s="173" t="s">
        <v>256</v>
      </c>
      <c r="H175" s="174">
        <v>142.79900000000001</v>
      </c>
      <c r="I175" s="175"/>
      <c r="L175" s="171"/>
      <c r="M175" s="176"/>
      <c r="T175" s="177"/>
      <c r="AT175" s="172" t="s">
        <v>218</v>
      </c>
      <c r="AU175" s="172" t="s">
        <v>85</v>
      </c>
      <c r="AV175" s="14" t="s">
        <v>153</v>
      </c>
      <c r="AW175" s="14" t="s">
        <v>37</v>
      </c>
      <c r="AX175" s="14" t="s">
        <v>83</v>
      </c>
      <c r="AY175" s="172" t="s">
        <v>147</v>
      </c>
    </row>
    <row r="176" spans="2:65" s="11" customFormat="1" ht="22.9" customHeight="1">
      <c r="B176" s="116"/>
      <c r="D176" s="117" t="s">
        <v>74</v>
      </c>
      <c r="E176" s="126" t="s">
        <v>153</v>
      </c>
      <c r="F176" s="126" t="s">
        <v>275</v>
      </c>
      <c r="I176" s="119"/>
      <c r="J176" s="127">
        <f>BK176</f>
        <v>0</v>
      </c>
      <c r="L176" s="116"/>
      <c r="M176" s="121"/>
      <c r="P176" s="122">
        <f>SUM(P177:P207)</f>
        <v>0</v>
      </c>
      <c r="R176" s="122">
        <f>SUM(R177:R207)</f>
        <v>24.69610162</v>
      </c>
      <c r="T176" s="123">
        <f>SUM(T177:T207)</f>
        <v>0</v>
      </c>
      <c r="AR176" s="117" t="s">
        <v>83</v>
      </c>
      <c r="AT176" s="124" t="s">
        <v>74</v>
      </c>
      <c r="AU176" s="124" t="s">
        <v>83</v>
      </c>
      <c r="AY176" s="117" t="s">
        <v>147</v>
      </c>
      <c r="BK176" s="125">
        <f>SUM(BK177:BK207)</f>
        <v>0</v>
      </c>
    </row>
    <row r="177" spans="2:65" s="1" customFormat="1" ht="55.5" customHeight="1">
      <c r="B177" s="32"/>
      <c r="C177" s="128" t="s">
        <v>276</v>
      </c>
      <c r="D177" s="128" t="s">
        <v>149</v>
      </c>
      <c r="E177" s="129" t="s">
        <v>277</v>
      </c>
      <c r="F177" s="130" t="s">
        <v>278</v>
      </c>
      <c r="G177" s="131" t="s">
        <v>236</v>
      </c>
      <c r="H177" s="132">
        <v>8.8800000000000008</v>
      </c>
      <c r="I177" s="133"/>
      <c r="J177" s="134">
        <f>ROUND(I177*H177,2)</f>
        <v>0</v>
      </c>
      <c r="K177" s="135"/>
      <c r="L177" s="32"/>
      <c r="M177" s="136" t="s">
        <v>19</v>
      </c>
      <c r="N177" s="137" t="s">
        <v>46</v>
      </c>
      <c r="P177" s="138">
        <f>O177*H177</f>
        <v>0</v>
      </c>
      <c r="Q177" s="138">
        <v>3.465E-2</v>
      </c>
      <c r="R177" s="138">
        <f>Q177*H177</f>
        <v>0.30769200000000002</v>
      </c>
      <c r="S177" s="138">
        <v>0</v>
      </c>
      <c r="T177" s="139">
        <f>S177*H177</f>
        <v>0</v>
      </c>
      <c r="AR177" s="140" t="s">
        <v>153</v>
      </c>
      <c r="AT177" s="140" t="s">
        <v>149</v>
      </c>
      <c r="AU177" s="140" t="s">
        <v>85</v>
      </c>
      <c r="AY177" s="17" t="s">
        <v>147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83</v>
      </c>
      <c r="BK177" s="141">
        <f>ROUND(I177*H177,2)</f>
        <v>0</v>
      </c>
      <c r="BL177" s="17" t="s">
        <v>153</v>
      </c>
      <c r="BM177" s="140" t="s">
        <v>279</v>
      </c>
    </row>
    <row r="178" spans="2:65" s="1" customFormat="1" ht="11.25">
      <c r="B178" s="32"/>
      <c r="D178" s="142" t="s">
        <v>155</v>
      </c>
      <c r="F178" s="143" t="s">
        <v>280</v>
      </c>
      <c r="I178" s="144"/>
      <c r="L178" s="32"/>
      <c r="M178" s="145"/>
      <c r="T178" s="53"/>
      <c r="AT178" s="17" t="s">
        <v>155</v>
      </c>
      <c r="AU178" s="17" t="s">
        <v>85</v>
      </c>
    </row>
    <row r="179" spans="2:65" s="13" customFormat="1" ht="11.25">
      <c r="B179" s="165"/>
      <c r="D179" s="158" t="s">
        <v>218</v>
      </c>
      <c r="E179" s="166" t="s">
        <v>19</v>
      </c>
      <c r="F179" s="167" t="s">
        <v>281</v>
      </c>
      <c r="H179" s="166" t="s">
        <v>19</v>
      </c>
      <c r="I179" s="168"/>
      <c r="L179" s="165"/>
      <c r="M179" s="169"/>
      <c r="T179" s="170"/>
      <c r="AT179" s="166" t="s">
        <v>218</v>
      </c>
      <c r="AU179" s="166" t="s">
        <v>85</v>
      </c>
      <c r="AV179" s="13" t="s">
        <v>83</v>
      </c>
      <c r="AW179" s="13" t="s">
        <v>37</v>
      </c>
      <c r="AX179" s="13" t="s">
        <v>75</v>
      </c>
      <c r="AY179" s="166" t="s">
        <v>147</v>
      </c>
    </row>
    <row r="180" spans="2:65" s="12" customFormat="1" ht="11.25">
      <c r="B180" s="157"/>
      <c r="D180" s="158" t="s">
        <v>218</v>
      </c>
      <c r="E180" s="164" t="s">
        <v>19</v>
      </c>
      <c r="F180" s="159" t="s">
        <v>282</v>
      </c>
      <c r="H180" s="160">
        <v>8.8800000000000008</v>
      </c>
      <c r="I180" s="161"/>
      <c r="L180" s="157"/>
      <c r="M180" s="162"/>
      <c r="T180" s="163"/>
      <c r="AT180" s="164" t="s">
        <v>218</v>
      </c>
      <c r="AU180" s="164" t="s">
        <v>85</v>
      </c>
      <c r="AV180" s="12" t="s">
        <v>85</v>
      </c>
      <c r="AW180" s="12" t="s">
        <v>37</v>
      </c>
      <c r="AX180" s="12" t="s">
        <v>83</v>
      </c>
      <c r="AY180" s="164" t="s">
        <v>147</v>
      </c>
    </row>
    <row r="181" spans="2:65" s="1" customFormat="1" ht="37.9" customHeight="1">
      <c r="B181" s="32"/>
      <c r="C181" s="146" t="s">
        <v>283</v>
      </c>
      <c r="D181" s="146" t="s">
        <v>213</v>
      </c>
      <c r="E181" s="147" t="s">
        <v>284</v>
      </c>
      <c r="F181" s="148" t="s">
        <v>285</v>
      </c>
      <c r="G181" s="149" t="s">
        <v>286</v>
      </c>
      <c r="H181" s="150">
        <v>4</v>
      </c>
      <c r="I181" s="151"/>
      <c r="J181" s="152">
        <f>ROUND(I181*H181,2)</f>
        <v>0</v>
      </c>
      <c r="K181" s="153"/>
      <c r="L181" s="154"/>
      <c r="M181" s="155" t="s">
        <v>19</v>
      </c>
      <c r="N181" s="156" t="s">
        <v>46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186</v>
      </c>
      <c r="AT181" s="140" t="s">
        <v>213</v>
      </c>
      <c r="AU181" s="140" t="s">
        <v>85</v>
      </c>
      <c r="AY181" s="17" t="s">
        <v>147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83</v>
      </c>
      <c r="BK181" s="141">
        <f>ROUND(I181*H181,2)</f>
        <v>0</v>
      </c>
      <c r="BL181" s="17" t="s">
        <v>153</v>
      </c>
      <c r="BM181" s="140" t="s">
        <v>287</v>
      </c>
    </row>
    <row r="182" spans="2:65" s="1" customFormat="1" ht="37.9" customHeight="1">
      <c r="B182" s="32"/>
      <c r="C182" s="146" t="s">
        <v>288</v>
      </c>
      <c r="D182" s="146" t="s">
        <v>213</v>
      </c>
      <c r="E182" s="147" t="s">
        <v>289</v>
      </c>
      <c r="F182" s="148" t="s">
        <v>290</v>
      </c>
      <c r="G182" s="149" t="s">
        <v>286</v>
      </c>
      <c r="H182" s="150">
        <v>2</v>
      </c>
      <c r="I182" s="151"/>
      <c r="J182" s="152">
        <f>ROUND(I182*H182,2)</f>
        <v>0</v>
      </c>
      <c r="K182" s="153"/>
      <c r="L182" s="154"/>
      <c r="M182" s="155" t="s">
        <v>19</v>
      </c>
      <c r="N182" s="156" t="s">
        <v>46</v>
      </c>
      <c r="P182" s="138">
        <f>O182*H182</f>
        <v>0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186</v>
      </c>
      <c r="AT182" s="140" t="s">
        <v>213</v>
      </c>
      <c r="AU182" s="140" t="s">
        <v>85</v>
      </c>
      <c r="AY182" s="17" t="s">
        <v>147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7" t="s">
        <v>83</v>
      </c>
      <c r="BK182" s="141">
        <f>ROUND(I182*H182,2)</f>
        <v>0</v>
      </c>
      <c r="BL182" s="17" t="s">
        <v>153</v>
      </c>
      <c r="BM182" s="140" t="s">
        <v>291</v>
      </c>
    </row>
    <row r="183" spans="2:65" s="1" customFormat="1" ht="21.75" customHeight="1">
      <c r="B183" s="32"/>
      <c r="C183" s="146" t="s">
        <v>292</v>
      </c>
      <c r="D183" s="146" t="s">
        <v>213</v>
      </c>
      <c r="E183" s="147" t="s">
        <v>293</v>
      </c>
      <c r="F183" s="148" t="s">
        <v>294</v>
      </c>
      <c r="G183" s="149" t="s">
        <v>286</v>
      </c>
      <c r="H183" s="150">
        <v>4</v>
      </c>
      <c r="I183" s="151"/>
      <c r="J183" s="152">
        <f>ROUND(I183*H183,2)</f>
        <v>0</v>
      </c>
      <c r="K183" s="153"/>
      <c r="L183" s="154"/>
      <c r="M183" s="155" t="s">
        <v>19</v>
      </c>
      <c r="N183" s="156" t="s">
        <v>46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186</v>
      </c>
      <c r="AT183" s="140" t="s">
        <v>213</v>
      </c>
      <c r="AU183" s="140" t="s">
        <v>85</v>
      </c>
      <c r="AY183" s="17" t="s">
        <v>147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7" t="s">
        <v>83</v>
      </c>
      <c r="BK183" s="141">
        <f>ROUND(I183*H183,2)</f>
        <v>0</v>
      </c>
      <c r="BL183" s="17" t="s">
        <v>153</v>
      </c>
      <c r="BM183" s="140" t="s">
        <v>295</v>
      </c>
    </row>
    <row r="184" spans="2:65" s="1" customFormat="1" ht="37.9" customHeight="1">
      <c r="B184" s="32"/>
      <c r="C184" s="128" t="s">
        <v>296</v>
      </c>
      <c r="D184" s="128" t="s">
        <v>149</v>
      </c>
      <c r="E184" s="129" t="s">
        <v>297</v>
      </c>
      <c r="F184" s="130" t="s">
        <v>298</v>
      </c>
      <c r="G184" s="131" t="s">
        <v>159</v>
      </c>
      <c r="H184" s="132">
        <v>3.907</v>
      </c>
      <c r="I184" s="133"/>
      <c r="J184" s="134">
        <f>ROUND(I184*H184,2)</f>
        <v>0</v>
      </c>
      <c r="K184" s="135"/>
      <c r="L184" s="32"/>
      <c r="M184" s="136" t="s">
        <v>19</v>
      </c>
      <c r="N184" s="137" t="s">
        <v>46</v>
      </c>
      <c r="P184" s="138">
        <f>O184*H184</f>
        <v>0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153</v>
      </c>
      <c r="AT184" s="140" t="s">
        <v>149</v>
      </c>
      <c r="AU184" s="140" t="s">
        <v>85</v>
      </c>
      <c r="AY184" s="17" t="s">
        <v>147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7" t="s">
        <v>83</v>
      </c>
      <c r="BK184" s="141">
        <f>ROUND(I184*H184,2)</f>
        <v>0</v>
      </c>
      <c r="BL184" s="17" t="s">
        <v>153</v>
      </c>
      <c r="BM184" s="140" t="s">
        <v>299</v>
      </c>
    </row>
    <row r="185" spans="2:65" s="1" customFormat="1" ht="11.25">
      <c r="B185" s="32"/>
      <c r="D185" s="142" t="s">
        <v>155</v>
      </c>
      <c r="F185" s="143" t="s">
        <v>300</v>
      </c>
      <c r="I185" s="144"/>
      <c r="L185" s="32"/>
      <c r="M185" s="145"/>
      <c r="T185" s="53"/>
      <c r="AT185" s="17" t="s">
        <v>155</v>
      </c>
      <c r="AU185" s="17" t="s">
        <v>85</v>
      </c>
    </row>
    <row r="186" spans="2:65" s="13" customFormat="1" ht="11.25">
      <c r="B186" s="165"/>
      <c r="D186" s="158" t="s">
        <v>218</v>
      </c>
      <c r="E186" s="166" t="s">
        <v>19</v>
      </c>
      <c r="F186" s="167" t="s">
        <v>230</v>
      </c>
      <c r="H186" s="166" t="s">
        <v>19</v>
      </c>
      <c r="I186" s="168"/>
      <c r="L186" s="165"/>
      <c r="M186" s="169"/>
      <c r="T186" s="170"/>
      <c r="AT186" s="166" t="s">
        <v>218</v>
      </c>
      <c r="AU186" s="166" t="s">
        <v>85</v>
      </c>
      <c r="AV186" s="13" t="s">
        <v>83</v>
      </c>
      <c r="AW186" s="13" t="s">
        <v>37</v>
      </c>
      <c r="AX186" s="13" t="s">
        <v>75</v>
      </c>
      <c r="AY186" s="166" t="s">
        <v>147</v>
      </c>
    </row>
    <row r="187" spans="2:65" s="13" customFormat="1" ht="11.25">
      <c r="B187" s="165"/>
      <c r="D187" s="158" t="s">
        <v>218</v>
      </c>
      <c r="E187" s="166" t="s">
        <v>19</v>
      </c>
      <c r="F187" s="167" t="s">
        <v>301</v>
      </c>
      <c r="H187" s="166" t="s">
        <v>19</v>
      </c>
      <c r="I187" s="168"/>
      <c r="L187" s="165"/>
      <c r="M187" s="169"/>
      <c r="T187" s="170"/>
      <c r="AT187" s="166" t="s">
        <v>218</v>
      </c>
      <c r="AU187" s="166" t="s">
        <v>85</v>
      </c>
      <c r="AV187" s="13" t="s">
        <v>83</v>
      </c>
      <c r="AW187" s="13" t="s">
        <v>37</v>
      </c>
      <c r="AX187" s="13" t="s">
        <v>75</v>
      </c>
      <c r="AY187" s="166" t="s">
        <v>147</v>
      </c>
    </row>
    <row r="188" spans="2:65" s="12" customFormat="1" ht="11.25">
      <c r="B188" s="157"/>
      <c r="D188" s="158" t="s">
        <v>218</v>
      </c>
      <c r="E188" s="164" t="s">
        <v>19</v>
      </c>
      <c r="F188" s="159" t="s">
        <v>302</v>
      </c>
      <c r="H188" s="160">
        <v>3.907</v>
      </c>
      <c r="I188" s="161"/>
      <c r="L188" s="157"/>
      <c r="M188" s="162"/>
      <c r="T188" s="163"/>
      <c r="AT188" s="164" t="s">
        <v>218</v>
      </c>
      <c r="AU188" s="164" t="s">
        <v>85</v>
      </c>
      <c r="AV188" s="12" t="s">
        <v>85</v>
      </c>
      <c r="AW188" s="12" t="s">
        <v>37</v>
      </c>
      <c r="AX188" s="12" t="s">
        <v>83</v>
      </c>
      <c r="AY188" s="164" t="s">
        <v>147</v>
      </c>
    </row>
    <row r="189" spans="2:65" s="1" customFormat="1" ht="16.5" customHeight="1">
      <c r="B189" s="32"/>
      <c r="C189" s="146" t="s">
        <v>303</v>
      </c>
      <c r="D189" s="146" t="s">
        <v>213</v>
      </c>
      <c r="E189" s="147" t="s">
        <v>304</v>
      </c>
      <c r="F189" s="148" t="s">
        <v>305</v>
      </c>
      <c r="G189" s="149" t="s">
        <v>159</v>
      </c>
      <c r="H189" s="150">
        <v>4.298</v>
      </c>
      <c r="I189" s="151"/>
      <c r="J189" s="152">
        <f>ROUND(I189*H189,2)</f>
        <v>0</v>
      </c>
      <c r="K189" s="153"/>
      <c r="L189" s="154"/>
      <c r="M189" s="155" t="s">
        <v>19</v>
      </c>
      <c r="N189" s="156" t="s">
        <v>46</v>
      </c>
      <c r="P189" s="138">
        <f>O189*H189</f>
        <v>0</v>
      </c>
      <c r="Q189" s="138">
        <v>4.2000000000000002E-4</v>
      </c>
      <c r="R189" s="138">
        <f>Q189*H189</f>
        <v>1.8051600000000001E-3</v>
      </c>
      <c r="S189" s="138">
        <v>0</v>
      </c>
      <c r="T189" s="139">
        <f>S189*H189</f>
        <v>0</v>
      </c>
      <c r="AR189" s="140" t="s">
        <v>186</v>
      </c>
      <c r="AT189" s="140" t="s">
        <v>213</v>
      </c>
      <c r="AU189" s="140" t="s">
        <v>85</v>
      </c>
      <c r="AY189" s="17" t="s">
        <v>147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7" t="s">
        <v>83</v>
      </c>
      <c r="BK189" s="141">
        <f>ROUND(I189*H189,2)</f>
        <v>0</v>
      </c>
      <c r="BL189" s="17" t="s">
        <v>153</v>
      </c>
      <c r="BM189" s="140" t="s">
        <v>306</v>
      </c>
    </row>
    <row r="190" spans="2:65" s="12" customFormat="1" ht="11.25">
      <c r="B190" s="157"/>
      <c r="D190" s="158" t="s">
        <v>218</v>
      </c>
      <c r="F190" s="159" t="s">
        <v>307</v>
      </c>
      <c r="H190" s="160">
        <v>4.298</v>
      </c>
      <c r="I190" s="161"/>
      <c r="L190" s="157"/>
      <c r="M190" s="162"/>
      <c r="T190" s="163"/>
      <c r="AT190" s="164" t="s">
        <v>218</v>
      </c>
      <c r="AU190" s="164" t="s">
        <v>85</v>
      </c>
      <c r="AV190" s="12" t="s">
        <v>85</v>
      </c>
      <c r="AW190" s="12" t="s">
        <v>4</v>
      </c>
      <c r="AX190" s="12" t="s">
        <v>83</v>
      </c>
      <c r="AY190" s="164" t="s">
        <v>147</v>
      </c>
    </row>
    <row r="191" spans="2:65" s="1" customFormat="1" ht="37.9" customHeight="1">
      <c r="B191" s="32"/>
      <c r="C191" s="128" t="s">
        <v>308</v>
      </c>
      <c r="D191" s="128" t="s">
        <v>149</v>
      </c>
      <c r="E191" s="129" t="s">
        <v>309</v>
      </c>
      <c r="F191" s="130" t="s">
        <v>310</v>
      </c>
      <c r="G191" s="131" t="s">
        <v>152</v>
      </c>
      <c r="H191" s="132">
        <v>5.0439999999999996</v>
      </c>
      <c r="I191" s="133"/>
      <c r="J191" s="134">
        <f>ROUND(I191*H191,2)</f>
        <v>0</v>
      </c>
      <c r="K191" s="135"/>
      <c r="L191" s="32"/>
      <c r="M191" s="136" t="s">
        <v>19</v>
      </c>
      <c r="N191" s="137" t="s">
        <v>46</v>
      </c>
      <c r="P191" s="138">
        <f>O191*H191</f>
        <v>0</v>
      </c>
      <c r="Q191" s="138">
        <v>2.5019499999999999</v>
      </c>
      <c r="R191" s="138">
        <f>Q191*H191</f>
        <v>12.619835799999999</v>
      </c>
      <c r="S191" s="138">
        <v>0</v>
      </c>
      <c r="T191" s="139">
        <f>S191*H191</f>
        <v>0</v>
      </c>
      <c r="AR191" s="140" t="s">
        <v>153</v>
      </c>
      <c r="AT191" s="140" t="s">
        <v>149</v>
      </c>
      <c r="AU191" s="140" t="s">
        <v>85</v>
      </c>
      <c r="AY191" s="17" t="s">
        <v>147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83</v>
      </c>
      <c r="BK191" s="141">
        <f>ROUND(I191*H191,2)</f>
        <v>0</v>
      </c>
      <c r="BL191" s="17" t="s">
        <v>153</v>
      </c>
      <c r="BM191" s="140" t="s">
        <v>311</v>
      </c>
    </row>
    <row r="192" spans="2:65" s="1" customFormat="1" ht="11.25">
      <c r="B192" s="32"/>
      <c r="D192" s="142" t="s">
        <v>155</v>
      </c>
      <c r="F192" s="143" t="s">
        <v>312</v>
      </c>
      <c r="I192" s="144"/>
      <c r="L192" s="32"/>
      <c r="M192" s="145"/>
      <c r="T192" s="53"/>
      <c r="AT192" s="17" t="s">
        <v>155</v>
      </c>
      <c r="AU192" s="17" t="s">
        <v>85</v>
      </c>
    </row>
    <row r="193" spans="2:65" s="1" customFormat="1" ht="37.9" customHeight="1">
      <c r="B193" s="32"/>
      <c r="C193" s="128" t="s">
        <v>313</v>
      </c>
      <c r="D193" s="128" t="s">
        <v>149</v>
      </c>
      <c r="E193" s="129" t="s">
        <v>314</v>
      </c>
      <c r="F193" s="130" t="s">
        <v>315</v>
      </c>
      <c r="G193" s="131" t="s">
        <v>189</v>
      </c>
      <c r="H193" s="132">
        <v>0.09</v>
      </c>
      <c r="I193" s="133"/>
      <c r="J193" s="134">
        <f>ROUND(I193*H193,2)</f>
        <v>0</v>
      </c>
      <c r="K193" s="135"/>
      <c r="L193" s="32"/>
      <c r="M193" s="136" t="s">
        <v>19</v>
      </c>
      <c r="N193" s="137" t="s">
        <v>46</v>
      </c>
      <c r="P193" s="138">
        <f>O193*H193</f>
        <v>0</v>
      </c>
      <c r="Q193" s="138">
        <v>1.06277</v>
      </c>
      <c r="R193" s="138">
        <f>Q193*H193</f>
        <v>9.5649299999999993E-2</v>
      </c>
      <c r="S193" s="138">
        <v>0</v>
      </c>
      <c r="T193" s="139">
        <f>S193*H193</f>
        <v>0</v>
      </c>
      <c r="AR193" s="140" t="s">
        <v>153</v>
      </c>
      <c r="AT193" s="140" t="s">
        <v>149</v>
      </c>
      <c r="AU193" s="140" t="s">
        <v>85</v>
      </c>
      <c r="AY193" s="17" t="s">
        <v>147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83</v>
      </c>
      <c r="BK193" s="141">
        <f>ROUND(I193*H193,2)</f>
        <v>0</v>
      </c>
      <c r="BL193" s="17" t="s">
        <v>153</v>
      </c>
      <c r="BM193" s="140" t="s">
        <v>316</v>
      </c>
    </row>
    <row r="194" spans="2:65" s="1" customFormat="1" ht="11.25">
      <c r="B194" s="32"/>
      <c r="D194" s="142" t="s">
        <v>155</v>
      </c>
      <c r="F194" s="143" t="s">
        <v>317</v>
      </c>
      <c r="I194" s="144"/>
      <c r="L194" s="32"/>
      <c r="M194" s="145"/>
      <c r="T194" s="53"/>
      <c r="AT194" s="17" t="s">
        <v>155</v>
      </c>
      <c r="AU194" s="17" t="s">
        <v>85</v>
      </c>
    </row>
    <row r="195" spans="2:65" s="13" customFormat="1" ht="11.25">
      <c r="B195" s="165"/>
      <c r="D195" s="158" t="s">
        <v>218</v>
      </c>
      <c r="E195" s="166" t="s">
        <v>19</v>
      </c>
      <c r="F195" s="167" t="s">
        <v>230</v>
      </c>
      <c r="H195" s="166" t="s">
        <v>19</v>
      </c>
      <c r="I195" s="168"/>
      <c r="L195" s="165"/>
      <c r="M195" s="169"/>
      <c r="T195" s="170"/>
      <c r="AT195" s="166" t="s">
        <v>218</v>
      </c>
      <c r="AU195" s="166" t="s">
        <v>85</v>
      </c>
      <c r="AV195" s="13" t="s">
        <v>83</v>
      </c>
      <c r="AW195" s="13" t="s">
        <v>37</v>
      </c>
      <c r="AX195" s="13" t="s">
        <v>75</v>
      </c>
      <c r="AY195" s="166" t="s">
        <v>147</v>
      </c>
    </row>
    <row r="196" spans="2:65" s="12" customFormat="1" ht="11.25">
      <c r="B196" s="157"/>
      <c r="D196" s="158" t="s">
        <v>218</v>
      </c>
      <c r="E196" s="164" t="s">
        <v>19</v>
      </c>
      <c r="F196" s="159" t="s">
        <v>318</v>
      </c>
      <c r="H196" s="160">
        <v>0.09</v>
      </c>
      <c r="I196" s="161"/>
      <c r="L196" s="157"/>
      <c r="M196" s="162"/>
      <c r="T196" s="163"/>
      <c r="AT196" s="164" t="s">
        <v>218</v>
      </c>
      <c r="AU196" s="164" t="s">
        <v>85</v>
      </c>
      <c r="AV196" s="12" t="s">
        <v>85</v>
      </c>
      <c r="AW196" s="12" t="s">
        <v>37</v>
      </c>
      <c r="AX196" s="12" t="s">
        <v>83</v>
      </c>
      <c r="AY196" s="164" t="s">
        <v>147</v>
      </c>
    </row>
    <row r="197" spans="2:65" s="1" customFormat="1" ht="37.9" customHeight="1">
      <c r="B197" s="32"/>
      <c r="C197" s="128" t="s">
        <v>319</v>
      </c>
      <c r="D197" s="128" t="s">
        <v>149</v>
      </c>
      <c r="E197" s="129" t="s">
        <v>320</v>
      </c>
      <c r="F197" s="130" t="s">
        <v>321</v>
      </c>
      <c r="G197" s="131" t="s">
        <v>159</v>
      </c>
      <c r="H197" s="132">
        <v>2.7160000000000002</v>
      </c>
      <c r="I197" s="133"/>
      <c r="J197" s="134">
        <f>ROUND(I197*H197,2)</f>
        <v>0</v>
      </c>
      <c r="K197" s="135"/>
      <c r="L197" s="32"/>
      <c r="M197" s="136" t="s">
        <v>19</v>
      </c>
      <c r="N197" s="137" t="s">
        <v>46</v>
      </c>
      <c r="P197" s="138">
        <f>O197*H197</f>
        <v>0</v>
      </c>
      <c r="Q197" s="138">
        <v>1.2959999999999999E-2</v>
      </c>
      <c r="R197" s="138">
        <f>Q197*H197</f>
        <v>3.5199359999999999E-2</v>
      </c>
      <c r="S197" s="138">
        <v>0</v>
      </c>
      <c r="T197" s="139">
        <f>S197*H197</f>
        <v>0</v>
      </c>
      <c r="AR197" s="140" t="s">
        <v>153</v>
      </c>
      <c r="AT197" s="140" t="s">
        <v>149</v>
      </c>
      <c r="AU197" s="140" t="s">
        <v>85</v>
      </c>
      <c r="AY197" s="17" t="s">
        <v>147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7" t="s">
        <v>83</v>
      </c>
      <c r="BK197" s="141">
        <f>ROUND(I197*H197,2)</f>
        <v>0</v>
      </c>
      <c r="BL197" s="17" t="s">
        <v>153</v>
      </c>
      <c r="BM197" s="140" t="s">
        <v>322</v>
      </c>
    </row>
    <row r="198" spans="2:65" s="1" customFormat="1" ht="11.25">
      <c r="B198" s="32"/>
      <c r="D198" s="142" t="s">
        <v>155</v>
      </c>
      <c r="F198" s="143" t="s">
        <v>323</v>
      </c>
      <c r="I198" s="144"/>
      <c r="L198" s="32"/>
      <c r="M198" s="145"/>
      <c r="T198" s="53"/>
      <c r="AT198" s="17" t="s">
        <v>155</v>
      </c>
      <c r="AU198" s="17" t="s">
        <v>85</v>
      </c>
    </row>
    <row r="199" spans="2:65" s="13" customFormat="1" ht="11.25">
      <c r="B199" s="165"/>
      <c r="D199" s="158" t="s">
        <v>218</v>
      </c>
      <c r="E199" s="166" t="s">
        <v>19</v>
      </c>
      <c r="F199" s="167" t="s">
        <v>230</v>
      </c>
      <c r="H199" s="166" t="s">
        <v>19</v>
      </c>
      <c r="I199" s="168"/>
      <c r="L199" s="165"/>
      <c r="M199" s="169"/>
      <c r="T199" s="170"/>
      <c r="AT199" s="166" t="s">
        <v>218</v>
      </c>
      <c r="AU199" s="166" t="s">
        <v>85</v>
      </c>
      <c r="AV199" s="13" t="s">
        <v>83</v>
      </c>
      <c r="AW199" s="13" t="s">
        <v>37</v>
      </c>
      <c r="AX199" s="13" t="s">
        <v>75</v>
      </c>
      <c r="AY199" s="166" t="s">
        <v>147</v>
      </c>
    </row>
    <row r="200" spans="2:65" s="12" customFormat="1" ht="11.25">
      <c r="B200" s="157"/>
      <c r="D200" s="158" t="s">
        <v>218</v>
      </c>
      <c r="E200" s="164" t="s">
        <v>19</v>
      </c>
      <c r="F200" s="159" t="s">
        <v>324</v>
      </c>
      <c r="H200" s="160">
        <v>2.7160000000000002</v>
      </c>
      <c r="I200" s="161"/>
      <c r="L200" s="157"/>
      <c r="M200" s="162"/>
      <c r="T200" s="163"/>
      <c r="AT200" s="164" t="s">
        <v>218</v>
      </c>
      <c r="AU200" s="164" t="s">
        <v>85</v>
      </c>
      <c r="AV200" s="12" t="s">
        <v>85</v>
      </c>
      <c r="AW200" s="12" t="s">
        <v>37</v>
      </c>
      <c r="AX200" s="12" t="s">
        <v>83</v>
      </c>
      <c r="AY200" s="164" t="s">
        <v>147</v>
      </c>
    </row>
    <row r="201" spans="2:65" s="1" customFormat="1" ht="37.9" customHeight="1">
      <c r="B201" s="32"/>
      <c r="C201" s="128" t="s">
        <v>325</v>
      </c>
      <c r="D201" s="128" t="s">
        <v>149</v>
      </c>
      <c r="E201" s="129" t="s">
        <v>326</v>
      </c>
      <c r="F201" s="130" t="s">
        <v>327</v>
      </c>
      <c r="G201" s="131" t="s">
        <v>159</v>
      </c>
      <c r="H201" s="132">
        <v>2.7160000000000002</v>
      </c>
      <c r="I201" s="133"/>
      <c r="J201" s="134">
        <f>ROUND(I201*H201,2)</f>
        <v>0</v>
      </c>
      <c r="K201" s="135"/>
      <c r="L201" s="32"/>
      <c r="M201" s="136" t="s">
        <v>19</v>
      </c>
      <c r="N201" s="137" t="s">
        <v>46</v>
      </c>
      <c r="P201" s="138">
        <f>O201*H201</f>
        <v>0</v>
      </c>
      <c r="Q201" s="138">
        <v>0</v>
      </c>
      <c r="R201" s="138">
        <f>Q201*H201</f>
        <v>0</v>
      </c>
      <c r="S201" s="138">
        <v>0</v>
      </c>
      <c r="T201" s="139">
        <f>S201*H201</f>
        <v>0</v>
      </c>
      <c r="AR201" s="140" t="s">
        <v>153</v>
      </c>
      <c r="AT201" s="140" t="s">
        <v>149</v>
      </c>
      <c r="AU201" s="140" t="s">
        <v>85</v>
      </c>
      <c r="AY201" s="17" t="s">
        <v>147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7" t="s">
        <v>83</v>
      </c>
      <c r="BK201" s="141">
        <f>ROUND(I201*H201,2)</f>
        <v>0</v>
      </c>
      <c r="BL201" s="17" t="s">
        <v>153</v>
      </c>
      <c r="BM201" s="140" t="s">
        <v>328</v>
      </c>
    </row>
    <row r="202" spans="2:65" s="1" customFormat="1" ht="11.25">
      <c r="B202" s="32"/>
      <c r="D202" s="142" t="s">
        <v>155</v>
      </c>
      <c r="F202" s="143" t="s">
        <v>329</v>
      </c>
      <c r="I202" s="144"/>
      <c r="L202" s="32"/>
      <c r="M202" s="145"/>
      <c r="T202" s="53"/>
      <c r="AT202" s="17" t="s">
        <v>155</v>
      </c>
      <c r="AU202" s="17" t="s">
        <v>85</v>
      </c>
    </row>
    <row r="203" spans="2:65" s="1" customFormat="1" ht="37.9" customHeight="1">
      <c r="B203" s="32"/>
      <c r="C203" s="128" t="s">
        <v>330</v>
      </c>
      <c r="D203" s="128" t="s">
        <v>149</v>
      </c>
      <c r="E203" s="129" t="s">
        <v>331</v>
      </c>
      <c r="F203" s="130" t="s">
        <v>332</v>
      </c>
      <c r="G203" s="131" t="s">
        <v>152</v>
      </c>
      <c r="H203" s="132">
        <v>5.3869999999999996</v>
      </c>
      <c r="I203" s="133"/>
      <c r="J203" s="134">
        <f>ROUND(I203*H203,2)</f>
        <v>0</v>
      </c>
      <c r="K203" s="135"/>
      <c r="L203" s="32"/>
      <c r="M203" s="136" t="s">
        <v>19</v>
      </c>
      <c r="N203" s="137" t="s">
        <v>46</v>
      </c>
      <c r="P203" s="138">
        <f>O203*H203</f>
        <v>0</v>
      </c>
      <c r="Q203" s="138">
        <v>2.16</v>
      </c>
      <c r="R203" s="138">
        <f>Q203*H203</f>
        <v>11.63592</v>
      </c>
      <c r="S203" s="138">
        <v>0</v>
      </c>
      <c r="T203" s="139">
        <f>S203*H203</f>
        <v>0</v>
      </c>
      <c r="AR203" s="140" t="s">
        <v>153</v>
      </c>
      <c r="AT203" s="140" t="s">
        <v>149</v>
      </c>
      <c r="AU203" s="140" t="s">
        <v>85</v>
      </c>
      <c r="AY203" s="17" t="s">
        <v>147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7" t="s">
        <v>83</v>
      </c>
      <c r="BK203" s="141">
        <f>ROUND(I203*H203,2)</f>
        <v>0</v>
      </c>
      <c r="BL203" s="17" t="s">
        <v>153</v>
      </c>
      <c r="BM203" s="140" t="s">
        <v>333</v>
      </c>
    </row>
    <row r="204" spans="2:65" s="1" customFormat="1" ht="11.25">
      <c r="B204" s="32"/>
      <c r="D204" s="142" t="s">
        <v>155</v>
      </c>
      <c r="F204" s="143" t="s">
        <v>334</v>
      </c>
      <c r="I204" s="144"/>
      <c r="L204" s="32"/>
      <c r="M204" s="145"/>
      <c r="T204" s="53"/>
      <c r="AT204" s="17" t="s">
        <v>155</v>
      </c>
      <c r="AU204" s="17" t="s">
        <v>85</v>
      </c>
    </row>
    <row r="205" spans="2:65" s="13" customFormat="1" ht="11.25">
      <c r="B205" s="165"/>
      <c r="D205" s="158" t="s">
        <v>218</v>
      </c>
      <c r="E205" s="166" t="s">
        <v>19</v>
      </c>
      <c r="F205" s="167" t="s">
        <v>230</v>
      </c>
      <c r="H205" s="166" t="s">
        <v>19</v>
      </c>
      <c r="I205" s="168"/>
      <c r="L205" s="165"/>
      <c r="M205" s="169"/>
      <c r="T205" s="170"/>
      <c r="AT205" s="166" t="s">
        <v>218</v>
      </c>
      <c r="AU205" s="166" t="s">
        <v>85</v>
      </c>
      <c r="AV205" s="13" t="s">
        <v>83</v>
      </c>
      <c r="AW205" s="13" t="s">
        <v>37</v>
      </c>
      <c r="AX205" s="13" t="s">
        <v>75</v>
      </c>
      <c r="AY205" s="166" t="s">
        <v>147</v>
      </c>
    </row>
    <row r="206" spans="2:65" s="13" customFormat="1" ht="11.25">
      <c r="B206" s="165"/>
      <c r="D206" s="158" t="s">
        <v>218</v>
      </c>
      <c r="E206" s="166" t="s">
        <v>19</v>
      </c>
      <c r="F206" s="167" t="s">
        <v>335</v>
      </c>
      <c r="H206" s="166" t="s">
        <v>19</v>
      </c>
      <c r="I206" s="168"/>
      <c r="L206" s="165"/>
      <c r="M206" s="169"/>
      <c r="T206" s="170"/>
      <c r="AT206" s="166" t="s">
        <v>218</v>
      </c>
      <c r="AU206" s="166" t="s">
        <v>85</v>
      </c>
      <c r="AV206" s="13" t="s">
        <v>83</v>
      </c>
      <c r="AW206" s="13" t="s">
        <v>37</v>
      </c>
      <c r="AX206" s="13" t="s">
        <v>75</v>
      </c>
      <c r="AY206" s="166" t="s">
        <v>147</v>
      </c>
    </row>
    <row r="207" spans="2:65" s="12" customFormat="1" ht="11.25">
      <c r="B207" s="157"/>
      <c r="D207" s="158" t="s">
        <v>218</v>
      </c>
      <c r="E207" s="164" t="s">
        <v>19</v>
      </c>
      <c r="F207" s="159" t="s">
        <v>336</v>
      </c>
      <c r="H207" s="160">
        <v>5.3869999999999996</v>
      </c>
      <c r="I207" s="161"/>
      <c r="L207" s="157"/>
      <c r="M207" s="162"/>
      <c r="T207" s="163"/>
      <c r="AT207" s="164" t="s">
        <v>218</v>
      </c>
      <c r="AU207" s="164" t="s">
        <v>85</v>
      </c>
      <c r="AV207" s="12" t="s">
        <v>85</v>
      </c>
      <c r="AW207" s="12" t="s">
        <v>37</v>
      </c>
      <c r="AX207" s="12" t="s">
        <v>83</v>
      </c>
      <c r="AY207" s="164" t="s">
        <v>147</v>
      </c>
    </row>
    <row r="208" spans="2:65" s="11" customFormat="1" ht="22.9" customHeight="1">
      <c r="B208" s="116"/>
      <c r="D208" s="117" t="s">
        <v>74</v>
      </c>
      <c r="E208" s="126" t="s">
        <v>171</v>
      </c>
      <c r="F208" s="126" t="s">
        <v>337</v>
      </c>
      <c r="I208" s="119"/>
      <c r="J208" s="127">
        <f>BK208</f>
        <v>0</v>
      </c>
      <c r="L208" s="116"/>
      <c r="M208" s="121"/>
      <c r="P208" s="122">
        <f>SUM(P209:P212)</f>
        <v>0</v>
      </c>
      <c r="R208" s="122">
        <f>SUM(R209:R212)</f>
        <v>1.2988850000000001</v>
      </c>
      <c r="T208" s="123">
        <f>SUM(T209:T212)</f>
        <v>0</v>
      </c>
      <c r="AR208" s="117" t="s">
        <v>83</v>
      </c>
      <c r="AT208" s="124" t="s">
        <v>74</v>
      </c>
      <c r="AU208" s="124" t="s">
        <v>83</v>
      </c>
      <c r="AY208" s="117" t="s">
        <v>147</v>
      </c>
      <c r="BK208" s="125">
        <f>SUM(BK209:BK212)</f>
        <v>0</v>
      </c>
    </row>
    <row r="209" spans="2:65" s="1" customFormat="1" ht="76.349999999999994" customHeight="1">
      <c r="B209" s="32"/>
      <c r="C209" s="128" t="s">
        <v>338</v>
      </c>
      <c r="D209" s="128" t="s">
        <v>149</v>
      </c>
      <c r="E209" s="129" t="s">
        <v>339</v>
      </c>
      <c r="F209" s="130" t="s">
        <v>340</v>
      </c>
      <c r="G209" s="131" t="s">
        <v>159</v>
      </c>
      <c r="H209" s="132">
        <v>5.95</v>
      </c>
      <c r="I209" s="133"/>
      <c r="J209" s="134">
        <f>ROUND(I209*H209,2)</f>
        <v>0</v>
      </c>
      <c r="K209" s="135"/>
      <c r="L209" s="32"/>
      <c r="M209" s="136" t="s">
        <v>19</v>
      </c>
      <c r="N209" s="137" t="s">
        <v>46</v>
      </c>
      <c r="P209" s="138">
        <f>O209*H209</f>
        <v>0</v>
      </c>
      <c r="Q209" s="138">
        <v>0.10100000000000001</v>
      </c>
      <c r="R209" s="138">
        <f>Q209*H209</f>
        <v>0.6009500000000001</v>
      </c>
      <c r="S209" s="138">
        <v>0</v>
      </c>
      <c r="T209" s="139">
        <f>S209*H209</f>
        <v>0</v>
      </c>
      <c r="AR209" s="140" t="s">
        <v>153</v>
      </c>
      <c r="AT209" s="140" t="s">
        <v>149</v>
      </c>
      <c r="AU209" s="140" t="s">
        <v>85</v>
      </c>
      <c r="AY209" s="17" t="s">
        <v>147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7" t="s">
        <v>83</v>
      </c>
      <c r="BK209" s="141">
        <f>ROUND(I209*H209,2)</f>
        <v>0</v>
      </c>
      <c r="BL209" s="17" t="s">
        <v>153</v>
      </c>
      <c r="BM209" s="140" t="s">
        <v>341</v>
      </c>
    </row>
    <row r="210" spans="2:65" s="1" customFormat="1" ht="11.25">
      <c r="B210" s="32"/>
      <c r="D210" s="142" t="s">
        <v>155</v>
      </c>
      <c r="F210" s="143" t="s">
        <v>342</v>
      </c>
      <c r="I210" s="144"/>
      <c r="L210" s="32"/>
      <c r="M210" s="145"/>
      <c r="T210" s="53"/>
      <c r="AT210" s="17" t="s">
        <v>155</v>
      </c>
      <c r="AU210" s="17" t="s">
        <v>85</v>
      </c>
    </row>
    <row r="211" spans="2:65" s="1" customFormat="1" ht="24.2" customHeight="1">
      <c r="B211" s="32"/>
      <c r="C211" s="146" t="s">
        <v>343</v>
      </c>
      <c r="D211" s="146" t="s">
        <v>213</v>
      </c>
      <c r="E211" s="147" t="s">
        <v>344</v>
      </c>
      <c r="F211" s="148" t="s">
        <v>345</v>
      </c>
      <c r="G211" s="149" t="s">
        <v>159</v>
      </c>
      <c r="H211" s="150">
        <v>6.069</v>
      </c>
      <c r="I211" s="151"/>
      <c r="J211" s="152">
        <f>ROUND(I211*H211,2)</f>
        <v>0</v>
      </c>
      <c r="K211" s="153"/>
      <c r="L211" s="154"/>
      <c r="M211" s="155" t="s">
        <v>19</v>
      </c>
      <c r="N211" s="156" t="s">
        <v>46</v>
      </c>
      <c r="P211" s="138">
        <f>O211*H211</f>
        <v>0</v>
      </c>
      <c r="Q211" s="138">
        <v>0.115</v>
      </c>
      <c r="R211" s="138">
        <f>Q211*H211</f>
        <v>0.69793499999999997</v>
      </c>
      <c r="S211" s="138">
        <v>0</v>
      </c>
      <c r="T211" s="139">
        <f>S211*H211</f>
        <v>0</v>
      </c>
      <c r="AR211" s="140" t="s">
        <v>186</v>
      </c>
      <c r="AT211" s="140" t="s">
        <v>213</v>
      </c>
      <c r="AU211" s="140" t="s">
        <v>85</v>
      </c>
      <c r="AY211" s="17" t="s">
        <v>147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7" t="s">
        <v>83</v>
      </c>
      <c r="BK211" s="141">
        <f>ROUND(I211*H211,2)</f>
        <v>0</v>
      </c>
      <c r="BL211" s="17" t="s">
        <v>153</v>
      </c>
      <c r="BM211" s="140" t="s">
        <v>346</v>
      </c>
    </row>
    <row r="212" spans="2:65" s="12" customFormat="1" ht="11.25">
      <c r="B212" s="157"/>
      <c r="D212" s="158" t="s">
        <v>218</v>
      </c>
      <c r="F212" s="159" t="s">
        <v>347</v>
      </c>
      <c r="H212" s="160">
        <v>6.069</v>
      </c>
      <c r="I212" s="161"/>
      <c r="L212" s="157"/>
      <c r="M212" s="162"/>
      <c r="T212" s="163"/>
      <c r="AT212" s="164" t="s">
        <v>218</v>
      </c>
      <c r="AU212" s="164" t="s">
        <v>85</v>
      </c>
      <c r="AV212" s="12" t="s">
        <v>85</v>
      </c>
      <c r="AW212" s="12" t="s">
        <v>4</v>
      </c>
      <c r="AX212" s="12" t="s">
        <v>83</v>
      </c>
      <c r="AY212" s="164" t="s">
        <v>147</v>
      </c>
    </row>
    <row r="213" spans="2:65" s="11" customFormat="1" ht="22.9" customHeight="1">
      <c r="B213" s="116"/>
      <c r="D213" s="117" t="s">
        <v>74</v>
      </c>
      <c r="E213" s="126" t="s">
        <v>176</v>
      </c>
      <c r="F213" s="126" t="s">
        <v>348</v>
      </c>
      <c r="I213" s="119"/>
      <c r="J213" s="127">
        <f>BK213</f>
        <v>0</v>
      </c>
      <c r="L213" s="116"/>
      <c r="M213" s="121"/>
      <c r="P213" s="122">
        <f>SUM(P214:P1006)</f>
        <v>0</v>
      </c>
      <c r="R213" s="122">
        <f>SUM(R214:R1006)</f>
        <v>56.801257849999999</v>
      </c>
      <c r="T213" s="123">
        <f>SUM(T214:T1006)</f>
        <v>0</v>
      </c>
      <c r="AR213" s="117" t="s">
        <v>83</v>
      </c>
      <c r="AT213" s="124" t="s">
        <v>74</v>
      </c>
      <c r="AU213" s="124" t="s">
        <v>83</v>
      </c>
      <c r="AY213" s="117" t="s">
        <v>147</v>
      </c>
      <c r="BK213" s="125">
        <f>SUM(BK214:BK1006)</f>
        <v>0</v>
      </c>
    </row>
    <row r="214" spans="2:65" s="1" customFormat="1" ht="24.2" customHeight="1">
      <c r="B214" s="32"/>
      <c r="C214" s="128" t="s">
        <v>349</v>
      </c>
      <c r="D214" s="128" t="s">
        <v>149</v>
      </c>
      <c r="E214" s="129" t="s">
        <v>350</v>
      </c>
      <c r="F214" s="130" t="s">
        <v>351</v>
      </c>
      <c r="G214" s="131" t="s">
        <v>159</v>
      </c>
      <c r="H214" s="132">
        <v>10.08</v>
      </c>
      <c r="I214" s="133"/>
      <c r="J214" s="134">
        <f>ROUND(I214*H214,2)</f>
        <v>0</v>
      </c>
      <c r="K214" s="135"/>
      <c r="L214" s="32"/>
      <c r="M214" s="136" t="s">
        <v>19</v>
      </c>
      <c r="N214" s="137" t="s">
        <v>46</v>
      </c>
      <c r="P214" s="138">
        <f>O214*H214</f>
        <v>0</v>
      </c>
      <c r="Q214" s="138">
        <v>2.5999999999999998E-4</v>
      </c>
      <c r="R214" s="138">
        <f>Q214*H214</f>
        <v>2.6208E-3</v>
      </c>
      <c r="S214" s="138">
        <v>0</v>
      </c>
      <c r="T214" s="139">
        <f>S214*H214</f>
        <v>0</v>
      </c>
      <c r="AR214" s="140" t="s">
        <v>153</v>
      </c>
      <c r="AT214" s="140" t="s">
        <v>149</v>
      </c>
      <c r="AU214" s="140" t="s">
        <v>85</v>
      </c>
      <c r="AY214" s="17" t="s">
        <v>147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7" t="s">
        <v>83</v>
      </c>
      <c r="BK214" s="141">
        <f>ROUND(I214*H214,2)</f>
        <v>0</v>
      </c>
      <c r="BL214" s="17" t="s">
        <v>153</v>
      </c>
      <c r="BM214" s="140" t="s">
        <v>352</v>
      </c>
    </row>
    <row r="215" spans="2:65" s="1" customFormat="1" ht="11.25">
      <c r="B215" s="32"/>
      <c r="D215" s="142" t="s">
        <v>155</v>
      </c>
      <c r="F215" s="143" t="s">
        <v>353</v>
      </c>
      <c r="I215" s="144"/>
      <c r="L215" s="32"/>
      <c r="M215" s="145"/>
      <c r="T215" s="53"/>
      <c r="AT215" s="17" t="s">
        <v>155</v>
      </c>
      <c r="AU215" s="17" t="s">
        <v>85</v>
      </c>
    </row>
    <row r="216" spans="2:65" s="13" customFormat="1" ht="22.5">
      <c r="B216" s="165"/>
      <c r="D216" s="158" t="s">
        <v>218</v>
      </c>
      <c r="E216" s="166" t="s">
        <v>19</v>
      </c>
      <c r="F216" s="167" t="s">
        <v>354</v>
      </c>
      <c r="H216" s="166" t="s">
        <v>19</v>
      </c>
      <c r="I216" s="168"/>
      <c r="L216" s="165"/>
      <c r="M216" s="169"/>
      <c r="T216" s="170"/>
      <c r="AT216" s="166" t="s">
        <v>218</v>
      </c>
      <c r="AU216" s="166" t="s">
        <v>85</v>
      </c>
      <c r="AV216" s="13" t="s">
        <v>83</v>
      </c>
      <c r="AW216" s="13" t="s">
        <v>37</v>
      </c>
      <c r="AX216" s="13" t="s">
        <v>75</v>
      </c>
      <c r="AY216" s="166" t="s">
        <v>147</v>
      </c>
    </row>
    <row r="217" spans="2:65" s="13" customFormat="1" ht="11.25">
      <c r="B217" s="165"/>
      <c r="D217" s="158" t="s">
        <v>218</v>
      </c>
      <c r="E217" s="166" t="s">
        <v>19</v>
      </c>
      <c r="F217" s="167" t="s">
        <v>355</v>
      </c>
      <c r="H217" s="166" t="s">
        <v>19</v>
      </c>
      <c r="I217" s="168"/>
      <c r="L217" s="165"/>
      <c r="M217" s="169"/>
      <c r="T217" s="170"/>
      <c r="AT217" s="166" t="s">
        <v>218</v>
      </c>
      <c r="AU217" s="166" t="s">
        <v>85</v>
      </c>
      <c r="AV217" s="13" t="s">
        <v>83</v>
      </c>
      <c r="AW217" s="13" t="s">
        <v>37</v>
      </c>
      <c r="AX217" s="13" t="s">
        <v>75</v>
      </c>
      <c r="AY217" s="166" t="s">
        <v>147</v>
      </c>
    </row>
    <row r="218" spans="2:65" s="12" customFormat="1" ht="11.25">
      <c r="B218" s="157"/>
      <c r="D218" s="158" t="s">
        <v>218</v>
      </c>
      <c r="E218" s="164" t="s">
        <v>19</v>
      </c>
      <c r="F218" s="159" t="s">
        <v>356</v>
      </c>
      <c r="H218" s="160">
        <v>7.08</v>
      </c>
      <c r="I218" s="161"/>
      <c r="L218" s="157"/>
      <c r="M218" s="162"/>
      <c r="T218" s="163"/>
      <c r="AT218" s="164" t="s">
        <v>218</v>
      </c>
      <c r="AU218" s="164" t="s">
        <v>85</v>
      </c>
      <c r="AV218" s="12" t="s">
        <v>85</v>
      </c>
      <c r="AW218" s="12" t="s">
        <v>37</v>
      </c>
      <c r="AX218" s="12" t="s">
        <v>75</v>
      </c>
      <c r="AY218" s="164" t="s">
        <v>147</v>
      </c>
    </row>
    <row r="219" spans="2:65" s="13" customFormat="1" ht="11.25">
      <c r="B219" s="165"/>
      <c r="D219" s="158" t="s">
        <v>218</v>
      </c>
      <c r="E219" s="166" t="s">
        <v>19</v>
      </c>
      <c r="F219" s="167" t="s">
        <v>357</v>
      </c>
      <c r="H219" s="166" t="s">
        <v>19</v>
      </c>
      <c r="I219" s="168"/>
      <c r="L219" s="165"/>
      <c r="M219" s="169"/>
      <c r="T219" s="170"/>
      <c r="AT219" s="166" t="s">
        <v>218</v>
      </c>
      <c r="AU219" s="166" t="s">
        <v>85</v>
      </c>
      <c r="AV219" s="13" t="s">
        <v>83</v>
      </c>
      <c r="AW219" s="13" t="s">
        <v>37</v>
      </c>
      <c r="AX219" s="13" t="s">
        <v>75</v>
      </c>
      <c r="AY219" s="166" t="s">
        <v>147</v>
      </c>
    </row>
    <row r="220" spans="2:65" s="12" customFormat="1" ht="11.25">
      <c r="B220" s="157"/>
      <c r="D220" s="158" t="s">
        <v>218</v>
      </c>
      <c r="E220" s="164" t="s">
        <v>19</v>
      </c>
      <c r="F220" s="159" t="s">
        <v>358</v>
      </c>
      <c r="H220" s="160">
        <v>3</v>
      </c>
      <c r="I220" s="161"/>
      <c r="L220" s="157"/>
      <c r="M220" s="162"/>
      <c r="T220" s="163"/>
      <c r="AT220" s="164" t="s">
        <v>218</v>
      </c>
      <c r="AU220" s="164" t="s">
        <v>85</v>
      </c>
      <c r="AV220" s="12" t="s">
        <v>85</v>
      </c>
      <c r="AW220" s="12" t="s">
        <v>37</v>
      </c>
      <c r="AX220" s="12" t="s">
        <v>75</v>
      </c>
      <c r="AY220" s="164" t="s">
        <v>147</v>
      </c>
    </row>
    <row r="221" spans="2:65" s="14" customFormat="1" ht="11.25">
      <c r="B221" s="171"/>
      <c r="D221" s="158" t="s">
        <v>218</v>
      </c>
      <c r="E221" s="172" t="s">
        <v>19</v>
      </c>
      <c r="F221" s="173" t="s">
        <v>256</v>
      </c>
      <c r="H221" s="174">
        <v>10.08</v>
      </c>
      <c r="I221" s="175"/>
      <c r="L221" s="171"/>
      <c r="M221" s="176"/>
      <c r="T221" s="177"/>
      <c r="AT221" s="172" t="s">
        <v>218</v>
      </c>
      <c r="AU221" s="172" t="s">
        <v>85</v>
      </c>
      <c r="AV221" s="14" t="s">
        <v>153</v>
      </c>
      <c r="AW221" s="14" t="s">
        <v>37</v>
      </c>
      <c r="AX221" s="14" t="s">
        <v>83</v>
      </c>
      <c r="AY221" s="172" t="s">
        <v>147</v>
      </c>
    </row>
    <row r="222" spans="2:65" s="1" customFormat="1" ht="24.2" customHeight="1">
      <c r="B222" s="32"/>
      <c r="C222" s="128" t="s">
        <v>359</v>
      </c>
      <c r="D222" s="128" t="s">
        <v>149</v>
      </c>
      <c r="E222" s="129" t="s">
        <v>360</v>
      </c>
      <c r="F222" s="130" t="s">
        <v>361</v>
      </c>
      <c r="G222" s="131" t="s">
        <v>159</v>
      </c>
      <c r="H222" s="132">
        <v>10.08</v>
      </c>
      <c r="I222" s="133"/>
      <c r="J222" s="134">
        <f>ROUND(I222*H222,2)</f>
        <v>0</v>
      </c>
      <c r="K222" s="135"/>
      <c r="L222" s="32"/>
      <c r="M222" s="136" t="s">
        <v>19</v>
      </c>
      <c r="N222" s="137" t="s">
        <v>46</v>
      </c>
      <c r="P222" s="138">
        <f>O222*H222</f>
        <v>0</v>
      </c>
      <c r="Q222" s="138">
        <v>1.6760000000000001E-2</v>
      </c>
      <c r="R222" s="138">
        <f>Q222*H222</f>
        <v>0.1689408</v>
      </c>
      <c r="S222" s="138">
        <v>0</v>
      </c>
      <c r="T222" s="139">
        <f>S222*H222</f>
        <v>0</v>
      </c>
      <c r="AR222" s="140" t="s">
        <v>153</v>
      </c>
      <c r="AT222" s="140" t="s">
        <v>149</v>
      </c>
      <c r="AU222" s="140" t="s">
        <v>85</v>
      </c>
      <c r="AY222" s="17" t="s">
        <v>147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83</v>
      </c>
      <c r="BK222" s="141">
        <f>ROUND(I222*H222,2)</f>
        <v>0</v>
      </c>
      <c r="BL222" s="17" t="s">
        <v>153</v>
      </c>
      <c r="BM222" s="140" t="s">
        <v>362</v>
      </c>
    </row>
    <row r="223" spans="2:65" s="1" customFormat="1" ht="11.25">
      <c r="B223" s="32"/>
      <c r="D223" s="142" t="s">
        <v>155</v>
      </c>
      <c r="F223" s="143" t="s">
        <v>363</v>
      </c>
      <c r="I223" s="144"/>
      <c r="L223" s="32"/>
      <c r="M223" s="145"/>
      <c r="T223" s="53"/>
      <c r="AT223" s="17" t="s">
        <v>155</v>
      </c>
      <c r="AU223" s="17" t="s">
        <v>85</v>
      </c>
    </row>
    <row r="224" spans="2:65" s="13" customFormat="1" ht="22.5">
      <c r="B224" s="165"/>
      <c r="D224" s="158" t="s">
        <v>218</v>
      </c>
      <c r="E224" s="166" t="s">
        <v>19</v>
      </c>
      <c r="F224" s="167" t="s">
        <v>354</v>
      </c>
      <c r="H224" s="166" t="s">
        <v>19</v>
      </c>
      <c r="I224" s="168"/>
      <c r="L224" s="165"/>
      <c r="M224" s="169"/>
      <c r="T224" s="170"/>
      <c r="AT224" s="166" t="s">
        <v>218</v>
      </c>
      <c r="AU224" s="166" t="s">
        <v>85</v>
      </c>
      <c r="AV224" s="13" t="s">
        <v>83</v>
      </c>
      <c r="AW224" s="13" t="s">
        <v>37</v>
      </c>
      <c r="AX224" s="13" t="s">
        <v>75</v>
      </c>
      <c r="AY224" s="166" t="s">
        <v>147</v>
      </c>
    </row>
    <row r="225" spans="2:65" s="13" customFormat="1" ht="11.25">
      <c r="B225" s="165"/>
      <c r="D225" s="158" t="s">
        <v>218</v>
      </c>
      <c r="E225" s="166" t="s">
        <v>19</v>
      </c>
      <c r="F225" s="167" t="s">
        <v>355</v>
      </c>
      <c r="H225" s="166" t="s">
        <v>19</v>
      </c>
      <c r="I225" s="168"/>
      <c r="L225" s="165"/>
      <c r="M225" s="169"/>
      <c r="T225" s="170"/>
      <c r="AT225" s="166" t="s">
        <v>218</v>
      </c>
      <c r="AU225" s="166" t="s">
        <v>85</v>
      </c>
      <c r="AV225" s="13" t="s">
        <v>83</v>
      </c>
      <c r="AW225" s="13" t="s">
        <v>37</v>
      </c>
      <c r="AX225" s="13" t="s">
        <v>75</v>
      </c>
      <c r="AY225" s="166" t="s">
        <v>147</v>
      </c>
    </row>
    <row r="226" spans="2:65" s="12" customFormat="1" ht="11.25">
      <c r="B226" s="157"/>
      <c r="D226" s="158" t="s">
        <v>218</v>
      </c>
      <c r="E226" s="164" t="s">
        <v>19</v>
      </c>
      <c r="F226" s="159" t="s">
        <v>356</v>
      </c>
      <c r="H226" s="160">
        <v>7.08</v>
      </c>
      <c r="I226" s="161"/>
      <c r="L226" s="157"/>
      <c r="M226" s="162"/>
      <c r="T226" s="163"/>
      <c r="AT226" s="164" t="s">
        <v>218</v>
      </c>
      <c r="AU226" s="164" t="s">
        <v>85</v>
      </c>
      <c r="AV226" s="12" t="s">
        <v>85</v>
      </c>
      <c r="AW226" s="12" t="s">
        <v>37</v>
      </c>
      <c r="AX226" s="12" t="s">
        <v>75</v>
      </c>
      <c r="AY226" s="164" t="s">
        <v>147</v>
      </c>
    </row>
    <row r="227" spans="2:65" s="13" customFormat="1" ht="11.25">
      <c r="B227" s="165"/>
      <c r="D227" s="158" t="s">
        <v>218</v>
      </c>
      <c r="E227" s="166" t="s">
        <v>19</v>
      </c>
      <c r="F227" s="167" t="s">
        <v>357</v>
      </c>
      <c r="H227" s="166" t="s">
        <v>19</v>
      </c>
      <c r="I227" s="168"/>
      <c r="L227" s="165"/>
      <c r="M227" s="169"/>
      <c r="T227" s="170"/>
      <c r="AT227" s="166" t="s">
        <v>218</v>
      </c>
      <c r="AU227" s="166" t="s">
        <v>85</v>
      </c>
      <c r="AV227" s="13" t="s">
        <v>83</v>
      </c>
      <c r="AW227" s="13" t="s">
        <v>37</v>
      </c>
      <c r="AX227" s="13" t="s">
        <v>75</v>
      </c>
      <c r="AY227" s="166" t="s">
        <v>147</v>
      </c>
    </row>
    <row r="228" spans="2:65" s="12" customFormat="1" ht="11.25">
      <c r="B228" s="157"/>
      <c r="D228" s="158" t="s">
        <v>218</v>
      </c>
      <c r="E228" s="164" t="s">
        <v>19</v>
      </c>
      <c r="F228" s="159" t="s">
        <v>358</v>
      </c>
      <c r="H228" s="160">
        <v>3</v>
      </c>
      <c r="I228" s="161"/>
      <c r="L228" s="157"/>
      <c r="M228" s="162"/>
      <c r="T228" s="163"/>
      <c r="AT228" s="164" t="s">
        <v>218</v>
      </c>
      <c r="AU228" s="164" t="s">
        <v>85</v>
      </c>
      <c r="AV228" s="12" t="s">
        <v>85</v>
      </c>
      <c r="AW228" s="12" t="s">
        <v>37</v>
      </c>
      <c r="AX228" s="12" t="s">
        <v>75</v>
      </c>
      <c r="AY228" s="164" t="s">
        <v>147</v>
      </c>
    </row>
    <row r="229" spans="2:65" s="14" customFormat="1" ht="11.25">
      <c r="B229" s="171"/>
      <c r="D229" s="158" t="s">
        <v>218</v>
      </c>
      <c r="E229" s="172" t="s">
        <v>19</v>
      </c>
      <c r="F229" s="173" t="s">
        <v>256</v>
      </c>
      <c r="H229" s="174">
        <v>10.08</v>
      </c>
      <c r="I229" s="175"/>
      <c r="L229" s="171"/>
      <c r="M229" s="176"/>
      <c r="T229" s="177"/>
      <c r="AT229" s="172" t="s">
        <v>218</v>
      </c>
      <c r="AU229" s="172" t="s">
        <v>85</v>
      </c>
      <c r="AV229" s="14" t="s">
        <v>153</v>
      </c>
      <c r="AW229" s="14" t="s">
        <v>37</v>
      </c>
      <c r="AX229" s="14" t="s">
        <v>83</v>
      </c>
      <c r="AY229" s="172" t="s">
        <v>147</v>
      </c>
    </row>
    <row r="230" spans="2:65" s="1" customFormat="1" ht="33" customHeight="1">
      <c r="B230" s="32"/>
      <c r="C230" s="128" t="s">
        <v>364</v>
      </c>
      <c r="D230" s="128" t="s">
        <v>149</v>
      </c>
      <c r="E230" s="129" t="s">
        <v>365</v>
      </c>
      <c r="F230" s="130" t="s">
        <v>366</v>
      </c>
      <c r="G230" s="131" t="s">
        <v>159</v>
      </c>
      <c r="H230" s="132">
        <v>10</v>
      </c>
      <c r="I230" s="133"/>
      <c r="J230" s="134">
        <f>ROUND(I230*H230,2)</f>
        <v>0</v>
      </c>
      <c r="K230" s="135"/>
      <c r="L230" s="32"/>
      <c r="M230" s="136" t="s">
        <v>19</v>
      </c>
      <c r="N230" s="137" t="s">
        <v>46</v>
      </c>
      <c r="P230" s="138">
        <f>O230*H230</f>
        <v>0</v>
      </c>
      <c r="Q230" s="138">
        <v>0</v>
      </c>
      <c r="R230" s="138">
        <f>Q230*H230</f>
        <v>0</v>
      </c>
      <c r="S230" s="138">
        <v>0</v>
      </c>
      <c r="T230" s="139">
        <f>S230*H230</f>
        <v>0</v>
      </c>
      <c r="AR230" s="140" t="s">
        <v>153</v>
      </c>
      <c r="AT230" s="140" t="s">
        <v>149</v>
      </c>
      <c r="AU230" s="140" t="s">
        <v>85</v>
      </c>
      <c r="AY230" s="17" t="s">
        <v>147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7" t="s">
        <v>83</v>
      </c>
      <c r="BK230" s="141">
        <f>ROUND(I230*H230,2)</f>
        <v>0</v>
      </c>
      <c r="BL230" s="17" t="s">
        <v>153</v>
      </c>
      <c r="BM230" s="140" t="s">
        <v>367</v>
      </c>
    </row>
    <row r="231" spans="2:65" s="1" customFormat="1" ht="11.25">
      <c r="B231" s="32"/>
      <c r="D231" s="142" t="s">
        <v>155</v>
      </c>
      <c r="F231" s="143" t="s">
        <v>368</v>
      </c>
      <c r="I231" s="144"/>
      <c r="L231" s="32"/>
      <c r="M231" s="145"/>
      <c r="T231" s="53"/>
      <c r="AT231" s="17" t="s">
        <v>155</v>
      </c>
      <c r="AU231" s="17" t="s">
        <v>85</v>
      </c>
    </row>
    <row r="232" spans="2:65" s="13" customFormat="1" ht="11.25">
      <c r="B232" s="165"/>
      <c r="D232" s="158" t="s">
        <v>218</v>
      </c>
      <c r="E232" s="166" t="s">
        <v>19</v>
      </c>
      <c r="F232" s="167" t="s">
        <v>369</v>
      </c>
      <c r="H232" s="166" t="s">
        <v>19</v>
      </c>
      <c r="I232" s="168"/>
      <c r="L232" s="165"/>
      <c r="M232" s="169"/>
      <c r="T232" s="170"/>
      <c r="AT232" s="166" t="s">
        <v>218</v>
      </c>
      <c r="AU232" s="166" t="s">
        <v>85</v>
      </c>
      <c r="AV232" s="13" t="s">
        <v>83</v>
      </c>
      <c r="AW232" s="13" t="s">
        <v>37</v>
      </c>
      <c r="AX232" s="13" t="s">
        <v>75</v>
      </c>
      <c r="AY232" s="166" t="s">
        <v>147</v>
      </c>
    </row>
    <row r="233" spans="2:65" s="12" customFormat="1" ht="11.25">
      <c r="B233" s="157"/>
      <c r="D233" s="158" t="s">
        <v>218</v>
      </c>
      <c r="E233" s="164" t="s">
        <v>19</v>
      </c>
      <c r="F233" s="159" t="s">
        <v>370</v>
      </c>
      <c r="H233" s="160">
        <v>10</v>
      </c>
      <c r="I233" s="161"/>
      <c r="L233" s="157"/>
      <c r="M233" s="162"/>
      <c r="T233" s="163"/>
      <c r="AT233" s="164" t="s">
        <v>218</v>
      </c>
      <c r="AU233" s="164" t="s">
        <v>85</v>
      </c>
      <c r="AV233" s="12" t="s">
        <v>85</v>
      </c>
      <c r="AW233" s="12" t="s">
        <v>37</v>
      </c>
      <c r="AX233" s="12" t="s">
        <v>83</v>
      </c>
      <c r="AY233" s="164" t="s">
        <v>147</v>
      </c>
    </row>
    <row r="234" spans="2:65" s="1" customFormat="1" ht="37.9" customHeight="1">
      <c r="B234" s="32"/>
      <c r="C234" s="128" t="s">
        <v>371</v>
      </c>
      <c r="D234" s="128" t="s">
        <v>149</v>
      </c>
      <c r="E234" s="129" t="s">
        <v>372</v>
      </c>
      <c r="F234" s="130" t="s">
        <v>373</v>
      </c>
      <c r="G234" s="131" t="s">
        <v>236</v>
      </c>
      <c r="H234" s="132">
        <v>17.16</v>
      </c>
      <c r="I234" s="133"/>
      <c r="J234" s="134">
        <f>ROUND(I234*H234,2)</f>
        <v>0</v>
      </c>
      <c r="K234" s="135"/>
      <c r="L234" s="32"/>
      <c r="M234" s="136" t="s">
        <v>19</v>
      </c>
      <c r="N234" s="137" t="s">
        <v>46</v>
      </c>
      <c r="P234" s="138">
        <f>O234*H234</f>
        <v>0</v>
      </c>
      <c r="Q234" s="138">
        <v>0</v>
      </c>
      <c r="R234" s="138">
        <f>Q234*H234</f>
        <v>0</v>
      </c>
      <c r="S234" s="138">
        <v>0</v>
      </c>
      <c r="T234" s="139">
        <f>S234*H234</f>
        <v>0</v>
      </c>
      <c r="AR234" s="140" t="s">
        <v>153</v>
      </c>
      <c r="AT234" s="140" t="s">
        <v>149</v>
      </c>
      <c r="AU234" s="140" t="s">
        <v>85</v>
      </c>
      <c r="AY234" s="17" t="s">
        <v>147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7" t="s">
        <v>83</v>
      </c>
      <c r="BK234" s="141">
        <f>ROUND(I234*H234,2)</f>
        <v>0</v>
      </c>
      <c r="BL234" s="17" t="s">
        <v>153</v>
      </c>
      <c r="BM234" s="140" t="s">
        <v>374</v>
      </c>
    </row>
    <row r="235" spans="2:65" s="1" customFormat="1" ht="11.25">
      <c r="B235" s="32"/>
      <c r="D235" s="142" t="s">
        <v>155</v>
      </c>
      <c r="F235" s="143" t="s">
        <v>375</v>
      </c>
      <c r="I235" s="144"/>
      <c r="L235" s="32"/>
      <c r="M235" s="145"/>
      <c r="T235" s="53"/>
      <c r="AT235" s="17" t="s">
        <v>155</v>
      </c>
      <c r="AU235" s="17" t="s">
        <v>85</v>
      </c>
    </row>
    <row r="236" spans="2:65" s="13" customFormat="1" ht="11.25">
      <c r="B236" s="165"/>
      <c r="D236" s="158" t="s">
        <v>218</v>
      </c>
      <c r="E236" s="166" t="s">
        <v>19</v>
      </c>
      <c r="F236" s="167" t="s">
        <v>376</v>
      </c>
      <c r="H236" s="166" t="s">
        <v>19</v>
      </c>
      <c r="I236" s="168"/>
      <c r="L236" s="165"/>
      <c r="M236" s="169"/>
      <c r="T236" s="170"/>
      <c r="AT236" s="166" t="s">
        <v>218</v>
      </c>
      <c r="AU236" s="166" t="s">
        <v>85</v>
      </c>
      <c r="AV236" s="13" t="s">
        <v>83</v>
      </c>
      <c r="AW236" s="13" t="s">
        <v>37</v>
      </c>
      <c r="AX236" s="13" t="s">
        <v>75</v>
      </c>
      <c r="AY236" s="166" t="s">
        <v>147</v>
      </c>
    </row>
    <row r="237" spans="2:65" s="12" customFormat="1" ht="11.25">
      <c r="B237" s="157"/>
      <c r="D237" s="158" t="s">
        <v>218</v>
      </c>
      <c r="E237" s="164" t="s">
        <v>19</v>
      </c>
      <c r="F237" s="159" t="s">
        <v>377</v>
      </c>
      <c r="H237" s="160">
        <v>17.16</v>
      </c>
      <c r="I237" s="161"/>
      <c r="L237" s="157"/>
      <c r="M237" s="162"/>
      <c r="T237" s="163"/>
      <c r="AT237" s="164" t="s">
        <v>218</v>
      </c>
      <c r="AU237" s="164" t="s">
        <v>85</v>
      </c>
      <c r="AV237" s="12" t="s">
        <v>85</v>
      </c>
      <c r="AW237" s="12" t="s">
        <v>37</v>
      </c>
      <c r="AX237" s="12" t="s">
        <v>75</v>
      </c>
      <c r="AY237" s="164" t="s">
        <v>147</v>
      </c>
    </row>
    <row r="238" spans="2:65" s="14" customFormat="1" ht="11.25">
      <c r="B238" s="171"/>
      <c r="D238" s="158" t="s">
        <v>218</v>
      </c>
      <c r="E238" s="172" t="s">
        <v>19</v>
      </c>
      <c r="F238" s="173" t="s">
        <v>256</v>
      </c>
      <c r="H238" s="174">
        <v>17.16</v>
      </c>
      <c r="I238" s="175"/>
      <c r="L238" s="171"/>
      <c r="M238" s="176"/>
      <c r="T238" s="177"/>
      <c r="AT238" s="172" t="s">
        <v>218</v>
      </c>
      <c r="AU238" s="172" t="s">
        <v>85</v>
      </c>
      <c r="AV238" s="14" t="s">
        <v>153</v>
      </c>
      <c r="AW238" s="14" t="s">
        <v>37</v>
      </c>
      <c r="AX238" s="14" t="s">
        <v>83</v>
      </c>
      <c r="AY238" s="172" t="s">
        <v>147</v>
      </c>
    </row>
    <row r="239" spans="2:65" s="1" customFormat="1" ht="66.75" customHeight="1">
      <c r="B239" s="32"/>
      <c r="C239" s="128" t="s">
        <v>378</v>
      </c>
      <c r="D239" s="128" t="s">
        <v>149</v>
      </c>
      <c r="E239" s="129" t="s">
        <v>379</v>
      </c>
      <c r="F239" s="130" t="s">
        <v>380</v>
      </c>
      <c r="G239" s="131" t="s">
        <v>159</v>
      </c>
      <c r="H239" s="132">
        <v>183.77500000000001</v>
      </c>
      <c r="I239" s="133"/>
      <c r="J239" s="134">
        <f>ROUND(I239*H239,2)</f>
        <v>0</v>
      </c>
      <c r="K239" s="135"/>
      <c r="L239" s="32"/>
      <c r="M239" s="136" t="s">
        <v>19</v>
      </c>
      <c r="N239" s="137" t="s">
        <v>46</v>
      </c>
      <c r="P239" s="138">
        <f>O239*H239</f>
        <v>0</v>
      </c>
      <c r="Q239" s="138">
        <v>8.6999999999999994E-3</v>
      </c>
      <c r="R239" s="138">
        <f>Q239*H239</f>
        <v>1.5988424999999999</v>
      </c>
      <c r="S239" s="138">
        <v>0</v>
      </c>
      <c r="T239" s="139">
        <f>S239*H239</f>
        <v>0</v>
      </c>
      <c r="AR239" s="140" t="s">
        <v>153</v>
      </c>
      <c r="AT239" s="140" t="s">
        <v>149</v>
      </c>
      <c r="AU239" s="140" t="s">
        <v>85</v>
      </c>
      <c r="AY239" s="17" t="s">
        <v>147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7" t="s">
        <v>83</v>
      </c>
      <c r="BK239" s="141">
        <f>ROUND(I239*H239,2)</f>
        <v>0</v>
      </c>
      <c r="BL239" s="17" t="s">
        <v>153</v>
      </c>
      <c r="BM239" s="140" t="s">
        <v>381</v>
      </c>
    </row>
    <row r="240" spans="2:65" s="1" customFormat="1" ht="11.25">
      <c r="B240" s="32"/>
      <c r="D240" s="142" t="s">
        <v>155</v>
      </c>
      <c r="F240" s="143" t="s">
        <v>382</v>
      </c>
      <c r="I240" s="144"/>
      <c r="L240" s="32"/>
      <c r="M240" s="145"/>
      <c r="T240" s="53"/>
      <c r="AT240" s="17" t="s">
        <v>155</v>
      </c>
      <c r="AU240" s="17" t="s">
        <v>85</v>
      </c>
    </row>
    <row r="241" spans="2:65" s="13" customFormat="1" ht="11.25">
      <c r="B241" s="165"/>
      <c r="D241" s="158" t="s">
        <v>218</v>
      </c>
      <c r="E241" s="166" t="s">
        <v>19</v>
      </c>
      <c r="F241" s="167" t="s">
        <v>383</v>
      </c>
      <c r="H241" s="166" t="s">
        <v>19</v>
      </c>
      <c r="I241" s="168"/>
      <c r="L241" s="165"/>
      <c r="M241" s="169"/>
      <c r="T241" s="170"/>
      <c r="AT241" s="166" t="s">
        <v>218</v>
      </c>
      <c r="AU241" s="166" t="s">
        <v>85</v>
      </c>
      <c r="AV241" s="13" t="s">
        <v>83</v>
      </c>
      <c r="AW241" s="13" t="s">
        <v>37</v>
      </c>
      <c r="AX241" s="13" t="s">
        <v>75</v>
      </c>
      <c r="AY241" s="166" t="s">
        <v>147</v>
      </c>
    </row>
    <row r="242" spans="2:65" s="12" customFormat="1" ht="11.25">
      <c r="B242" s="157"/>
      <c r="D242" s="158" t="s">
        <v>218</v>
      </c>
      <c r="E242" s="164" t="s">
        <v>19</v>
      </c>
      <c r="F242" s="159" t="s">
        <v>384</v>
      </c>
      <c r="H242" s="160">
        <v>16.28</v>
      </c>
      <c r="I242" s="161"/>
      <c r="L242" s="157"/>
      <c r="M242" s="162"/>
      <c r="T242" s="163"/>
      <c r="AT242" s="164" t="s">
        <v>218</v>
      </c>
      <c r="AU242" s="164" t="s">
        <v>85</v>
      </c>
      <c r="AV242" s="12" t="s">
        <v>85</v>
      </c>
      <c r="AW242" s="12" t="s">
        <v>37</v>
      </c>
      <c r="AX242" s="12" t="s">
        <v>75</v>
      </c>
      <c r="AY242" s="164" t="s">
        <v>147</v>
      </c>
    </row>
    <row r="243" spans="2:65" s="12" customFormat="1" ht="11.25">
      <c r="B243" s="157"/>
      <c r="D243" s="158" t="s">
        <v>218</v>
      </c>
      <c r="E243" s="164" t="s">
        <v>19</v>
      </c>
      <c r="F243" s="159" t="s">
        <v>385</v>
      </c>
      <c r="H243" s="160">
        <v>23.54</v>
      </c>
      <c r="I243" s="161"/>
      <c r="L243" s="157"/>
      <c r="M243" s="162"/>
      <c r="T243" s="163"/>
      <c r="AT243" s="164" t="s">
        <v>218</v>
      </c>
      <c r="AU243" s="164" t="s">
        <v>85</v>
      </c>
      <c r="AV243" s="12" t="s">
        <v>85</v>
      </c>
      <c r="AW243" s="12" t="s">
        <v>37</v>
      </c>
      <c r="AX243" s="12" t="s">
        <v>75</v>
      </c>
      <c r="AY243" s="164" t="s">
        <v>147</v>
      </c>
    </row>
    <row r="244" spans="2:65" s="13" customFormat="1" ht="11.25">
      <c r="B244" s="165"/>
      <c r="D244" s="158" t="s">
        <v>218</v>
      </c>
      <c r="E244" s="166" t="s">
        <v>19</v>
      </c>
      <c r="F244" s="167" t="s">
        <v>386</v>
      </c>
      <c r="H244" s="166" t="s">
        <v>19</v>
      </c>
      <c r="I244" s="168"/>
      <c r="L244" s="165"/>
      <c r="M244" s="169"/>
      <c r="T244" s="170"/>
      <c r="AT244" s="166" t="s">
        <v>218</v>
      </c>
      <c r="AU244" s="166" t="s">
        <v>85</v>
      </c>
      <c r="AV244" s="13" t="s">
        <v>83</v>
      </c>
      <c r="AW244" s="13" t="s">
        <v>37</v>
      </c>
      <c r="AX244" s="13" t="s">
        <v>75</v>
      </c>
      <c r="AY244" s="166" t="s">
        <v>147</v>
      </c>
    </row>
    <row r="245" spans="2:65" s="12" customFormat="1" ht="11.25">
      <c r="B245" s="157"/>
      <c r="D245" s="158" t="s">
        <v>218</v>
      </c>
      <c r="E245" s="164" t="s">
        <v>19</v>
      </c>
      <c r="F245" s="159" t="s">
        <v>387</v>
      </c>
      <c r="H245" s="160">
        <v>5.2</v>
      </c>
      <c r="I245" s="161"/>
      <c r="L245" s="157"/>
      <c r="M245" s="162"/>
      <c r="T245" s="163"/>
      <c r="AT245" s="164" t="s">
        <v>218</v>
      </c>
      <c r="AU245" s="164" t="s">
        <v>85</v>
      </c>
      <c r="AV245" s="12" t="s">
        <v>85</v>
      </c>
      <c r="AW245" s="12" t="s">
        <v>37</v>
      </c>
      <c r="AX245" s="12" t="s">
        <v>75</v>
      </c>
      <c r="AY245" s="164" t="s">
        <v>147</v>
      </c>
    </row>
    <row r="246" spans="2:65" s="12" customFormat="1" ht="11.25">
      <c r="B246" s="157"/>
      <c r="D246" s="158" t="s">
        <v>218</v>
      </c>
      <c r="E246" s="164" t="s">
        <v>19</v>
      </c>
      <c r="F246" s="159" t="s">
        <v>388</v>
      </c>
      <c r="H246" s="160">
        <v>22.748000000000001</v>
      </c>
      <c r="I246" s="161"/>
      <c r="L246" s="157"/>
      <c r="M246" s="162"/>
      <c r="T246" s="163"/>
      <c r="AT246" s="164" t="s">
        <v>218</v>
      </c>
      <c r="AU246" s="164" t="s">
        <v>85</v>
      </c>
      <c r="AV246" s="12" t="s">
        <v>85</v>
      </c>
      <c r="AW246" s="12" t="s">
        <v>37</v>
      </c>
      <c r="AX246" s="12" t="s">
        <v>75</v>
      </c>
      <c r="AY246" s="164" t="s">
        <v>147</v>
      </c>
    </row>
    <row r="247" spans="2:65" s="12" customFormat="1" ht="11.25">
      <c r="B247" s="157"/>
      <c r="D247" s="158" t="s">
        <v>218</v>
      </c>
      <c r="E247" s="164" t="s">
        <v>19</v>
      </c>
      <c r="F247" s="159" t="s">
        <v>389</v>
      </c>
      <c r="H247" s="160">
        <v>17.074999999999999</v>
      </c>
      <c r="I247" s="161"/>
      <c r="L247" s="157"/>
      <c r="M247" s="162"/>
      <c r="T247" s="163"/>
      <c r="AT247" s="164" t="s">
        <v>218</v>
      </c>
      <c r="AU247" s="164" t="s">
        <v>85</v>
      </c>
      <c r="AV247" s="12" t="s">
        <v>85</v>
      </c>
      <c r="AW247" s="12" t="s">
        <v>37</v>
      </c>
      <c r="AX247" s="12" t="s">
        <v>75</v>
      </c>
      <c r="AY247" s="164" t="s">
        <v>147</v>
      </c>
    </row>
    <row r="248" spans="2:65" s="13" customFormat="1" ht="11.25">
      <c r="B248" s="165"/>
      <c r="D248" s="158" t="s">
        <v>218</v>
      </c>
      <c r="E248" s="166" t="s">
        <v>19</v>
      </c>
      <c r="F248" s="167" t="s">
        <v>390</v>
      </c>
      <c r="H248" s="166" t="s">
        <v>19</v>
      </c>
      <c r="I248" s="168"/>
      <c r="L248" s="165"/>
      <c r="M248" s="169"/>
      <c r="T248" s="170"/>
      <c r="AT248" s="166" t="s">
        <v>218</v>
      </c>
      <c r="AU248" s="166" t="s">
        <v>85</v>
      </c>
      <c r="AV248" s="13" t="s">
        <v>83</v>
      </c>
      <c r="AW248" s="13" t="s">
        <v>37</v>
      </c>
      <c r="AX248" s="13" t="s">
        <v>75</v>
      </c>
      <c r="AY248" s="166" t="s">
        <v>147</v>
      </c>
    </row>
    <row r="249" spans="2:65" s="12" customFormat="1" ht="11.25">
      <c r="B249" s="157"/>
      <c r="D249" s="158" t="s">
        <v>218</v>
      </c>
      <c r="E249" s="164" t="s">
        <v>19</v>
      </c>
      <c r="F249" s="159" t="s">
        <v>391</v>
      </c>
      <c r="H249" s="160">
        <v>23.538</v>
      </c>
      <c r="I249" s="161"/>
      <c r="L249" s="157"/>
      <c r="M249" s="162"/>
      <c r="T249" s="163"/>
      <c r="AT249" s="164" t="s">
        <v>218</v>
      </c>
      <c r="AU249" s="164" t="s">
        <v>85</v>
      </c>
      <c r="AV249" s="12" t="s">
        <v>85</v>
      </c>
      <c r="AW249" s="12" t="s">
        <v>37</v>
      </c>
      <c r="AX249" s="12" t="s">
        <v>75</v>
      </c>
      <c r="AY249" s="164" t="s">
        <v>147</v>
      </c>
    </row>
    <row r="250" spans="2:65" s="13" customFormat="1" ht="11.25">
      <c r="B250" s="165"/>
      <c r="D250" s="158" t="s">
        <v>218</v>
      </c>
      <c r="E250" s="166" t="s">
        <v>19</v>
      </c>
      <c r="F250" s="167" t="s">
        <v>392</v>
      </c>
      <c r="H250" s="166" t="s">
        <v>19</v>
      </c>
      <c r="I250" s="168"/>
      <c r="L250" s="165"/>
      <c r="M250" s="169"/>
      <c r="T250" s="170"/>
      <c r="AT250" s="166" t="s">
        <v>218</v>
      </c>
      <c r="AU250" s="166" t="s">
        <v>85</v>
      </c>
      <c r="AV250" s="13" t="s">
        <v>83</v>
      </c>
      <c r="AW250" s="13" t="s">
        <v>37</v>
      </c>
      <c r="AX250" s="13" t="s">
        <v>75</v>
      </c>
      <c r="AY250" s="166" t="s">
        <v>147</v>
      </c>
    </row>
    <row r="251" spans="2:65" s="12" customFormat="1" ht="11.25">
      <c r="B251" s="157"/>
      <c r="D251" s="158" t="s">
        <v>218</v>
      </c>
      <c r="E251" s="164" t="s">
        <v>19</v>
      </c>
      <c r="F251" s="159" t="s">
        <v>393</v>
      </c>
      <c r="H251" s="160">
        <v>47.454000000000001</v>
      </c>
      <c r="I251" s="161"/>
      <c r="L251" s="157"/>
      <c r="M251" s="162"/>
      <c r="T251" s="163"/>
      <c r="AT251" s="164" t="s">
        <v>218</v>
      </c>
      <c r="AU251" s="164" t="s">
        <v>85</v>
      </c>
      <c r="AV251" s="12" t="s">
        <v>85</v>
      </c>
      <c r="AW251" s="12" t="s">
        <v>37</v>
      </c>
      <c r="AX251" s="12" t="s">
        <v>75</v>
      </c>
      <c r="AY251" s="164" t="s">
        <v>147</v>
      </c>
    </row>
    <row r="252" spans="2:65" s="13" customFormat="1" ht="11.25">
      <c r="B252" s="165"/>
      <c r="D252" s="158" t="s">
        <v>218</v>
      </c>
      <c r="E252" s="166" t="s">
        <v>19</v>
      </c>
      <c r="F252" s="167" t="s">
        <v>394</v>
      </c>
      <c r="H252" s="166" t="s">
        <v>19</v>
      </c>
      <c r="I252" s="168"/>
      <c r="L252" s="165"/>
      <c r="M252" s="169"/>
      <c r="T252" s="170"/>
      <c r="AT252" s="166" t="s">
        <v>218</v>
      </c>
      <c r="AU252" s="166" t="s">
        <v>85</v>
      </c>
      <c r="AV252" s="13" t="s">
        <v>83</v>
      </c>
      <c r="AW252" s="13" t="s">
        <v>37</v>
      </c>
      <c r="AX252" s="13" t="s">
        <v>75</v>
      </c>
      <c r="AY252" s="166" t="s">
        <v>147</v>
      </c>
    </row>
    <row r="253" spans="2:65" s="12" customFormat="1" ht="11.25">
      <c r="B253" s="157"/>
      <c r="D253" s="158" t="s">
        <v>218</v>
      </c>
      <c r="E253" s="164" t="s">
        <v>19</v>
      </c>
      <c r="F253" s="159" t="s">
        <v>395</v>
      </c>
      <c r="H253" s="160">
        <v>12.87</v>
      </c>
      <c r="I253" s="161"/>
      <c r="L253" s="157"/>
      <c r="M253" s="162"/>
      <c r="T253" s="163"/>
      <c r="AT253" s="164" t="s">
        <v>218</v>
      </c>
      <c r="AU253" s="164" t="s">
        <v>85</v>
      </c>
      <c r="AV253" s="12" t="s">
        <v>85</v>
      </c>
      <c r="AW253" s="12" t="s">
        <v>37</v>
      </c>
      <c r="AX253" s="12" t="s">
        <v>75</v>
      </c>
      <c r="AY253" s="164" t="s">
        <v>147</v>
      </c>
    </row>
    <row r="254" spans="2:65" s="12" customFormat="1" ht="11.25">
      <c r="B254" s="157"/>
      <c r="D254" s="158" t="s">
        <v>218</v>
      </c>
      <c r="E254" s="164" t="s">
        <v>19</v>
      </c>
      <c r="F254" s="159" t="s">
        <v>396</v>
      </c>
      <c r="H254" s="160">
        <v>15.07</v>
      </c>
      <c r="I254" s="161"/>
      <c r="L254" s="157"/>
      <c r="M254" s="162"/>
      <c r="T254" s="163"/>
      <c r="AT254" s="164" t="s">
        <v>218</v>
      </c>
      <c r="AU254" s="164" t="s">
        <v>85</v>
      </c>
      <c r="AV254" s="12" t="s">
        <v>85</v>
      </c>
      <c r="AW254" s="12" t="s">
        <v>37</v>
      </c>
      <c r="AX254" s="12" t="s">
        <v>75</v>
      </c>
      <c r="AY254" s="164" t="s">
        <v>147</v>
      </c>
    </row>
    <row r="255" spans="2:65" s="14" customFormat="1" ht="11.25">
      <c r="B255" s="171"/>
      <c r="D255" s="158" t="s">
        <v>218</v>
      </c>
      <c r="E255" s="172" t="s">
        <v>19</v>
      </c>
      <c r="F255" s="173" t="s">
        <v>256</v>
      </c>
      <c r="H255" s="174">
        <v>183.77500000000001</v>
      </c>
      <c r="I255" s="175"/>
      <c r="L255" s="171"/>
      <c r="M255" s="176"/>
      <c r="T255" s="177"/>
      <c r="AT255" s="172" t="s">
        <v>218</v>
      </c>
      <c r="AU255" s="172" t="s">
        <v>85</v>
      </c>
      <c r="AV255" s="14" t="s">
        <v>153</v>
      </c>
      <c r="AW255" s="14" t="s">
        <v>37</v>
      </c>
      <c r="AX255" s="14" t="s">
        <v>83</v>
      </c>
      <c r="AY255" s="172" t="s">
        <v>147</v>
      </c>
    </row>
    <row r="256" spans="2:65" s="1" customFormat="1" ht="16.5" customHeight="1">
      <c r="B256" s="32"/>
      <c r="C256" s="146" t="s">
        <v>397</v>
      </c>
      <c r="D256" s="146" t="s">
        <v>213</v>
      </c>
      <c r="E256" s="147" t="s">
        <v>398</v>
      </c>
      <c r="F256" s="148" t="s">
        <v>399</v>
      </c>
      <c r="G256" s="149" t="s">
        <v>159</v>
      </c>
      <c r="H256" s="150">
        <v>211.34100000000001</v>
      </c>
      <c r="I256" s="151"/>
      <c r="J256" s="152">
        <f>ROUND(I256*H256,2)</f>
        <v>0</v>
      </c>
      <c r="K256" s="153"/>
      <c r="L256" s="154"/>
      <c r="M256" s="155" t="s">
        <v>19</v>
      </c>
      <c r="N256" s="156" t="s">
        <v>46</v>
      </c>
      <c r="P256" s="138">
        <f>O256*H256</f>
        <v>0</v>
      </c>
      <c r="Q256" s="138">
        <v>2.2399999999999998E-3</v>
      </c>
      <c r="R256" s="138">
        <f>Q256*H256</f>
        <v>0.47340383999999996</v>
      </c>
      <c r="S256" s="138">
        <v>0</v>
      </c>
      <c r="T256" s="139">
        <f>S256*H256</f>
        <v>0</v>
      </c>
      <c r="AR256" s="140" t="s">
        <v>186</v>
      </c>
      <c r="AT256" s="140" t="s">
        <v>213</v>
      </c>
      <c r="AU256" s="140" t="s">
        <v>85</v>
      </c>
      <c r="AY256" s="17" t="s">
        <v>147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7" t="s">
        <v>83</v>
      </c>
      <c r="BK256" s="141">
        <f>ROUND(I256*H256,2)</f>
        <v>0</v>
      </c>
      <c r="BL256" s="17" t="s">
        <v>153</v>
      </c>
      <c r="BM256" s="140" t="s">
        <v>400</v>
      </c>
    </row>
    <row r="257" spans="2:65" s="12" customFormat="1" ht="11.25">
      <c r="B257" s="157"/>
      <c r="D257" s="158" t="s">
        <v>218</v>
      </c>
      <c r="F257" s="159" t="s">
        <v>401</v>
      </c>
      <c r="H257" s="160">
        <v>211.34100000000001</v>
      </c>
      <c r="I257" s="161"/>
      <c r="L257" s="157"/>
      <c r="M257" s="162"/>
      <c r="T257" s="163"/>
      <c r="AT257" s="164" t="s">
        <v>218</v>
      </c>
      <c r="AU257" s="164" t="s">
        <v>85</v>
      </c>
      <c r="AV257" s="12" t="s">
        <v>85</v>
      </c>
      <c r="AW257" s="12" t="s">
        <v>4</v>
      </c>
      <c r="AX257" s="12" t="s">
        <v>83</v>
      </c>
      <c r="AY257" s="164" t="s">
        <v>147</v>
      </c>
    </row>
    <row r="258" spans="2:65" s="1" customFormat="1" ht="33" customHeight="1">
      <c r="B258" s="32"/>
      <c r="C258" s="128" t="s">
        <v>402</v>
      </c>
      <c r="D258" s="128" t="s">
        <v>149</v>
      </c>
      <c r="E258" s="129" t="s">
        <v>403</v>
      </c>
      <c r="F258" s="130" t="s">
        <v>404</v>
      </c>
      <c r="G258" s="131" t="s">
        <v>159</v>
      </c>
      <c r="H258" s="132">
        <v>126.84</v>
      </c>
      <c r="I258" s="133"/>
      <c r="J258" s="134">
        <f>ROUND(I258*H258,2)</f>
        <v>0</v>
      </c>
      <c r="K258" s="135"/>
      <c r="L258" s="32"/>
      <c r="M258" s="136" t="s">
        <v>19</v>
      </c>
      <c r="N258" s="137" t="s">
        <v>46</v>
      </c>
      <c r="P258" s="138">
        <f>O258*H258</f>
        <v>0</v>
      </c>
      <c r="Q258" s="138">
        <v>7.3499999999999998E-3</v>
      </c>
      <c r="R258" s="138">
        <f>Q258*H258</f>
        <v>0.93227400000000005</v>
      </c>
      <c r="S258" s="138">
        <v>0</v>
      </c>
      <c r="T258" s="139">
        <f>S258*H258</f>
        <v>0</v>
      </c>
      <c r="AR258" s="140" t="s">
        <v>153</v>
      </c>
      <c r="AT258" s="140" t="s">
        <v>149</v>
      </c>
      <c r="AU258" s="140" t="s">
        <v>85</v>
      </c>
      <c r="AY258" s="17" t="s">
        <v>147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7" t="s">
        <v>83</v>
      </c>
      <c r="BK258" s="141">
        <f>ROUND(I258*H258,2)</f>
        <v>0</v>
      </c>
      <c r="BL258" s="17" t="s">
        <v>153</v>
      </c>
      <c r="BM258" s="140" t="s">
        <v>405</v>
      </c>
    </row>
    <row r="259" spans="2:65" s="1" customFormat="1" ht="11.25">
      <c r="B259" s="32"/>
      <c r="D259" s="142" t="s">
        <v>155</v>
      </c>
      <c r="F259" s="143" t="s">
        <v>406</v>
      </c>
      <c r="I259" s="144"/>
      <c r="L259" s="32"/>
      <c r="M259" s="145"/>
      <c r="T259" s="53"/>
      <c r="AT259" s="17" t="s">
        <v>155</v>
      </c>
      <c r="AU259" s="17" t="s">
        <v>85</v>
      </c>
    </row>
    <row r="260" spans="2:65" s="13" customFormat="1" ht="22.5">
      <c r="B260" s="165"/>
      <c r="D260" s="158" t="s">
        <v>218</v>
      </c>
      <c r="E260" s="166" t="s">
        <v>19</v>
      </c>
      <c r="F260" s="167" t="s">
        <v>407</v>
      </c>
      <c r="H260" s="166" t="s">
        <v>19</v>
      </c>
      <c r="I260" s="168"/>
      <c r="L260" s="165"/>
      <c r="M260" s="169"/>
      <c r="T260" s="170"/>
      <c r="AT260" s="166" t="s">
        <v>218</v>
      </c>
      <c r="AU260" s="166" t="s">
        <v>85</v>
      </c>
      <c r="AV260" s="13" t="s">
        <v>83</v>
      </c>
      <c r="AW260" s="13" t="s">
        <v>37</v>
      </c>
      <c r="AX260" s="13" t="s">
        <v>75</v>
      </c>
      <c r="AY260" s="166" t="s">
        <v>147</v>
      </c>
    </row>
    <row r="261" spans="2:65" s="13" customFormat="1" ht="11.25">
      <c r="B261" s="165"/>
      <c r="D261" s="158" t="s">
        <v>218</v>
      </c>
      <c r="E261" s="166" t="s">
        <v>19</v>
      </c>
      <c r="F261" s="167" t="s">
        <v>383</v>
      </c>
      <c r="H261" s="166" t="s">
        <v>19</v>
      </c>
      <c r="I261" s="168"/>
      <c r="L261" s="165"/>
      <c r="M261" s="169"/>
      <c r="T261" s="170"/>
      <c r="AT261" s="166" t="s">
        <v>218</v>
      </c>
      <c r="AU261" s="166" t="s">
        <v>85</v>
      </c>
      <c r="AV261" s="13" t="s">
        <v>83</v>
      </c>
      <c r="AW261" s="13" t="s">
        <v>37</v>
      </c>
      <c r="AX261" s="13" t="s">
        <v>75</v>
      </c>
      <c r="AY261" s="166" t="s">
        <v>147</v>
      </c>
    </row>
    <row r="262" spans="2:65" s="12" customFormat="1" ht="11.25">
      <c r="B262" s="157"/>
      <c r="D262" s="158" t="s">
        <v>218</v>
      </c>
      <c r="E262" s="164" t="s">
        <v>19</v>
      </c>
      <c r="F262" s="159" t="s">
        <v>408</v>
      </c>
      <c r="H262" s="160">
        <v>34.880000000000003</v>
      </c>
      <c r="I262" s="161"/>
      <c r="L262" s="157"/>
      <c r="M262" s="162"/>
      <c r="T262" s="163"/>
      <c r="AT262" s="164" t="s">
        <v>218</v>
      </c>
      <c r="AU262" s="164" t="s">
        <v>85</v>
      </c>
      <c r="AV262" s="12" t="s">
        <v>85</v>
      </c>
      <c r="AW262" s="12" t="s">
        <v>37</v>
      </c>
      <c r="AX262" s="12" t="s">
        <v>75</v>
      </c>
      <c r="AY262" s="164" t="s">
        <v>147</v>
      </c>
    </row>
    <row r="263" spans="2:65" s="13" customFormat="1" ht="11.25">
      <c r="B263" s="165"/>
      <c r="D263" s="158" t="s">
        <v>218</v>
      </c>
      <c r="E263" s="166" t="s">
        <v>19</v>
      </c>
      <c r="F263" s="167" t="s">
        <v>386</v>
      </c>
      <c r="H263" s="166" t="s">
        <v>19</v>
      </c>
      <c r="I263" s="168"/>
      <c r="L263" s="165"/>
      <c r="M263" s="169"/>
      <c r="T263" s="170"/>
      <c r="AT263" s="166" t="s">
        <v>218</v>
      </c>
      <c r="AU263" s="166" t="s">
        <v>85</v>
      </c>
      <c r="AV263" s="13" t="s">
        <v>83</v>
      </c>
      <c r="AW263" s="13" t="s">
        <v>37</v>
      </c>
      <c r="AX263" s="13" t="s">
        <v>75</v>
      </c>
      <c r="AY263" s="166" t="s">
        <v>147</v>
      </c>
    </row>
    <row r="264" spans="2:65" s="12" customFormat="1" ht="11.25">
      <c r="B264" s="157"/>
      <c r="D264" s="158" t="s">
        <v>218</v>
      </c>
      <c r="E264" s="164" t="s">
        <v>19</v>
      </c>
      <c r="F264" s="159" t="s">
        <v>409</v>
      </c>
      <c r="H264" s="160">
        <v>46.22</v>
      </c>
      <c r="I264" s="161"/>
      <c r="L264" s="157"/>
      <c r="M264" s="162"/>
      <c r="T264" s="163"/>
      <c r="AT264" s="164" t="s">
        <v>218</v>
      </c>
      <c r="AU264" s="164" t="s">
        <v>85</v>
      </c>
      <c r="AV264" s="12" t="s">
        <v>85</v>
      </c>
      <c r="AW264" s="12" t="s">
        <v>37</v>
      </c>
      <c r="AX264" s="12" t="s">
        <v>75</v>
      </c>
      <c r="AY264" s="164" t="s">
        <v>147</v>
      </c>
    </row>
    <row r="265" spans="2:65" s="13" customFormat="1" ht="11.25">
      <c r="B265" s="165"/>
      <c r="D265" s="158" t="s">
        <v>218</v>
      </c>
      <c r="E265" s="166" t="s">
        <v>19</v>
      </c>
      <c r="F265" s="167" t="s">
        <v>410</v>
      </c>
      <c r="H265" s="166" t="s">
        <v>19</v>
      </c>
      <c r="I265" s="168"/>
      <c r="L265" s="165"/>
      <c r="M265" s="169"/>
      <c r="T265" s="170"/>
      <c r="AT265" s="166" t="s">
        <v>218</v>
      </c>
      <c r="AU265" s="166" t="s">
        <v>85</v>
      </c>
      <c r="AV265" s="13" t="s">
        <v>83</v>
      </c>
      <c r="AW265" s="13" t="s">
        <v>37</v>
      </c>
      <c r="AX265" s="13" t="s">
        <v>75</v>
      </c>
      <c r="AY265" s="166" t="s">
        <v>147</v>
      </c>
    </row>
    <row r="266" spans="2:65" s="12" customFormat="1" ht="11.25">
      <c r="B266" s="157"/>
      <c r="D266" s="158" t="s">
        <v>218</v>
      </c>
      <c r="E266" s="164" t="s">
        <v>19</v>
      </c>
      <c r="F266" s="159" t="s">
        <v>411</v>
      </c>
      <c r="H266" s="160">
        <v>4.4800000000000004</v>
      </c>
      <c r="I266" s="161"/>
      <c r="L266" s="157"/>
      <c r="M266" s="162"/>
      <c r="T266" s="163"/>
      <c r="AT266" s="164" t="s">
        <v>218</v>
      </c>
      <c r="AU266" s="164" t="s">
        <v>85</v>
      </c>
      <c r="AV266" s="12" t="s">
        <v>85</v>
      </c>
      <c r="AW266" s="12" t="s">
        <v>37</v>
      </c>
      <c r="AX266" s="12" t="s">
        <v>75</v>
      </c>
      <c r="AY266" s="164" t="s">
        <v>147</v>
      </c>
    </row>
    <row r="267" spans="2:65" s="13" customFormat="1" ht="11.25">
      <c r="B267" s="165"/>
      <c r="D267" s="158" t="s">
        <v>218</v>
      </c>
      <c r="E267" s="166" t="s">
        <v>19</v>
      </c>
      <c r="F267" s="167" t="s">
        <v>390</v>
      </c>
      <c r="H267" s="166" t="s">
        <v>19</v>
      </c>
      <c r="I267" s="168"/>
      <c r="L267" s="165"/>
      <c r="M267" s="169"/>
      <c r="T267" s="170"/>
      <c r="AT267" s="166" t="s">
        <v>218</v>
      </c>
      <c r="AU267" s="166" t="s">
        <v>85</v>
      </c>
      <c r="AV267" s="13" t="s">
        <v>83</v>
      </c>
      <c r="AW267" s="13" t="s">
        <v>37</v>
      </c>
      <c r="AX267" s="13" t="s">
        <v>75</v>
      </c>
      <c r="AY267" s="166" t="s">
        <v>147</v>
      </c>
    </row>
    <row r="268" spans="2:65" s="12" customFormat="1" ht="11.25">
      <c r="B268" s="157"/>
      <c r="D268" s="158" t="s">
        <v>218</v>
      </c>
      <c r="E268" s="164" t="s">
        <v>19</v>
      </c>
      <c r="F268" s="159" t="s">
        <v>412</v>
      </c>
      <c r="H268" s="160">
        <v>8.4499999999999993</v>
      </c>
      <c r="I268" s="161"/>
      <c r="L268" s="157"/>
      <c r="M268" s="162"/>
      <c r="T268" s="163"/>
      <c r="AT268" s="164" t="s">
        <v>218</v>
      </c>
      <c r="AU268" s="164" t="s">
        <v>85</v>
      </c>
      <c r="AV268" s="12" t="s">
        <v>85</v>
      </c>
      <c r="AW268" s="12" t="s">
        <v>37</v>
      </c>
      <c r="AX268" s="12" t="s">
        <v>75</v>
      </c>
      <c r="AY268" s="164" t="s">
        <v>147</v>
      </c>
    </row>
    <row r="269" spans="2:65" s="13" customFormat="1" ht="11.25">
      <c r="B269" s="165"/>
      <c r="D269" s="158" t="s">
        <v>218</v>
      </c>
      <c r="E269" s="166" t="s">
        <v>19</v>
      </c>
      <c r="F269" s="167" t="s">
        <v>392</v>
      </c>
      <c r="H269" s="166" t="s">
        <v>19</v>
      </c>
      <c r="I269" s="168"/>
      <c r="L269" s="165"/>
      <c r="M269" s="169"/>
      <c r="T269" s="170"/>
      <c r="AT269" s="166" t="s">
        <v>218</v>
      </c>
      <c r="AU269" s="166" t="s">
        <v>85</v>
      </c>
      <c r="AV269" s="13" t="s">
        <v>83</v>
      </c>
      <c r="AW269" s="13" t="s">
        <v>37</v>
      </c>
      <c r="AX269" s="13" t="s">
        <v>75</v>
      </c>
      <c r="AY269" s="166" t="s">
        <v>147</v>
      </c>
    </row>
    <row r="270" spans="2:65" s="12" customFormat="1" ht="11.25">
      <c r="B270" s="157"/>
      <c r="D270" s="158" t="s">
        <v>218</v>
      </c>
      <c r="E270" s="164" t="s">
        <v>19</v>
      </c>
      <c r="F270" s="159" t="s">
        <v>413</v>
      </c>
      <c r="H270" s="160">
        <v>22.26</v>
      </c>
      <c r="I270" s="161"/>
      <c r="L270" s="157"/>
      <c r="M270" s="162"/>
      <c r="T270" s="163"/>
      <c r="AT270" s="164" t="s">
        <v>218</v>
      </c>
      <c r="AU270" s="164" t="s">
        <v>85</v>
      </c>
      <c r="AV270" s="12" t="s">
        <v>85</v>
      </c>
      <c r="AW270" s="12" t="s">
        <v>37</v>
      </c>
      <c r="AX270" s="12" t="s">
        <v>75</v>
      </c>
      <c r="AY270" s="164" t="s">
        <v>147</v>
      </c>
    </row>
    <row r="271" spans="2:65" s="13" customFormat="1" ht="11.25">
      <c r="B271" s="165"/>
      <c r="D271" s="158" t="s">
        <v>218</v>
      </c>
      <c r="E271" s="166" t="s">
        <v>19</v>
      </c>
      <c r="F271" s="167" t="s">
        <v>414</v>
      </c>
      <c r="H271" s="166" t="s">
        <v>19</v>
      </c>
      <c r="I271" s="168"/>
      <c r="L271" s="165"/>
      <c r="M271" s="169"/>
      <c r="T271" s="170"/>
      <c r="AT271" s="166" t="s">
        <v>218</v>
      </c>
      <c r="AU271" s="166" t="s">
        <v>85</v>
      </c>
      <c r="AV271" s="13" t="s">
        <v>83</v>
      </c>
      <c r="AW271" s="13" t="s">
        <v>37</v>
      </c>
      <c r="AX271" s="13" t="s">
        <v>75</v>
      </c>
      <c r="AY271" s="166" t="s">
        <v>147</v>
      </c>
    </row>
    <row r="272" spans="2:65" s="12" customFormat="1" ht="11.25">
      <c r="B272" s="157"/>
      <c r="D272" s="158" t="s">
        <v>218</v>
      </c>
      <c r="E272" s="164" t="s">
        <v>19</v>
      </c>
      <c r="F272" s="159" t="s">
        <v>415</v>
      </c>
      <c r="H272" s="160">
        <v>10.55</v>
      </c>
      <c r="I272" s="161"/>
      <c r="L272" s="157"/>
      <c r="M272" s="162"/>
      <c r="T272" s="163"/>
      <c r="AT272" s="164" t="s">
        <v>218</v>
      </c>
      <c r="AU272" s="164" t="s">
        <v>85</v>
      </c>
      <c r="AV272" s="12" t="s">
        <v>85</v>
      </c>
      <c r="AW272" s="12" t="s">
        <v>37</v>
      </c>
      <c r="AX272" s="12" t="s">
        <v>75</v>
      </c>
      <c r="AY272" s="164" t="s">
        <v>147</v>
      </c>
    </row>
    <row r="273" spans="2:65" s="14" customFormat="1" ht="11.25">
      <c r="B273" s="171"/>
      <c r="D273" s="158" t="s">
        <v>218</v>
      </c>
      <c r="E273" s="172" t="s">
        <v>19</v>
      </c>
      <c r="F273" s="173" t="s">
        <v>256</v>
      </c>
      <c r="H273" s="174">
        <v>126.84</v>
      </c>
      <c r="I273" s="175"/>
      <c r="L273" s="171"/>
      <c r="M273" s="176"/>
      <c r="T273" s="177"/>
      <c r="AT273" s="172" t="s">
        <v>218</v>
      </c>
      <c r="AU273" s="172" t="s">
        <v>85</v>
      </c>
      <c r="AV273" s="14" t="s">
        <v>153</v>
      </c>
      <c r="AW273" s="14" t="s">
        <v>37</v>
      </c>
      <c r="AX273" s="14" t="s">
        <v>83</v>
      </c>
      <c r="AY273" s="172" t="s">
        <v>147</v>
      </c>
    </row>
    <row r="274" spans="2:65" s="1" customFormat="1" ht="24.2" customHeight="1">
      <c r="B274" s="32"/>
      <c r="C274" s="128" t="s">
        <v>416</v>
      </c>
      <c r="D274" s="128" t="s">
        <v>149</v>
      </c>
      <c r="E274" s="129" t="s">
        <v>417</v>
      </c>
      <c r="F274" s="130" t="s">
        <v>418</v>
      </c>
      <c r="G274" s="131" t="s">
        <v>159</v>
      </c>
      <c r="H274" s="132">
        <v>1861.748</v>
      </c>
      <c r="I274" s="133"/>
      <c r="J274" s="134">
        <f>ROUND(I274*H274,2)</f>
        <v>0</v>
      </c>
      <c r="K274" s="135"/>
      <c r="L274" s="32"/>
      <c r="M274" s="136" t="s">
        <v>19</v>
      </c>
      <c r="N274" s="137" t="s">
        <v>46</v>
      </c>
      <c r="P274" s="138">
        <f>O274*H274</f>
        <v>0</v>
      </c>
      <c r="Q274" s="138">
        <v>2.5999999999999998E-4</v>
      </c>
      <c r="R274" s="138">
        <f>Q274*H274</f>
        <v>0.48405447999999995</v>
      </c>
      <c r="S274" s="138">
        <v>0</v>
      </c>
      <c r="T274" s="139">
        <f>S274*H274</f>
        <v>0</v>
      </c>
      <c r="AR274" s="140" t="s">
        <v>153</v>
      </c>
      <c r="AT274" s="140" t="s">
        <v>149</v>
      </c>
      <c r="AU274" s="140" t="s">
        <v>85</v>
      </c>
      <c r="AY274" s="17" t="s">
        <v>147</v>
      </c>
      <c r="BE274" s="141">
        <f>IF(N274="základní",J274,0)</f>
        <v>0</v>
      </c>
      <c r="BF274" s="141">
        <f>IF(N274="snížená",J274,0)</f>
        <v>0</v>
      </c>
      <c r="BG274" s="141">
        <f>IF(N274="zákl. přenesená",J274,0)</f>
        <v>0</v>
      </c>
      <c r="BH274" s="141">
        <f>IF(N274="sníž. přenesená",J274,0)</f>
        <v>0</v>
      </c>
      <c r="BI274" s="141">
        <f>IF(N274="nulová",J274,0)</f>
        <v>0</v>
      </c>
      <c r="BJ274" s="17" t="s">
        <v>83</v>
      </c>
      <c r="BK274" s="141">
        <f>ROUND(I274*H274,2)</f>
        <v>0</v>
      </c>
      <c r="BL274" s="17" t="s">
        <v>153</v>
      </c>
      <c r="BM274" s="140" t="s">
        <v>419</v>
      </c>
    </row>
    <row r="275" spans="2:65" s="1" customFormat="1" ht="11.25">
      <c r="B275" s="32"/>
      <c r="D275" s="142" t="s">
        <v>155</v>
      </c>
      <c r="F275" s="143" t="s">
        <v>420</v>
      </c>
      <c r="I275" s="144"/>
      <c r="L275" s="32"/>
      <c r="M275" s="145"/>
      <c r="T275" s="53"/>
      <c r="AT275" s="17" t="s">
        <v>155</v>
      </c>
      <c r="AU275" s="17" t="s">
        <v>85</v>
      </c>
    </row>
    <row r="276" spans="2:65" s="13" customFormat="1" ht="11.25">
      <c r="B276" s="165"/>
      <c r="D276" s="158" t="s">
        <v>218</v>
      </c>
      <c r="E276" s="166" t="s">
        <v>19</v>
      </c>
      <c r="F276" s="167" t="s">
        <v>386</v>
      </c>
      <c r="H276" s="166" t="s">
        <v>19</v>
      </c>
      <c r="I276" s="168"/>
      <c r="L276" s="165"/>
      <c r="M276" s="169"/>
      <c r="T276" s="170"/>
      <c r="AT276" s="166" t="s">
        <v>218</v>
      </c>
      <c r="AU276" s="166" t="s">
        <v>85</v>
      </c>
      <c r="AV276" s="13" t="s">
        <v>83</v>
      </c>
      <c r="AW276" s="13" t="s">
        <v>37</v>
      </c>
      <c r="AX276" s="13" t="s">
        <v>75</v>
      </c>
      <c r="AY276" s="166" t="s">
        <v>147</v>
      </c>
    </row>
    <row r="277" spans="2:65" s="12" customFormat="1" ht="22.5">
      <c r="B277" s="157"/>
      <c r="D277" s="158" t="s">
        <v>218</v>
      </c>
      <c r="E277" s="164" t="s">
        <v>19</v>
      </c>
      <c r="F277" s="159" t="s">
        <v>421</v>
      </c>
      <c r="H277" s="160">
        <v>382.43099999999998</v>
      </c>
      <c r="I277" s="161"/>
      <c r="L277" s="157"/>
      <c r="M277" s="162"/>
      <c r="T277" s="163"/>
      <c r="AT277" s="164" t="s">
        <v>218</v>
      </c>
      <c r="AU277" s="164" t="s">
        <v>85</v>
      </c>
      <c r="AV277" s="12" t="s">
        <v>85</v>
      </c>
      <c r="AW277" s="12" t="s">
        <v>37</v>
      </c>
      <c r="AX277" s="12" t="s">
        <v>75</v>
      </c>
      <c r="AY277" s="164" t="s">
        <v>147</v>
      </c>
    </row>
    <row r="278" spans="2:65" s="13" customFormat="1" ht="11.25">
      <c r="B278" s="165"/>
      <c r="D278" s="158" t="s">
        <v>218</v>
      </c>
      <c r="E278" s="166" t="s">
        <v>19</v>
      </c>
      <c r="F278" s="167" t="s">
        <v>410</v>
      </c>
      <c r="H278" s="166" t="s">
        <v>19</v>
      </c>
      <c r="I278" s="168"/>
      <c r="L278" s="165"/>
      <c r="M278" s="169"/>
      <c r="T278" s="170"/>
      <c r="AT278" s="166" t="s">
        <v>218</v>
      </c>
      <c r="AU278" s="166" t="s">
        <v>85</v>
      </c>
      <c r="AV278" s="13" t="s">
        <v>83</v>
      </c>
      <c r="AW278" s="13" t="s">
        <v>37</v>
      </c>
      <c r="AX278" s="13" t="s">
        <v>75</v>
      </c>
      <c r="AY278" s="166" t="s">
        <v>147</v>
      </c>
    </row>
    <row r="279" spans="2:65" s="12" customFormat="1" ht="11.25">
      <c r="B279" s="157"/>
      <c r="D279" s="158" t="s">
        <v>218</v>
      </c>
      <c r="E279" s="164" t="s">
        <v>19</v>
      </c>
      <c r="F279" s="159" t="s">
        <v>422</v>
      </c>
      <c r="H279" s="160">
        <v>90.79</v>
      </c>
      <c r="I279" s="161"/>
      <c r="L279" s="157"/>
      <c r="M279" s="162"/>
      <c r="T279" s="163"/>
      <c r="AT279" s="164" t="s">
        <v>218</v>
      </c>
      <c r="AU279" s="164" t="s">
        <v>85</v>
      </c>
      <c r="AV279" s="12" t="s">
        <v>85</v>
      </c>
      <c r="AW279" s="12" t="s">
        <v>37</v>
      </c>
      <c r="AX279" s="12" t="s">
        <v>75</v>
      </c>
      <c r="AY279" s="164" t="s">
        <v>147</v>
      </c>
    </row>
    <row r="280" spans="2:65" s="13" customFormat="1" ht="11.25">
      <c r="B280" s="165"/>
      <c r="D280" s="158" t="s">
        <v>218</v>
      </c>
      <c r="E280" s="166" t="s">
        <v>19</v>
      </c>
      <c r="F280" s="167" t="s">
        <v>390</v>
      </c>
      <c r="H280" s="166" t="s">
        <v>19</v>
      </c>
      <c r="I280" s="168"/>
      <c r="L280" s="165"/>
      <c r="M280" s="169"/>
      <c r="T280" s="170"/>
      <c r="AT280" s="166" t="s">
        <v>218</v>
      </c>
      <c r="AU280" s="166" t="s">
        <v>85</v>
      </c>
      <c r="AV280" s="13" t="s">
        <v>83</v>
      </c>
      <c r="AW280" s="13" t="s">
        <v>37</v>
      </c>
      <c r="AX280" s="13" t="s">
        <v>75</v>
      </c>
      <c r="AY280" s="166" t="s">
        <v>147</v>
      </c>
    </row>
    <row r="281" spans="2:65" s="12" customFormat="1" ht="11.25">
      <c r="B281" s="157"/>
      <c r="D281" s="158" t="s">
        <v>218</v>
      </c>
      <c r="E281" s="164" t="s">
        <v>19</v>
      </c>
      <c r="F281" s="159" t="s">
        <v>423</v>
      </c>
      <c r="H281" s="160">
        <v>161.58000000000001</v>
      </c>
      <c r="I281" s="161"/>
      <c r="L281" s="157"/>
      <c r="M281" s="162"/>
      <c r="T281" s="163"/>
      <c r="AT281" s="164" t="s">
        <v>218</v>
      </c>
      <c r="AU281" s="164" t="s">
        <v>85</v>
      </c>
      <c r="AV281" s="12" t="s">
        <v>85</v>
      </c>
      <c r="AW281" s="12" t="s">
        <v>37</v>
      </c>
      <c r="AX281" s="12" t="s">
        <v>75</v>
      </c>
      <c r="AY281" s="164" t="s">
        <v>147</v>
      </c>
    </row>
    <row r="282" spans="2:65" s="13" customFormat="1" ht="11.25">
      <c r="B282" s="165"/>
      <c r="D282" s="158" t="s">
        <v>218</v>
      </c>
      <c r="E282" s="166" t="s">
        <v>19</v>
      </c>
      <c r="F282" s="167" t="s">
        <v>383</v>
      </c>
      <c r="H282" s="166" t="s">
        <v>19</v>
      </c>
      <c r="I282" s="168"/>
      <c r="L282" s="165"/>
      <c r="M282" s="169"/>
      <c r="T282" s="170"/>
      <c r="AT282" s="166" t="s">
        <v>218</v>
      </c>
      <c r="AU282" s="166" t="s">
        <v>85</v>
      </c>
      <c r="AV282" s="13" t="s">
        <v>83</v>
      </c>
      <c r="AW282" s="13" t="s">
        <v>37</v>
      </c>
      <c r="AX282" s="13" t="s">
        <v>75</v>
      </c>
      <c r="AY282" s="166" t="s">
        <v>147</v>
      </c>
    </row>
    <row r="283" spans="2:65" s="12" customFormat="1" ht="11.25">
      <c r="B283" s="157"/>
      <c r="D283" s="158" t="s">
        <v>218</v>
      </c>
      <c r="E283" s="164" t="s">
        <v>19</v>
      </c>
      <c r="F283" s="159" t="s">
        <v>424</v>
      </c>
      <c r="H283" s="160">
        <v>323.08999999999997</v>
      </c>
      <c r="I283" s="161"/>
      <c r="L283" s="157"/>
      <c r="M283" s="162"/>
      <c r="T283" s="163"/>
      <c r="AT283" s="164" t="s">
        <v>218</v>
      </c>
      <c r="AU283" s="164" t="s">
        <v>85</v>
      </c>
      <c r="AV283" s="12" t="s">
        <v>85</v>
      </c>
      <c r="AW283" s="12" t="s">
        <v>37</v>
      </c>
      <c r="AX283" s="12" t="s">
        <v>75</v>
      </c>
      <c r="AY283" s="164" t="s">
        <v>147</v>
      </c>
    </row>
    <row r="284" spans="2:65" s="13" customFormat="1" ht="11.25">
      <c r="B284" s="165"/>
      <c r="D284" s="158" t="s">
        <v>218</v>
      </c>
      <c r="E284" s="166" t="s">
        <v>19</v>
      </c>
      <c r="F284" s="167" t="s">
        <v>392</v>
      </c>
      <c r="H284" s="166" t="s">
        <v>19</v>
      </c>
      <c r="I284" s="168"/>
      <c r="L284" s="165"/>
      <c r="M284" s="169"/>
      <c r="T284" s="170"/>
      <c r="AT284" s="166" t="s">
        <v>218</v>
      </c>
      <c r="AU284" s="166" t="s">
        <v>85</v>
      </c>
      <c r="AV284" s="13" t="s">
        <v>83</v>
      </c>
      <c r="AW284" s="13" t="s">
        <v>37</v>
      </c>
      <c r="AX284" s="13" t="s">
        <v>75</v>
      </c>
      <c r="AY284" s="166" t="s">
        <v>147</v>
      </c>
    </row>
    <row r="285" spans="2:65" s="12" customFormat="1" ht="22.5">
      <c r="B285" s="157"/>
      <c r="D285" s="158" t="s">
        <v>218</v>
      </c>
      <c r="E285" s="164" t="s">
        <v>19</v>
      </c>
      <c r="F285" s="159" t="s">
        <v>425</v>
      </c>
      <c r="H285" s="160">
        <v>287.45999999999998</v>
      </c>
      <c r="I285" s="161"/>
      <c r="L285" s="157"/>
      <c r="M285" s="162"/>
      <c r="T285" s="163"/>
      <c r="AT285" s="164" t="s">
        <v>218</v>
      </c>
      <c r="AU285" s="164" t="s">
        <v>85</v>
      </c>
      <c r="AV285" s="12" t="s">
        <v>85</v>
      </c>
      <c r="AW285" s="12" t="s">
        <v>37</v>
      </c>
      <c r="AX285" s="12" t="s">
        <v>75</v>
      </c>
      <c r="AY285" s="164" t="s">
        <v>147</v>
      </c>
    </row>
    <row r="286" spans="2:65" s="13" customFormat="1" ht="11.25">
      <c r="B286" s="165"/>
      <c r="D286" s="158" t="s">
        <v>218</v>
      </c>
      <c r="E286" s="166" t="s">
        <v>19</v>
      </c>
      <c r="F286" s="167" t="s">
        <v>394</v>
      </c>
      <c r="H286" s="166" t="s">
        <v>19</v>
      </c>
      <c r="I286" s="168"/>
      <c r="L286" s="165"/>
      <c r="M286" s="169"/>
      <c r="T286" s="170"/>
      <c r="AT286" s="166" t="s">
        <v>218</v>
      </c>
      <c r="AU286" s="166" t="s">
        <v>85</v>
      </c>
      <c r="AV286" s="13" t="s">
        <v>83</v>
      </c>
      <c r="AW286" s="13" t="s">
        <v>37</v>
      </c>
      <c r="AX286" s="13" t="s">
        <v>75</v>
      </c>
      <c r="AY286" s="166" t="s">
        <v>147</v>
      </c>
    </row>
    <row r="287" spans="2:65" s="12" customFormat="1" ht="11.25">
      <c r="B287" s="157"/>
      <c r="D287" s="158" t="s">
        <v>218</v>
      </c>
      <c r="E287" s="164" t="s">
        <v>19</v>
      </c>
      <c r="F287" s="159" t="s">
        <v>426</v>
      </c>
      <c r="H287" s="160">
        <v>186.27</v>
      </c>
      <c r="I287" s="161"/>
      <c r="L287" s="157"/>
      <c r="M287" s="162"/>
      <c r="T287" s="163"/>
      <c r="AT287" s="164" t="s">
        <v>218</v>
      </c>
      <c r="AU287" s="164" t="s">
        <v>85</v>
      </c>
      <c r="AV287" s="12" t="s">
        <v>85</v>
      </c>
      <c r="AW287" s="12" t="s">
        <v>37</v>
      </c>
      <c r="AX287" s="12" t="s">
        <v>75</v>
      </c>
      <c r="AY287" s="164" t="s">
        <v>147</v>
      </c>
    </row>
    <row r="288" spans="2:65" s="13" customFormat="1" ht="11.25">
      <c r="B288" s="165"/>
      <c r="D288" s="158" t="s">
        <v>218</v>
      </c>
      <c r="E288" s="166" t="s">
        <v>19</v>
      </c>
      <c r="F288" s="167" t="s">
        <v>427</v>
      </c>
      <c r="H288" s="166" t="s">
        <v>19</v>
      </c>
      <c r="I288" s="168"/>
      <c r="L288" s="165"/>
      <c r="M288" s="169"/>
      <c r="T288" s="170"/>
      <c r="AT288" s="166" t="s">
        <v>218</v>
      </c>
      <c r="AU288" s="166" t="s">
        <v>85</v>
      </c>
      <c r="AV288" s="13" t="s">
        <v>83</v>
      </c>
      <c r="AW288" s="13" t="s">
        <v>37</v>
      </c>
      <c r="AX288" s="13" t="s">
        <v>75</v>
      </c>
      <c r="AY288" s="166" t="s">
        <v>147</v>
      </c>
    </row>
    <row r="289" spans="2:51" s="13" customFormat="1" ht="11.25">
      <c r="B289" s="165"/>
      <c r="D289" s="158" t="s">
        <v>218</v>
      </c>
      <c r="E289" s="166" t="s">
        <v>19</v>
      </c>
      <c r="F289" s="167" t="s">
        <v>410</v>
      </c>
      <c r="H289" s="166" t="s">
        <v>19</v>
      </c>
      <c r="I289" s="168"/>
      <c r="L289" s="165"/>
      <c r="M289" s="169"/>
      <c r="T289" s="170"/>
      <c r="AT289" s="166" t="s">
        <v>218</v>
      </c>
      <c r="AU289" s="166" t="s">
        <v>85</v>
      </c>
      <c r="AV289" s="13" t="s">
        <v>83</v>
      </c>
      <c r="AW289" s="13" t="s">
        <v>37</v>
      </c>
      <c r="AX289" s="13" t="s">
        <v>75</v>
      </c>
      <c r="AY289" s="166" t="s">
        <v>147</v>
      </c>
    </row>
    <row r="290" spans="2:51" s="12" customFormat="1" ht="11.25">
      <c r="B290" s="157"/>
      <c r="D290" s="158" t="s">
        <v>218</v>
      </c>
      <c r="E290" s="164" t="s">
        <v>19</v>
      </c>
      <c r="F290" s="159" t="s">
        <v>428</v>
      </c>
      <c r="H290" s="160">
        <v>4.2539999999999996</v>
      </c>
      <c r="I290" s="161"/>
      <c r="L290" s="157"/>
      <c r="M290" s="162"/>
      <c r="T290" s="163"/>
      <c r="AT290" s="164" t="s">
        <v>218</v>
      </c>
      <c r="AU290" s="164" t="s">
        <v>85</v>
      </c>
      <c r="AV290" s="12" t="s">
        <v>85</v>
      </c>
      <c r="AW290" s="12" t="s">
        <v>37</v>
      </c>
      <c r="AX290" s="12" t="s">
        <v>75</v>
      </c>
      <c r="AY290" s="164" t="s">
        <v>147</v>
      </c>
    </row>
    <row r="291" spans="2:51" s="12" customFormat="1" ht="11.25">
      <c r="B291" s="157"/>
      <c r="D291" s="158" t="s">
        <v>218</v>
      </c>
      <c r="E291" s="164" t="s">
        <v>19</v>
      </c>
      <c r="F291" s="159" t="s">
        <v>429</v>
      </c>
      <c r="H291" s="160">
        <v>4.2430000000000003</v>
      </c>
      <c r="I291" s="161"/>
      <c r="L291" s="157"/>
      <c r="M291" s="162"/>
      <c r="T291" s="163"/>
      <c r="AT291" s="164" t="s">
        <v>218</v>
      </c>
      <c r="AU291" s="164" t="s">
        <v>85</v>
      </c>
      <c r="AV291" s="12" t="s">
        <v>85</v>
      </c>
      <c r="AW291" s="12" t="s">
        <v>37</v>
      </c>
      <c r="AX291" s="12" t="s">
        <v>75</v>
      </c>
      <c r="AY291" s="164" t="s">
        <v>147</v>
      </c>
    </row>
    <row r="292" spans="2:51" s="13" customFormat="1" ht="11.25">
      <c r="B292" s="165"/>
      <c r="D292" s="158" t="s">
        <v>218</v>
      </c>
      <c r="E292" s="166" t="s">
        <v>19</v>
      </c>
      <c r="F292" s="167" t="s">
        <v>383</v>
      </c>
      <c r="H292" s="166" t="s">
        <v>19</v>
      </c>
      <c r="I292" s="168"/>
      <c r="L292" s="165"/>
      <c r="M292" s="169"/>
      <c r="T292" s="170"/>
      <c r="AT292" s="166" t="s">
        <v>218</v>
      </c>
      <c r="AU292" s="166" t="s">
        <v>85</v>
      </c>
      <c r="AV292" s="13" t="s">
        <v>83</v>
      </c>
      <c r="AW292" s="13" t="s">
        <v>37</v>
      </c>
      <c r="AX292" s="13" t="s">
        <v>75</v>
      </c>
      <c r="AY292" s="166" t="s">
        <v>147</v>
      </c>
    </row>
    <row r="293" spans="2:51" s="12" customFormat="1" ht="11.25">
      <c r="B293" s="157"/>
      <c r="D293" s="158" t="s">
        <v>218</v>
      </c>
      <c r="E293" s="164" t="s">
        <v>19</v>
      </c>
      <c r="F293" s="159" t="s">
        <v>430</v>
      </c>
      <c r="H293" s="160">
        <v>7.5679999999999996</v>
      </c>
      <c r="I293" s="161"/>
      <c r="L293" s="157"/>
      <c r="M293" s="162"/>
      <c r="T293" s="163"/>
      <c r="AT293" s="164" t="s">
        <v>218</v>
      </c>
      <c r="AU293" s="164" t="s">
        <v>85</v>
      </c>
      <c r="AV293" s="12" t="s">
        <v>85</v>
      </c>
      <c r="AW293" s="12" t="s">
        <v>37</v>
      </c>
      <c r="AX293" s="12" t="s">
        <v>75</v>
      </c>
      <c r="AY293" s="164" t="s">
        <v>147</v>
      </c>
    </row>
    <row r="294" spans="2:51" s="12" customFormat="1" ht="11.25">
      <c r="B294" s="157"/>
      <c r="D294" s="158" t="s">
        <v>218</v>
      </c>
      <c r="E294" s="164" t="s">
        <v>19</v>
      </c>
      <c r="F294" s="159" t="s">
        <v>431</v>
      </c>
      <c r="H294" s="160">
        <v>7.859</v>
      </c>
      <c r="I294" s="161"/>
      <c r="L294" s="157"/>
      <c r="M294" s="162"/>
      <c r="T294" s="163"/>
      <c r="AT294" s="164" t="s">
        <v>218</v>
      </c>
      <c r="AU294" s="164" t="s">
        <v>85</v>
      </c>
      <c r="AV294" s="12" t="s">
        <v>85</v>
      </c>
      <c r="AW294" s="12" t="s">
        <v>37</v>
      </c>
      <c r="AX294" s="12" t="s">
        <v>75</v>
      </c>
      <c r="AY294" s="164" t="s">
        <v>147</v>
      </c>
    </row>
    <row r="295" spans="2:51" s="12" customFormat="1" ht="11.25">
      <c r="B295" s="157"/>
      <c r="D295" s="158" t="s">
        <v>218</v>
      </c>
      <c r="E295" s="164" t="s">
        <v>19</v>
      </c>
      <c r="F295" s="159" t="s">
        <v>432</v>
      </c>
      <c r="H295" s="160">
        <v>6.9550000000000001</v>
      </c>
      <c r="I295" s="161"/>
      <c r="L295" s="157"/>
      <c r="M295" s="162"/>
      <c r="T295" s="163"/>
      <c r="AT295" s="164" t="s">
        <v>218</v>
      </c>
      <c r="AU295" s="164" t="s">
        <v>85</v>
      </c>
      <c r="AV295" s="12" t="s">
        <v>85</v>
      </c>
      <c r="AW295" s="12" t="s">
        <v>37</v>
      </c>
      <c r="AX295" s="12" t="s">
        <v>75</v>
      </c>
      <c r="AY295" s="164" t="s">
        <v>147</v>
      </c>
    </row>
    <row r="296" spans="2:51" s="12" customFormat="1" ht="11.25">
      <c r="B296" s="157"/>
      <c r="D296" s="158" t="s">
        <v>218</v>
      </c>
      <c r="E296" s="164" t="s">
        <v>19</v>
      </c>
      <c r="F296" s="159" t="s">
        <v>433</v>
      </c>
      <c r="H296" s="160">
        <v>2.294</v>
      </c>
      <c r="I296" s="161"/>
      <c r="L296" s="157"/>
      <c r="M296" s="162"/>
      <c r="T296" s="163"/>
      <c r="AT296" s="164" t="s">
        <v>218</v>
      </c>
      <c r="AU296" s="164" t="s">
        <v>85</v>
      </c>
      <c r="AV296" s="12" t="s">
        <v>85</v>
      </c>
      <c r="AW296" s="12" t="s">
        <v>37</v>
      </c>
      <c r="AX296" s="12" t="s">
        <v>75</v>
      </c>
      <c r="AY296" s="164" t="s">
        <v>147</v>
      </c>
    </row>
    <row r="297" spans="2:51" s="12" customFormat="1" ht="11.25">
      <c r="B297" s="157"/>
      <c r="D297" s="158" t="s">
        <v>218</v>
      </c>
      <c r="E297" s="164" t="s">
        <v>19</v>
      </c>
      <c r="F297" s="159" t="s">
        <v>434</v>
      </c>
      <c r="H297" s="160">
        <v>15.664</v>
      </c>
      <c r="I297" s="161"/>
      <c r="L297" s="157"/>
      <c r="M297" s="162"/>
      <c r="T297" s="163"/>
      <c r="AT297" s="164" t="s">
        <v>218</v>
      </c>
      <c r="AU297" s="164" t="s">
        <v>85</v>
      </c>
      <c r="AV297" s="12" t="s">
        <v>85</v>
      </c>
      <c r="AW297" s="12" t="s">
        <v>37</v>
      </c>
      <c r="AX297" s="12" t="s">
        <v>75</v>
      </c>
      <c r="AY297" s="164" t="s">
        <v>147</v>
      </c>
    </row>
    <row r="298" spans="2:51" s="12" customFormat="1" ht="11.25">
      <c r="B298" s="157"/>
      <c r="D298" s="158" t="s">
        <v>218</v>
      </c>
      <c r="E298" s="164" t="s">
        <v>19</v>
      </c>
      <c r="F298" s="159" t="s">
        <v>384</v>
      </c>
      <c r="H298" s="160">
        <v>16.28</v>
      </c>
      <c r="I298" s="161"/>
      <c r="L298" s="157"/>
      <c r="M298" s="162"/>
      <c r="T298" s="163"/>
      <c r="AT298" s="164" t="s">
        <v>218</v>
      </c>
      <c r="AU298" s="164" t="s">
        <v>85</v>
      </c>
      <c r="AV298" s="12" t="s">
        <v>85</v>
      </c>
      <c r="AW298" s="12" t="s">
        <v>37</v>
      </c>
      <c r="AX298" s="12" t="s">
        <v>75</v>
      </c>
      <c r="AY298" s="164" t="s">
        <v>147</v>
      </c>
    </row>
    <row r="299" spans="2:51" s="12" customFormat="1" ht="11.25">
      <c r="B299" s="157"/>
      <c r="D299" s="158" t="s">
        <v>218</v>
      </c>
      <c r="E299" s="164" t="s">
        <v>19</v>
      </c>
      <c r="F299" s="159" t="s">
        <v>385</v>
      </c>
      <c r="H299" s="160">
        <v>23.54</v>
      </c>
      <c r="I299" s="161"/>
      <c r="L299" s="157"/>
      <c r="M299" s="162"/>
      <c r="T299" s="163"/>
      <c r="AT299" s="164" t="s">
        <v>218</v>
      </c>
      <c r="AU299" s="164" t="s">
        <v>85</v>
      </c>
      <c r="AV299" s="12" t="s">
        <v>85</v>
      </c>
      <c r="AW299" s="12" t="s">
        <v>37</v>
      </c>
      <c r="AX299" s="12" t="s">
        <v>75</v>
      </c>
      <c r="AY299" s="164" t="s">
        <v>147</v>
      </c>
    </row>
    <row r="300" spans="2:51" s="13" customFormat="1" ht="11.25">
      <c r="B300" s="165"/>
      <c r="D300" s="158" t="s">
        <v>218</v>
      </c>
      <c r="E300" s="166" t="s">
        <v>19</v>
      </c>
      <c r="F300" s="167" t="s">
        <v>386</v>
      </c>
      <c r="H300" s="166" t="s">
        <v>19</v>
      </c>
      <c r="I300" s="168"/>
      <c r="L300" s="165"/>
      <c r="M300" s="169"/>
      <c r="T300" s="170"/>
      <c r="AT300" s="166" t="s">
        <v>218</v>
      </c>
      <c r="AU300" s="166" t="s">
        <v>85</v>
      </c>
      <c r="AV300" s="13" t="s">
        <v>83</v>
      </c>
      <c r="AW300" s="13" t="s">
        <v>37</v>
      </c>
      <c r="AX300" s="13" t="s">
        <v>75</v>
      </c>
      <c r="AY300" s="166" t="s">
        <v>147</v>
      </c>
    </row>
    <row r="301" spans="2:51" s="12" customFormat="1" ht="11.25">
      <c r="B301" s="157"/>
      <c r="D301" s="158" t="s">
        <v>218</v>
      </c>
      <c r="E301" s="164" t="s">
        <v>19</v>
      </c>
      <c r="F301" s="159" t="s">
        <v>435</v>
      </c>
      <c r="H301" s="160">
        <v>2.2559999999999998</v>
      </c>
      <c r="I301" s="161"/>
      <c r="L301" s="157"/>
      <c r="M301" s="162"/>
      <c r="T301" s="163"/>
      <c r="AT301" s="164" t="s">
        <v>218</v>
      </c>
      <c r="AU301" s="164" t="s">
        <v>85</v>
      </c>
      <c r="AV301" s="12" t="s">
        <v>85</v>
      </c>
      <c r="AW301" s="12" t="s">
        <v>37</v>
      </c>
      <c r="AX301" s="12" t="s">
        <v>75</v>
      </c>
      <c r="AY301" s="164" t="s">
        <v>147</v>
      </c>
    </row>
    <row r="302" spans="2:51" s="12" customFormat="1" ht="11.25">
      <c r="B302" s="157"/>
      <c r="D302" s="158" t="s">
        <v>218</v>
      </c>
      <c r="E302" s="164" t="s">
        <v>19</v>
      </c>
      <c r="F302" s="159" t="s">
        <v>436</v>
      </c>
      <c r="H302" s="160">
        <v>0.84199999999999997</v>
      </c>
      <c r="I302" s="161"/>
      <c r="L302" s="157"/>
      <c r="M302" s="162"/>
      <c r="T302" s="163"/>
      <c r="AT302" s="164" t="s">
        <v>218</v>
      </c>
      <c r="AU302" s="164" t="s">
        <v>85</v>
      </c>
      <c r="AV302" s="12" t="s">
        <v>85</v>
      </c>
      <c r="AW302" s="12" t="s">
        <v>37</v>
      </c>
      <c r="AX302" s="12" t="s">
        <v>75</v>
      </c>
      <c r="AY302" s="164" t="s">
        <v>147</v>
      </c>
    </row>
    <row r="303" spans="2:51" s="12" customFormat="1" ht="11.25">
      <c r="B303" s="157"/>
      <c r="D303" s="158" t="s">
        <v>218</v>
      </c>
      <c r="E303" s="164" t="s">
        <v>19</v>
      </c>
      <c r="F303" s="159" t="s">
        <v>437</v>
      </c>
      <c r="H303" s="160">
        <v>4.2240000000000002</v>
      </c>
      <c r="I303" s="161"/>
      <c r="L303" s="157"/>
      <c r="M303" s="162"/>
      <c r="T303" s="163"/>
      <c r="AT303" s="164" t="s">
        <v>218</v>
      </c>
      <c r="AU303" s="164" t="s">
        <v>85</v>
      </c>
      <c r="AV303" s="12" t="s">
        <v>85</v>
      </c>
      <c r="AW303" s="12" t="s">
        <v>37</v>
      </c>
      <c r="AX303" s="12" t="s">
        <v>75</v>
      </c>
      <c r="AY303" s="164" t="s">
        <v>147</v>
      </c>
    </row>
    <row r="304" spans="2:51" s="12" customFormat="1" ht="11.25">
      <c r="B304" s="157"/>
      <c r="D304" s="158" t="s">
        <v>218</v>
      </c>
      <c r="E304" s="164" t="s">
        <v>19</v>
      </c>
      <c r="F304" s="159" t="s">
        <v>438</v>
      </c>
      <c r="H304" s="160">
        <v>0.97399999999999998</v>
      </c>
      <c r="I304" s="161"/>
      <c r="L304" s="157"/>
      <c r="M304" s="162"/>
      <c r="T304" s="163"/>
      <c r="AT304" s="164" t="s">
        <v>218</v>
      </c>
      <c r="AU304" s="164" t="s">
        <v>85</v>
      </c>
      <c r="AV304" s="12" t="s">
        <v>85</v>
      </c>
      <c r="AW304" s="12" t="s">
        <v>37</v>
      </c>
      <c r="AX304" s="12" t="s">
        <v>75</v>
      </c>
      <c r="AY304" s="164" t="s">
        <v>147</v>
      </c>
    </row>
    <row r="305" spans="2:51" s="12" customFormat="1" ht="11.25">
      <c r="B305" s="157"/>
      <c r="D305" s="158" t="s">
        <v>218</v>
      </c>
      <c r="E305" s="164" t="s">
        <v>19</v>
      </c>
      <c r="F305" s="159" t="s">
        <v>439</v>
      </c>
      <c r="H305" s="160">
        <v>5.702</v>
      </c>
      <c r="I305" s="161"/>
      <c r="L305" s="157"/>
      <c r="M305" s="162"/>
      <c r="T305" s="163"/>
      <c r="AT305" s="164" t="s">
        <v>218</v>
      </c>
      <c r="AU305" s="164" t="s">
        <v>85</v>
      </c>
      <c r="AV305" s="12" t="s">
        <v>85</v>
      </c>
      <c r="AW305" s="12" t="s">
        <v>37</v>
      </c>
      <c r="AX305" s="12" t="s">
        <v>75</v>
      </c>
      <c r="AY305" s="164" t="s">
        <v>147</v>
      </c>
    </row>
    <row r="306" spans="2:51" s="12" customFormat="1" ht="11.25">
      <c r="B306" s="157"/>
      <c r="D306" s="158" t="s">
        <v>218</v>
      </c>
      <c r="E306" s="164" t="s">
        <v>19</v>
      </c>
      <c r="F306" s="159" t="s">
        <v>440</v>
      </c>
      <c r="H306" s="160">
        <v>3.8980000000000001</v>
      </c>
      <c r="I306" s="161"/>
      <c r="L306" s="157"/>
      <c r="M306" s="162"/>
      <c r="T306" s="163"/>
      <c r="AT306" s="164" t="s">
        <v>218</v>
      </c>
      <c r="AU306" s="164" t="s">
        <v>85</v>
      </c>
      <c r="AV306" s="12" t="s">
        <v>85</v>
      </c>
      <c r="AW306" s="12" t="s">
        <v>37</v>
      </c>
      <c r="AX306" s="12" t="s">
        <v>75</v>
      </c>
      <c r="AY306" s="164" t="s">
        <v>147</v>
      </c>
    </row>
    <row r="307" spans="2:51" s="12" customFormat="1" ht="11.25">
      <c r="B307" s="157"/>
      <c r="D307" s="158" t="s">
        <v>218</v>
      </c>
      <c r="E307" s="164" t="s">
        <v>19</v>
      </c>
      <c r="F307" s="159" t="s">
        <v>441</v>
      </c>
      <c r="H307" s="160">
        <v>4.1180000000000003</v>
      </c>
      <c r="I307" s="161"/>
      <c r="L307" s="157"/>
      <c r="M307" s="162"/>
      <c r="T307" s="163"/>
      <c r="AT307" s="164" t="s">
        <v>218</v>
      </c>
      <c r="AU307" s="164" t="s">
        <v>85</v>
      </c>
      <c r="AV307" s="12" t="s">
        <v>85</v>
      </c>
      <c r="AW307" s="12" t="s">
        <v>37</v>
      </c>
      <c r="AX307" s="12" t="s">
        <v>75</v>
      </c>
      <c r="AY307" s="164" t="s">
        <v>147</v>
      </c>
    </row>
    <row r="308" spans="2:51" s="12" customFormat="1" ht="11.25">
      <c r="B308" s="157"/>
      <c r="D308" s="158" t="s">
        <v>218</v>
      </c>
      <c r="E308" s="164" t="s">
        <v>19</v>
      </c>
      <c r="F308" s="159" t="s">
        <v>442</v>
      </c>
      <c r="H308" s="160">
        <v>0.83</v>
      </c>
      <c r="I308" s="161"/>
      <c r="L308" s="157"/>
      <c r="M308" s="162"/>
      <c r="T308" s="163"/>
      <c r="AT308" s="164" t="s">
        <v>218</v>
      </c>
      <c r="AU308" s="164" t="s">
        <v>85</v>
      </c>
      <c r="AV308" s="12" t="s">
        <v>85</v>
      </c>
      <c r="AW308" s="12" t="s">
        <v>37</v>
      </c>
      <c r="AX308" s="12" t="s">
        <v>75</v>
      </c>
      <c r="AY308" s="164" t="s">
        <v>147</v>
      </c>
    </row>
    <row r="309" spans="2:51" s="12" customFormat="1" ht="11.25">
      <c r="B309" s="157"/>
      <c r="D309" s="158" t="s">
        <v>218</v>
      </c>
      <c r="E309" s="164" t="s">
        <v>19</v>
      </c>
      <c r="F309" s="159" t="s">
        <v>443</v>
      </c>
      <c r="H309" s="160">
        <v>9.1780000000000008</v>
      </c>
      <c r="I309" s="161"/>
      <c r="L309" s="157"/>
      <c r="M309" s="162"/>
      <c r="T309" s="163"/>
      <c r="AT309" s="164" t="s">
        <v>218</v>
      </c>
      <c r="AU309" s="164" t="s">
        <v>85</v>
      </c>
      <c r="AV309" s="12" t="s">
        <v>85</v>
      </c>
      <c r="AW309" s="12" t="s">
        <v>37</v>
      </c>
      <c r="AX309" s="12" t="s">
        <v>75</v>
      </c>
      <c r="AY309" s="164" t="s">
        <v>147</v>
      </c>
    </row>
    <row r="310" spans="2:51" s="12" customFormat="1" ht="11.25">
      <c r="B310" s="157"/>
      <c r="D310" s="158" t="s">
        <v>218</v>
      </c>
      <c r="E310" s="164" t="s">
        <v>19</v>
      </c>
      <c r="F310" s="159" t="s">
        <v>387</v>
      </c>
      <c r="H310" s="160">
        <v>5.2</v>
      </c>
      <c r="I310" s="161"/>
      <c r="L310" s="157"/>
      <c r="M310" s="162"/>
      <c r="T310" s="163"/>
      <c r="AT310" s="164" t="s">
        <v>218</v>
      </c>
      <c r="AU310" s="164" t="s">
        <v>85</v>
      </c>
      <c r="AV310" s="12" t="s">
        <v>85</v>
      </c>
      <c r="AW310" s="12" t="s">
        <v>37</v>
      </c>
      <c r="AX310" s="12" t="s">
        <v>75</v>
      </c>
      <c r="AY310" s="164" t="s">
        <v>147</v>
      </c>
    </row>
    <row r="311" spans="2:51" s="12" customFormat="1" ht="11.25">
      <c r="B311" s="157"/>
      <c r="D311" s="158" t="s">
        <v>218</v>
      </c>
      <c r="E311" s="164" t="s">
        <v>19</v>
      </c>
      <c r="F311" s="159" t="s">
        <v>434</v>
      </c>
      <c r="H311" s="160">
        <v>15.664</v>
      </c>
      <c r="I311" s="161"/>
      <c r="L311" s="157"/>
      <c r="M311" s="162"/>
      <c r="T311" s="163"/>
      <c r="AT311" s="164" t="s">
        <v>218</v>
      </c>
      <c r="AU311" s="164" t="s">
        <v>85</v>
      </c>
      <c r="AV311" s="12" t="s">
        <v>85</v>
      </c>
      <c r="AW311" s="12" t="s">
        <v>37</v>
      </c>
      <c r="AX311" s="12" t="s">
        <v>75</v>
      </c>
      <c r="AY311" s="164" t="s">
        <v>147</v>
      </c>
    </row>
    <row r="312" spans="2:51" s="12" customFormat="1" ht="11.25">
      <c r="B312" s="157"/>
      <c r="D312" s="158" t="s">
        <v>218</v>
      </c>
      <c r="E312" s="164" t="s">
        <v>19</v>
      </c>
      <c r="F312" s="159" t="s">
        <v>388</v>
      </c>
      <c r="H312" s="160">
        <v>22.748000000000001</v>
      </c>
      <c r="I312" s="161"/>
      <c r="L312" s="157"/>
      <c r="M312" s="162"/>
      <c r="T312" s="163"/>
      <c r="AT312" s="164" t="s">
        <v>218</v>
      </c>
      <c r="AU312" s="164" t="s">
        <v>85</v>
      </c>
      <c r="AV312" s="12" t="s">
        <v>85</v>
      </c>
      <c r="AW312" s="12" t="s">
        <v>37</v>
      </c>
      <c r="AX312" s="12" t="s">
        <v>75</v>
      </c>
      <c r="AY312" s="164" t="s">
        <v>147</v>
      </c>
    </row>
    <row r="313" spans="2:51" s="12" customFormat="1" ht="11.25">
      <c r="B313" s="157"/>
      <c r="D313" s="158" t="s">
        <v>218</v>
      </c>
      <c r="E313" s="164" t="s">
        <v>19</v>
      </c>
      <c r="F313" s="159" t="s">
        <v>389</v>
      </c>
      <c r="H313" s="160">
        <v>17.074999999999999</v>
      </c>
      <c r="I313" s="161"/>
      <c r="L313" s="157"/>
      <c r="M313" s="162"/>
      <c r="T313" s="163"/>
      <c r="AT313" s="164" t="s">
        <v>218</v>
      </c>
      <c r="AU313" s="164" t="s">
        <v>85</v>
      </c>
      <c r="AV313" s="12" t="s">
        <v>85</v>
      </c>
      <c r="AW313" s="12" t="s">
        <v>37</v>
      </c>
      <c r="AX313" s="12" t="s">
        <v>75</v>
      </c>
      <c r="AY313" s="164" t="s">
        <v>147</v>
      </c>
    </row>
    <row r="314" spans="2:51" s="13" customFormat="1" ht="11.25">
      <c r="B314" s="165"/>
      <c r="D314" s="158" t="s">
        <v>218</v>
      </c>
      <c r="E314" s="166" t="s">
        <v>19</v>
      </c>
      <c r="F314" s="167" t="s">
        <v>390</v>
      </c>
      <c r="H314" s="166" t="s">
        <v>19</v>
      </c>
      <c r="I314" s="168"/>
      <c r="L314" s="165"/>
      <c r="M314" s="169"/>
      <c r="T314" s="170"/>
      <c r="AT314" s="166" t="s">
        <v>218</v>
      </c>
      <c r="AU314" s="166" t="s">
        <v>85</v>
      </c>
      <c r="AV314" s="13" t="s">
        <v>83</v>
      </c>
      <c r="AW314" s="13" t="s">
        <v>37</v>
      </c>
      <c r="AX314" s="13" t="s">
        <v>75</v>
      </c>
      <c r="AY314" s="166" t="s">
        <v>147</v>
      </c>
    </row>
    <row r="315" spans="2:51" s="12" customFormat="1" ht="11.25">
      <c r="B315" s="157"/>
      <c r="D315" s="158" t="s">
        <v>218</v>
      </c>
      <c r="E315" s="164" t="s">
        <v>19</v>
      </c>
      <c r="F315" s="159" t="s">
        <v>444</v>
      </c>
      <c r="H315" s="160">
        <v>8.5060000000000002</v>
      </c>
      <c r="I315" s="161"/>
      <c r="L315" s="157"/>
      <c r="M315" s="162"/>
      <c r="T315" s="163"/>
      <c r="AT315" s="164" t="s">
        <v>218</v>
      </c>
      <c r="AU315" s="164" t="s">
        <v>85</v>
      </c>
      <c r="AV315" s="12" t="s">
        <v>85</v>
      </c>
      <c r="AW315" s="12" t="s">
        <v>37</v>
      </c>
      <c r="AX315" s="12" t="s">
        <v>75</v>
      </c>
      <c r="AY315" s="164" t="s">
        <v>147</v>
      </c>
    </row>
    <row r="316" spans="2:51" s="12" customFormat="1" ht="11.25">
      <c r="B316" s="157"/>
      <c r="D316" s="158" t="s">
        <v>218</v>
      </c>
      <c r="E316" s="164" t="s">
        <v>19</v>
      </c>
      <c r="F316" s="159" t="s">
        <v>445</v>
      </c>
      <c r="H316" s="160">
        <v>1.8180000000000001</v>
      </c>
      <c r="I316" s="161"/>
      <c r="L316" s="157"/>
      <c r="M316" s="162"/>
      <c r="T316" s="163"/>
      <c r="AT316" s="164" t="s">
        <v>218</v>
      </c>
      <c r="AU316" s="164" t="s">
        <v>85</v>
      </c>
      <c r="AV316" s="12" t="s">
        <v>85</v>
      </c>
      <c r="AW316" s="12" t="s">
        <v>37</v>
      </c>
      <c r="AX316" s="12" t="s">
        <v>75</v>
      </c>
      <c r="AY316" s="164" t="s">
        <v>147</v>
      </c>
    </row>
    <row r="317" spans="2:51" s="12" customFormat="1" ht="11.25">
      <c r="B317" s="157"/>
      <c r="D317" s="158" t="s">
        <v>218</v>
      </c>
      <c r="E317" s="164" t="s">
        <v>19</v>
      </c>
      <c r="F317" s="159" t="s">
        <v>446</v>
      </c>
      <c r="H317" s="160">
        <v>2.0920000000000001</v>
      </c>
      <c r="I317" s="161"/>
      <c r="L317" s="157"/>
      <c r="M317" s="162"/>
      <c r="T317" s="163"/>
      <c r="AT317" s="164" t="s">
        <v>218</v>
      </c>
      <c r="AU317" s="164" t="s">
        <v>85</v>
      </c>
      <c r="AV317" s="12" t="s">
        <v>85</v>
      </c>
      <c r="AW317" s="12" t="s">
        <v>37</v>
      </c>
      <c r="AX317" s="12" t="s">
        <v>75</v>
      </c>
      <c r="AY317" s="164" t="s">
        <v>147</v>
      </c>
    </row>
    <row r="318" spans="2:51" s="12" customFormat="1" ht="11.25">
      <c r="B318" s="157"/>
      <c r="D318" s="158" t="s">
        <v>218</v>
      </c>
      <c r="E318" s="164" t="s">
        <v>19</v>
      </c>
      <c r="F318" s="159" t="s">
        <v>391</v>
      </c>
      <c r="H318" s="160">
        <v>23.538</v>
      </c>
      <c r="I318" s="161"/>
      <c r="L318" s="157"/>
      <c r="M318" s="162"/>
      <c r="T318" s="163"/>
      <c r="AT318" s="164" t="s">
        <v>218</v>
      </c>
      <c r="AU318" s="164" t="s">
        <v>85</v>
      </c>
      <c r="AV318" s="12" t="s">
        <v>85</v>
      </c>
      <c r="AW318" s="12" t="s">
        <v>37</v>
      </c>
      <c r="AX318" s="12" t="s">
        <v>75</v>
      </c>
      <c r="AY318" s="164" t="s">
        <v>147</v>
      </c>
    </row>
    <row r="319" spans="2:51" s="13" customFormat="1" ht="11.25">
      <c r="B319" s="165"/>
      <c r="D319" s="158" t="s">
        <v>218</v>
      </c>
      <c r="E319" s="166" t="s">
        <v>19</v>
      </c>
      <c r="F319" s="167" t="s">
        <v>392</v>
      </c>
      <c r="H319" s="166" t="s">
        <v>19</v>
      </c>
      <c r="I319" s="168"/>
      <c r="L319" s="165"/>
      <c r="M319" s="169"/>
      <c r="T319" s="170"/>
      <c r="AT319" s="166" t="s">
        <v>218</v>
      </c>
      <c r="AU319" s="166" t="s">
        <v>85</v>
      </c>
      <c r="AV319" s="13" t="s">
        <v>83</v>
      </c>
      <c r="AW319" s="13" t="s">
        <v>37</v>
      </c>
      <c r="AX319" s="13" t="s">
        <v>75</v>
      </c>
      <c r="AY319" s="166" t="s">
        <v>147</v>
      </c>
    </row>
    <row r="320" spans="2:51" s="12" customFormat="1" ht="11.25">
      <c r="B320" s="157"/>
      <c r="D320" s="158" t="s">
        <v>218</v>
      </c>
      <c r="E320" s="164" t="s">
        <v>19</v>
      </c>
      <c r="F320" s="159" t="s">
        <v>447</v>
      </c>
      <c r="H320" s="160">
        <v>13.565</v>
      </c>
      <c r="I320" s="161"/>
      <c r="L320" s="157"/>
      <c r="M320" s="162"/>
      <c r="T320" s="163"/>
      <c r="AT320" s="164" t="s">
        <v>218</v>
      </c>
      <c r="AU320" s="164" t="s">
        <v>85</v>
      </c>
      <c r="AV320" s="12" t="s">
        <v>85</v>
      </c>
      <c r="AW320" s="12" t="s">
        <v>37</v>
      </c>
      <c r="AX320" s="12" t="s">
        <v>75</v>
      </c>
      <c r="AY320" s="164" t="s">
        <v>147</v>
      </c>
    </row>
    <row r="321" spans="2:51" s="12" customFormat="1" ht="11.25">
      <c r="B321" s="157"/>
      <c r="D321" s="158" t="s">
        <v>218</v>
      </c>
      <c r="E321" s="164" t="s">
        <v>19</v>
      </c>
      <c r="F321" s="159" t="s">
        <v>448</v>
      </c>
      <c r="H321" s="160">
        <v>10.349</v>
      </c>
      <c r="I321" s="161"/>
      <c r="L321" s="157"/>
      <c r="M321" s="162"/>
      <c r="T321" s="163"/>
      <c r="AT321" s="164" t="s">
        <v>218</v>
      </c>
      <c r="AU321" s="164" t="s">
        <v>85</v>
      </c>
      <c r="AV321" s="12" t="s">
        <v>85</v>
      </c>
      <c r="AW321" s="12" t="s">
        <v>37</v>
      </c>
      <c r="AX321" s="12" t="s">
        <v>75</v>
      </c>
      <c r="AY321" s="164" t="s">
        <v>147</v>
      </c>
    </row>
    <row r="322" spans="2:51" s="12" customFormat="1" ht="11.25">
      <c r="B322" s="157"/>
      <c r="D322" s="158" t="s">
        <v>218</v>
      </c>
      <c r="E322" s="164" t="s">
        <v>19</v>
      </c>
      <c r="F322" s="159" t="s">
        <v>449</v>
      </c>
      <c r="H322" s="160">
        <v>0.84499999999999997</v>
      </c>
      <c r="I322" s="161"/>
      <c r="L322" s="157"/>
      <c r="M322" s="162"/>
      <c r="T322" s="163"/>
      <c r="AT322" s="164" t="s">
        <v>218</v>
      </c>
      <c r="AU322" s="164" t="s">
        <v>85</v>
      </c>
      <c r="AV322" s="12" t="s">
        <v>85</v>
      </c>
      <c r="AW322" s="12" t="s">
        <v>37</v>
      </c>
      <c r="AX322" s="12" t="s">
        <v>75</v>
      </c>
      <c r="AY322" s="164" t="s">
        <v>147</v>
      </c>
    </row>
    <row r="323" spans="2:51" s="12" customFormat="1" ht="11.25">
      <c r="B323" s="157"/>
      <c r="D323" s="158" t="s">
        <v>218</v>
      </c>
      <c r="E323" s="164" t="s">
        <v>19</v>
      </c>
      <c r="F323" s="159" t="s">
        <v>450</v>
      </c>
      <c r="H323" s="160">
        <v>1.9750000000000001</v>
      </c>
      <c r="I323" s="161"/>
      <c r="L323" s="157"/>
      <c r="M323" s="162"/>
      <c r="T323" s="163"/>
      <c r="AT323" s="164" t="s">
        <v>218</v>
      </c>
      <c r="AU323" s="164" t="s">
        <v>85</v>
      </c>
      <c r="AV323" s="12" t="s">
        <v>85</v>
      </c>
      <c r="AW323" s="12" t="s">
        <v>37</v>
      </c>
      <c r="AX323" s="12" t="s">
        <v>75</v>
      </c>
      <c r="AY323" s="164" t="s">
        <v>147</v>
      </c>
    </row>
    <row r="324" spans="2:51" s="12" customFormat="1" ht="11.25">
      <c r="B324" s="157"/>
      <c r="D324" s="158" t="s">
        <v>218</v>
      </c>
      <c r="E324" s="164" t="s">
        <v>19</v>
      </c>
      <c r="F324" s="159" t="s">
        <v>451</v>
      </c>
      <c r="H324" s="160">
        <v>1.6060000000000001</v>
      </c>
      <c r="I324" s="161"/>
      <c r="L324" s="157"/>
      <c r="M324" s="162"/>
      <c r="T324" s="163"/>
      <c r="AT324" s="164" t="s">
        <v>218</v>
      </c>
      <c r="AU324" s="164" t="s">
        <v>85</v>
      </c>
      <c r="AV324" s="12" t="s">
        <v>85</v>
      </c>
      <c r="AW324" s="12" t="s">
        <v>37</v>
      </c>
      <c r="AX324" s="12" t="s">
        <v>75</v>
      </c>
      <c r="AY324" s="164" t="s">
        <v>147</v>
      </c>
    </row>
    <row r="325" spans="2:51" s="12" customFormat="1" ht="11.25">
      <c r="B325" s="157"/>
      <c r="D325" s="158" t="s">
        <v>218</v>
      </c>
      <c r="E325" s="164" t="s">
        <v>19</v>
      </c>
      <c r="F325" s="159" t="s">
        <v>434</v>
      </c>
      <c r="H325" s="160">
        <v>15.664</v>
      </c>
      <c r="I325" s="161"/>
      <c r="L325" s="157"/>
      <c r="M325" s="162"/>
      <c r="T325" s="163"/>
      <c r="AT325" s="164" t="s">
        <v>218</v>
      </c>
      <c r="AU325" s="164" t="s">
        <v>85</v>
      </c>
      <c r="AV325" s="12" t="s">
        <v>85</v>
      </c>
      <c r="AW325" s="12" t="s">
        <v>37</v>
      </c>
      <c r="AX325" s="12" t="s">
        <v>75</v>
      </c>
      <c r="AY325" s="164" t="s">
        <v>147</v>
      </c>
    </row>
    <row r="326" spans="2:51" s="12" customFormat="1" ht="11.25">
      <c r="B326" s="157"/>
      <c r="D326" s="158" t="s">
        <v>218</v>
      </c>
      <c r="E326" s="164" t="s">
        <v>19</v>
      </c>
      <c r="F326" s="159" t="s">
        <v>393</v>
      </c>
      <c r="H326" s="160">
        <v>47.454000000000001</v>
      </c>
      <c r="I326" s="161"/>
      <c r="L326" s="157"/>
      <c r="M326" s="162"/>
      <c r="T326" s="163"/>
      <c r="AT326" s="164" t="s">
        <v>218</v>
      </c>
      <c r="AU326" s="164" t="s">
        <v>85</v>
      </c>
      <c r="AV326" s="12" t="s">
        <v>85</v>
      </c>
      <c r="AW326" s="12" t="s">
        <v>37</v>
      </c>
      <c r="AX326" s="12" t="s">
        <v>75</v>
      </c>
      <c r="AY326" s="164" t="s">
        <v>147</v>
      </c>
    </row>
    <row r="327" spans="2:51" s="13" customFormat="1" ht="11.25">
      <c r="B327" s="165"/>
      <c r="D327" s="158" t="s">
        <v>218</v>
      </c>
      <c r="E327" s="166" t="s">
        <v>19</v>
      </c>
      <c r="F327" s="167" t="s">
        <v>394</v>
      </c>
      <c r="H327" s="166" t="s">
        <v>19</v>
      </c>
      <c r="I327" s="168"/>
      <c r="L327" s="165"/>
      <c r="M327" s="169"/>
      <c r="T327" s="170"/>
      <c r="AT327" s="166" t="s">
        <v>218</v>
      </c>
      <c r="AU327" s="166" t="s">
        <v>85</v>
      </c>
      <c r="AV327" s="13" t="s">
        <v>83</v>
      </c>
      <c r="AW327" s="13" t="s">
        <v>37</v>
      </c>
      <c r="AX327" s="13" t="s">
        <v>75</v>
      </c>
      <c r="AY327" s="166" t="s">
        <v>147</v>
      </c>
    </row>
    <row r="328" spans="2:51" s="12" customFormat="1" ht="11.25">
      <c r="B328" s="157"/>
      <c r="D328" s="158" t="s">
        <v>218</v>
      </c>
      <c r="E328" s="164" t="s">
        <v>19</v>
      </c>
      <c r="F328" s="159" t="s">
        <v>452</v>
      </c>
      <c r="H328" s="160">
        <v>8.3520000000000003</v>
      </c>
      <c r="I328" s="161"/>
      <c r="L328" s="157"/>
      <c r="M328" s="162"/>
      <c r="T328" s="163"/>
      <c r="AT328" s="164" t="s">
        <v>218</v>
      </c>
      <c r="AU328" s="164" t="s">
        <v>85</v>
      </c>
      <c r="AV328" s="12" t="s">
        <v>85</v>
      </c>
      <c r="AW328" s="12" t="s">
        <v>37</v>
      </c>
      <c r="AX328" s="12" t="s">
        <v>75</v>
      </c>
      <c r="AY328" s="164" t="s">
        <v>147</v>
      </c>
    </row>
    <row r="329" spans="2:51" s="12" customFormat="1" ht="11.25">
      <c r="B329" s="157"/>
      <c r="D329" s="158" t="s">
        <v>218</v>
      </c>
      <c r="E329" s="164" t="s">
        <v>19</v>
      </c>
      <c r="F329" s="159" t="s">
        <v>453</v>
      </c>
      <c r="H329" s="160">
        <v>2.27</v>
      </c>
      <c r="I329" s="161"/>
      <c r="L329" s="157"/>
      <c r="M329" s="162"/>
      <c r="T329" s="163"/>
      <c r="AT329" s="164" t="s">
        <v>218</v>
      </c>
      <c r="AU329" s="164" t="s">
        <v>85</v>
      </c>
      <c r="AV329" s="12" t="s">
        <v>85</v>
      </c>
      <c r="AW329" s="12" t="s">
        <v>37</v>
      </c>
      <c r="AX329" s="12" t="s">
        <v>75</v>
      </c>
      <c r="AY329" s="164" t="s">
        <v>147</v>
      </c>
    </row>
    <row r="330" spans="2:51" s="12" customFormat="1" ht="11.25">
      <c r="B330" s="157"/>
      <c r="D330" s="158" t="s">
        <v>218</v>
      </c>
      <c r="E330" s="164" t="s">
        <v>19</v>
      </c>
      <c r="F330" s="159" t="s">
        <v>454</v>
      </c>
      <c r="H330" s="160">
        <v>1.556</v>
      </c>
      <c r="I330" s="161"/>
      <c r="L330" s="157"/>
      <c r="M330" s="162"/>
      <c r="T330" s="163"/>
      <c r="AT330" s="164" t="s">
        <v>218</v>
      </c>
      <c r="AU330" s="164" t="s">
        <v>85</v>
      </c>
      <c r="AV330" s="12" t="s">
        <v>85</v>
      </c>
      <c r="AW330" s="12" t="s">
        <v>37</v>
      </c>
      <c r="AX330" s="12" t="s">
        <v>75</v>
      </c>
      <c r="AY330" s="164" t="s">
        <v>147</v>
      </c>
    </row>
    <row r="331" spans="2:51" s="12" customFormat="1" ht="11.25">
      <c r="B331" s="157"/>
      <c r="D331" s="158" t="s">
        <v>218</v>
      </c>
      <c r="E331" s="164" t="s">
        <v>19</v>
      </c>
      <c r="F331" s="159" t="s">
        <v>455</v>
      </c>
      <c r="H331" s="160">
        <v>1.974</v>
      </c>
      <c r="I331" s="161"/>
      <c r="L331" s="157"/>
      <c r="M331" s="162"/>
      <c r="T331" s="163"/>
      <c r="AT331" s="164" t="s">
        <v>218</v>
      </c>
      <c r="AU331" s="164" t="s">
        <v>85</v>
      </c>
      <c r="AV331" s="12" t="s">
        <v>85</v>
      </c>
      <c r="AW331" s="12" t="s">
        <v>37</v>
      </c>
      <c r="AX331" s="12" t="s">
        <v>75</v>
      </c>
      <c r="AY331" s="164" t="s">
        <v>147</v>
      </c>
    </row>
    <row r="332" spans="2:51" s="12" customFormat="1" ht="11.25">
      <c r="B332" s="157"/>
      <c r="D332" s="158" t="s">
        <v>218</v>
      </c>
      <c r="E332" s="164" t="s">
        <v>19</v>
      </c>
      <c r="F332" s="159" t="s">
        <v>456</v>
      </c>
      <c r="H332" s="160">
        <v>2.1360000000000001</v>
      </c>
      <c r="I332" s="161"/>
      <c r="L332" s="157"/>
      <c r="M332" s="162"/>
      <c r="T332" s="163"/>
      <c r="AT332" s="164" t="s">
        <v>218</v>
      </c>
      <c r="AU332" s="164" t="s">
        <v>85</v>
      </c>
      <c r="AV332" s="12" t="s">
        <v>85</v>
      </c>
      <c r="AW332" s="12" t="s">
        <v>37</v>
      </c>
      <c r="AX332" s="12" t="s">
        <v>75</v>
      </c>
      <c r="AY332" s="164" t="s">
        <v>147</v>
      </c>
    </row>
    <row r="333" spans="2:51" s="12" customFormat="1" ht="11.25">
      <c r="B333" s="157"/>
      <c r="D333" s="158" t="s">
        <v>218</v>
      </c>
      <c r="E333" s="164" t="s">
        <v>19</v>
      </c>
      <c r="F333" s="159" t="s">
        <v>457</v>
      </c>
      <c r="H333" s="160">
        <v>1.3149999999999999</v>
      </c>
      <c r="I333" s="161"/>
      <c r="L333" s="157"/>
      <c r="M333" s="162"/>
      <c r="T333" s="163"/>
      <c r="AT333" s="164" t="s">
        <v>218</v>
      </c>
      <c r="AU333" s="164" t="s">
        <v>85</v>
      </c>
      <c r="AV333" s="12" t="s">
        <v>85</v>
      </c>
      <c r="AW333" s="12" t="s">
        <v>37</v>
      </c>
      <c r="AX333" s="12" t="s">
        <v>75</v>
      </c>
      <c r="AY333" s="164" t="s">
        <v>147</v>
      </c>
    </row>
    <row r="334" spans="2:51" s="12" customFormat="1" ht="11.25">
      <c r="B334" s="157"/>
      <c r="D334" s="158" t="s">
        <v>218</v>
      </c>
      <c r="E334" s="164" t="s">
        <v>19</v>
      </c>
      <c r="F334" s="159" t="s">
        <v>458</v>
      </c>
      <c r="H334" s="160">
        <v>13.433999999999999</v>
      </c>
      <c r="I334" s="161"/>
      <c r="L334" s="157"/>
      <c r="M334" s="162"/>
      <c r="T334" s="163"/>
      <c r="AT334" s="164" t="s">
        <v>218</v>
      </c>
      <c r="AU334" s="164" t="s">
        <v>85</v>
      </c>
      <c r="AV334" s="12" t="s">
        <v>85</v>
      </c>
      <c r="AW334" s="12" t="s">
        <v>37</v>
      </c>
      <c r="AX334" s="12" t="s">
        <v>75</v>
      </c>
      <c r="AY334" s="164" t="s">
        <v>147</v>
      </c>
    </row>
    <row r="335" spans="2:51" s="12" customFormat="1" ht="11.25">
      <c r="B335" s="157"/>
      <c r="D335" s="158" t="s">
        <v>218</v>
      </c>
      <c r="E335" s="164" t="s">
        <v>19</v>
      </c>
      <c r="F335" s="159" t="s">
        <v>459</v>
      </c>
      <c r="H335" s="160">
        <v>4.218</v>
      </c>
      <c r="I335" s="161"/>
      <c r="L335" s="157"/>
      <c r="M335" s="162"/>
      <c r="T335" s="163"/>
      <c r="AT335" s="164" t="s">
        <v>218</v>
      </c>
      <c r="AU335" s="164" t="s">
        <v>85</v>
      </c>
      <c r="AV335" s="12" t="s">
        <v>85</v>
      </c>
      <c r="AW335" s="12" t="s">
        <v>37</v>
      </c>
      <c r="AX335" s="12" t="s">
        <v>75</v>
      </c>
      <c r="AY335" s="164" t="s">
        <v>147</v>
      </c>
    </row>
    <row r="336" spans="2:51" s="12" customFormat="1" ht="11.25">
      <c r="B336" s="157"/>
      <c r="D336" s="158" t="s">
        <v>218</v>
      </c>
      <c r="E336" s="164" t="s">
        <v>19</v>
      </c>
      <c r="F336" s="159" t="s">
        <v>434</v>
      </c>
      <c r="H336" s="160">
        <v>15.664</v>
      </c>
      <c r="I336" s="161"/>
      <c r="L336" s="157"/>
      <c r="M336" s="162"/>
      <c r="T336" s="163"/>
      <c r="AT336" s="164" t="s">
        <v>218</v>
      </c>
      <c r="AU336" s="164" t="s">
        <v>85</v>
      </c>
      <c r="AV336" s="12" t="s">
        <v>85</v>
      </c>
      <c r="AW336" s="12" t="s">
        <v>37</v>
      </c>
      <c r="AX336" s="12" t="s">
        <v>75</v>
      </c>
      <c r="AY336" s="164" t="s">
        <v>147</v>
      </c>
    </row>
    <row r="337" spans="2:65" s="12" customFormat="1" ht="11.25">
      <c r="B337" s="157"/>
      <c r="D337" s="158" t="s">
        <v>218</v>
      </c>
      <c r="E337" s="164" t="s">
        <v>19</v>
      </c>
      <c r="F337" s="159" t="s">
        <v>395</v>
      </c>
      <c r="H337" s="160">
        <v>12.87</v>
      </c>
      <c r="I337" s="161"/>
      <c r="L337" s="157"/>
      <c r="M337" s="162"/>
      <c r="T337" s="163"/>
      <c r="AT337" s="164" t="s">
        <v>218</v>
      </c>
      <c r="AU337" s="164" t="s">
        <v>85</v>
      </c>
      <c r="AV337" s="12" t="s">
        <v>85</v>
      </c>
      <c r="AW337" s="12" t="s">
        <v>37</v>
      </c>
      <c r="AX337" s="12" t="s">
        <v>75</v>
      </c>
      <c r="AY337" s="164" t="s">
        <v>147</v>
      </c>
    </row>
    <row r="338" spans="2:65" s="12" customFormat="1" ht="11.25">
      <c r="B338" s="157"/>
      <c r="D338" s="158" t="s">
        <v>218</v>
      </c>
      <c r="E338" s="164" t="s">
        <v>19</v>
      </c>
      <c r="F338" s="159" t="s">
        <v>396</v>
      </c>
      <c r="H338" s="160">
        <v>15.07</v>
      </c>
      <c r="I338" s="161"/>
      <c r="L338" s="157"/>
      <c r="M338" s="162"/>
      <c r="T338" s="163"/>
      <c r="AT338" s="164" t="s">
        <v>218</v>
      </c>
      <c r="AU338" s="164" t="s">
        <v>85</v>
      </c>
      <c r="AV338" s="12" t="s">
        <v>85</v>
      </c>
      <c r="AW338" s="12" t="s">
        <v>37</v>
      </c>
      <c r="AX338" s="12" t="s">
        <v>75</v>
      </c>
      <c r="AY338" s="164" t="s">
        <v>147</v>
      </c>
    </row>
    <row r="339" spans="2:65" s="13" customFormat="1" ht="11.25">
      <c r="B339" s="165"/>
      <c r="D339" s="158" t="s">
        <v>218</v>
      </c>
      <c r="E339" s="166" t="s">
        <v>19</v>
      </c>
      <c r="F339" s="167" t="s">
        <v>460</v>
      </c>
      <c r="H339" s="166" t="s">
        <v>19</v>
      </c>
      <c r="I339" s="168"/>
      <c r="L339" s="165"/>
      <c r="M339" s="169"/>
      <c r="T339" s="170"/>
      <c r="AT339" s="166" t="s">
        <v>218</v>
      </c>
      <c r="AU339" s="166" t="s">
        <v>85</v>
      </c>
      <c r="AV339" s="13" t="s">
        <v>83</v>
      </c>
      <c r="AW339" s="13" t="s">
        <v>37</v>
      </c>
      <c r="AX339" s="13" t="s">
        <v>75</v>
      </c>
      <c r="AY339" s="166" t="s">
        <v>147</v>
      </c>
    </row>
    <row r="340" spans="2:65" s="12" customFormat="1" ht="11.25">
      <c r="B340" s="157"/>
      <c r="D340" s="158" t="s">
        <v>218</v>
      </c>
      <c r="E340" s="164" t="s">
        <v>19</v>
      </c>
      <c r="F340" s="159" t="s">
        <v>461</v>
      </c>
      <c r="H340" s="160">
        <v>29.96</v>
      </c>
      <c r="I340" s="161"/>
      <c r="L340" s="157"/>
      <c r="M340" s="162"/>
      <c r="T340" s="163"/>
      <c r="AT340" s="164" t="s">
        <v>218</v>
      </c>
      <c r="AU340" s="164" t="s">
        <v>85</v>
      </c>
      <c r="AV340" s="12" t="s">
        <v>85</v>
      </c>
      <c r="AW340" s="12" t="s">
        <v>37</v>
      </c>
      <c r="AX340" s="12" t="s">
        <v>75</v>
      </c>
      <c r="AY340" s="164" t="s">
        <v>147</v>
      </c>
    </row>
    <row r="341" spans="2:65" s="13" customFormat="1" ht="11.25">
      <c r="B341" s="165"/>
      <c r="D341" s="158" t="s">
        <v>218</v>
      </c>
      <c r="E341" s="166" t="s">
        <v>19</v>
      </c>
      <c r="F341" s="167" t="s">
        <v>462</v>
      </c>
      <c r="H341" s="166" t="s">
        <v>19</v>
      </c>
      <c r="I341" s="168"/>
      <c r="L341" s="165"/>
      <c r="M341" s="169"/>
      <c r="T341" s="170"/>
      <c r="AT341" s="166" t="s">
        <v>218</v>
      </c>
      <c r="AU341" s="166" t="s">
        <v>85</v>
      </c>
      <c r="AV341" s="13" t="s">
        <v>83</v>
      </c>
      <c r="AW341" s="13" t="s">
        <v>37</v>
      </c>
      <c r="AX341" s="13" t="s">
        <v>75</v>
      </c>
      <c r="AY341" s="166" t="s">
        <v>147</v>
      </c>
    </row>
    <row r="342" spans="2:65" s="12" customFormat="1" ht="11.25">
      <c r="B342" s="157"/>
      <c r="D342" s="158" t="s">
        <v>218</v>
      </c>
      <c r="E342" s="164" t="s">
        <v>19</v>
      </c>
      <c r="F342" s="159" t="s">
        <v>463</v>
      </c>
      <c r="H342" s="160">
        <v>10.53</v>
      </c>
      <c r="I342" s="161"/>
      <c r="L342" s="157"/>
      <c r="M342" s="162"/>
      <c r="T342" s="163"/>
      <c r="AT342" s="164" t="s">
        <v>218</v>
      </c>
      <c r="AU342" s="164" t="s">
        <v>85</v>
      </c>
      <c r="AV342" s="12" t="s">
        <v>85</v>
      </c>
      <c r="AW342" s="12" t="s">
        <v>37</v>
      </c>
      <c r="AX342" s="12" t="s">
        <v>75</v>
      </c>
      <c r="AY342" s="164" t="s">
        <v>147</v>
      </c>
    </row>
    <row r="343" spans="2:65" s="13" customFormat="1" ht="22.5">
      <c r="B343" s="165"/>
      <c r="D343" s="158" t="s">
        <v>218</v>
      </c>
      <c r="E343" s="166" t="s">
        <v>19</v>
      </c>
      <c r="F343" s="167" t="s">
        <v>464</v>
      </c>
      <c r="H343" s="166" t="s">
        <v>19</v>
      </c>
      <c r="I343" s="168"/>
      <c r="L343" s="165"/>
      <c r="M343" s="169"/>
      <c r="T343" s="170"/>
      <c r="AT343" s="166" t="s">
        <v>218</v>
      </c>
      <c r="AU343" s="166" t="s">
        <v>85</v>
      </c>
      <c r="AV343" s="13" t="s">
        <v>83</v>
      </c>
      <c r="AW343" s="13" t="s">
        <v>37</v>
      </c>
      <c r="AX343" s="13" t="s">
        <v>75</v>
      </c>
      <c r="AY343" s="166" t="s">
        <v>147</v>
      </c>
    </row>
    <row r="344" spans="2:65" s="12" customFormat="1" ht="11.25">
      <c r="B344" s="157"/>
      <c r="D344" s="158" t="s">
        <v>218</v>
      </c>
      <c r="E344" s="164" t="s">
        <v>19</v>
      </c>
      <c r="F344" s="159" t="s">
        <v>465</v>
      </c>
      <c r="H344" s="160">
        <v>2</v>
      </c>
      <c r="I344" s="161"/>
      <c r="L344" s="157"/>
      <c r="M344" s="162"/>
      <c r="T344" s="163"/>
      <c r="AT344" s="164" t="s">
        <v>218</v>
      </c>
      <c r="AU344" s="164" t="s">
        <v>85</v>
      </c>
      <c r="AV344" s="12" t="s">
        <v>85</v>
      </c>
      <c r="AW344" s="12" t="s">
        <v>37</v>
      </c>
      <c r="AX344" s="12" t="s">
        <v>75</v>
      </c>
      <c r="AY344" s="164" t="s">
        <v>147</v>
      </c>
    </row>
    <row r="345" spans="2:65" s="14" customFormat="1" ht="11.25">
      <c r="B345" s="171"/>
      <c r="D345" s="158" t="s">
        <v>218</v>
      </c>
      <c r="E345" s="172" t="s">
        <v>19</v>
      </c>
      <c r="F345" s="173" t="s">
        <v>256</v>
      </c>
      <c r="H345" s="174">
        <v>1861.7479999999998</v>
      </c>
      <c r="I345" s="175"/>
      <c r="L345" s="171"/>
      <c r="M345" s="176"/>
      <c r="T345" s="177"/>
      <c r="AT345" s="172" t="s">
        <v>218</v>
      </c>
      <c r="AU345" s="172" t="s">
        <v>85</v>
      </c>
      <c r="AV345" s="14" t="s">
        <v>153</v>
      </c>
      <c r="AW345" s="14" t="s">
        <v>37</v>
      </c>
      <c r="AX345" s="14" t="s">
        <v>83</v>
      </c>
      <c r="AY345" s="172" t="s">
        <v>147</v>
      </c>
    </row>
    <row r="346" spans="2:65" s="1" customFormat="1" ht="37.9" customHeight="1">
      <c r="B346" s="32"/>
      <c r="C346" s="128" t="s">
        <v>466</v>
      </c>
      <c r="D346" s="128" t="s">
        <v>149</v>
      </c>
      <c r="E346" s="129" t="s">
        <v>467</v>
      </c>
      <c r="F346" s="130" t="s">
        <v>468</v>
      </c>
      <c r="G346" s="131" t="s">
        <v>159</v>
      </c>
      <c r="H346" s="132">
        <v>40.49</v>
      </c>
      <c r="I346" s="133"/>
      <c r="J346" s="134">
        <f>ROUND(I346*H346,2)</f>
        <v>0</v>
      </c>
      <c r="K346" s="135"/>
      <c r="L346" s="32"/>
      <c r="M346" s="136" t="s">
        <v>19</v>
      </c>
      <c r="N346" s="137" t="s">
        <v>46</v>
      </c>
      <c r="P346" s="138">
        <f>O346*H346</f>
        <v>0</v>
      </c>
      <c r="Q346" s="138">
        <v>4.3800000000000002E-3</v>
      </c>
      <c r="R346" s="138">
        <f>Q346*H346</f>
        <v>0.17734620000000001</v>
      </c>
      <c r="S346" s="138">
        <v>0</v>
      </c>
      <c r="T346" s="139">
        <f>S346*H346</f>
        <v>0</v>
      </c>
      <c r="AR346" s="140" t="s">
        <v>153</v>
      </c>
      <c r="AT346" s="140" t="s">
        <v>149</v>
      </c>
      <c r="AU346" s="140" t="s">
        <v>85</v>
      </c>
      <c r="AY346" s="17" t="s">
        <v>147</v>
      </c>
      <c r="BE346" s="141">
        <f>IF(N346="základní",J346,0)</f>
        <v>0</v>
      </c>
      <c r="BF346" s="141">
        <f>IF(N346="snížená",J346,0)</f>
        <v>0</v>
      </c>
      <c r="BG346" s="141">
        <f>IF(N346="zákl. přenesená",J346,0)</f>
        <v>0</v>
      </c>
      <c r="BH346" s="141">
        <f>IF(N346="sníž. přenesená",J346,0)</f>
        <v>0</v>
      </c>
      <c r="BI346" s="141">
        <f>IF(N346="nulová",J346,0)</f>
        <v>0</v>
      </c>
      <c r="BJ346" s="17" t="s">
        <v>83</v>
      </c>
      <c r="BK346" s="141">
        <f>ROUND(I346*H346,2)</f>
        <v>0</v>
      </c>
      <c r="BL346" s="17" t="s">
        <v>153</v>
      </c>
      <c r="BM346" s="140" t="s">
        <v>469</v>
      </c>
    </row>
    <row r="347" spans="2:65" s="1" customFormat="1" ht="11.25">
      <c r="B347" s="32"/>
      <c r="D347" s="142" t="s">
        <v>155</v>
      </c>
      <c r="F347" s="143" t="s">
        <v>470</v>
      </c>
      <c r="I347" s="144"/>
      <c r="L347" s="32"/>
      <c r="M347" s="145"/>
      <c r="T347" s="53"/>
      <c r="AT347" s="17" t="s">
        <v>155</v>
      </c>
      <c r="AU347" s="17" t="s">
        <v>85</v>
      </c>
    </row>
    <row r="348" spans="2:65" s="13" customFormat="1" ht="11.25">
      <c r="B348" s="165"/>
      <c r="D348" s="158" t="s">
        <v>218</v>
      </c>
      <c r="E348" s="166" t="s">
        <v>19</v>
      </c>
      <c r="F348" s="167" t="s">
        <v>460</v>
      </c>
      <c r="H348" s="166" t="s">
        <v>19</v>
      </c>
      <c r="I348" s="168"/>
      <c r="L348" s="165"/>
      <c r="M348" s="169"/>
      <c r="T348" s="170"/>
      <c r="AT348" s="166" t="s">
        <v>218</v>
      </c>
      <c r="AU348" s="166" t="s">
        <v>85</v>
      </c>
      <c r="AV348" s="13" t="s">
        <v>83</v>
      </c>
      <c r="AW348" s="13" t="s">
        <v>37</v>
      </c>
      <c r="AX348" s="13" t="s">
        <v>75</v>
      </c>
      <c r="AY348" s="166" t="s">
        <v>147</v>
      </c>
    </row>
    <row r="349" spans="2:65" s="12" customFormat="1" ht="11.25">
      <c r="B349" s="157"/>
      <c r="D349" s="158" t="s">
        <v>218</v>
      </c>
      <c r="E349" s="164" t="s">
        <v>19</v>
      </c>
      <c r="F349" s="159" t="s">
        <v>461</v>
      </c>
      <c r="H349" s="160">
        <v>29.96</v>
      </c>
      <c r="I349" s="161"/>
      <c r="L349" s="157"/>
      <c r="M349" s="162"/>
      <c r="T349" s="163"/>
      <c r="AT349" s="164" t="s">
        <v>218</v>
      </c>
      <c r="AU349" s="164" t="s">
        <v>85</v>
      </c>
      <c r="AV349" s="12" t="s">
        <v>85</v>
      </c>
      <c r="AW349" s="12" t="s">
        <v>37</v>
      </c>
      <c r="AX349" s="12" t="s">
        <v>75</v>
      </c>
      <c r="AY349" s="164" t="s">
        <v>147</v>
      </c>
    </row>
    <row r="350" spans="2:65" s="13" customFormat="1" ht="11.25">
      <c r="B350" s="165"/>
      <c r="D350" s="158" t="s">
        <v>218</v>
      </c>
      <c r="E350" s="166" t="s">
        <v>19</v>
      </c>
      <c r="F350" s="167" t="s">
        <v>462</v>
      </c>
      <c r="H350" s="166" t="s">
        <v>19</v>
      </c>
      <c r="I350" s="168"/>
      <c r="L350" s="165"/>
      <c r="M350" s="169"/>
      <c r="T350" s="170"/>
      <c r="AT350" s="166" t="s">
        <v>218</v>
      </c>
      <c r="AU350" s="166" t="s">
        <v>85</v>
      </c>
      <c r="AV350" s="13" t="s">
        <v>83</v>
      </c>
      <c r="AW350" s="13" t="s">
        <v>37</v>
      </c>
      <c r="AX350" s="13" t="s">
        <v>75</v>
      </c>
      <c r="AY350" s="166" t="s">
        <v>147</v>
      </c>
    </row>
    <row r="351" spans="2:65" s="12" customFormat="1" ht="11.25">
      <c r="B351" s="157"/>
      <c r="D351" s="158" t="s">
        <v>218</v>
      </c>
      <c r="E351" s="164" t="s">
        <v>19</v>
      </c>
      <c r="F351" s="159" t="s">
        <v>463</v>
      </c>
      <c r="H351" s="160">
        <v>10.53</v>
      </c>
      <c r="I351" s="161"/>
      <c r="L351" s="157"/>
      <c r="M351" s="162"/>
      <c r="T351" s="163"/>
      <c r="AT351" s="164" t="s">
        <v>218</v>
      </c>
      <c r="AU351" s="164" t="s">
        <v>85</v>
      </c>
      <c r="AV351" s="12" t="s">
        <v>85</v>
      </c>
      <c r="AW351" s="12" t="s">
        <v>37</v>
      </c>
      <c r="AX351" s="12" t="s">
        <v>75</v>
      </c>
      <c r="AY351" s="164" t="s">
        <v>147</v>
      </c>
    </row>
    <row r="352" spans="2:65" s="14" customFormat="1" ht="11.25">
      <c r="B352" s="171"/>
      <c r="D352" s="158" t="s">
        <v>218</v>
      </c>
      <c r="E352" s="172" t="s">
        <v>19</v>
      </c>
      <c r="F352" s="173" t="s">
        <v>256</v>
      </c>
      <c r="H352" s="174">
        <v>40.49</v>
      </c>
      <c r="I352" s="175"/>
      <c r="L352" s="171"/>
      <c r="M352" s="176"/>
      <c r="T352" s="177"/>
      <c r="AT352" s="172" t="s">
        <v>218</v>
      </c>
      <c r="AU352" s="172" t="s">
        <v>85</v>
      </c>
      <c r="AV352" s="14" t="s">
        <v>153</v>
      </c>
      <c r="AW352" s="14" t="s">
        <v>37</v>
      </c>
      <c r="AX352" s="14" t="s">
        <v>83</v>
      </c>
      <c r="AY352" s="172" t="s">
        <v>147</v>
      </c>
    </row>
    <row r="353" spans="2:65" s="1" customFormat="1" ht="44.25" customHeight="1">
      <c r="B353" s="32"/>
      <c r="C353" s="128" t="s">
        <v>471</v>
      </c>
      <c r="D353" s="128" t="s">
        <v>149</v>
      </c>
      <c r="E353" s="129" t="s">
        <v>472</v>
      </c>
      <c r="F353" s="130" t="s">
        <v>473</v>
      </c>
      <c r="G353" s="131" t="s">
        <v>236</v>
      </c>
      <c r="H353" s="132">
        <v>4.78</v>
      </c>
      <c r="I353" s="133"/>
      <c r="J353" s="134">
        <f>ROUND(I353*H353,2)</f>
        <v>0</v>
      </c>
      <c r="K353" s="135"/>
      <c r="L353" s="32"/>
      <c r="M353" s="136" t="s">
        <v>19</v>
      </c>
      <c r="N353" s="137" t="s">
        <v>46</v>
      </c>
      <c r="P353" s="138">
        <f>O353*H353</f>
        <v>0</v>
      </c>
      <c r="Q353" s="138">
        <v>0</v>
      </c>
      <c r="R353" s="138">
        <f>Q353*H353</f>
        <v>0</v>
      </c>
      <c r="S353" s="138">
        <v>0</v>
      </c>
      <c r="T353" s="139">
        <f>S353*H353</f>
        <v>0</v>
      </c>
      <c r="AR353" s="140" t="s">
        <v>153</v>
      </c>
      <c r="AT353" s="140" t="s">
        <v>149</v>
      </c>
      <c r="AU353" s="140" t="s">
        <v>85</v>
      </c>
      <c r="AY353" s="17" t="s">
        <v>147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7" t="s">
        <v>83</v>
      </c>
      <c r="BK353" s="141">
        <f>ROUND(I353*H353,2)</f>
        <v>0</v>
      </c>
      <c r="BL353" s="17" t="s">
        <v>153</v>
      </c>
      <c r="BM353" s="140" t="s">
        <v>474</v>
      </c>
    </row>
    <row r="354" spans="2:65" s="1" customFormat="1" ht="11.25">
      <c r="B354" s="32"/>
      <c r="D354" s="142" t="s">
        <v>155</v>
      </c>
      <c r="F354" s="143" t="s">
        <v>475</v>
      </c>
      <c r="I354" s="144"/>
      <c r="L354" s="32"/>
      <c r="M354" s="145"/>
      <c r="T354" s="53"/>
      <c r="AT354" s="17" t="s">
        <v>155</v>
      </c>
      <c r="AU354" s="17" t="s">
        <v>85</v>
      </c>
    </row>
    <row r="355" spans="2:65" s="13" customFormat="1" ht="11.25">
      <c r="B355" s="165"/>
      <c r="D355" s="158" t="s">
        <v>218</v>
      </c>
      <c r="E355" s="166" t="s">
        <v>19</v>
      </c>
      <c r="F355" s="167" t="s">
        <v>476</v>
      </c>
      <c r="H355" s="166" t="s">
        <v>19</v>
      </c>
      <c r="I355" s="168"/>
      <c r="L355" s="165"/>
      <c r="M355" s="169"/>
      <c r="T355" s="170"/>
      <c r="AT355" s="166" t="s">
        <v>218</v>
      </c>
      <c r="AU355" s="166" t="s">
        <v>85</v>
      </c>
      <c r="AV355" s="13" t="s">
        <v>83</v>
      </c>
      <c r="AW355" s="13" t="s">
        <v>37</v>
      </c>
      <c r="AX355" s="13" t="s">
        <v>75</v>
      </c>
      <c r="AY355" s="166" t="s">
        <v>147</v>
      </c>
    </row>
    <row r="356" spans="2:65" s="13" customFormat="1" ht="11.25">
      <c r="B356" s="165"/>
      <c r="D356" s="158" t="s">
        <v>218</v>
      </c>
      <c r="E356" s="166" t="s">
        <v>19</v>
      </c>
      <c r="F356" s="167" t="s">
        <v>477</v>
      </c>
      <c r="H356" s="166" t="s">
        <v>19</v>
      </c>
      <c r="I356" s="168"/>
      <c r="L356" s="165"/>
      <c r="M356" s="169"/>
      <c r="T356" s="170"/>
      <c r="AT356" s="166" t="s">
        <v>218</v>
      </c>
      <c r="AU356" s="166" t="s">
        <v>85</v>
      </c>
      <c r="AV356" s="13" t="s">
        <v>83</v>
      </c>
      <c r="AW356" s="13" t="s">
        <v>37</v>
      </c>
      <c r="AX356" s="13" t="s">
        <v>75</v>
      </c>
      <c r="AY356" s="166" t="s">
        <v>147</v>
      </c>
    </row>
    <row r="357" spans="2:65" s="12" customFormat="1" ht="11.25">
      <c r="B357" s="157"/>
      <c r="D357" s="158" t="s">
        <v>218</v>
      </c>
      <c r="E357" s="164" t="s">
        <v>19</v>
      </c>
      <c r="F357" s="159" t="s">
        <v>478</v>
      </c>
      <c r="H357" s="160">
        <v>4.78</v>
      </c>
      <c r="I357" s="161"/>
      <c r="L357" s="157"/>
      <c r="M357" s="162"/>
      <c r="T357" s="163"/>
      <c r="AT357" s="164" t="s">
        <v>218</v>
      </c>
      <c r="AU357" s="164" t="s">
        <v>85</v>
      </c>
      <c r="AV357" s="12" t="s">
        <v>85</v>
      </c>
      <c r="AW357" s="12" t="s">
        <v>37</v>
      </c>
      <c r="AX357" s="12" t="s">
        <v>75</v>
      </c>
      <c r="AY357" s="164" t="s">
        <v>147</v>
      </c>
    </row>
    <row r="358" spans="2:65" s="14" customFormat="1" ht="11.25">
      <c r="B358" s="171"/>
      <c r="D358" s="158" t="s">
        <v>218</v>
      </c>
      <c r="E358" s="172" t="s">
        <v>19</v>
      </c>
      <c r="F358" s="173" t="s">
        <v>256</v>
      </c>
      <c r="H358" s="174">
        <v>4.78</v>
      </c>
      <c r="I358" s="175"/>
      <c r="L358" s="171"/>
      <c r="M358" s="176"/>
      <c r="T358" s="177"/>
      <c r="AT358" s="172" t="s">
        <v>218</v>
      </c>
      <c r="AU358" s="172" t="s">
        <v>85</v>
      </c>
      <c r="AV358" s="14" t="s">
        <v>153</v>
      </c>
      <c r="AW358" s="14" t="s">
        <v>37</v>
      </c>
      <c r="AX358" s="14" t="s">
        <v>83</v>
      </c>
      <c r="AY358" s="172" t="s">
        <v>147</v>
      </c>
    </row>
    <row r="359" spans="2:65" s="1" customFormat="1" ht="24.2" customHeight="1">
      <c r="B359" s="32"/>
      <c r="C359" s="146" t="s">
        <v>479</v>
      </c>
      <c r="D359" s="146" t="s">
        <v>213</v>
      </c>
      <c r="E359" s="147" t="s">
        <v>480</v>
      </c>
      <c r="F359" s="148" t="s">
        <v>481</v>
      </c>
      <c r="G359" s="149" t="s">
        <v>236</v>
      </c>
      <c r="H359" s="150">
        <v>5.0190000000000001</v>
      </c>
      <c r="I359" s="151"/>
      <c r="J359" s="152">
        <f>ROUND(I359*H359,2)</f>
        <v>0</v>
      </c>
      <c r="K359" s="153"/>
      <c r="L359" s="154"/>
      <c r="M359" s="155" t="s">
        <v>19</v>
      </c>
      <c r="N359" s="156" t="s">
        <v>46</v>
      </c>
      <c r="P359" s="138">
        <f>O359*H359</f>
        <v>0</v>
      </c>
      <c r="Q359" s="138">
        <v>1E-4</v>
      </c>
      <c r="R359" s="138">
        <f>Q359*H359</f>
        <v>5.019E-4</v>
      </c>
      <c r="S359" s="138">
        <v>0</v>
      </c>
      <c r="T359" s="139">
        <f>S359*H359</f>
        <v>0</v>
      </c>
      <c r="AR359" s="140" t="s">
        <v>186</v>
      </c>
      <c r="AT359" s="140" t="s">
        <v>213</v>
      </c>
      <c r="AU359" s="140" t="s">
        <v>85</v>
      </c>
      <c r="AY359" s="17" t="s">
        <v>147</v>
      </c>
      <c r="BE359" s="141">
        <f>IF(N359="základní",J359,0)</f>
        <v>0</v>
      </c>
      <c r="BF359" s="141">
        <f>IF(N359="snížená",J359,0)</f>
        <v>0</v>
      </c>
      <c r="BG359" s="141">
        <f>IF(N359="zákl. přenesená",J359,0)</f>
        <v>0</v>
      </c>
      <c r="BH359" s="141">
        <f>IF(N359="sníž. přenesená",J359,0)</f>
        <v>0</v>
      </c>
      <c r="BI359" s="141">
        <f>IF(N359="nulová",J359,0)</f>
        <v>0</v>
      </c>
      <c r="BJ359" s="17" t="s">
        <v>83</v>
      </c>
      <c r="BK359" s="141">
        <f>ROUND(I359*H359,2)</f>
        <v>0</v>
      </c>
      <c r="BL359" s="17" t="s">
        <v>153</v>
      </c>
      <c r="BM359" s="140" t="s">
        <v>482</v>
      </c>
    </row>
    <row r="360" spans="2:65" s="12" customFormat="1" ht="11.25">
      <c r="B360" s="157"/>
      <c r="D360" s="158" t="s">
        <v>218</v>
      </c>
      <c r="F360" s="159" t="s">
        <v>483</v>
      </c>
      <c r="H360" s="160">
        <v>5.0190000000000001</v>
      </c>
      <c r="I360" s="161"/>
      <c r="L360" s="157"/>
      <c r="M360" s="162"/>
      <c r="T360" s="163"/>
      <c r="AT360" s="164" t="s">
        <v>218</v>
      </c>
      <c r="AU360" s="164" t="s">
        <v>85</v>
      </c>
      <c r="AV360" s="12" t="s">
        <v>85</v>
      </c>
      <c r="AW360" s="12" t="s">
        <v>4</v>
      </c>
      <c r="AX360" s="12" t="s">
        <v>83</v>
      </c>
      <c r="AY360" s="164" t="s">
        <v>147</v>
      </c>
    </row>
    <row r="361" spans="2:65" s="1" customFormat="1" ht="55.5" customHeight="1">
      <c r="B361" s="32"/>
      <c r="C361" s="128" t="s">
        <v>484</v>
      </c>
      <c r="D361" s="128" t="s">
        <v>149</v>
      </c>
      <c r="E361" s="129" t="s">
        <v>485</v>
      </c>
      <c r="F361" s="130" t="s">
        <v>486</v>
      </c>
      <c r="G361" s="131" t="s">
        <v>236</v>
      </c>
      <c r="H361" s="132">
        <v>4.78</v>
      </c>
      <c r="I361" s="133"/>
      <c r="J361" s="134">
        <f>ROUND(I361*H361,2)</f>
        <v>0</v>
      </c>
      <c r="K361" s="135"/>
      <c r="L361" s="32"/>
      <c r="M361" s="136" t="s">
        <v>19</v>
      </c>
      <c r="N361" s="137" t="s">
        <v>46</v>
      </c>
      <c r="P361" s="138">
        <f>O361*H361</f>
        <v>0</v>
      </c>
      <c r="Q361" s="138">
        <v>0</v>
      </c>
      <c r="R361" s="138">
        <f>Q361*H361</f>
        <v>0</v>
      </c>
      <c r="S361" s="138">
        <v>0</v>
      </c>
      <c r="T361" s="139">
        <f>S361*H361</f>
        <v>0</v>
      </c>
      <c r="AR361" s="140" t="s">
        <v>153</v>
      </c>
      <c r="AT361" s="140" t="s">
        <v>149</v>
      </c>
      <c r="AU361" s="140" t="s">
        <v>85</v>
      </c>
      <c r="AY361" s="17" t="s">
        <v>147</v>
      </c>
      <c r="BE361" s="141">
        <f>IF(N361="základní",J361,0)</f>
        <v>0</v>
      </c>
      <c r="BF361" s="141">
        <f>IF(N361="snížená",J361,0)</f>
        <v>0</v>
      </c>
      <c r="BG361" s="141">
        <f>IF(N361="zákl. přenesená",J361,0)</f>
        <v>0</v>
      </c>
      <c r="BH361" s="141">
        <f>IF(N361="sníž. přenesená",J361,0)</f>
        <v>0</v>
      </c>
      <c r="BI361" s="141">
        <f>IF(N361="nulová",J361,0)</f>
        <v>0</v>
      </c>
      <c r="BJ361" s="17" t="s">
        <v>83</v>
      </c>
      <c r="BK361" s="141">
        <f>ROUND(I361*H361,2)</f>
        <v>0</v>
      </c>
      <c r="BL361" s="17" t="s">
        <v>153</v>
      </c>
      <c r="BM361" s="140" t="s">
        <v>487</v>
      </c>
    </row>
    <row r="362" spans="2:65" s="1" customFormat="1" ht="11.25">
      <c r="B362" s="32"/>
      <c r="D362" s="142" t="s">
        <v>155</v>
      </c>
      <c r="F362" s="143" t="s">
        <v>488</v>
      </c>
      <c r="I362" s="144"/>
      <c r="L362" s="32"/>
      <c r="M362" s="145"/>
      <c r="T362" s="53"/>
      <c r="AT362" s="17" t="s">
        <v>155</v>
      </c>
      <c r="AU362" s="17" t="s">
        <v>85</v>
      </c>
    </row>
    <row r="363" spans="2:65" s="13" customFormat="1" ht="11.25">
      <c r="B363" s="165"/>
      <c r="D363" s="158" t="s">
        <v>218</v>
      </c>
      <c r="E363" s="166" t="s">
        <v>19</v>
      </c>
      <c r="F363" s="167" t="s">
        <v>489</v>
      </c>
      <c r="H363" s="166" t="s">
        <v>19</v>
      </c>
      <c r="I363" s="168"/>
      <c r="L363" s="165"/>
      <c r="M363" s="169"/>
      <c r="T363" s="170"/>
      <c r="AT363" s="166" t="s">
        <v>218</v>
      </c>
      <c r="AU363" s="166" t="s">
        <v>85</v>
      </c>
      <c r="AV363" s="13" t="s">
        <v>83</v>
      </c>
      <c r="AW363" s="13" t="s">
        <v>37</v>
      </c>
      <c r="AX363" s="13" t="s">
        <v>75</v>
      </c>
      <c r="AY363" s="166" t="s">
        <v>147</v>
      </c>
    </row>
    <row r="364" spans="2:65" s="13" customFormat="1" ht="11.25">
      <c r="B364" s="165"/>
      <c r="D364" s="158" t="s">
        <v>218</v>
      </c>
      <c r="E364" s="166" t="s">
        <v>19</v>
      </c>
      <c r="F364" s="167" t="s">
        <v>477</v>
      </c>
      <c r="H364" s="166" t="s">
        <v>19</v>
      </c>
      <c r="I364" s="168"/>
      <c r="L364" s="165"/>
      <c r="M364" s="169"/>
      <c r="T364" s="170"/>
      <c r="AT364" s="166" t="s">
        <v>218</v>
      </c>
      <c r="AU364" s="166" t="s">
        <v>85</v>
      </c>
      <c r="AV364" s="13" t="s">
        <v>83</v>
      </c>
      <c r="AW364" s="13" t="s">
        <v>37</v>
      </c>
      <c r="AX364" s="13" t="s">
        <v>75</v>
      </c>
      <c r="AY364" s="166" t="s">
        <v>147</v>
      </c>
    </row>
    <row r="365" spans="2:65" s="12" customFormat="1" ht="11.25">
      <c r="B365" s="157"/>
      <c r="D365" s="158" t="s">
        <v>218</v>
      </c>
      <c r="E365" s="164" t="s">
        <v>19</v>
      </c>
      <c r="F365" s="159" t="s">
        <v>478</v>
      </c>
      <c r="H365" s="160">
        <v>4.78</v>
      </c>
      <c r="I365" s="161"/>
      <c r="L365" s="157"/>
      <c r="M365" s="162"/>
      <c r="T365" s="163"/>
      <c r="AT365" s="164" t="s">
        <v>218</v>
      </c>
      <c r="AU365" s="164" t="s">
        <v>85</v>
      </c>
      <c r="AV365" s="12" t="s">
        <v>85</v>
      </c>
      <c r="AW365" s="12" t="s">
        <v>37</v>
      </c>
      <c r="AX365" s="12" t="s">
        <v>75</v>
      </c>
      <c r="AY365" s="164" t="s">
        <v>147</v>
      </c>
    </row>
    <row r="366" spans="2:65" s="14" customFormat="1" ht="11.25">
      <c r="B366" s="171"/>
      <c r="D366" s="158" t="s">
        <v>218</v>
      </c>
      <c r="E366" s="172" t="s">
        <v>19</v>
      </c>
      <c r="F366" s="173" t="s">
        <v>256</v>
      </c>
      <c r="H366" s="174">
        <v>4.78</v>
      </c>
      <c r="I366" s="175"/>
      <c r="L366" s="171"/>
      <c r="M366" s="176"/>
      <c r="T366" s="177"/>
      <c r="AT366" s="172" t="s">
        <v>218</v>
      </c>
      <c r="AU366" s="172" t="s">
        <v>85</v>
      </c>
      <c r="AV366" s="14" t="s">
        <v>153</v>
      </c>
      <c r="AW366" s="14" t="s">
        <v>37</v>
      </c>
      <c r="AX366" s="14" t="s">
        <v>83</v>
      </c>
      <c r="AY366" s="172" t="s">
        <v>147</v>
      </c>
    </row>
    <row r="367" spans="2:65" s="1" customFormat="1" ht="16.5" customHeight="1">
      <c r="B367" s="32"/>
      <c r="C367" s="146" t="s">
        <v>490</v>
      </c>
      <c r="D367" s="146" t="s">
        <v>213</v>
      </c>
      <c r="E367" s="147" t="s">
        <v>491</v>
      </c>
      <c r="F367" s="148" t="s">
        <v>492</v>
      </c>
      <c r="G367" s="149" t="s">
        <v>236</v>
      </c>
      <c r="H367" s="150">
        <v>5.0190000000000001</v>
      </c>
      <c r="I367" s="151"/>
      <c r="J367" s="152">
        <f>ROUND(I367*H367,2)</f>
        <v>0</v>
      </c>
      <c r="K367" s="153"/>
      <c r="L367" s="154"/>
      <c r="M367" s="155" t="s">
        <v>19</v>
      </c>
      <c r="N367" s="156" t="s">
        <v>46</v>
      </c>
      <c r="P367" s="138">
        <f>O367*H367</f>
        <v>0</v>
      </c>
      <c r="Q367" s="138">
        <v>2.9999999999999997E-4</v>
      </c>
      <c r="R367" s="138">
        <f>Q367*H367</f>
        <v>1.5057E-3</v>
      </c>
      <c r="S367" s="138">
        <v>0</v>
      </c>
      <c r="T367" s="139">
        <f>S367*H367</f>
        <v>0</v>
      </c>
      <c r="AR367" s="140" t="s">
        <v>186</v>
      </c>
      <c r="AT367" s="140" t="s">
        <v>213</v>
      </c>
      <c r="AU367" s="140" t="s">
        <v>85</v>
      </c>
      <c r="AY367" s="17" t="s">
        <v>147</v>
      </c>
      <c r="BE367" s="141">
        <f>IF(N367="základní",J367,0)</f>
        <v>0</v>
      </c>
      <c r="BF367" s="141">
        <f>IF(N367="snížená",J367,0)</f>
        <v>0</v>
      </c>
      <c r="BG367" s="141">
        <f>IF(N367="zákl. přenesená",J367,0)</f>
        <v>0</v>
      </c>
      <c r="BH367" s="141">
        <f>IF(N367="sníž. přenesená",J367,0)</f>
        <v>0</v>
      </c>
      <c r="BI367" s="141">
        <f>IF(N367="nulová",J367,0)</f>
        <v>0</v>
      </c>
      <c r="BJ367" s="17" t="s">
        <v>83</v>
      </c>
      <c r="BK367" s="141">
        <f>ROUND(I367*H367,2)</f>
        <v>0</v>
      </c>
      <c r="BL367" s="17" t="s">
        <v>153</v>
      </c>
      <c r="BM367" s="140" t="s">
        <v>493</v>
      </c>
    </row>
    <row r="368" spans="2:65" s="12" customFormat="1" ht="11.25">
      <c r="B368" s="157"/>
      <c r="D368" s="158" t="s">
        <v>218</v>
      </c>
      <c r="F368" s="159" t="s">
        <v>483</v>
      </c>
      <c r="H368" s="160">
        <v>5.0190000000000001</v>
      </c>
      <c r="I368" s="161"/>
      <c r="L368" s="157"/>
      <c r="M368" s="162"/>
      <c r="T368" s="163"/>
      <c r="AT368" s="164" t="s">
        <v>218</v>
      </c>
      <c r="AU368" s="164" t="s">
        <v>85</v>
      </c>
      <c r="AV368" s="12" t="s">
        <v>85</v>
      </c>
      <c r="AW368" s="12" t="s">
        <v>4</v>
      </c>
      <c r="AX368" s="12" t="s">
        <v>83</v>
      </c>
      <c r="AY368" s="164" t="s">
        <v>147</v>
      </c>
    </row>
    <row r="369" spans="2:65" s="1" customFormat="1" ht="66.75" customHeight="1">
      <c r="B369" s="32"/>
      <c r="C369" s="128" t="s">
        <v>494</v>
      </c>
      <c r="D369" s="128" t="s">
        <v>149</v>
      </c>
      <c r="E369" s="129" t="s">
        <v>495</v>
      </c>
      <c r="F369" s="130" t="s">
        <v>496</v>
      </c>
      <c r="G369" s="131" t="s">
        <v>159</v>
      </c>
      <c r="H369" s="132">
        <v>6.444</v>
      </c>
      <c r="I369" s="133"/>
      <c r="J369" s="134">
        <f>ROUND(I369*H369,2)</f>
        <v>0</v>
      </c>
      <c r="K369" s="135"/>
      <c r="L369" s="32"/>
      <c r="M369" s="136" t="s">
        <v>19</v>
      </c>
      <c r="N369" s="137" t="s">
        <v>46</v>
      </c>
      <c r="P369" s="138">
        <f>O369*H369</f>
        <v>0</v>
      </c>
      <c r="Q369" s="138">
        <v>8.5199999999999998E-3</v>
      </c>
      <c r="R369" s="138">
        <f>Q369*H369</f>
        <v>5.4902880000000001E-2</v>
      </c>
      <c r="S369" s="138">
        <v>0</v>
      </c>
      <c r="T369" s="139">
        <f>S369*H369</f>
        <v>0</v>
      </c>
      <c r="AR369" s="140" t="s">
        <v>153</v>
      </c>
      <c r="AT369" s="140" t="s">
        <v>149</v>
      </c>
      <c r="AU369" s="140" t="s">
        <v>85</v>
      </c>
      <c r="AY369" s="17" t="s">
        <v>147</v>
      </c>
      <c r="BE369" s="141">
        <f>IF(N369="základní",J369,0)</f>
        <v>0</v>
      </c>
      <c r="BF369" s="141">
        <f>IF(N369="snížená",J369,0)</f>
        <v>0</v>
      </c>
      <c r="BG369" s="141">
        <f>IF(N369="zákl. přenesená",J369,0)</f>
        <v>0</v>
      </c>
      <c r="BH369" s="141">
        <f>IF(N369="sníž. přenesená",J369,0)</f>
        <v>0</v>
      </c>
      <c r="BI369" s="141">
        <f>IF(N369="nulová",J369,0)</f>
        <v>0</v>
      </c>
      <c r="BJ369" s="17" t="s">
        <v>83</v>
      </c>
      <c r="BK369" s="141">
        <f>ROUND(I369*H369,2)</f>
        <v>0</v>
      </c>
      <c r="BL369" s="17" t="s">
        <v>153</v>
      </c>
      <c r="BM369" s="140" t="s">
        <v>497</v>
      </c>
    </row>
    <row r="370" spans="2:65" s="1" customFormat="1" ht="11.25">
      <c r="B370" s="32"/>
      <c r="D370" s="142" t="s">
        <v>155</v>
      </c>
      <c r="F370" s="143" t="s">
        <v>498</v>
      </c>
      <c r="I370" s="144"/>
      <c r="L370" s="32"/>
      <c r="M370" s="145"/>
      <c r="T370" s="53"/>
      <c r="AT370" s="17" t="s">
        <v>155</v>
      </c>
      <c r="AU370" s="17" t="s">
        <v>85</v>
      </c>
    </row>
    <row r="371" spans="2:65" s="13" customFormat="1" ht="11.25">
      <c r="B371" s="165"/>
      <c r="D371" s="158" t="s">
        <v>218</v>
      </c>
      <c r="E371" s="166" t="s">
        <v>19</v>
      </c>
      <c r="F371" s="167" t="s">
        <v>499</v>
      </c>
      <c r="H371" s="166" t="s">
        <v>19</v>
      </c>
      <c r="I371" s="168"/>
      <c r="L371" s="165"/>
      <c r="M371" s="169"/>
      <c r="T371" s="170"/>
      <c r="AT371" s="166" t="s">
        <v>218</v>
      </c>
      <c r="AU371" s="166" t="s">
        <v>85</v>
      </c>
      <c r="AV371" s="13" t="s">
        <v>83</v>
      </c>
      <c r="AW371" s="13" t="s">
        <v>37</v>
      </c>
      <c r="AX371" s="13" t="s">
        <v>75</v>
      </c>
      <c r="AY371" s="166" t="s">
        <v>147</v>
      </c>
    </row>
    <row r="372" spans="2:65" s="12" customFormat="1" ht="11.25">
      <c r="B372" s="157"/>
      <c r="D372" s="158" t="s">
        <v>218</v>
      </c>
      <c r="E372" s="164" t="s">
        <v>19</v>
      </c>
      <c r="F372" s="159" t="s">
        <v>500</v>
      </c>
      <c r="H372" s="160">
        <v>6.444</v>
      </c>
      <c r="I372" s="161"/>
      <c r="L372" s="157"/>
      <c r="M372" s="162"/>
      <c r="T372" s="163"/>
      <c r="AT372" s="164" t="s">
        <v>218</v>
      </c>
      <c r="AU372" s="164" t="s">
        <v>85</v>
      </c>
      <c r="AV372" s="12" t="s">
        <v>85</v>
      </c>
      <c r="AW372" s="12" t="s">
        <v>37</v>
      </c>
      <c r="AX372" s="12" t="s">
        <v>83</v>
      </c>
      <c r="AY372" s="164" t="s">
        <v>147</v>
      </c>
    </row>
    <row r="373" spans="2:65" s="1" customFormat="1" ht="24.2" customHeight="1">
      <c r="B373" s="32"/>
      <c r="C373" s="146" t="s">
        <v>501</v>
      </c>
      <c r="D373" s="146" t="s">
        <v>213</v>
      </c>
      <c r="E373" s="147" t="s">
        <v>502</v>
      </c>
      <c r="F373" s="148" t="s">
        <v>503</v>
      </c>
      <c r="G373" s="149" t="s">
        <v>159</v>
      </c>
      <c r="H373" s="150">
        <v>6.766</v>
      </c>
      <c r="I373" s="151"/>
      <c r="J373" s="152">
        <f>ROUND(I373*H373,2)</f>
        <v>0</v>
      </c>
      <c r="K373" s="153"/>
      <c r="L373" s="154"/>
      <c r="M373" s="155" t="s">
        <v>19</v>
      </c>
      <c r="N373" s="156" t="s">
        <v>46</v>
      </c>
      <c r="P373" s="138">
        <f>O373*H373</f>
        <v>0</v>
      </c>
      <c r="Q373" s="138">
        <v>3.0000000000000001E-3</v>
      </c>
      <c r="R373" s="138">
        <f>Q373*H373</f>
        <v>2.0298E-2</v>
      </c>
      <c r="S373" s="138">
        <v>0</v>
      </c>
      <c r="T373" s="139">
        <f>S373*H373</f>
        <v>0</v>
      </c>
      <c r="AR373" s="140" t="s">
        <v>186</v>
      </c>
      <c r="AT373" s="140" t="s">
        <v>213</v>
      </c>
      <c r="AU373" s="140" t="s">
        <v>85</v>
      </c>
      <c r="AY373" s="17" t="s">
        <v>147</v>
      </c>
      <c r="BE373" s="141">
        <f>IF(N373="základní",J373,0)</f>
        <v>0</v>
      </c>
      <c r="BF373" s="141">
        <f>IF(N373="snížená",J373,0)</f>
        <v>0</v>
      </c>
      <c r="BG373" s="141">
        <f>IF(N373="zákl. přenesená",J373,0)</f>
        <v>0</v>
      </c>
      <c r="BH373" s="141">
        <f>IF(N373="sníž. přenesená",J373,0)</f>
        <v>0</v>
      </c>
      <c r="BI373" s="141">
        <f>IF(N373="nulová",J373,0)</f>
        <v>0</v>
      </c>
      <c r="BJ373" s="17" t="s">
        <v>83</v>
      </c>
      <c r="BK373" s="141">
        <f>ROUND(I373*H373,2)</f>
        <v>0</v>
      </c>
      <c r="BL373" s="17" t="s">
        <v>153</v>
      </c>
      <c r="BM373" s="140" t="s">
        <v>504</v>
      </c>
    </row>
    <row r="374" spans="2:65" s="12" customFormat="1" ht="11.25">
      <c r="B374" s="157"/>
      <c r="D374" s="158" t="s">
        <v>218</v>
      </c>
      <c r="F374" s="159" t="s">
        <v>505</v>
      </c>
      <c r="H374" s="160">
        <v>6.766</v>
      </c>
      <c r="I374" s="161"/>
      <c r="L374" s="157"/>
      <c r="M374" s="162"/>
      <c r="T374" s="163"/>
      <c r="AT374" s="164" t="s">
        <v>218</v>
      </c>
      <c r="AU374" s="164" t="s">
        <v>85</v>
      </c>
      <c r="AV374" s="12" t="s">
        <v>85</v>
      </c>
      <c r="AW374" s="12" t="s">
        <v>4</v>
      </c>
      <c r="AX374" s="12" t="s">
        <v>83</v>
      </c>
      <c r="AY374" s="164" t="s">
        <v>147</v>
      </c>
    </row>
    <row r="375" spans="2:65" s="1" customFormat="1" ht="66.75" customHeight="1">
      <c r="B375" s="32"/>
      <c r="C375" s="128" t="s">
        <v>506</v>
      </c>
      <c r="D375" s="128" t="s">
        <v>149</v>
      </c>
      <c r="E375" s="129" t="s">
        <v>495</v>
      </c>
      <c r="F375" s="130" t="s">
        <v>496</v>
      </c>
      <c r="G375" s="131" t="s">
        <v>159</v>
      </c>
      <c r="H375" s="132">
        <v>45.000999999999998</v>
      </c>
      <c r="I375" s="133"/>
      <c r="J375" s="134">
        <f>ROUND(I375*H375,2)</f>
        <v>0</v>
      </c>
      <c r="K375" s="135"/>
      <c r="L375" s="32"/>
      <c r="M375" s="136" t="s">
        <v>19</v>
      </c>
      <c r="N375" s="137" t="s">
        <v>46</v>
      </c>
      <c r="P375" s="138">
        <f>O375*H375</f>
        <v>0</v>
      </c>
      <c r="Q375" s="138">
        <v>8.5199999999999998E-3</v>
      </c>
      <c r="R375" s="138">
        <f>Q375*H375</f>
        <v>0.38340851999999997</v>
      </c>
      <c r="S375" s="138">
        <v>0</v>
      </c>
      <c r="T375" s="139">
        <f>S375*H375</f>
        <v>0</v>
      </c>
      <c r="AR375" s="140" t="s">
        <v>153</v>
      </c>
      <c r="AT375" s="140" t="s">
        <v>149</v>
      </c>
      <c r="AU375" s="140" t="s">
        <v>85</v>
      </c>
      <c r="AY375" s="17" t="s">
        <v>147</v>
      </c>
      <c r="BE375" s="141">
        <f>IF(N375="základní",J375,0)</f>
        <v>0</v>
      </c>
      <c r="BF375" s="141">
        <f>IF(N375="snížená",J375,0)</f>
        <v>0</v>
      </c>
      <c r="BG375" s="141">
        <f>IF(N375="zákl. přenesená",J375,0)</f>
        <v>0</v>
      </c>
      <c r="BH375" s="141">
        <f>IF(N375="sníž. přenesená",J375,0)</f>
        <v>0</v>
      </c>
      <c r="BI375" s="141">
        <f>IF(N375="nulová",J375,0)</f>
        <v>0</v>
      </c>
      <c r="BJ375" s="17" t="s">
        <v>83</v>
      </c>
      <c r="BK375" s="141">
        <f>ROUND(I375*H375,2)</f>
        <v>0</v>
      </c>
      <c r="BL375" s="17" t="s">
        <v>153</v>
      </c>
      <c r="BM375" s="140" t="s">
        <v>507</v>
      </c>
    </row>
    <row r="376" spans="2:65" s="1" customFormat="1" ht="11.25">
      <c r="B376" s="32"/>
      <c r="D376" s="142" t="s">
        <v>155</v>
      </c>
      <c r="F376" s="143" t="s">
        <v>498</v>
      </c>
      <c r="I376" s="144"/>
      <c r="L376" s="32"/>
      <c r="M376" s="145"/>
      <c r="T376" s="53"/>
      <c r="AT376" s="17" t="s">
        <v>155</v>
      </c>
      <c r="AU376" s="17" t="s">
        <v>85</v>
      </c>
    </row>
    <row r="377" spans="2:65" s="13" customFormat="1" ht="11.25">
      <c r="B377" s="165"/>
      <c r="D377" s="158" t="s">
        <v>218</v>
      </c>
      <c r="E377" s="166" t="s">
        <v>19</v>
      </c>
      <c r="F377" s="167" t="s">
        <v>508</v>
      </c>
      <c r="H377" s="166" t="s">
        <v>19</v>
      </c>
      <c r="I377" s="168"/>
      <c r="L377" s="165"/>
      <c r="M377" s="169"/>
      <c r="T377" s="170"/>
      <c r="AT377" s="166" t="s">
        <v>218</v>
      </c>
      <c r="AU377" s="166" t="s">
        <v>85</v>
      </c>
      <c r="AV377" s="13" t="s">
        <v>83</v>
      </c>
      <c r="AW377" s="13" t="s">
        <v>37</v>
      </c>
      <c r="AX377" s="13" t="s">
        <v>75</v>
      </c>
      <c r="AY377" s="166" t="s">
        <v>147</v>
      </c>
    </row>
    <row r="378" spans="2:65" s="12" customFormat="1" ht="11.25">
      <c r="B378" s="157"/>
      <c r="D378" s="158" t="s">
        <v>218</v>
      </c>
      <c r="E378" s="164" t="s">
        <v>19</v>
      </c>
      <c r="F378" s="159" t="s">
        <v>509</v>
      </c>
      <c r="H378" s="160">
        <v>45.000999999999998</v>
      </c>
      <c r="I378" s="161"/>
      <c r="L378" s="157"/>
      <c r="M378" s="162"/>
      <c r="T378" s="163"/>
      <c r="AT378" s="164" t="s">
        <v>218</v>
      </c>
      <c r="AU378" s="164" t="s">
        <v>85</v>
      </c>
      <c r="AV378" s="12" t="s">
        <v>85</v>
      </c>
      <c r="AW378" s="12" t="s">
        <v>37</v>
      </c>
      <c r="AX378" s="12" t="s">
        <v>83</v>
      </c>
      <c r="AY378" s="164" t="s">
        <v>147</v>
      </c>
    </row>
    <row r="379" spans="2:65" s="1" customFormat="1" ht="16.5" customHeight="1">
      <c r="B379" s="32"/>
      <c r="C379" s="146" t="s">
        <v>510</v>
      </c>
      <c r="D379" s="146" t="s">
        <v>213</v>
      </c>
      <c r="E379" s="147" t="s">
        <v>511</v>
      </c>
      <c r="F379" s="148" t="s">
        <v>512</v>
      </c>
      <c r="G379" s="149" t="s">
        <v>159</v>
      </c>
      <c r="H379" s="150">
        <v>51.750999999999998</v>
      </c>
      <c r="I379" s="151"/>
      <c r="J379" s="152">
        <f>ROUND(I379*H379,2)</f>
        <v>0</v>
      </c>
      <c r="K379" s="153"/>
      <c r="L379" s="154"/>
      <c r="M379" s="155" t="s">
        <v>19</v>
      </c>
      <c r="N379" s="156" t="s">
        <v>46</v>
      </c>
      <c r="P379" s="138">
        <f>O379*H379</f>
        <v>0</v>
      </c>
      <c r="Q379" s="138">
        <v>1.4E-3</v>
      </c>
      <c r="R379" s="138">
        <f>Q379*H379</f>
        <v>7.2451399999999999E-2</v>
      </c>
      <c r="S379" s="138">
        <v>0</v>
      </c>
      <c r="T379" s="139">
        <f>S379*H379</f>
        <v>0</v>
      </c>
      <c r="AR379" s="140" t="s">
        <v>186</v>
      </c>
      <c r="AT379" s="140" t="s">
        <v>213</v>
      </c>
      <c r="AU379" s="140" t="s">
        <v>85</v>
      </c>
      <c r="AY379" s="17" t="s">
        <v>147</v>
      </c>
      <c r="BE379" s="141">
        <f>IF(N379="základní",J379,0)</f>
        <v>0</v>
      </c>
      <c r="BF379" s="141">
        <f>IF(N379="snížená",J379,0)</f>
        <v>0</v>
      </c>
      <c r="BG379" s="141">
        <f>IF(N379="zákl. přenesená",J379,0)</f>
        <v>0</v>
      </c>
      <c r="BH379" s="141">
        <f>IF(N379="sníž. přenesená",J379,0)</f>
        <v>0</v>
      </c>
      <c r="BI379" s="141">
        <f>IF(N379="nulová",J379,0)</f>
        <v>0</v>
      </c>
      <c r="BJ379" s="17" t="s">
        <v>83</v>
      </c>
      <c r="BK379" s="141">
        <f>ROUND(I379*H379,2)</f>
        <v>0</v>
      </c>
      <c r="BL379" s="17" t="s">
        <v>153</v>
      </c>
      <c r="BM379" s="140" t="s">
        <v>513</v>
      </c>
    </row>
    <row r="380" spans="2:65" s="12" customFormat="1" ht="11.25">
      <c r="B380" s="157"/>
      <c r="D380" s="158" t="s">
        <v>218</v>
      </c>
      <c r="F380" s="159" t="s">
        <v>514</v>
      </c>
      <c r="H380" s="160">
        <v>51.750999999999998</v>
      </c>
      <c r="I380" s="161"/>
      <c r="L380" s="157"/>
      <c r="M380" s="162"/>
      <c r="T380" s="163"/>
      <c r="AT380" s="164" t="s">
        <v>218</v>
      </c>
      <c r="AU380" s="164" t="s">
        <v>85</v>
      </c>
      <c r="AV380" s="12" t="s">
        <v>85</v>
      </c>
      <c r="AW380" s="12" t="s">
        <v>4</v>
      </c>
      <c r="AX380" s="12" t="s">
        <v>83</v>
      </c>
      <c r="AY380" s="164" t="s">
        <v>147</v>
      </c>
    </row>
    <row r="381" spans="2:65" s="1" customFormat="1" ht="66.75" customHeight="1">
      <c r="B381" s="32"/>
      <c r="C381" s="128" t="s">
        <v>515</v>
      </c>
      <c r="D381" s="128" t="s">
        <v>149</v>
      </c>
      <c r="E381" s="129" t="s">
        <v>516</v>
      </c>
      <c r="F381" s="130" t="s">
        <v>517</v>
      </c>
      <c r="G381" s="131" t="s">
        <v>159</v>
      </c>
      <c r="H381" s="132">
        <v>216.65</v>
      </c>
      <c r="I381" s="133"/>
      <c r="J381" s="134">
        <f>ROUND(I381*H381,2)</f>
        <v>0</v>
      </c>
      <c r="K381" s="135"/>
      <c r="L381" s="32"/>
      <c r="M381" s="136" t="s">
        <v>19</v>
      </c>
      <c r="N381" s="137" t="s">
        <v>46</v>
      </c>
      <c r="P381" s="138">
        <f>O381*H381</f>
        <v>0</v>
      </c>
      <c r="Q381" s="138">
        <v>8.6E-3</v>
      </c>
      <c r="R381" s="138">
        <f>Q381*H381</f>
        <v>1.8631900000000001</v>
      </c>
      <c r="S381" s="138">
        <v>0</v>
      </c>
      <c r="T381" s="139">
        <f>S381*H381</f>
        <v>0</v>
      </c>
      <c r="AR381" s="140" t="s">
        <v>153</v>
      </c>
      <c r="AT381" s="140" t="s">
        <v>149</v>
      </c>
      <c r="AU381" s="140" t="s">
        <v>85</v>
      </c>
      <c r="AY381" s="17" t="s">
        <v>147</v>
      </c>
      <c r="BE381" s="141">
        <f>IF(N381="základní",J381,0)</f>
        <v>0</v>
      </c>
      <c r="BF381" s="141">
        <f>IF(N381="snížená",J381,0)</f>
        <v>0</v>
      </c>
      <c r="BG381" s="141">
        <f>IF(N381="zákl. přenesená",J381,0)</f>
        <v>0</v>
      </c>
      <c r="BH381" s="141">
        <f>IF(N381="sníž. přenesená",J381,0)</f>
        <v>0</v>
      </c>
      <c r="BI381" s="141">
        <f>IF(N381="nulová",J381,0)</f>
        <v>0</v>
      </c>
      <c r="BJ381" s="17" t="s">
        <v>83</v>
      </c>
      <c r="BK381" s="141">
        <f>ROUND(I381*H381,2)</f>
        <v>0</v>
      </c>
      <c r="BL381" s="17" t="s">
        <v>153</v>
      </c>
      <c r="BM381" s="140" t="s">
        <v>518</v>
      </c>
    </row>
    <row r="382" spans="2:65" s="1" customFormat="1" ht="11.25">
      <c r="B382" s="32"/>
      <c r="D382" s="142" t="s">
        <v>155</v>
      </c>
      <c r="F382" s="143" t="s">
        <v>519</v>
      </c>
      <c r="I382" s="144"/>
      <c r="L382" s="32"/>
      <c r="M382" s="145"/>
      <c r="T382" s="53"/>
      <c r="AT382" s="17" t="s">
        <v>155</v>
      </c>
      <c r="AU382" s="17" t="s">
        <v>85</v>
      </c>
    </row>
    <row r="383" spans="2:65" s="13" customFormat="1" ht="11.25">
      <c r="B383" s="165"/>
      <c r="D383" s="158" t="s">
        <v>218</v>
      </c>
      <c r="E383" s="166" t="s">
        <v>19</v>
      </c>
      <c r="F383" s="167" t="s">
        <v>520</v>
      </c>
      <c r="H383" s="166" t="s">
        <v>19</v>
      </c>
      <c r="I383" s="168"/>
      <c r="L383" s="165"/>
      <c r="M383" s="169"/>
      <c r="T383" s="170"/>
      <c r="AT383" s="166" t="s">
        <v>218</v>
      </c>
      <c r="AU383" s="166" t="s">
        <v>85</v>
      </c>
      <c r="AV383" s="13" t="s">
        <v>83</v>
      </c>
      <c r="AW383" s="13" t="s">
        <v>37</v>
      </c>
      <c r="AX383" s="13" t="s">
        <v>75</v>
      </c>
      <c r="AY383" s="166" t="s">
        <v>147</v>
      </c>
    </row>
    <row r="384" spans="2:65" s="13" customFormat="1" ht="11.25">
      <c r="B384" s="165"/>
      <c r="D384" s="158" t="s">
        <v>218</v>
      </c>
      <c r="E384" s="166" t="s">
        <v>19</v>
      </c>
      <c r="F384" s="167" t="s">
        <v>386</v>
      </c>
      <c r="H384" s="166" t="s">
        <v>19</v>
      </c>
      <c r="I384" s="168"/>
      <c r="L384" s="165"/>
      <c r="M384" s="169"/>
      <c r="T384" s="170"/>
      <c r="AT384" s="166" t="s">
        <v>218</v>
      </c>
      <c r="AU384" s="166" t="s">
        <v>85</v>
      </c>
      <c r="AV384" s="13" t="s">
        <v>83</v>
      </c>
      <c r="AW384" s="13" t="s">
        <v>37</v>
      </c>
      <c r="AX384" s="13" t="s">
        <v>75</v>
      </c>
      <c r="AY384" s="166" t="s">
        <v>147</v>
      </c>
    </row>
    <row r="385" spans="2:65" s="12" customFormat="1" ht="22.5">
      <c r="B385" s="157"/>
      <c r="D385" s="158" t="s">
        <v>218</v>
      </c>
      <c r="E385" s="164" t="s">
        <v>19</v>
      </c>
      <c r="F385" s="159" t="s">
        <v>521</v>
      </c>
      <c r="H385" s="160">
        <v>65.119</v>
      </c>
      <c r="I385" s="161"/>
      <c r="L385" s="157"/>
      <c r="M385" s="162"/>
      <c r="T385" s="163"/>
      <c r="AT385" s="164" t="s">
        <v>218</v>
      </c>
      <c r="AU385" s="164" t="s">
        <v>85</v>
      </c>
      <c r="AV385" s="12" t="s">
        <v>85</v>
      </c>
      <c r="AW385" s="12" t="s">
        <v>37</v>
      </c>
      <c r="AX385" s="12" t="s">
        <v>75</v>
      </c>
      <c r="AY385" s="164" t="s">
        <v>147</v>
      </c>
    </row>
    <row r="386" spans="2:65" s="13" customFormat="1" ht="11.25">
      <c r="B386" s="165"/>
      <c r="D386" s="158" t="s">
        <v>218</v>
      </c>
      <c r="E386" s="166" t="s">
        <v>19</v>
      </c>
      <c r="F386" s="167" t="s">
        <v>390</v>
      </c>
      <c r="H386" s="166" t="s">
        <v>19</v>
      </c>
      <c r="I386" s="168"/>
      <c r="L386" s="165"/>
      <c r="M386" s="169"/>
      <c r="T386" s="170"/>
      <c r="AT386" s="166" t="s">
        <v>218</v>
      </c>
      <c r="AU386" s="166" t="s">
        <v>85</v>
      </c>
      <c r="AV386" s="13" t="s">
        <v>83</v>
      </c>
      <c r="AW386" s="13" t="s">
        <v>37</v>
      </c>
      <c r="AX386" s="13" t="s">
        <v>75</v>
      </c>
      <c r="AY386" s="166" t="s">
        <v>147</v>
      </c>
    </row>
    <row r="387" spans="2:65" s="12" customFormat="1" ht="11.25">
      <c r="B387" s="157"/>
      <c r="D387" s="158" t="s">
        <v>218</v>
      </c>
      <c r="E387" s="164" t="s">
        <v>19</v>
      </c>
      <c r="F387" s="159" t="s">
        <v>522</v>
      </c>
      <c r="H387" s="160">
        <v>23.358000000000001</v>
      </c>
      <c r="I387" s="161"/>
      <c r="L387" s="157"/>
      <c r="M387" s="162"/>
      <c r="T387" s="163"/>
      <c r="AT387" s="164" t="s">
        <v>218</v>
      </c>
      <c r="AU387" s="164" t="s">
        <v>85</v>
      </c>
      <c r="AV387" s="12" t="s">
        <v>85</v>
      </c>
      <c r="AW387" s="12" t="s">
        <v>37</v>
      </c>
      <c r="AX387" s="12" t="s">
        <v>75</v>
      </c>
      <c r="AY387" s="164" t="s">
        <v>147</v>
      </c>
    </row>
    <row r="388" spans="2:65" s="13" customFormat="1" ht="11.25">
      <c r="B388" s="165"/>
      <c r="D388" s="158" t="s">
        <v>218</v>
      </c>
      <c r="E388" s="166" t="s">
        <v>19</v>
      </c>
      <c r="F388" s="167" t="s">
        <v>383</v>
      </c>
      <c r="H388" s="166" t="s">
        <v>19</v>
      </c>
      <c r="I388" s="168"/>
      <c r="L388" s="165"/>
      <c r="M388" s="169"/>
      <c r="T388" s="170"/>
      <c r="AT388" s="166" t="s">
        <v>218</v>
      </c>
      <c r="AU388" s="166" t="s">
        <v>85</v>
      </c>
      <c r="AV388" s="13" t="s">
        <v>83</v>
      </c>
      <c r="AW388" s="13" t="s">
        <v>37</v>
      </c>
      <c r="AX388" s="13" t="s">
        <v>75</v>
      </c>
      <c r="AY388" s="166" t="s">
        <v>147</v>
      </c>
    </row>
    <row r="389" spans="2:65" s="12" customFormat="1" ht="11.25">
      <c r="B389" s="157"/>
      <c r="D389" s="158" t="s">
        <v>218</v>
      </c>
      <c r="E389" s="164" t="s">
        <v>19</v>
      </c>
      <c r="F389" s="159" t="s">
        <v>523</v>
      </c>
      <c r="H389" s="160">
        <v>37.122</v>
      </c>
      <c r="I389" s="161"/>
      <c r="L389" s="157"/>
      <c r="M389" s="162"/>
      <c r="T389" s="163"/>
      <c r="AT389" s="164" t="s">
        <v>218</v>
      </c>
      <c r="AU389" s="164" t="s">
        <v>85</v>
      </c>
      <c r="AV389" s="12" t="s">
        <v>85</v>
      </c>
      <c r="AW389" s="12" t="s">
        <v>37</v>
      </c>
      <c r="AX389" s="12" t="s">
        <v>75</v>
      </c>
      <c r="AY389" s="164" t="s">
        <v>147</v>
      </c>
    </row>
    <row r="390" spans="2:65" s="13" customFormat="1" ht="11.25">
      <c r="B390" s="165"/>
      <c r="D390" s="158" t="s">
        <v>218</v>
      </c>
      <c r="E390" s="166" t="s">
        <v>19</v>
      </c>
      <c r="F390" s="167" t="s">
        <v>410</v>
      </c>
      <c r="H390" s="166" t="s">
        <v>19</v>
      </c>
      <c r="I390" s="168"/>
      <c r="L390" s="165"/>
      <c r="M390" s="169"/>
      <c r="T390" s="170"/>
      <c r="AT390" s="166" t="s">
        <v>218</v>
      </c>
      <c r="AU390" s="166" t="s">
        <v>85</v>
      </c>
      <c r="AV390" s="13" t="s">
        <v>83</v>
      </c>
      <c r="AW390" s="13" t="s">
        <v>37</v>
      </c>
      <c r="AX390" s="13" t="s">
        <v>75</v>
      </c>
      <c r="AY390" s="166" t="s">
        <v>147</v>
      </c>
    </row>
    <row r="391" spans="2:65" s="12" customFormat="1" ht="11.25">
      <c r="B391" s="157"/>
      <c r="D391" s="158" t="s">
        <v>218</v>
      </c>
      <c r="E391" s="164" t="s">
        <v>19</v>
      </c>
      <c r="F391" s="159" t="s">
        <v>524</v>
      </c>
      <c r="H391" s="160">
        <v>7.1520000000000001</v>
      </c>
      <c r="I391" s="161"/>
      <c r="L391" s="157"/>
      <c r="M391" s="162"/>
      <c r="T391" s="163"/>
      <c r="AT391" s="164" t="s">
        <v>218</v>
      </c>
      <c r="AU391" s="164" t="s">
        <v>85</v>
      </c>
      <c r="AV391" s="12" t="s">
        <v>85</v>
      </c>
      <c r="AW391" s="12" t="s">
        <v>37</v>
      </c>
      <c r="AX391" s="12" t="s">
        <v>75</v>
      </c>
      <c r="AY391" s="164" t="s">
        <v>147</v>
      </c>
    </row>
    <row r="392" spans="2:65" s="13" customFormat="1" ht="11.25">
      <c r="B392" s="165"/>
      <c r="D392" s="158" t="s">
        <v>218</v>
      </c>
      <c r="E392" s="166" t="s">
        <v>19</v>
      </c>
      <c r="F392" s="167" t="s">
        <v>392</v>
      </c>
      <c r="H392" s="166" t="s">
        <v>19</v>
      </c>
      <c r="I392" s="168"/>
      <c r="L392" s="165"/>
      <c r="M392" s="169"/>
      <c r="T392" s="170"/>
      <c r="AT392" s="166" t="s">
        <v>218</v>
      </c>
      <c r="AU392" s="166" t="s">
        <v>85</v>
      </c>
      <c r="AV392" s="13" t="s">
        <v>83</v>
      </c>
      <c r="AW392" s="13" t="s">
        <v>37</v>
      </c>
      <c r="AX392" s="13" t="s">
        <v>75</v>
      </c>
      <c r="AY392" s="166" t="s">
        <v>147</v>
      </c>
    </row>
    <row r="393" spans="2:65" s="12" customFormat="1" ht="11.25">
      <c r="B393" s="157"/>
      <c r="D393" s="158" t="s">
        <v>218</v>
      </c>
      <c r="E393" s="164" t="s">
        <v>19</v>
      </c>
      <c r="F393" s="159" t="s">
        <v>525</v>
      </c>
      <c r="H393" s="160">
        <v>46.082999999999998</v>
      </c>
      <c r="I393" s="161"/>
      <c r="L393" s="157"/>
      <c r="M393" s="162"/>
      <c r="T393" s="163"/>
      <c r="AT393" s="164" t="s">
        <v>218</v>
      </c>
      <c r="AU393" s="164" t="s">
        <v>85</v>
      </c>
      <c r="AV393" s="12" t="s">
        <v>85</v>
      </c>
      <c r="AW393" s="12" t="s">
        <v>37</v>
      </c>
      <c r="AX393" s="12" t="s">
        <v>75</v>
      </c>
      <c r="AY393" s="164" t="s">
        <v>147</v>
      </c>
    </row>
    <row r="394" spans="2:65" s="13" customFormat="1" ht="11.25">
      <c r="B394" s="165"/>
      <c r="D394" s="158" t="s">
        <v>218</v>
      </c>
      <c r="E394" s="166" t="s">
        <v>19</v>
      </c>
      <c r="F394" s="167" t="s">
        <v>394</v>
      </c>
      <c r="H394" s="166" t="s">
        <v>19</v>
      </c>
      <c r="I394" s="168"/>
      <c r="L394" s="165"/>
      <c r="M394" s="169"/>
      <c r="T394" s="170"/>
      <c r="AT394" s="166" t="s">
        <v>218</v>
      </c>
      <c r="AU394" s="166" t="s">
        <v>85</v>
      </c>
      <c r="AV394" s="13" t="s">
        <v>83</v>
      </c>
      <c r="AW394" s="13" t="s">
        <v>37</v>
      </c>
      <c r="AX394" s="13" t="s">
        <v>75</v>
      </c>
      <c r="AY394" s="166" t="s">
        <v>147</v>
      </c>
    </row>
    <row r="395" spans="2:65" s="12" customFormat="1" ht="11.25">
      <c r="B395" s="157"/>
      <c r="D395" s="158" t="s">
        <v>218</v>
      </c>
      <c r="E395" s="164" t="s">
        <v>19</v>
      </c>
      <c r="F395" s="159" t="s">
        <v>526</v>
      </c>
      <c r="H395" s="160">
        <v>37.816000000000003</v>
      </c>
      <c r="I395" s="161"/>
      <c r="L395" s="157"/>
      <c r="M395" s="162"/>
      <c r="T395" s="163"/>
      <c r="AT395" s="164" t="s">
        <v>218</v>
      </c>
      <c r="AU395" s="164" t="s">
        <v>85</v>
      </c>
      <c r="AV395" s="12" t="s">
        <v>85</v>
      </c>
      <c r="AW395" s="12" t="s">
        <v>37</v>
      </c>
      <c r="AX395" s="12" t="s">
        <v>75</v>
      </c>
      <c r="AY395" s="164" t="s">
        <v>147</v>
      </c>
    </row>
    <row r="396" spans="2:65" s="14" customFormat="1" ht="11.25">
      <c r="B396" s="171"/>
      <c r="D396" s="158" t="s">
        <v>218</v>
      </c>
      <c r="E396" s="172" t="s">
        <v>19</v>
      </c>
      <c r="F396" s="173" t="s">
        <v>256</v>
      </c>
      <c r="H396" s="174">
        <v>216.65</v>
      </c>
      <c r="I396" s="175"/>
      <c r="L396" s="171"/>
      <c r="M396" s="176"/>
      <c r="T396" s="177"/>
      <c r="AT396" s="172" t="s">
        <v>218</v>
      </c>
      <c r="AU396" s="172" t="s">
        <v>85</v>
      </c>
      <c r="AV396" s="14" t="s">
        <v>153</v>
      </c>
      <c r="AW396" s="14" t="s">
        <v>37</v>
      </c>
      <c r="AX396" s="14" t="s">
        <v>83</v>
      </c>
      <c r="AY396" s="172" t="s">
        <v>147</v>
      </c>
    </row>
    <row r="397" spans="2:65" s="1" customFormat="1" ht="24.2" customHeight="1">
      <c r="B397" s="32"/>
      <c r="C397" s="146" t="s">
        <v>527</v>
      </c>
      <c r="D397" s="146" t="s">
        <v>213</v>
      </c>
      <c r="E397" s="147" t="s">
        <v>528</v>
      </c>
      <c r="F397" s="148" t="s">
        <v>529</v>
      </c>
      <c r="G397" s="149" t="s">
        <v>159</v>
      </c>
      <c r="H397" s="150">
        <v>227.483</v>
      </c>
      <c r="I397" s="151"/>
      <c r="J397" s="152">
        <f>ROUND(I397*H397,2)</f>
        <v>0</v>
      </c>
      <c r="K397" s="153"/>
      <c r="L397" s="154"/>
      <c r="M397" s="155" t="s">
        <v>19</v>
      </c>
      <c r="N397" s="156" t="s">
        <v>46</v>
      </c>
      <c r="P397" s="138">
        <f>O397*H397</f>
        <v>0</v>
      </c>
      <c r="Q397" s="138">
        <v>4.7999999999999996E-3</v>
      </c>
      <c r="R397" s="138">
        <f>Q397*H397</f>
        <v>1.0919184</v>
      </c>
      <c r="S397" s="138">
        <v>0</v>
      </c>
      <c r="T397" s="139">
        <f>S397*H397</f>
        <v>0</v>
      </c>
      <c r="AR397" s="140" t="s">
        <v>186</v>
      </c>
      <c r="AT397" s="140" t="s">
        <v>213</v>
      </c>
      <c r="AU397" s="140" t="s">
        <v>85</v>
      </c>
      <c r="AY397" s="17" t="s">
        <v>147</v>
      </c>
      <c r="BE397" s="141">
        <f>IF(N397="základní",J397,0)</f>
        <v>0</v>
      </c>
      <c r="BF397" s="141">
        <f>IF(N397="snížená",J397,0)</f>
        <v>0</v>
      </c>
      <c r="BG397" s="141">
        <f>IF(N397="zákl. přenesená",J397,0)</f>
        <v>0</v>
      </c>
      <c r="BH397" s="141">
        <f>IF(N397="sníž. přenesená",J397,0)</f>
        <v>0</v>
      </c>
      <c r="BI397" s="141">
        <f>IF(N397="nulová",J397,0)</f>
        <v>0</v>
      </c>
      <c r="BJ397" s="17" t="s">
        <v>83</v>
      </c>
      <c r="BK397" s="141">
        <f>ROUND(I397*H397,2)</f>
        <v>0</v>
      </c>
      <c r="BL397" s="17" t="s">
        <v>153</v>
      </c>
      <c r="BM397" s="140" t="s">
        <v>530</v>
      </c>
    </row>
    <row r="398" spans="2:65" s="12" customFormat="1" ht="11.25">
      <c r="B398" s="157"/>
      <c r="D398" s="158" t="s">
        <v>218</v>
      </c>
      <c r="F398" s="159" t="s">
        <v>531</v>
      </c>
      <c r="H398" s="160">
        <v>227.483</v>
      </c>
      <c r="I398" s="161"/>
      <c r="L398" s="157"/>
      <c r="M398" s="162"/>
      <c r="T398" s="163"/>
      <c r="AT398" s="164" t="s">
        <v>218</v>
      </c>
      <c r="AU398" s="164" t="s">
        <v>85</v>
      </c>
      <c r="AV398" s="12" t="s">
        <v>85</v>
      </c>
      <c r="AW398" s="12" t="s">
        <v>4</v>
      </c>
      <c r="AX398" s="12" t="s">
        <v>83</v>
      </c>
      <c r="AY398" s="164" t="s">
        <v>147</v>
      </c>
    </row>
    <row r="399" spans="2:65" s="1" customFormat="1" ht="66.75" customHeight="1">
      <c r="B399" s="32"/>
      <c r="C399" s="128" t="s">
        <v>532</v>
      </c>
      <c r="D399" s="128" t="s">
        <v>149</v>
      </c>
      <c r="E399" s="129" t="s">
        <v>516</v>
      </c>
      <c r="F399" s="130" t="s">
        <v>517</v>
      </c>
      <c r="G399" s="131" t="s">
        <v>159</v>
      </c>
      <c r="H399" s="132">
        <v>1503.4549999999999</v>
      </c>
      <c r="I399" s="133"/>
      <c r="J399" s="134">
        <f>ROUND(I399*H399,2)</f>
        <v>0</v>
      </c>
      <c r="K399" s="135"/>
      <c r="L399" s="32"/>
      <c r="M399" s="136" t="s">
        <v>19</v>
      </c>
      <c r="N399" s="137" t="s">
        <v>46</v>
      </c>
      <c r="P399" s="138">
        <f>O399*H399</f>
        <v>0</v>
      </c>
      <c r="Q399" s="138">
        <v>8.6E-3</v>
      </c>
      <c r="R399" s="138">
        <f>Q399*H399</f>
        <v>12.929713</v>
      </c>
      <c r="S399" s="138">
        <v>0</v>
      </c>
      <c r="T399" s="139">
        <f>S399*H399</f>
        <v>0</v>
      </c>
      <c r="AR399" s="140" t="s">
        <v>153</v>
      </c>
      <c r="AT399" s="140" t="s">
        <v>149</v>
      </c>
      <c r="AU399" s="140" t="s">
        <v>85</v>
      </c>
      <c r="AY399" s="17" t="s">
        <v>147</v>
      </c>
      <c r="BE399" s="141">
        <f>IF(N399="základní",J399,0)</f>
        <v>0</v>
      </c>
      <c r="BF399" s="141">
        <f>IF(N399="snížená",J399,0)</f>
        <v>0</v>
      </c>
      <c r="BG399" s="141">
        <f>IF(N399="zákl. přenesená",J399,0)</f>
        <v>0</v>
      </c>
      <c r="BH399" s="141">
        <f>IF(N399="sníž. přenesená",J399,0)</f>
        <v>0</v>
      </c>
      <c r="BI399" s="141">
        <f>IF(N399="nulová",J399,0)</f>
        <v>0</v>
      </c>
      <c r="BJ399" s="17" t="s">
        <v>83</v>
      </c>
      <c r="BK399" s="141">
        <f>ROUND(I399*H399,2)</f>
        <v>0</v>
      </c>
      <c r="BL399" s="17" t="s">
        <v>153</v>
      </c>
      <c r="BM399" s="140" t="s">
        <v>533</v>
      </c>
    </row>
    <row r="400" spans="2:65" s="1" customFormat="1" ht="11.25">
      <c r="B400" s="32"/>
      <c r="D400" s="142" t="s">
        <v>155</v>
      </c>
      <c r="F400" s="143" t="s">
        <v>519</v>
      </c>
      <c r="I400" s="144"/>
      <c r="L400" s="32"/>
      <c r="M400" s="145"/>
      <c r="T400" s="53"/>
      <c r="AT400" s="17" t="s">
        <v>155</v>
      </c>
      <c r="AU400" s="17" t="s">
        <v>85</v>
      </c>
    </row>
    <row r="401" spans="2:51" s="13" customFormat="1" ht="11.25">
      <c r="B401" s="165"/>
      <c r="D401" s="158" t="s">
        <v>218</v>
      </c>
      <c r="E401" s="166" t="s">
        <v>19</v>
      </c>
      <c r="F401" s="167" t="s">
        <v>386</v>
      </c>
      <c r="H401" s="166" t="s">
        <v>19</v>
      </c>
      <c r="I401" s="168"/>
      <c r="L401" s="165"/>
      <c r="M401" s="169"/>
      <c r="T401" s="170"/>
      <c r="AT401" s="166" t="s">
        <v>218</v>
      </c>
      <c r="AU401" s="166" t="s">
        <v>85</v>
      </c>
      <c r="AV401" s="13" t="s">
        <v>83</v>
      </c>
      <c r="AW401" s="13" t="s">
        <v>37</v>
      </c>
      <c r="AX401" s="13" t="s">
        <v>75</v>
      </c>
      <c r="AY401" s="166" t="s">
        <v>147</v>
      </c>
    </row>
    <row r="402" spans="2:51" s="12" customFormat="1" ht="22.5">
      <c r="B402" s="157"/>
      <c r="D402" s="158" t="s">
        <v>218</v>
      </c>
      <c r="E402" s="164" t="s">
        <v>19</v>
      </c>
      <c r="F402" s="159" t="s">
        <v>421</v>
      </c>
      <c r="H402" s="160">
        <v>382.43099999999998</v>
      </c>
      <c r="I402" s="161"/>
      <c r="L402" s="157"/>
      <c r="M402" s="162"/>
      <c r="T402" s="163"/>
      <c r="AT402" s="164" t="s">
        <v>218</v>
      </c>
      <c r="AU402" s="164" t="s">
        <v>85</v>
      </c>
      <c r="AV402" s="12" t="s">
        <v>85</v>
      </c>
      <c r="AW402" s="12" t="s">
        <v>37</v>
      </c>
      <c r="AX402" s="12" t="s">
        <v>75</v>
      </c>
      <c r="AY402" s="164" t="s">
        <v>147</v>
      </c>
    </row>
    <row r="403" spans="2:51" s="13" customFormat="1" ht="11.25">
      <c r="B403" s="165"/>
      <c r="D403" s="158" t="s">
        <v>218</v>
      </c>
      <c r="E403" s="166" t="s">
        <v>19</v>
      </c>
      <c r="F403" s="167" t="s">
        <v>410</v>
      </c>
      <c r="H403" s="166" t="s">
        <v>19</v>
      </c>
      <c r="I403" s="168"/>
      <c r="L403" s="165"/>
      <c r="M403" s="169"/>
      <c r="T403" s="170"/>
      <c r="AT403" s="166" t="s">
        <v>218</v>
      </c>
      <c r="AU403" s="166" t="s">
        <v>85</v>
      </c>
      <c r="AV403" s="13" t="s">
        <v>83</v>
      </c>
      <c r="AW403" s="13" t="s">
        <v>37</v>
      </c>
      <c r="AX403" s="13" t="s">
        <v>75</v>
      </c>
      <c r="AY403" s="166" t="s">
        <v>147</v>
      </c>
    </row>
    <row r="404" spans="2:51" s="12" customFormat="1" ht="11.25">
      <c r="B404" s="157"/>
      <c r="D404" s="158" t="s">
        <v>218</v>
      </c>
      <c r="E404" s="164" t="s">
        <v>19</v>
      </c>
      <c r="F404" s="159" t="s">
        <v>422</v>
      </c>
      <c r="H404" s="160">
        <v>90.79</v>
      </c>
      <c r="I404" s="161"/>
      <c r="L404" s="157"/>
      <c r="M404" s="162"/>
      <c r="T404" s="163"/>
      <c r="AT404" s="164" t="s">
        <v>218</v>
      </c>
      <c r="AU404" s="164" t="s">
        <v>85</v>
      </c>
      <c r="AV404" s="12" t="s">
        <v>85</v>
      </c>
      <c r="AW404" s="12" t="s">
        <v>37</v>
      </c>
      <c r="AX404" s="12" t="s">
        <v>75</v>
      </c>
      <c r="AY404" s="164" t="s">
        <v>147</v>
      </c>
    </row>
    <row r="405" spans="2:51" s="13" customFormat="1" ht="11.25">
      <c r="B405" s="165"/>
      <c r="D405" s="158" t="s">
        <v>218</v>
      </c>
      <c r="E405" s="166" t="s">
        <v>19</v>
      </c>
      <c r="F405" s="167" t="s">
        <v>390</v>
      </c>
      <c r="H405" s="166" t="s">
        <v>19</v>
      </c>
      <c r="I405" s="168"/>
      <c r="L405" s="165"/>
      <c r="M405" s="169"/>
      <c r="T405" s="170"/>
      <c r="AT405" s="166" t="s">
        <v>218</v>
      </c>
      <c r="AU405" s="166" t="s">
        <v>85</v>
      </c>
      <c r="AV405" s="13" t="s">
        <v>83</v>
      </c>
      <c r="AW405" s="13" t="s">
        <v>37</v>
      </c>
      <c r="AX405" s="13" t="s">
        <v>75</v>
      </c>
      <c r="AY405" s="166" t="s">
        <v>147</v>
      </c>
    </row>
    <row r="406" spans="2:51" s="12" customFormat="1" ht="11.25">
      <c r="B406" s="157"/>
      <c r="D406" s="158" t="s">
        <v>218</v>
      </c>
      <c r="E406" s="164" t="s">
        <v>19</v>
      </c>
      <c r="F406" s="159" t="s">
        <v>423</v>
      </c>
      <c r="H406" s="160">
        <v>161.58000000000001</v>
      </c>
      <c r="I406" s="161"/>
      <c r="L406" s="157"/>
      <c r="M406" s="162"/>
      <c r="T406" s="163"/>
      <c r="AT406" s="164" t="s">
        <v>218</v>
      </c>
      <c r="AU406" s="164" t="s">
        <v>85</v>
      </c>
      <c r="AV406" s="12" t="s">
        <v>85</v>
      </c>
      <c r="AW406" s="12" t="s">
        <v>37</v>
      </c>
      <c r="AX406" s="12" t="s">
        <v>75</v>
      </c>
      <c r="AY406" s="164" t="s">
        <v>147</v>
      </c>
    </row>
    <row r="407" spans="2:51" s="13" customFormat="1" ht="11.25">
      <c r="B407" s="165"/>
      <c r="D407" s="158" t="s">
        <v>218</v>
      </c>
      <c r="E407" s="166" t="s">
        <v>19</v>
      </c>
      <c r="F407" s="167" t="s">
        <v>383</v>
      </c>
      <c r="H407" s="166" t="s">
        <v>19</v>
      </c>
      <c r="I407" s="168"/>
      <c r="L407" s="165"/>
      <c r="M407" s="169"/>
      <c r="T407" s="170"/>
      <c r="AT407" s="166" t="s">
        <v>218</v>
      </c>
      <c r="AU407" s="166" t="s">
        <v>85</v>
      </c>
      <c r="AV407" s="13" t="s">
        <v>83</v>
      </c>
      <c r="AW407" s="13" t="s">
        <v>37</v>
      </c>
      <c r="AX407" s="13" t="s">
        <v>75</v>
      </c>
      <c r="AY407" s="166" t="s">
        <v>147</v>
      </c>
    </row>
    <row r="408" spans="2:51" s="12" customFormat="1" ht="11.25">
      <c r="B408" s="157"/>
      <c r="D408" s="158" t="s">
        <v>218</v>
      </c>
      <c r="E408" s="164" t="s">
        <v>19</v>
      </c>
      <c r="F408" s="159" t="s">
        <v>424</v>
      </c>
      <c r="H408" s="160">
        <v>323.08999999999997</v>
      </c>
      <c r="I408" s="161"/>
      <c r="L408" s="157"/>
      <c r="M408" s="162"/>
      <c r="T408" s="163"/>
      <c r="AT408" s="164" t="s">
        <v>218</v>
      </c>
      <c r="AU408" s="164" t="s">
        <v>85</v>
      </c>
      <c r="AV408" s="12" t="s">
        <v>85</v>
      </c>
      <c r="AW408" s="12" t="s">
        <v>37</v>
      </c>
      <c r="AX408" s="12" t="s">
        <v>75</v>
      </c>
      <c r="AY408" s="164" t="s">
        <v>147</v>
      </c>
    </row>
    <row r="409" spans="2:51" s="13" customFormat="1" ht="11.25">
      <c r="B409" s="165"/>
      <c r="D409" s="158" t="s">
        <v>218</v>
      </c>
      <c r="E409" s="166" t="s">
        <v>19</v>
      </c>
      <c r="F409" s="167" t="s">
        <v>392</v>
      </c>
      <c r="H409" s="166" t="s">
        <v>19</v>
      </c>
      <c r="I409" s="168"/>
      <c r="L409" s="165"/>
      <c r="M409" s="169"/>
      <c r="T409" s="170"/>
      <c r="AT409" s="166" t="s">
        <v>218</v>
      </c>
      <c r="AU409" s="166" t="s">
        <v>85</v>
      </c>
      <c r="AV409" s="13" t="s">
        <v>83</v>
      </c>
      <c r="AW409" s="13" t="s">
        <v>37</v>
      </c>
      <c r="AX409" s="13" t="s">
        <v>75</v>
      </c>
      <c r="AY409" s="166" t="s">
        <v>147</v>
      </c>
    </row>
    <row r="410" spans="2:51" s="12" customFormat="1" ht="22.5">
      <c r="B410" s="157"/>
      <c r="D410" s="158" t="s">
        <v>218</v>
      </c>
      <c r="E410" s="164" t="s">
        <v>19</v>
      </c>
      <c r="F410" s="159" t="s">
        <v>425</v>
      </c>
      <c r="H410" s="160">
        <v>287.45999999999998</v>
      </c>
      <c r="I410" s="161"/>
      <c r="L410" s="157"/>
      <c r="M410" s="162"/>
      <c r="T410" s="163"/>
      <c r="AT410" s="164" t="s">
        <v>218</v>
      </c>
      <c r="AU410" s="164" t="s">
        <v>85</v>
      </c>
      <c r="AV410" s="12" t="s">
        <v>85</v>
      </c>
      <c r="AW410" s="12" t="s">
        <v>37</v>
      </c>
      <c r="AX410" s="12" t="s">
        <v>75</v>
      </c>
      <c r="AY410" s="164" t="s">
        <v>147</v>
      </c>
    </row>
    <row r="411" spans="2:51" s="13" customFormat="1" ht="11.25">
      <c r="B411" s="165"/>
      <c r="D411" s="158" t="s">
        <v>218</v>
      </c>
      <c r="E411" s="166" t="s">
        <v>19</v>
      </c>
      <c r="F411" s="167" t="s">
        <v>394</v>
      </c>
      <c r="H411" s="166" t="s">
        <v>19</v>
      </c>
      <c r="I411" s="168"/>
      <c r="L411" s="165"/>
      <c r="M411" s="169"/>
      <c r="T411" s="170"/>
      <c r="AT411" s="166" t="s">
        <v>218</v>
      </c>
      <c r="AU411" s="166" t="s">
        <v>85</v>
      </c>
      <c r="AV411" s="13" t="s">
        <v>83</v>
      </c>
      <c r="AW411" s="13" t="s">
        <v>37</v>
      </c>
      <c r="AX411" s="13" t="s">
        <v>75</v>
      </c>
      <c r="AY411" s="166" t="s">
        <v>147</v>
      </c>
    </row>
    <row r="412" spans="2:51" s="12" customFormat="1" ht="11.25">
      <c r="B412" s="157"/>
      <c r="D412" s="158" t="s">
        <v>218</v>
      </c>
      <c r="E412" s="164" t="s">
        <v>19</v>
      </c>
      <c r="F412" s="159" t="s">
        <v>426</v>
      </c>
      <c r="H412" s="160">
        <v>186.27</v>
      </c>
      <c r="I412" s="161"/>
      <c r="L412" s="157"/>
      <c r="M412" s="162"/>
      <c r="T412" s="163"/>
      <c r="AT412" s="164" t="s">
        <v>218</v>
      </c>
      <c r="AU412" s="164" t="s">
        <v>85</v>
      </c>
      <c r="AV412" s="12" t="s">
        <v>85</v>
      </c>
      <c r="AW412" s="12" t="s">
        <v>37</v>
      </c>
      <c r="AX412" s="12" t="s">
        <v>75</v>
      </c>
      <c r="AY412" s="164" t="s">
        <v>147</v>
      </c>
    </row>
    <row r="413" spans="2:51" s="13" customFormat="1" ht="11.25">
      <c r="B413" s="165"/>
      <c r="D413" s="158" t="s">
        <v>218</v>
      </c>
      <c r="E413" s="166" t="s">
        <v>19</v>
      </c>
      <c r="F413" s="167" t="s">
        <v>383</v>
      </c>
      <c r="H413" s="166" t="s">
        <v>19</v>
      </c>
      <c r="I413" s="168"/>
      <c r="L413" s="165"/>
      <c r="M413" s="169"/>
      <c r="T413" s="170"/>
      <c r="AT413" s="166" t="s">
        <v>218</v>
      </c>
      <c r="AU413" s="166" t="s">
        <v>85</v>
      </c>
      <c r="AV413" s="13" t="s">
        <v>83</v>
      </c>
      <c r="AW413" s="13" t="s">
        <v>37</v>
      </c>
      <c r="AX413" s="13" t="s">
        <v>75</v>
      </c>
      <c r="AY413" s="166" t="s">
        <v>147</v>
      </c>
    </row>
    <row r="414" spans="2:51" s="12" customFormat="1" ht="11.25">
      <c r="B414" s="157"/>
      <c r="D414" s="158" t="s">
        <v>218</v>
      </c>
      <c r="E414" s="164" t="s">
        <v>19</v>
      </c>
      <c r="F414" s="159" t="s">
        <v>434</v>
      </c>
      <c r="H414" s="160">
        <v>15.664</v>
      </c>
      <c r="I414" s="161"/>
      <c r="L414" s="157"/>
      <c r="M414" s="162"/>
      <c r="T414" s="163"/>
      <c r="AT414" s="164" t="s">
        <v>218</v>
      </c>
      <c r="AU414" s="164" t="s">
        <v>85</v>
      </c>
      <c r="AV414" s="12" t="s">
        <v>85</v>
      </c>
      <c r="AW414" s="12" t="s">
        <v>37</v>
      </c>
      <c r="AX414" s="12" t="s">
        <v>75</v>
      </c>
      <c r="AY414" s="164" t="s">
        <v>147</v>
      </c>
    </row>
    <row r="415" spans="2:51" s="13" customFormat="1" ht="11.25">
      <c r="B415" s="165"/>
      <c r="D415" s="158" t="s">
        <v>218</v>
      </c>
      <c r="E415" s="166" t="s">
        <v>19</v>
      </c>
      <c r="F415" s="167" t="s">
        <v>386</v>
      </c>
      <c r="H415" s="166" t="s">
        <v>19</v>
      </c>
      <c r="I415" s="168"/>
      <c r="L415" s="165"/>
      <c r="M415" s="169"/>
      <c r="T415" s="170"/>
      <c r="AT415" s="166" t="s">
        <v>218</v>
      </c>
      <c r="AU415" s="166" t="s">
        <v>85</v>
      </c>
      <c r="AV415" s="13" t="s">
        <v>83</v>
      </c>
      <c r="AW415" s="13" t="s">
        <v>37</v>
      </c>
      <c r="AX415" s="13" t="s">
        <v>75</v>
      </c>
      <c r="AY415" s="166" t="s">
        <v>147</v>
      </c>
    </row>
    <row r="416" spans="2:51" s="12" customFormat="1" ht="11.25">
      <c r="B416" s="157"/>
      <c r="D416" s="158" t="s">
        <v>218</v>
      </c>
      <c r="E416" s="164" t="s">
        <v>19</v>
      </c>
      <c r="F416" s="159" t="s">
        <v>443</v>
      </c>
      <c r="H416" s="160">
        <v>9.1780000000000008</v>
      </c>
      <c r="I416" s="161"/>
      <c r="L416" s="157"/>
      <c r="M416" s="162"/>
      <c r="T416" s="163"/>
      <c r="AT416" s="164" t="s">
        <v>218</v>
      </c>
      <c r="AU416" s="164" t="s">
        <v>85</v>
      </c>
      <c r="AV416" s="12" t="s">
        <v>85</v>
      </c>
      <c r="AW416" s="12" t="s">
        <v>37</v>
      </c>
      <c r="AX416" s="12" t="s">
        <v>75</v>
      </c>
      <c r="AY416" s="164" t="s">
        <v>147</v>
      </c>
    </row>
    <row r="417" spans="2:65" s="12" customFormat="1" ht="11.25">
      <c r="B417" s="157"/>
      <c r="D417" s="158" t="s">
        <v>218</v>
      </c>
      <c r="E417" s="164" t="s">
        <v>19</v>
      </c>
      <c r="F417" s="159" t="s">
        <v>434</v>
      </c>
      <c r="H417" s="160">
        <v>15.664</v>
      </c>
      <c r="I417" s="161"/>
      <c r="L417" s="157"/>
      <c r="M417" s="162"/>
      <c r="T417" s="163"/>
      <c r="AT417" s="164" t="s">
        <v>218</v>
      </c>
      <c r="AU417" s="164" t="s">
        <v>85</v>
      </c>
      <c r="AV417" s="12" t="s">
        <v>85</v>
      </c>
      <c r="AW417" s="12" t="s">
        <v>37</v>
      </c>
      <c r="AX417" s="12" t="s">
        <v>75</v>
      </c>
      <c r="AY417" s="164" t="s">
        <v>147</v>
      </c>
    </row>
    <row r="418" spans="2:65" s="13" customFormat="1" ht="11.25">
      <c r="B418" s="165"/>
      <c r="D418" s="158" t="s">
        <v>218</v>
      </c>
      <c r="E418" s="166" t="s">
        <v>19</v>
      </c>
      <c r="F418" s="167" t="s">
        <v>392</v>
      </c>
      <c r="H418" s="166" t="s">
        <v>19</v>
      </c>
      <c r="I418" s="168"/>
      <c r="L418" s="165"/>
      <c r="M418" s="169"/>
      <c r="T418" s="170"/>
      <c r="AT418" s="166" t="s">
        <v>218</v>
      </c>
      <c r="AU418" s="166" t="s">
        <v>85</v>
      </c>
      <c r="AV418" s="13" t="s">
        <v>83</v>
      </c>
      <c r="AW418" s="13" t="s">
        <v>37</v>
      </c>
      <c r="AX418" s="13" t="s">
        <v>75</v>
      </c>
      <c r="AY418" s="166" t="s">
        <v>147</v>
      </c>
    </row>
    <row r="419" spans="2:65" s="12" customFormat="1" ht="11.25">
      <c r="B419" s="157"/>
      <c r="D419" s="158" t="s">
        <v>218</v>
      </c>
      <c r="E419" s="164" t="s">
        <v>19</v>
      </c>
      <c r="F419" s="159" t="s">
        <v>434</v>
      </c>
      <c r="H419" s="160">
        <v>15.664</v>
      </c>
      <c r="I419" s="161"/>
      <c r="L419" s="157"/>
      <c r="M419" s="162"/>
      <c r="T419" s="163"/>
      <c r="AT419" s="164" t="s">
        <v>218</v>
      </c>
      <c r="AU419" s="164" t="s">
        <v>85</v>
      </c>
      <c r="AV419" s="12" t="s">
        <v>85</v>
      </c>
      <c r="AW419" s="12" t="s">
        <v>37</v>
      </c>
      <c r="AX419" s="12" t="s">
        <v>75</v>
      </c>
      <c r="AY419" s="164" t="s">
        <v>147</v>
      </c>
    </row>
    <row r="420" spans="2:65" s="13" customFormat="1" ht="11.25">
      <c r="B420" s="165"/>
      <c r="D420" s="158" t="s">
        <v>218</v>
      </c>
      <c r="E420" s="166" t="s">
        <v>19</v>
      </c>
      <c r="F420" s="167" t="s">
        <v>394</v>
      </c>
      <c r="H420" s="166" t="s">
        <v>19</v>
      </c>
      <c r="I420" s="168"/>
      <c r="L420" s="165"/>
      <c r="M420" s="169"/>
      <c r="T420" s="170"/>
      <c r="AT420" s="166" t="s">
        <v>218</v>
      </c>
      <c r="AU420" s="166" t="s">
        <v>85</v>
      </c>
      <c r="AV420" s="13" t="s">
        <v>83</v>
      </c>
      <c r="AW420" s="13" t="s">
        <v>37</v>
      </c>
      <c r="AX420" s="13" t="s">
        <v>75</v>
      </c>
      <c r="AY420" s="166" t="s">
        <v>147</v>
      </c>
    </row>
    <row r="421" spans="2:65" s="12" customFormat="1" ht="11.25">
      <c r="B421" s="157"/>
      <c r="D421" s="158" t="s">
        <v>218</v>
      </c>
      <c r="E421" s="164" t="s">
        <v>19</v>
      </c>
      <c r="F421" s="159" t="s">
        <v>434</v>
      </c>
      <c r="H421" s="160">
        <v>15.664</v>
      </c>
      <c r="I421" s="161"/>
      <c r="L421" s="157"/>
      <c r="M421" s="162"/>
      <c r="T421" s="163"/>
      <c r="AT421" s="164" t="s">
        <v>218</v>
      </c>
      <c r="AU421" s="164" t="s">
        <v>85</v>
      </c>
      <c r="AV421" s="12" t="s">
        <v>85</v>
      </c>
      <c r="AW421" s="12" t="s">
        <v>37</v>
      </c>
      <c r="AX421" s="12" t="s">
        <v>75</v>
      </c>
      <c r="AY421" s="164" t="s">
        <v>147</v>
      </c>
    </row>
    <row r="422" spans="2:65" s="14" customFormat="1" ht="11.25">
      <c r="B422" s="171"/>
      <c r="D422" s="158" t="s">
        <v>218</v>
      </c>
      <c r="E422" s="172" t="s">
        <v>19</v>
      </c>
      <c r="F422" s="173" t="s">
        <v>256</v>
      </c>
      <c r="H422" s="174">
        <v>1503.4550000000002</v>
      </c>
      <c r="I422" s="175"/>
      <c r="L422" s="171"/>
      <c r="M422" s="176"/>
      <c r="T422" s="177"/>
      <c r="AT422" s="172" t="s">
        <v>218</v>
      </c>
      <c r="AU422" s="172" t="s">
        <v>85</v>
      </c>
      <c r="AV422" s="14" t="s">
        <v>153</v>
      </c>
      <c r="AW422" s="14" t="s">
        <v>37</v>
      </c>
      <c r="AX422" s="14" t="s">
        <v>83</v>
      </c>
      <c r="AY422" s="172" t="s">
        <v>147</v>
      </c>
    </row>
    <row r="423" spans="2:65" s="1" customFormat="1" ht="16.5" customHeight="1">
      <c r="B423" s="32"/>
      <c r="C423" s="146" t="s">
        <v>534</v>
      </c>
      <c r="D423" s="146" t="s">
        <v>213</v>
      </c>
      <c r="E423" s="147" t="s">
        <v>398</v>
      </c>
      <c r="F423" s="148" t="s">
        <v>399</v>
      </c>
      <c r="G423" s="149" t="s">
        <v>159</v>
      </c>
      <c r="H423" s="150">
        <v>1728.973</v>
      </c>
      <c r="I423" s="151"/>
      <c r="J423" s="152">
        <f>ROUND(I423*H423,2)</f>
        <v>0</v>
      </c>
      <c r="K423" s="153"/>
      <c r="L423" s="154"/>
      <c r="M423" s="155" t="s">
        <v>19</v>
      </c>
      <c r="N423" s="156" t="s">
        <v>46</v>
      </c>
      <c r="P423" s="138">
        <f>O423*H423</f>
        <v>0</v>
      </c>
      <c r="Q423" s="138">
        <v>2.2399999999999998E-3</v>
      </c>
      <c r="R423" s="138">
        <f>Q423*H423</f>
        <v>3.8728995199999994</v>
      </c>
      <c r="S423" s="138">
        <v>0</v>
      </c>
      <c r="T423" s="139">
        <f>S423*H423</f>
        <v>0</v>
      </c>
      <c r="AR423" s="140" t="s">
        <v>186</v>
      </c>
      <c r="AT423" s="140" t="s">
        <v>213</v>
      </c>
      <c r="AU423" s="140" t="s">
        <v>85</v>
      </c>
      <c r="AY423" s="17" t="s">
        <v>147</v>
      </c>
      <c r="BE423" s="141">
        <f>IF(N423="základní",J423,0)</f>
        <v>0</v>
      </c>
      <c r="BF423" s="141">
        <f>IF(N423="snížená",J423,0)</f>
        <v>0</v>
      </c>
      <c r="BG423" s="141">
        <f>IF(N423="zákl. přenesená",J423,0)</f>
        <v>0</v>
      </c>
      <c r="BH423" s="141">
        <f>IF(N423="sníž. přenesená",J423,0)</f>
        <v>0</v>
      </c>
      <c r="BI423" s="141">
        <f>IF(N423="nulová",J423,0)</f>
        <v>0</v>
      </c>
      <c r="BJ423" s="17" t="s">
        <v>83</v>
      </c>
      <c r="BK423" s="141">
        <f>ROUND(I423*H423,2)</f>
        <v>0</v>
      </c>
      <c r="BL423" s="17" t="s">
        <v>153</v>
      </c>
      <c r="BM423" s="140" t="s">
        <v>535</v>
      </c>
    </row>
    <row r="424" spans="2:65" s="12" customFormat="1" ht="11.25">
      <c r="B424" s="157"/>
      <c r="D424" s="158" t="s">
        <v>218</v>
      </c>
      <c r="F424" s="159" t="s">
        <v>536</v>
      </c>
      <c r="H424" s="160">
        <v>1728.973</v>
      </c>
      <c r="I424" s="161"/>
      <c r="L424" s="157"/>
      <c r="M424" s="162"/>
      <c r="T424" s="163"/>
      <c r="AT424" s="164" t="s">
        <v>218</v>
      </c>
      <c r="AU424" s="164" t="s">
        <v>85</v>
      </c>
      <c r="AV424" s="12" t="s">
        <v>85</v>
      </c>
      <c r="AW424" s="12" t="s">
        <v>4</v>
      </c>
      <c r="AX424" s="12" t="s">
        <v>83</v>
      </c>
      <c r="AY424" s="164" t="s">
        <v>147</v>
      </c>
    </row>
    <row r="425" spans="2:65" s="1" customFormat="1" ht="44.25" customHeight="1">
      <c r="B425" s="32"/>
      <c r="C425" s="128" t="s">
        <v>537</v>
      </c>
      <c r="D425" s="128" t="s">
        <v>149</v>
      </c>
      <c r="E425" s="129" t="s">
        <v>538</v>
      </c>
      <c r="F425" s="130" t="s">
        <v>539</v>
      </c>
      <c r="G425" s="131" t="s">
        <v>236</v>
      </c>
      <c r="H425" s="132">
        <v>930.66499999999996</v>
      </c>
      <c r="I425" s="133"/>
      <c r="J425" s="134">
        <f>ROUND(I425*H425,2)</f>
        <v>0</v>
      </c>
      <c r="K425" s="135"/>
      <c r="L425" s="32"/>
      <c r="M425" s="136" t="s">
        <v>19</v>
      </c>
      <c r="N425" s="137" t="s">
        <v>46</v>
      </c>
      <c r="P425" s="138">
        <f>O425*H425</f>
        <v>0</v>
      </c>
      <c r="Q425" s="138">
        <v>1.7600000000000001E-3</v>
      </c>
      <c r="R425" s="138">
        <f>Q425*H425</f>
        <v>1.6379703999999999</v>
      </c>
      <c r="S425" s="138">
        <v>0</v>
      </c>
      <c r="T425" s="139">
        <f>S425*H425</f>
        <v>0</v>
      </c>
      <c r="AR425" s="140" t="s">
        <v>153</v>
      </c>
      <c r="AT425" s="140" t="s">
        <v>149</v>
      </c>
      <c r="AU425" s="140" t="s">
        <v>85</v>
      </c>
      <c r="AY425" s="17" t="s">
        <v>147</v>
      </c>
      <c r="BE425" s="141">
        <f>IF(N425="základní",J425,0)</f>
        <v>0</v>
      </c>
      <c r="BF425" s="141">
        <f>IF(N425="snížená",J425,0)</f>
        <v>0</v>
      </c>
      <c r="BG425" s="141">
        <f>IF(N425="zákl. přenesená",J425,0)</f>
        <v>0</v>
      </c>
      <c r="BH425" s="141">
        <f>IF(N425="sníž. přenesená",J425,0)</f>
        <v>0</v>
      </c>
      <c r="BI425" s="141">
        <f>IF(N425="nulová",J425,0)</f>
        <v>0</v>
      </c>
      <c r="BJ425" s="17" t="s">
        <v>83</v>
      </c>
      <c r="BK425" s="141">
        <f>ROUND(I425*H425,2)</f>
        <v>0</v>
      </c>
      <c r="BL425" s="17" t="s">
        <v>153</v>
      </c>
      <c r="BM425" s="140" t="s">
        <v>540</v>
      </c>
    </row>
    <row r="426" spans="2:65" s="1" customFormat="1" ht="11.25">
      <c r="B426" s="32"/>
      <c r="D426" s="142" t="s">
        <v>155</v>
      </c>
      <c r="F426" s="143" t="s">
        <v>541</v>
      </c>
      <c r="I426" s="144"/>
      <c r="L426" s="32"/>
      <c r="M426" s="145"/>
      <c r="T426" s="53"/>
      <c r="AT426" s="17" t="s">
        <v>155</v>
      </c>
      <c r="AU426" s="17" t="s">
        <v>85</v>
      </c>
    </row>
    <row r="427" spans="2:65" s="13" customFormat="1" ht="11.25">
      <c r="B427" s="165"/>
      <c r="D427" s="158" t="s">
        <v>218</v>
      </c>
      <c r="E427" s="166" t="s">
        <v>19</v>
      </c>
      <c r="F427" s="167" t="s">
        <v>427</v>
      </c>
      <c r="H427" s="166" t="s">
        <v>19</v>
      </c>
      <c r="I427" s="168"/>
      <c r="L427" s="165"/>
      <c r="M427" s="169"/>
      <c r="T427" s="170"/>
      <c r="AT427" s="166" t="s">
        <v>218</v>
      </c>
      <c r="AU427" s="166" t="s">
        <v>85</v>
      </c>
      <c r="AV427" s="13" t="s">
        <v>83</v>
      </c>
      <c r="AW427" s="13" t="s">
        <v>37</v>
      </c>
      <c r="AX427" s="13" t="s">
        <v>75</v>
      </c>
      <c r="AY427" s="166" t="s">
        <v>147</v>
      </c>
    </row>
    <row r="428" spans="2:65" s="13" customFormat="1" ht="11.25">
      <c r="B428" s="165"/>
      <c r="D428" s="158" t="s">
        <v>218</v>
      </c>
      <c r="E428" s="166" t="s">
        <v>19</v>
      </c>
      <c r="F428" s="167" t="s">
        <v>410</v>
      </c>
      <c r="H428" s="166" t="s">
        <v>19</v>
      </c>
      <c r="I428" s="168"/>
      <c r="L428" s="165"/>
      <c r="M428" s="169"/>
      <c r="T428" s="170"/>
      <c r="AT428" s="166" t="s">
        <v>218</v>
      </c>
      <c r="AU428" s="166" t="s">
        <v>85</v>
      </c>
      <c r="AV428" s="13" t="s">
        <v>83</v>
      </c>
      <c r="AW428" s="13" t="s">
        <v>37</v>
      </c>
      <c r="AX428" s="13" t="s">
        <v>75</v>
      </c>
      <c r="AY428" s="166" t="s">
        <v>147</v>
      </c>
    </row>
    <row r="429" spans="2:65" s="12" customFormat="1" ht="11.25">
      <c r="B429" s="157"/>
      <c r="D429" s="158" t="s">
        <v>218</v>
      </c>
      <c r="E429" s="164" t="s">
        <v>19</v>
      </c>
      <c r="F429" s="159" t="s">
        <v>542</v>
      </c>
      <c r="H429" s="160">
        <v>33.012</v>
      </c>
      <c r="I429" s="161"/>
      <c r="L429" s="157"/>
      <c r="M429" s="162"/>
      <c r="T429" s="163"/>
      <c r="AT429" s="164" t="s">
        <v>218</v>
      </c>
      <c r="AU429" s="164" t="s">
        <v>85</v>
      </c>
      <c r="AV429" s="12" t="s">
        <v>85</v>
      </c>
      <c r="AW429" s="12" t="s">
        <v>37</v>
      </c>
      <c r="AX429" s="12" t="s">
        <v>75</v>
      </c>
      <c r="AY429" s="164" t="s">
        <v>147</v>
      </c>
    </row>
    <row r="430" spans="2:65" s="12" customFormat="1" ht="11.25">
      <c r="B430" s="157"/>
      <c r="D430" s="158" t="s">
        <v>218</v>
      </c>
      <c r="E430" s="164" t="s">
        <v>19</v>
      </c>
      <c r="F430" s="159" t="s">
        <v>543</v>
      </c>
      <c r="H430" s="160">
        <v>32.880000000000003</v>
      </c>
      <c r="I430" s="161"/>
      <c r="L430" s="157"/>
      <c r="M430" s="162"/>
      <c r="T430" s="163"/>
      <c r="AT430" s="164" t="s">
        <v>218</v>
      </c>
      <c r="AU430" s="164" t="s">
        <v>85</v>
      </c>
      <c r="AV430" s="12" t="s">
        <v>85</v>
      </c>
      <c r="AW430" s="12" t="s">
        <v>37</v>
      </c>
      <c r="AX430" s="12" t="s">
        <v>75</v>
      </c>
      <c r="AY430" s="164" t="s">
        <v>147</v>
      </c>
    </row>
    <row r="431" spans="2:65" s="13" customFormat="1" ht="11.25">
      <c r="B431" s="165"/>
      <c r="D431" s="158" t="s">
        <v>218</v>
      </c>
      <c r="E431" s="166" t="s">
        <v>19</v>
      </c>
      <c r="F431" s="167" t="s">
        <v>383</v>
      </c>
      <c r="H431" s="166" t="s">
        <v>19</v>
      </c>
      <c r="I431" s="168"/>
      <c r="L431" s="165"/>
      <c r="M431" s="169"/>
      <c r="T431" s="170"/>
      <c r="AT431" s="166" t="s">
        <v>218</v>
      </c>
      <c r="AU431" s="166" t="s">
        <v>85</v>
      </c>
      <c r="AV431" s="13" t="s">
        <v>83</v>
      </c>
      <c r="AW431" s="13" t="s">
        <v>37</v>
      </c>
      <c r="AX431" s="13" t="s">
        <v>75</v>
      </c>
      <c r="AY431" s="166" t="s">
        <v>147</v>
      </c>
    </row>
    <row r="432" spans="2:65" s="12" customFormat="1" ht="11.25">
      <c r="B432" s="157"/>
      <c r="D432" s="158" t="s">
        <v>218</v>
      </c>
      <c r="E432" s="164" t="s">
        <v>19</v>
      </c>
      <c r="F432" s="159" t="s">
        <v>544</v>
      </c>
      <c r="H432" s="160">
        <v>56.8</v>
      </c>
      <c r="I432" s="161"/>
      <c r="L432" s="157"/>
      <c r="M432" s="162"/>
      <c r="T432" s="163"/>
      <c r="AT432" s="164" t="s">
        <v>218</v>
      </c>
      <c r="AU432" s="164" t="s">
        <v>85</v>
      </c>
      <c r="AV432" s="12" t="s">
        <v>85</v>
      </c>
      <c r="AW432" s="12" t="s">
        <v>37</v>
      </c>
      <c r="AX432" s="12" t="s">
        <v>75</v>
      </c>
      <c r="AY432" s="164" t="s">
        <v>147</v>
      </c>
    </row>
    <row r="433" spans="2:51" s="12" customFormat="1" ht="11.25">
      <c r="B433" s="157"/>
      <c r="D433" s="158" t="s">
        <v>218</v>
      </c>
      <c r="E433" s="164" t="s">
        <v>19</v>
      </c>
      <c r="F433" s="159" t="s">
        <v>545</v>
      </c>
      <c r="H433" s="160">
        <v>69.92</v>
      </c>
      <c r="I433" s="161"/>
      <c r="L433" s="157"/>
      <c r="M433" s="162"/>
      <c r="T433" s="163"/>
      <c r="AT433" s="164" t="s">
        <v>218</v>
      </c>
      <c r="AU433" s="164" t="s">
        <v>85</v>
      </c>
      <c r="AV433" s="12" t="s">
        <v>85</v>
      </c>
      <c r="AW433" s="12" t="s">
        <v>37</v>
      </c>
      <c r="AX433" s="12" t="s">
        <v>75</v>
      </c>
      <c r="AY433" s="164" t="s">
        <v>147</v>
      </c>
    </row>
    <row r="434" spans="2:51" s="12" customFormat="1" ht="11.25">
      <c r="B434" s="157"/>
      <c r="D434" s="158" t="s">
        <v>218</v>
      </c>
      <c r="E434" s="164" t="s">
        <v>19</v>
      </c>
      <c r="F434" s="159" t="s">
        <v>546</v>
      </c>
      <c r="H434" s="160">
        <v>52.92</v>
      </c>
      <c r="I434" s="161"/>
      <c r="L434" s="157"/>
      <c r="M434" s="162"/>
      <c r="T434" s="163"/>
      <c r="AT434" s="164" t="s">
        <v>218</v>
      </c>
      <c r="AU434" s="164" t="s">
        <v>85</v>
      </c>
      <c r="AV434" s="12" t="s">
        <v>85</v>
      </c>
      <c r="AW434" s="12" t="s">
        <v>37</v>
      </c>
      <c r="AX434" s="12" t="s">
        <v>75</v>
      </c>
      <c r="AY434" s="164" t="s">
        <v>147</v>
      </c>
    </row>
    <row r="435" spans="2:51" s="12" customFormat="1" ht="11.25">
      <c r="B435" s="157"/>
      <c r="D435" s="158" t="s">
        <v>218</v>
      </c>
      <c r="E435" s="164" t="s">
        <v>19</v>
      </c>
      <c r="F435" s="159" t="s">
        <v>547</v>
      </c>
      <c r="H435" s="160">
        <v>17.34</v>
      </c>
      <c r="I435" s="161"/>
      <c r="L435" s="157"/>
      <c r="M435" s="162"/>
      <c r="T435" s="163"/>
      <c r="AT435" s="164" t="s">
        <v>218</v>
      </c>
      <c r="AU435" s="164" t="s">
        <v>85</v>
      </c>
      <c r="AV435" s="12" t="s">
        <v>85</v>
      </c>
      <c r="AW435" s="12" t="s">
        <v>37</v>
      </c>
      <c r="AX435" s="12" t="s">
        <v>75</v>
      </c>
      <c r="AY435" s="164" t="s">
        <v>147</v>
      </c>
    </row>
    <row r="436" spans="2:51" s="13" customFormat="1" ht="11.25">
      <c r="B436" s="165"/>
      <c r="D436" s="158" t="s">
        <v>218</v>
      </c>
      <c r="E436" s="166" t="s">
        <v>19</v>
      </c>
      <c r="F436" s="167" t="s">
        <v>386</v>
      </c>
      <c r="H436" s="166" t="s">
        <v>19</v>
      </c>
      <c r="I436" s="168"/>
      <c r="L436" s="165"/>
      <c r="M436" s="169"/>
      <c r="T436" s="170"/>
      <c r="AT436" s="166" t="s">
        <v>218</v>
      </c>
      <c r="AU436" s="166" t="s">
        <v>85</v>
      </c>
      <c r="AV436" s="13" t="s">
        <v>83</v>
      </c>
      <c r="AW436" s="13" t="s">
        <v>37</v>
      </c>
      <c r="AX436" s="13" t="s">
        <v>75</v>
      </c>
      <c r="AY436" s="166" t="s">
        <v>147</v>
      </c>
    </row>
    <row r="437" spans="2:51" s="12" customFormat="1" ht="11.25">
      <c r="B437" s="157"/>
      <c r="D437" s="158" t="s">
        <v>218</v>
      </c>
      <c r="E437" s="164" t="s">
        <v>19</v>
      </c>
      <c r="F437" s="159" t="s">
        <v>548</v>
      </c>
      <c r="H437" s="160">
        <v>17.579999999999998</v>
      </c>
      <c r="I437" s="161"/>
      <c r="L437" s="157"/>
      <c r="M437" s="162"/>
      <c r="T437" s="163"/>
      <c r="AT437" s="164" t="s">
        <v>218</v>
      </c>
      <c r="AU437" s="164" t="s">
        <v>85</v>
      </c>
      <c r="AV437" s="12" t="s">
        <v>85</v>
      </c>
      <c r="AW437" s="12" t="s">
        <v>37</v>
      </c>
      <c r="AX437" s="12" t="s">
        <v>75</v>
      </c>
      <c r="AY437" s="164" t="s">
        <v>147</v>
      </c>
    </row>
    <row r="438" spans="2:51" s="12" customFormat="1" ht="11.25">
      <c r="B438" s="157"/>
      <c r="D438" s="158" t="s">
        <v>218</v>
      </c>
      <c r="E438" s="164" t="s">
        <v>19</v>
      </c>
      <c r="F438" s="159" t="s">
        <v>549</v>
      </c>
      <c r="H438" s="160">
        <v>5.26</v>
      </c>
      <c r="I438" s="161"/>
      <c r="L438" s="157"/>
      <c r="M438" s="162"/>
      <c r="T438" s="163"/>
      <c r="AT438" s="164" t="s">
        <v>218</v>
      </c>
      <c r="AU438" s="164" t="s">
        <v>85</v>
      </c>
      <c r="AV438" s="12" t="s">
        <v>85</v>
      </c>
      <c r="AW438" s="12" t="s">
        <v>37</v>
      </c>
      <c r="AX438" s="12" t="s">
        <v>75</v>
      </c>
      <c r="AY438" s="164" t="s">
        <v>147</v>
      </c>
    </row>
    <row r="439" spans="2:51" s="12" customFormat="1" ht="11.25">
      <c r="B439" s="157"/>
      <c r="D439" s="158" t="s">
        <v>218</v>
      </c>
      <c r="E439" s="164" t="s">
        <v>19</v>
      </c>
      <c r="F439" s="159" t="s">
        <v>550</v>
      </c>
      <c r="H439" s="160">
        <v>32.76</v>
      </c>
      <c r="I439" s="161"/>
      <c r="L439" s="157"/>
      <c r="M439" s="162"/>
      <c r="T439" s="163"/>
      <c r="AT439" s="164" t="s">
        <v>218</v>
      </c>
      <c r="AU439" s="164" t="s">
        <v>85</v>
      </c>
      <c r="AV439" s="12" t="s">
        <v>85</v>
      </c>
      <c r="AW439" s="12" t="s">
        <v>37</v>
      </c>
      <c r="AX439" s="12" t="s">
        <v>75</v>
      </c>
      <c r="AY439" s="164" t="s">
        <v>147</v>
      </c>
    </row>
    <row r="440" spans="2:51" s="12" customFormat="1" ht="11.25">
      <c r="B440" s="157"/>
      <c r="D440" s="158" t="s">
        <v>218</v>
      </c>
      <c r="E440" s="164" t="s">
        <v>19</v>
      </c>
      <c r="F440" s="159" t="s">
        <v>551</v>
      </c>
      <c r="H440" s="160">
        <v>6.09</v>
      </c>
      <c r="I440" s="161"/>
      <c r="L440" s="157"/>
      <c r="M440" s="162"/>
      <c r="T440" s="163"/>
      <c r="AT440" s="164" t="s">
        <v>218</v>
      </c>
      <c r="AU440" s="164" t="s">
        <v>85</v>
      </c>
      <c r="AV440" s="12" t="s">
        <v>85</v>
      </c>
      <c r="AW440" s="12" t="s">
        <v>37</v>
      </c>
      <c r="AX440" s="12" t="s">
        <v>75</v>
      </c>
      <c r="AY440" s="164" t="s">
        <v>147</v>
      </c>
    </row>
    <row r="441" spans="2:51" s="12" customFormat="1" ht="11.25">
      <c r="B441" s="157"/>
      <c r="D441" s="158" t="s">
        <v>218</v>
      </c>
      <c r="E441" s="164" t="s">
        <v>19</v>
      </c>
      <c r="F441" s="159" t="s">
        <v>552</v>
      </c>
      <c r="H441" s="160">
        <v>49.68</v>
      </c>
      <c r="I441" s="161"/>
      <c r="L441" s="157"/>
      <c r="M441" s="162"/>
      <c r="T441" s="163"/>
      <c r="AT441" s="164" t="s">
        <v>218</v>
      </c>
      <c r="AU441" s="164" t="s">
        <v>85</v>
      </c>
      <c r="AV441" s="12" t="s">
        <v>85</v>
      </c>
      <c r="AW441" s="12" t="s">
        <v>37</v>
      </c>
      <c r="AX441" s="12" t="s">
        <v>75</v>
      </c>
      <c r="AY441" s="164" t="s">
        <v>147</v>
      </c>
    </row>
    <row r="442" spans="2:51" s="12" customFormat="1" ht="11.25">
      <c r="B442" s="157"/>
      <c r="D442" s="158" t="s">
        <v>218</v>
      </c>
      <c r="E442" s="164" t="s">
        <v>19</v>
      </c>
      <c r="F442" s="159" t="s">
        <v>553</v>
      </c>
      <c r="H442" s="160">
        <v>38.4</v>
      </c>
      <c r="I442" s="161"/>
      <c r="L442" s="157"/>
      <c r="M442" s="162"/>
      <c r="T442" s="163"/>
      <c r="AT442" s="164" t="s">
        <v>218</v>
      </c>
      <c r="AU442" s="164" t="s">
        <v>85</v>
      </c>
      <c r="AV442" s="12" t="s">
        <v>85</v>
      </c>
      <c r="AW442" s="12" t="s">
        <v>37</v>
      </c>
      <c r="AX442" s="12" t="s">
        <v>75</v>
      </c>
      <c r="AY442" s="164" t="s">
        <v>147</v>
      </c>
    </row>
    <row r="443" spans="2:51" s="12" customFormat="1" ht="11.25">
      <c r="B443" s="157"/>
      <c r="D443" s="158" t="s">
        <v>218</v>
      </c>
      <c r="E443" s="164" t="s">
        <v>19</v>
      </c>
      <c r="F443" s="159" t="s">
        <v>554</v>
      </c>
      <c r="H443" s="160">
        <v>31.44</v>
      </c>
      <c r="I443" s="161"/>
      <c r="L443" s="157"/>
      <c r="M443" s="162"/>
      <c r="T443" s="163"/>
      <c r="AT443" s="164" t="s">
        <v>218</v>
      </c>
      <c r="AU443" s="164" t="s">
        <v>85</v>
      </c>
      <c r="AV443" s="12" t="s">
        <v>85</v>
      </c>
      <c r="AW443" s="12" t="s">
        <v>37</v>
      </c>
      <c r="AX443" s="12" t="s">
        <v>75</v>
      </c>
      <c r="AY443" s="164" t="s">
        <v>147</v>
      </c>
    </row>
    <row r="444" spans="2:51" s="12" customFormat="1" ht="11.25">
      <c r="B444" s="157"/>
      <c r="D444" s="158" t="s">
        <v>218</v>
      </c>
      <c r="E444" s="164" t="s">
        <v>19</v>
      </c>
      <c r="F444" s="159" t="s">
        <v>555</v>
      </c>
      <c r="H444" s="160">
        <v>0.998</v>
      </c>
      <c r="I444" s="161"/>
      <c r="L444" s="157"/>
      <c r="M444" s="162"/>
      <c r="T444" s="163"/>
      <c r="AT444" s="164" t="s">
        <v>218</v>
      </c>
      <c r="AU444" s="164" t="s">
        <v>85</v>
      </c>
      <c r="AV444" s="12" t="s">
        <v>85</v>
      </c>
      <c r="AW444" s="12" t="s">
        <v>37</v>
      </c>
      <c r="AX444" s="12" t="s">
        <v>75</v>
      </c>
      <c r="AY444" s="164" t="s">
        <v>147</v>
      </c>
    </row>
    <row r="445" spans="2:51" s="12" customFormat="1" ht="11.25">
      <c r="B445" s="157"/>
      <c r="D445" s="158" t="s">
        <v>218</v>
      </c>
      <c r="E445" s="164" t="s">
        <v>19</v>
      </c>
      <c r="F445" s="159" t="s">
        <v>443</v>
      </c>
      <c r="H445" s="160">
        <v>9.1780000000000008</v>
      </c>
      <c r="I445" s="161"/>
      <c r="L445" s="157"/>
      <c r="M445" s="162"/>
      <c r="T445" s="163"/>
      <c r="AT445" s="164" t="s">
        <v>218</v>
      </c>
      <c r="AU445" s="164" t="s">
        <v>85</v>
      </c>
      <c r="AV445" s="12" t="s">
        <v>85</v>
      </c>
      <c r="AW445" s="12" t="s">
        <v>37</v>
      </c>
      <c r="AX445" s="12" t="s">
        <v>75</v>
      </c>
      <c r="AY445" s="164" t="s">
        <v>147</v>
      </c>
    </row>
    <row r="446" spans="2:51" s="12" customFormat="1" ht="11.25">
      <c r="B446" s="157"/>
      <c r="D446" s="158" t="s">
        <v>218</v>
      </c>
      <c r="E446" s="164" t="s">
        <v>19</v>
      </c>
      <c r="F446" s="159" t="s">
        <v>387</v>
      </c>
      <c r="H446" s="160">
        <v>5.2</v>
      </c>
      <c r="I446" s="161"/>
      <c r="L446" s="157"/>
      <c r="M446" s="162"/>
      <c r="T446" s="163"/>
      <c r="AT446" s="164" t="s">
        <v>218</v>
      </c>
      <c r="AU446" s="164" t="s">
        <v>85</v>
      </c>
      <c r="AV446" s="12" t="s">
        <v>85</v>
      </c>
      <c r="AW446" s="12" t="s">
        <v>37</v>
      </c>
      <c r="AX446" s="12" t="s">
        <v>75</v>
      </c>
      <c r="AY446" s="164" t="s">
        <v>147</v>
      </c>
    </row>
    <row r="447" spans="2:51" s="13" customFormat="1" ht="11.25">
      <c r="B447" s="165"/>
      <c r="D447" s="158" t="s">
        <v>218</v>
      </c>
      <c r="E447" s="166" t="s">
        <v>19</v>
      </c>
      <c r="F447" s="167" t="s">
        <v>390</v>
      </c>
      <c r="H447" s="166" t="s">
        <v>19</v>
      </c>
      <c r="I447" s="168"/>
      <c r="L447" s="165"/>
      <c r="M447" s="169"/>
      <c r="T447" s="170"/>
      <c r="AT447" s="166" t="s">
        <v>218</v>
      </c>
      <c r="AU447" s="166" t="s">
        <v>85</v>
      </c>
      <c r="AV447" s="13" t="s">
        <v>83</v>
      </c>
      <c r="AW447" s="13" t="s">
        <v>37</v>
      </c>
      <c r="AX447" s="13" t="s">
        <v>75</v>
      </c>
      <c r="AY447" s="166" t="s">
        <v>147</v>
      </c>
    </row>
    <row r="448" spans="2:51" s="12" customFormat="1" ht="11.25">
      <c r="B448" s="157"/>
      <c r="D448" s="158" t="s">
        <v>218</v>
      </c>
      <c r="E448" s="164" t="s">
        <v>19</v>
      </c>
      <c r="F448" s="159" t="s">
        <v>556</v>
      </c>
      <c r="H448" s="160">
        <v>66</v>
      </c>
      <c r="I448" s="161"/>
      <c r="L448" s="157"/>
      <c r="M448" s="162"/>
      <c r="T448" s="163"/>
      <c r="AT448" s="164" t="s">
        <v>218</v>
      </c>
      <c r="AU448" s="164" t="s">
        <v>85</v>
      </c>
      <c r="AV448" s="12" t="s">
        <v>85</v>
      </c>
      <c r="AW448" s="12" t="s">
        <v>37</v>
      </c>
      <c r="AX448" s="12" t="s">
        <v>75</v>
      </c>
      <c r="AY448" s="164" t="s">
        <v>147</v>
      </c>
    </row>
    <row r="449" spans="2:51" s="12" customFormat="1" ht="11.25">
      <c r="B449" s="157"/>
      <c r="D449" s="158" t="s">
        <v>218</v>
      </c>
      <c r="E449" s="164" t="s">
        <v>19</v>
      </c>
      <c r="F449" s="159" t="s">
        <v>557</v>
      </c>
      <c r="H449" s="160">
        <v>16.16</v>
      </c>
      <c r="I449" s="161"/>
      <c r="L449" s="157"/>
      <c r="M449" s="162"/>
      <c r="T449" s="163"/>
      <c r="AT449" s="164" t="s">
        <v>218</v>
      </c>
      <c r="AU449" s="164" t="s">
        <v>85</v>
      </c>
      <c r="AV449" s="12" t="s">
        <v>85</v>
      </c>
      <c r="AW449" s="12" t="s">
        <v>37</v>
      </c>
      <c r="AX449" s="12" t="s">
        <v>75</v>
      </c>
      <c r="AY449" s="164" t="s">
        <v>147</v>
      </c>
    </row>
    <row r="450" spans="2:51" s="12" customFormat="1" ht="11.25">
      <c r="B450" s="157"/>
      <c r="D450" s="158" t="s">
        <v>218</v>
      </c>
      <c r="E450" s="164" t="s">
        <v>19</v>
      </c>
      <c r="F450" s="159" t="s">
        <v>558</v>
      </c>
      <c r="H450" s="160">
        <v>13.076000000000001</v>
      </c>
      <c r="I450" s="161"/>
      <c r="L450" s="157"/>
      <c r="M450" s="162"/>
      <c r="T450" s="163"/>
      <c r="AT450" s="164" t="s">
        <v>218</v>
      </c>
      <c r="AU450" s="164" t="s">
        <v>85</v>
      </c>
      <c r="AV450" s="12" t="s">
        <v>85</v>
      </c>
      <c r="AW450" s="12" t="s">
        <v>37</v>
      </c>
      <c r="AX450" s="12" t="s">
        <v>75</v>
      </c>
      <c r="AY450" s="164" t="s">
        <v>147</v>
      </c>
    </row>
    <row r="451" spans="2:51" s="13" customFormat="1" ht="11.25">
      <c r="B451" s="165"/>
      <c r="D451" s="158" t="s">
        <v>218</v>
      </c>
      <c r="E451" s="166" t="s">
        <v>19</v>
      </c>
      <c r="F451" s="167" t="s">
        <v>392</v>
      </c>
      <c r="H451" s="166" t="s">
        <v>19</v>
      </c>
      <c r="I451" s="168"/>
      <c r="L451" s="165"/>
      <c r="M451" s="169"/>
      <c r="T451" s="170"/>
      <c r="AT451" s="166" t="s">
        <v>218</v>
      </c>
      <c r="AU451" s="166" t="s">
        <v>85</v>
      </c>
      <c r="AV451" s="13" t="s">
        <v>83</v>
      </c>
      <c r="AW451" s="13" t="s">
        <v>37</v>
      </c>
      <c r="AX451" s="13" t="s">
        <v>75</v>
      </c>
      <c r="AY451" s="166" t="s">
        <v>147</v>
      </c>
    </row>
    <row r="452" spans="2:51" s="12" customFormat="1" ht="11.25">
      <c r="B452" s="157"/>
      <c r="D452" s="158" t="s">
        <v>218</v>
      </c>
      <c r="E452" s="164" t="s">
        <v>19</v>
      </c>
      <c r="F452" s="159" t="s">
        <v>559</v>
      </c>
      <c r="H452" s="160">
        <v>105.48</v>
      </c>
      <c r="I452" s="161"/>
      <c r="L452" s="157"/>
      <c r="M452" s="162"/>
      <c r="T452" s="163"/>
      <c r="AT452" s="164" t="s">
        <v>218</v>
      </c>
      <c r="AU452" s="164" t="s">
        <v>85</v>
      </c>
      <c r="AV452" s="12" t="s">
        <v>85</v>
      </c>
      <c r="AW452" s="12" t="s">
        <v>37</v>
      </c>
      <c r="AX452" s="12" t="s">
        <v>75</v>
      </c>
      <c r="AY452" s="164" t="s">
        <v>147</v>
      </c>
    </row>
    <row r="453" spans="2:51" s="12" customFormat="1" ht="11.25">
      <c r="B453" s="157"/>
      <c r="D453" s="158" t="s">
        <v>218</v>
      </c>
      <c r="E453" s="164" t="s">
        <v>19</v>
      </c>
      <c r="F453" s="159" t="s">
        <v>560</v>
      </c>
      <c r="H453" s="160">
        <v>79.52</v>
      </c>
      <c r="I453" s="161"/>
      <c r="L453" s="157"/>
      <c r="M453" s="162"/>
      <c r="T453" s="163"/>
      <c r="AT453" s="164" t="s">
        <v>218</v>
      </c>
      <c r="AU453" s="164" t="s">
        <v>85</v>
      </c>
      <c r="AV453" s="12" t="s">
        <v>85</v>
      </c>
      <c r="AW453" s="12" t="s">
        <v>37</v>
      </c>
      <c r="AX453" s="12" t="s">
        <v>75</v>
      </c>
      <c r="AY453" s="164" t="s">
        <v>147</v>
      </c>
    </row>
    <row r="454" spans="2:51" s="12" customFormat="1" ht="11.25">
      <c r="B454" s="157"/>
      <c r="D454" s="158" t="s">
        <v>218</v>
      </c>
      <c r="E454" s="164" t="s">
        <v>19</v>
      </c>
      <c r="F454" s="159" t="s">
        <v>561</v>
      </c>
      <c r="H454" s="160">
        <v>5.2809999999999997</v>
      </c>
      <c r="I454" s="161"/>
      <c r="L454" s="157"/>
      <c r="M454" s="162"/>
      <c r="T454" s="163"/>
      <c r="AT454" s="164" t="s">
        <v>218</v>
      </c>
      <c r="AU454" s="164" t="s">
        <v>85</v>
      </c>
      <c r="AV454" s="12" t="s">
        <v>85</v>
      </c>
      <c r="AW454" s="12" t="s">
        <v>37</v>
      </c>
      <c r="AX454" s="12" t="s">
        <v>75</v>
      </c>
      <c r="AY454" s="164" t="s">
        <v>147</v>
      </c>
    </row>
    <row r="455" spans="2:51" s="12" customFormat="1" ht="11.25">
      <c r="B455" s="157"/>
      <c r="D455" s="158" t="s">
        <v>218</v>
      </c>
      <c r="E455" s="164" t="s">
        <v>19</v>
      </c>
      <c r="F455" s="159" t="s">
        <v>562</v>
      </c>
      <c r="H455" s="160">
        <v>12.342000000000001</v>
      </c>
      <c r="I455" s="161"/>
      <c r="L455" s="157"/>
      <c r="M455" s="162"/>
      <c r="T455" s="163"/>
      <c r="AT455" s="164" t="s">
        <v>218</v>
      </c>
      <c r="AU455" s="164" t="s">
        <v>85</v>
      </c>
      <c r="AV455" s="12" t="s">
        <v>85</v>
      </c>
      <c r="AW455" s="12" t="s">
        <v>37</v>
      </c>
      <c r="AX455" s="12" t="s">
        <v>75</v>
      </c>
      <c r="AY455" s="164" t="s">
        <v>147</v>
      </c>
    </row>
    <row r="456" spans="2:51" s="12" customFormat="1" ht="11.25">
      <c r="B456" s="157"/>
      <c r="D456" s="158" t="s">
        <v>218</v>
      </c>
      <c r="E456" s="164" t="s">
        <v>19</v>
      </c>
      <c r="F456" s="159" t="s">
        <v>563</v>
      </c>
      <c r="H456" s="160">
        <v>12.96</v>
      </c>
      <c r="I456" s="161"/>
      <c r="L456" s="157"/>
      <c r="M456" s="162"/>
      <c r="T456" s="163"/>
      <c r="AT456" s="164" t="s">
        <v>218</v>
      </c>
      <c r="AU456" s="164" t="s">
        <v>85</v>
      </c>
      <c r="AV456" s="12" t="s">
        <v>85</v>
      </c>
      <c r="AW456" s="12" t="s">
        <v>37</v>
      </c>
      <c r="AX456" s="12" t="s">
        <v>75</v>
      </c>
      <c r="AY456" s="164" t="s">
        <v>147</v>
      </c>
    </row>
    <row r="457" spans="2:51" s="13" customFormat="1" ht="11.25">
      <c r="B457" s="165"/>
      <c r="D457" s="158" t="s">
        <v>218</v>
      </c>
      <c r="E457" s="166" t="s">
        <v>19</v>
      </c>
      <c r="F457" s="167" t="s">
        <v>394</v>
      </c>
      <c r="H457" s="166" t="s">
        <v>19</v>
      </c>
      <c r="I457" s="168"/>
      <c r="L457" s="165"/>
      <c r="M457" s="169"/>
      <c r="T457" s="170"/>
      <c r="AT457" s="166" t="s">
        <v>218</v>
      </c>
      <c r="AU457" s="166" t="s">
        <v>85</v>
      </c>
      <c r="AV457" s="13" t="s">
        <v>83</v>
      </c>
      <c r="AW457" s="13" t="s">
        <v>37</v>
      </c>
      <c r="AX457" s="13" t="s">
        <v>75</v>
      </c>
      <c r="AY457" s="166" t="s">
        <v>147</v>
      </c>
    </row>
    <row r="458" spans="2:51" s="12" customFormat="1" ht="11.25">
      <c r="B458" s="157"/>
      <c r="D458" s="158" t="s">
        <v>218</v>
      </c>
      <c r="E458" s="164" t="s">
        <v>19</v>
      </c>
      <c r="F458" s="159" t="s">
        <v>564</v>
      </c>
      <c r="H458" s="160">
        <v>63.6</v>
      </c>
      <c r="I458" s="161"/>
      <c r="L458" s="157"/>
      <c r="M458" s="162"/>
      <c r="T458" s="163"/>
      <c r="AT458" s="164" t="s">
        <v>218</v>
      </c>
      <c r="AU458" s="164" t="s">
        <v>85</v>
      </c>
      <c r="AV458" s="12" t="s">
        <v>85</v>
      </c>
      <c r="AW458" s="12" t="s">
        <v>37</v>
      </c>
      <c r="AX458" s="12" t="s">
        <v>75</v>
      </c>
      <c r="AY458" s="164" t="s">
        <v>147</v>
      </c>
    </row>
    <row r="459" spans="2:51" s="12" customFormat="1" ht="11.25">
      <c r="B459" s="157"/>
      <c r="D459" s="158" t="s">
        <v>218</v>
      </c>
      <c r="E459" s="164" t="s">
        <v>19</v>
      </c>
      <c r="F459" s="159" t="s">
        <v>565</v>
      </c>
      <c r="H459" s="160">
        <v>17.28</v>
      </c>
      <c r="I459" s="161"/>
      <c r="L459" s="157"/>
      <c r="M459" s="162"/>
      <c r="T459" s="163"/>
      <c r="AT459" s="164" t="s">
        <v>218</v>
      </c>
      <c r="AU459" s="164" t="s">
        <v>85</v>
      </c>
      <c r="AV459" s="12" t="s">
        <v>85</v>
      </c>
      <c r="AW459" s="12" t="s">
        <v>37</v>
      </c>
      <c r="AX459" s="12" t="s">
        <v>75</v>
      </c>
      <c r="AY459" s="164" t="s">
        <v>147</v>
      </c>
    </row>
    <row r="460" spans="2:51" s="12" customFormat="1" ht="11.25">
      <c r="B460" s="157"/>
      <c r="D460" s="158" t="s">
        <v>218</v>
      </c>
      <c r="E460" s="164" t="s">
        <v>19</v>
      </c>
      <c r="F460" s="159" t="s">
        <v>566</v>
      </c>
      <c r="H460" s="160">
        <v>12.523999999999999</v>
      </c>
      <c r="I460" s="161"/>
      <c r="L460" s="157"/>
      <c r="M460" s="162"/>
      <c r="T460" s="163"/>
      <c r="AT460" s="164" t="s">
        <v>218</v>
      </c>
      <c r="AU460" s="164" t="s">
        <v>85</v>
      </c>
      <c r="AV460" s="12" t="s">
        <v>85</v>
      </c>
      <c r="AW460" s="12" t="s">
        <v>37</v>
      </c>
      <c r="AX460" s="12" t="s">
        <v>75</v>
      </c>
      <c r="AY460" s="164" t="s">
        <v>147</v>
      </c>
    </row>
    <row r="461" spans="2:51" s="12" customFormat="1" ht="11.25">
      <c r="B461" s="157"/>
      <c r="D461" s="158" t="s">
        <v>218</v>
      </c>
      <c r="E461" s="164" t="s">
        <v>19</v>
      </c>
      <c r="F461" s="159" t="s">
        <v>567</v>
      </c>
      <c r="H461" s="160">
        <v>15.24</v>
      </c>
      <c r="I461" s="161"/>
      <c r="L461" s="157"/>
      <c r="M461" s="162"/>
      <c r="T461" s="163"/>
      <c r="AT461" s="164" t="s">
        <v>218</v>
      </c>
      <c r="AU461" s="164" t="s">
        <v>85</v>
      </c>
      <c r="AV461" s="12" t="s">
        <v>85</v>
      </c>
      <c r="AW461" s="12" t="s">
        <v>37</v>
      </c>
      <c r="AX461" s="12" t="s">
        <v>75</v>
      </c>
      <c r="AY461" s="164" t="s">
        <v>147</v>
      </c>
    </row>
    <row r="462" spans="2:51" s="12" customFormat="1" ht="11.25">
      <c r="B462" s="157"/>
      <c r="D462" s="158" t="s">
        <v>218</v>
      </c>
      <c r="E462" s="164" t="s">
        <v>19</v>
      </c>
      <c r="F462" s="159" t="s">
        <v>568</v>
      </c>
      <c r="H462" s="160">
        <v>17.8</v>
      </c>
      <c r="I462" s="161"/>
      <c r="L462" s="157"/>
      <c r="M462" s="162"/>
      <c r="T462" s="163"/>
      <c r="AT462" s="164" t="s">
        <v>218</v>
      </c>
      <c r="AU462" s="164" t="s">
        <v>85</v>
      </c>
      <c r="AV462" s="12" t="s">
        <v>85</v>
      </c>
      <c r="AW462" s="12" t="s">
        <v>37</v>
      </c>
      <c r="AX462" s="12" t="s">
        <v>75</v>
      </c>
      <c r="AY462" s="164" t="s">
        <v>147</v>
      </c>
    </row>
    <row r="463" spans="2:51" s="12" customFormat="1" ht="11.25">
      <c r="B463" s="157"/>
      <c r="D463" s="158" t="s">
        <v>218</v>
      </c>
      <c r="E463" s="164" t="s">
        <v>19</v>
      </c>
      <c r="F463" s="159" t="s">
        <v>569</v>
      </c>
      <c r="H463" s="160">
        <v>10.56</v>
      </c>
      <c r="I463" s="161"/>
      <c r="L463" s="157"/>
      <c r="M463" s="162"/>
      <c r="T463" s="163"/>
      <c r="AT463" s="164" t="s">
        <v>218</v>
      </c>
      <c r="AU463" s="164" t="s">
        <v>85</v>
      </c>
      <c r="AV463" s="12" t="s">
        <v>85</v>
      </c>
      <c r="AW463" s="12" t="s">
        <v>37</v>
      </c>
      <c r="AX463" s="12" t="s">
        <v>75</v>
      </c>
      <c r="AY463" s="164" t="s">
        <v>147</v>
      </c>
    </row>
    <row r="464" spans="2:51" s="12" customFormat="1" ht="11.25">
      <c r="B464" s="157"/>
      <c r="D464" s="158" t="s">
        <v>218</v>
      </c>
      <c r="E464" s="164" t="s">
        <v>19</v>
      </c>
      <c r="F464" s="159" t="s">
        <v>570</v>
      </c>
      <c r="H464" s="160">
        <v>17.928000000000001</v>
      </c>
      <c r="I464" s="161"/>
      <c r="L464" s="157"/>
      <c r="M464" s="162"/>
      <c r="T464" s="163"/>
      <c r="AT464" s="164" t="s">
        <v>218</v>
      </c>
      <c r="AU464" s="164" t="s">
        <v>85</v>
      </c>
      <c r="AV464" s="12" t="s">
        <v>85</v>
      </c>
      <c r="AW464" s="12" t="s">
        <v>37</v>
      </c>
      <c r="AX464" s="12" t="s">
        <v>75</v>
      </c>
      <c r="AY464" s="164" t="s">
        <v>147</v>
      </c>
    </row>
    <row r="465" spans="2:65" s="12" customFormat="1" ht="11.25">
      <c r="B465" s="157"/>
      <c r="D465" s="158" t="s">
        <v>218</v>
      </c>
      <c r="E465" s="164" t="s">
        <v>19</v>
      </c>
      <c r="F465" s="159" t="s">
        <v>571</v>
      </c>
      <c r="H465" s="160">
        <v>5.4560000000000004</v>
      </c>
      <c r="I465" s="161"/>
      <c r="L465" s="157"/>
      <c r="M465" s="162"/>
      <c r="T465" s="163"/>
      <c r="AT465" s="164" t="s">
        <v>218</v>
      </c>
      <c r="AU465" s="164" t="s">
        <v>85</v>
      </c>
      <c r="AV465" s="12" t="s">
        <v>85</v>
      </c>
      <c r="AW465" s="12" t="s">
        <v>37</v>
      </c>
      <c r="AX465" s="12" t="s">
        <v>75</v>
      </c>
      <c r="AY465" s="164" t="s">
        <v>147</v>
      </c>
    </row>
    <row r="466" spans="2:65" s="14" customFormat="1" ht="11.25">
      <c r="B466" s="171"/>
      <c r="D466" s="158" t="s">
        <v>218</v>
      </c>
      <c r="E466" s="172" t="s">
        <v>19</v>
      </c>
      <c r="F466" s="173" t="s">
        <v>256</v>
      </c>
      <c r="H466" s="174">
        <v>930.66499999999974</v>
      </c>
      <c r="I466" s="175"/>
      <c r="L466" s="171"/>
      <c r="M466" s="176"/>
      <c r="T466" s="177"/>
      <c r="AT466" s="172" t="s">
        <v>218</v>
      </c>
      <c r="AU466" s="172" t="s">
        <v>85</v>
      </c>
      <c r="AV466" s="14" t="s">
        <v>153</v>
      </c>
      <c r="AW466" s="14" t="s">
        <v>37</v>
      </c>
      <c r="AX466" s="14" t="s">
        <v>83</v>
      </c>
      <c r="AY466" s="172" t="s">
        <v>147</v>
      </c>
    </row>
    <row r="467" spans="2:65" s="1" customFormat="1" ht="24.2" customHeight="1">
      <c r="B467" s="32"/>
      <c r="C467" s="146" t="s">
        <v>572</v>
      </c>
      <c r="D467" s="146" t="s">
        <v>213</v>
      </c>
      <c r="E467" s="147" t="s">
        <v>573</v>
      </c>
      <c r="F467" s="148" t="s">
        <v>574</v>
      </c>
      <c r="G467" s="149" t="s">
        <v>159</v>
      </c>
      <c r="H467" s="150">
        <v>33.82</v>
      </c>
      <c r="I467" s="151"/>
      <c r="J467" s="152">
        <f>ROUND(I467*H467,2)</f>
        <v>0</v>
      </c>
      <c r="K467" s="153"/>
      <c r="L467" s="154"/>
      <c r="M467" s="155" t="s">
        <v>19</v>
      </c>
      <c r="N467" s="156" t="s">
        <v>46</v>
      </c>
      <c r="P467" s="138">
        <f>O467*H467</f>
        <v>0</v>
      </c>
      <c r="Q467" s="138">
        <v>8.9999999999999998E-4</v>
      </c>
      <c r="R467" s="138">
        <f>Q467*H467</f>
        <v>3.0438E-2</v>
      </c>
      <c r="S467" s="138">
        <v>0</v>
      </c>
      <c r="T467" s="139">
        <f>S467*H467</f>
        <v>0</v>
      </c>
      <c r="AR467" s="140" t="s">
        <v>186</v>
      </c>
      <c r="AT467" s="140" t="s">
        <v>213</v>
      </c>
      <c r="AU467" s="140" t="s">
        <v>85</v>
      </c>
      <c r="AY467" s="17" t="s">
        <v>147</v>
      </c>
      <c r="BE467" s="141">
        <f>IF(N467="základní",J467,0)</f>
        <v>0</v>
      </c>
      <c r="BF467" s="141">
        <f>IF(N467="snížená",J467,0)</f>
        <v>0</v>
      </c>
      <c r="BG467" s="141">
        <f>IF(N467="zákl. přenesená",J467,0)</f>
        <v>0</v>
      </c>
      <c r="BH467" s="141">
        <f>IF(N467="sníž. přenesená",J467,0)</f>
        <v>0</v>
      </c>
      <c r="BI467" s="141">
        <f>IF(N467="nulová",J467,0)</f>
        <v>0</v>
      </c>
      <c r="BJ467" s="17" t="s">
        <v>83</v>
      </c>
      <c r="BK467" s="141">
        <f>ROUND(I467*H467,2)</f>
        <v>0</v>
      </c>
      <c r="BL467" s="17" t="s">
        <v>153</v>
      </c>
      <c r="BM467" s="140" t="s">
        <v>575</v>
      </c>
    </row>
    <row r="468" spans="2:65" s="13" customFormat="1" ht="11.25">
      <c r="B468" s="165"/>
      <c r="D468" s="158" t="s">
        <v>218</v>
      </c>
      <c r="E468" s="166" t="s">
        <v>19</v>
      </c>
      <c r="F468" s="167" t="s">
        <v>576</v>
      </c>
      <c r="H468" s="166" t="s">
        <v>19</v>
      </c>
      <c r="I468" s="168"/>
      <c r="L468" s="165"/>
      <c r="M468" s="169"/>
      <c r="T468" s="170"/>
      <c r="AT468" s="166" t="s">
        <v>218</v>
      </c>
      <c r="AU468" s="166" t="s">
        <v>85</v>
      </c>
      <c r="AV468" s="13" t="s">
        <v>83</v>
      </c>
      <c r="AW468" s="13" t="s">
        <v>37</v>
      </c>
      <c r="AX468" s="13" t="s">
        <v>75</v>
      </c>
      <c r="AY468" s="166" t="s">
        <v>147</v>
      </c>
    </row>
    <row r="469" spans="2:65" s="13" customFormat="1" ht="11.25">
      <c r="B469" s="165"/>
      <c r="D469" s="158" t="s">
        <v>218</v>
      </c>
      <c r="E469" s="166" t="s">
        <v>19</v>
      </c>
      <c r="F469" s="167" t="s">
        <v>410</v>
      </c>
      <c r="H469" s="166" t="s">
        <v>19</v>
      </c>
      <c r="I469" s="168"/>
      <c r="L469" s="165"/>
      <c r="M469" s="169"/>
      <c r="T469" s="170"/>
      <c r="AT469" s="166" t="s">
        <v>218</v>
      </c>
      <c r="AU469" s="166" t="s">
        <v>85</v>
      </c>
      <c r="AV469" s="13" t="s">
        <v>83</v>
      </c>
      <c r="AW469" s="13" t="s">
        <v>37</v>
      </c>
      <c r="AX469" s="13" t="s">
        <v>75</v>
      </c>
      <c r="AY469" s="166" t="s">
        <v>147</v>
      </c>
    </row>
    <row r="470" spans="2:65" s="12" customFormat="1" ht="11.25">
      <c r="B470" s="157"/>
      <c r="D470" s="158" t="s">
        <v>218</v>
      </c>
      <c r="E470" s="164" t="s">
        <v>19</v>
      </c>
      <c r="F470" s="159" t="s">
        <v>577</v>
      </c>
      <c r="H470" s="160">
        <v>6.4260000000000002</v>
      </c>
      <c r="I470" s="161"/>
      <c r="L470" s="157"/>
      <c r="M470" s="162"/>
      <c r="T470" s="163"/>
      <c r="AT470" s="164" t="s">
        <v>218</v>
      </c>
      <c r="AU470" s="164" t="s">
        <v>85</v>
      </c>
      <c r="AV470" s="12" t="s">
        <v>85</v>
      </c>
      <c r="AW470" s="12" t="s">
        <v>37</v>
      </c>
      <c r="AX470" s="12" t="s">
        <v>75</v>
      </c>
      <c r="AY470" s="164" t="s">
        <v>147</v>
      </c>
    </row>
    <row r="471" spans="2:65" s="12" customFormat="1" ht="11.25">
      <c r="B471" s="157"/>
      <c r="D471" s="158" t="s">
        <v>218</v>
      </c>
      <c r="E471" s="164" t="s">
        <v>19</v>
      </c>
      <c r="F471" s="159" t="s">
        <v>578</v>
      </c>
      <c r="H471" s="160">
        <v>6.36</v>
      </c>
      <c r="I471" s="161"/>
      <c r="L471" s="157"/>
      <c r="M471" s="162"/>
      <c r="T471" s="163"/>
      <c r="AT471" s="164" t="s">
        <v>218</v>
      </c>
      <c r="AU471" s="164" t="s">
        <v>85</v>
      </c>
      <c r="AV471" s="12" t="s">
        <v>85</v>
      </c>
      <c r="AW471" s="12" t="s">
        <v>37</v>
      </c>
      <c r="AX471" s="12" t="s">
        <v>75</v>
      </c>
      <c r="AY471" s="164" t="s">
        <v>147</v>
      </c>
    </row>
    <row r="472" spans="2:65" s="13" customFormat="1" ht="11.25">
      <c r="B472" s="165"/>
      <c r="D472" s="158" t="s">
        <v>218</v>
      </c>
      <c r="E472" s="166" t="s">
        <v>19</v>
      </c>
      <c r="F472" s="167" t="s">
        <v>383</v>
      </c>
      <c r="H472" s="166" t="s">
        <v>19</v>
      </c>
      <c r="I472" s="168"/>
      <c r="L472" s="165"/>
      <c r="M472" s="169"/>
      <c r="T472" s="170"/>
      <c r="AT472" s="166" t="s">
        <v>218</v>
      </c>
      <c r="AU472" s="166" t="s">
        <v>85</v>
      </c>
      <c r="AV472" s="13" t="s">
        <v>83</v>
      </c>
      <c r="AW472" s="13" t="s">
        <v>37</v>
      </c>
      <c r="AX472" s="13" t="s">
        <v>75</v>
      </c>
      <c r="AY472" s="166" t="s">
        <v>147</v>
      </c>
    </row>
    <row r="473" spans="2:65" s="12" customFormat="1" ht="11.25">
      <c r="B473" s="157"/>
      <c r="D473" s="158" t="s">
        <v>218</v>
      </c>
      <c r="E473" s="164" t="s">
        <v>19</v>
      </c>
      <c r="F473" s="159" t="s">
        <v>579</v>
      </c>
      <c r="H473" s="160">
        <v>9.5</v>
      </c>
      <c r="I473" s="161"/>
      <c r="L473" s="157"/>
      <c r="M473" s="162"/>
      <c r="T473" s="163"/>
      <c r="AT473" s="164" t="s">
        <v>218</v>
      </c>
      <c r="AU473" s="164" t="s">
        <v>85</v>
      </c>
      <c r="AV473" s="12" t="s">
        <v>85</v>
      </c>
      <c r="AW473" s="12" t="s">
        <v>37</v>
      </c>
      <c r="AX473" s="12" t="s">
        <v>75</v>
      </c>
      <c r="AY473" s="164" t="s">
        <v>147</v>
      </c>
    </row>
    <row r="474" spans="2:65" s="12" customFormat="1" ht="11.25">
      <c r="B474" s="157"/>
      <c r="D474" s="158" t="s">
        <v>218</v>
      </c>
      <c r="E474" s="164" t="s">
        <v>19</v>
      </c>
      <c r="F474" s="159" t="s">
        <v>580</v>
      </c>
      <c r="H474" s="160">
        <v>18.88</v>
      </c>
      <c r="I474" s="161"/>
      <c r="L474" s="157"/>
      <c r="M474" s="162"/>
      <c r="T474" s="163"/>
      <c r="AT474" s="164" t="s">
        <v>218</v>
      </c>
      <c r="AU474" s="164" t="s">
        <v>85</v>
      </c>
      <c r="AV474" s="12" t="s">
        <v>85</v>
      </c>
      <c r="AW474" s="12" t="s">
        <v>37</v>
      </c>
      <c r="AX474" s="12" t="s">
        <v>75</v>
      </c>
      <c r="AY474" s="164" t="s">
        <v>147</v>
      </c>
    </row>
    <row r="475" spans="2:65" s="12" customFormat="1" ht="11.25">
      <c r="B475" s="157"/>
      <c r="D475" s="158" t="s">
        <v>218</v>
      </c>
      <c r="E475" s="164" t="s">
        <v>19</v>
      </c>
      <c r="F475" s="159" t="s">
        <v>581</v>
      </c>
      <c r="H475" s="160">
        <v>9.4499999999999993</v>
      </c>
      <c r="I475" s="161"/>
      <c r="L475" s="157"/>
      <c r="M475" s="162"/>
      <c r="T475" s="163"/>
      <c r="AT475" s="164" t="s">
        <v>218</v>
      </c>
      <c r="AU475" s="164" t="s">
        <v>85</v>
      </c>
      <c r="AV475" s="12" t="s">
        <v>85</v>
      </c>
      <c r="AW475" s="12" t="s">
        <v>37</v>
      </c>
      <c r="AX475" s="12" t="s">
        <v>75</v>
      </c>
      <c r="AY475" s="164" t="s">
        <v>147</v>
      </c>
    </row>
    <row r="476" spans="2:65" s="12" customFormat="1" ht="11.25">
      <c r="B476" s="157"/>
      <c r="D476" s="158" t="s">
        <v>218</v>
      </c>
      <c r="E476" s="164" t="s">
        <v>19</v>
      </c>
      <c r="F476" s="159" t="s">
        <v>582</v>
      </c>
      <c r="H476" s="160">
        <v>3</v>
      </c>
      <c r="I476" s="161"/>
      <c r="L476" s="157"/>
      <c r="M476" s="162"/>
      <c r="T476" s="163"/>
      <c r="AT476" s="164" t="s">
        <v>218</v>
      </c>
      <c r="AU476" s="164" t="s">
        <v>85</v>
      </c>
      <c r="AV476" s="12" t="s">
        <v>85</v>
      </c>
      <c r="AW476" s="12" t="s">
        <v>37</v>
      </c>
      <c r="AX476" s="12" t="s">
        <v>75</v>
      </c>
      <c r="AY476" s="164" t="s">
        <v>147</v>
      </c>
    </row>
    <row r="477" spans="2:65" s="13" customFormat="1" ht="11.25">
      <c r="B477" s="165"/>
      <c r="D477" s="158" t="s">
        <v>218</v>
      </c>
      <c r="E477" s="166" t="s">
        <v>19</v>
      </c>
      <c r="F477" s="167" t="s">
        <v>386</v>
      </c>
      <c r="H477" s="166" t="s">
        <v>19</v>
      </c>
      <c r="I477" s="168"/>
      <c r="L477" s="165"/>
      <c r="M477" s="169"/>
      <c r="T477" s="170"/>
      <c r="AT477" s="166" t="s">
        <v>218</v>
      </c>
      <c r="AU477" s="166" t="s">
        <v>85</v>
      </c>
      <c r="AV477" s="13" t="s">
        <v>83</v>
      </c>
      <c r="AW477" s="13" t="s">
        <v>37</v>
      </c>
      <c r="AX477" s="13" t="s">
        <v>75</v>
      </c>
      <c r="AY477" s="166" t="s">
        <v>147</v>
      </c>
    </row>
    <row r="478" spans="2:65" s="12" customFormat="1" ht="11.25">
      <c r="B478" s="157"/>
      <c r="D478" s="158" t="s">
        <v>218</v>
      </c>
      <c r="E478" s="164" t="s">
        <v>19</v>
      </c>
      <c r="F478" s="159" t="s">
        <v>583</v>
      </c>
      <c r="H478" s="160">
        <v>3.48</v>
      </c>
      <c r="I478" s="161"/>
      <c r="L478" s="157"/>
      <c r="M478" s="162"/>
      <c r="T478" s="163"/>
      <c r="AT478" s="164" t="s">
        <v>218</v>
      </c>
      <c r="AU478" s="164" t="s">
        <v>85</v>
      </c>
      <c r="AV478" s="12" t="s">
        <v>85</v>
      </c>
      <c r="AW478" s="12" t="s">
        <v>37</v>
      </c>
      <c r="AX478" s="12" t="s">
        <v>75</v>
      </c>
      <c r="AY478" s="164" t="s">
        <v>147</v>
      </c>
    </row>
    <row r="479" spans="2:65" s="12" customFormat="1" ht="11.25">
      <c r="B479" s="157"/>
      <c r="D479" s="158" t="s">
        <v>218</v>
      </c>
      <c r="E479" s="164" t="s">
        <v>19</v>
      </c>
      <c r="F479" s="159" t="s">
        <v>578</v>
      </c>
      <c r="H479" s="160">
        <v>6.36</v>
      </c>
      <c r="I479" s="161"/>
      <c r="L479" s="157"/>
      <c r="M479" s="162"/>
      <c r="T479" s="163"/>
      <c r="AT479" s="164" t="s">
        <v>218</v>
      </c>
      <c r="AU479" s="164" t="s">
        <v>85</v>
      </c>
      <c r="AV479" s="12" t="s">
        <v>85</v>
      </c>
      <c r="AW479" s="12" t="s">
        <v>37</v>
      </c>
      <c r="AX479" s="12" t="s">
        <v>75</v>
      </c>
      <c r="AY479" s="164" t="s">
        <v>147</v>
      </c>
    </row>
    <row r="480" spans="2:65" s="12" customFormat="1" ht="11.25">
      <c r="B480" s="157"/>
      <c r="D480" s="158" t="s">
        <v>218</v>
      </c>
      <c r="E480" s="164" t="s">
        <v>19</v>
      </c>
      <c r="F480" s="159" t="s">
        <v>584</v>
      </c>
      <c r="H480" s="160">
        <v>14.04</v>
      </c>
      <c r="I480" s="161"/>
      <c r="L480" s="157"/>
      <c r="M480" s="162"/>
      <c r="T480" s="163"/>
      <c r="AT480" s="164" t="s">
        <v>218</v>
      </c>
      <c r="AU480" s="164" t="s">
        <v>85</v>
      </c>
      <c r="AV480" s="12" t="s">
        <v>85</v>
      </c>
      <c r="AW480" s="12" t="s">
        <v>37</v>
      </c>
      <c r="AX480" s="12" t="s">
        <v>75</v>
      </c>
      <c r="AY480" s="164" t="s">
        <v>147</v>
      </c>
    </row>
    <row r="481" spans="2:51" s="12" customFormat="1" ht="11.25">
      <c r="B481" s="157"/>
      <c r="D481" s="158" t="s">
        <v>218</v>
      </c>
      <c r="E481" s="164" t="s">
        <v>19</v>
      </c>
      <c r="F481" s="159" t="s">
        <v>584</v>
      </c>
      <c r="H481" s="160">
        <v>14.04</v>
      </c>
      <c r="I481" s="161"/>
      <c r="L481" s="157"/>
      <c r="M481" s="162"/>
      <c r="T481" s="163"/>
      <c r="AT481" s="164" t="s">
        <v>218</v>
      </c>
      <c r="AU481" s="164" t="s">
        <v>85</v>
      </c>
      <c r="AV481" s="12" t="s">
        <v>85</v>
      </c>
      <c r="AW481" s="12" t="s">
        <v>37</v>
      </c>
      <c r="AX481" s="12" t="s">
        <v>75</v>
      </c>
      <c r="AY481" s="164" t="s">
        <v>147</v>
      </c>
    </row>
    <row r="482" spans="2:51" s="12" customFormat="1" ht="11.25">
      <c r="B482" s="157"/>
      <c r="D482" s="158" t="s">
        <v>218</v>
      </c>
      <c r="E482" s="164" t="s">
        <v>19</v>
      </c>
      <c r="F482" s="159" t="s">
        <v>585</v>
      </c>
      <c r="H482" s="160">
        <v>5.7</v>
      </c>
      <c r="I482" s="161"/>
      <c r="L482" s="157"/>
      <c r="M482" s="162"/>
      <c r="T482" s="163"/>
      <c r="AT482" s="164" t="s">
        <v>218</v>
      </c>
      <c r="AU482" s="164" t="s">
        <v>85</v>
      </c>
      <c r="AV482" s="12" t="s">
        <v>85</v>
      </c>
      <c r="AW482" s="12" t="s">
        <v>37</v>
      </c>
      <c r="AX482" s="12" t="s">
        <v>75</v>
      </c>
      <c r="AY482" s="164" t="s">
        <v>147</v>
      </c>
    </row>
    <row r="483" spans="2:51" s="12" customFormat="1" ht="11.25">
      <c r="B483" s="157"/>
      <c r="D483" s="158" t="s">
        <v>218</v>
      </c>
      <c r="E483" s="164" t="s">
        <v>19</v>
      </c>
      <c r="F483" s="159" t="s">
        <v>586</v>
      </c>
      <c r="H483" s="160">
        <v>1.05</v>
      </c>
      <c r="I483" s="161"/>
      <c r="L483" s="157"/>
      <c r="M483" s="162"/>
      <c r="T483" s="163"/>
      <c r="AT483" s="164" t="s">
        <v>218</v>
      </c>
      <c r="AU483" s="164" t="s">
        <v>85</v>
      </c>
      <c r="AV483" s="12" t="s">
        <v>85</v>
      </c>
      <c r="AW483" s="12" t="s">
        <v>37</v>
      </c>
      <c r="AX483" s="12" t="s">
        <v>75</v>
      </c>
      <c r="AY483" s="164" t="s">
        <v>147</v>
      </c>
    </row>
    <row r="484" spans="2:51" s="13" customFormat="1" ht="11.25">
      <c r="B484" s="165"/>
      <c r="D484" s="158" t="s">
        <v>218</v>
      </c>
      <c r="E484" s="166" t="s">
        <v>19</v>
      </c>
      <c r="F484" s="167" t="s">
        <v>390</v>
      </c>
      <c r="H484" s="166" t="s">
        <v>19</v>
      </c>
      <c r="I484" s="168"/>
      <c r="L484" s="165"/>
      <c r="M484" s="169"/>
      <c r="T484" s="170"/>
      <c r="AT484" s="166" t="s">
        <v>218</v>
      </c>
      <c r="AU484" s="166" t="s">
        <v>85</v>
      </c>
      <c r="AV484" s="13" t="s">
        <v>83</v>
      </c>
      <c r="AW484" s="13" t="s">
        <v>37</v>
      </c>
      <c r="AX484" s="13" t="s">
        <v>75</v>
      </c>
      <c r="AY484" s="166" t="s">
        <v>147</v>
      </c>
    </row>
    <row r="485" spans="2:51" s="12" customFormat="1" ht="11.25">
      <c r="B485" s="157"/>
      <c r="D485" s="158" t="s">
        <v>218</v>
      </c>
      <c r="E485" s="164" t="s">
        <v>19</v>
      </c>
      <c r="F485" s="159" t="s">
        <v>587</v>
      </c>
      <c r="H485" s="160">
        <v>12.84</v>
      </c>
      <c r="I485" s="161"/>
      <c r="L485" s="157"/>
      <c r="M485" s="162"/>
      <c r="T485" s="163"/>
      <c r="AT485" s="164" t="s">
        <v>218</v>
      </c>
      <c r="AU485" s="164" t="s">
        <v>85</v>
      </c>
      <c r="AV485" s="12" t="s">
        <v>85</v>
      </c>
      <c r="AW485" s="12" t="s">
        <v>37</v>
      </c>
      <c r="AX485" s="12" t="s">
        <v>75</v>
      </c>
      <c r="AY485" s="164" t="s">
        <v>147</v>
      </c>
    </row>
    <row r="486" spans="2:51" s="12" customFormat="1" ht="11.25">
      <c r="B486" s="157"/>
      <c r="D486" s="158" t="s">
        <v>218</v>
      </c>
      <c r="E486" s="164" t="s">
        <v>19</v>
      </c>
      <c r="F486" s="159" t="s">
        <v>588</v>
      </c>
      <c r="H486" s="160">
        <v>4.8</v>
      </c>
      <c r="I486" s="161"/>
      <c r="L486" s="157"/>
      <c r="M486" s="162"/>
      <c r="T486" s="163"/>
      <c r="AT486" s="164" t="s">
        <v>218</v>
      </c>
      <c r="AU486" s="164" t="s">
        <v>85</v>
      </c>
      <c r="AV486" s="12" t="s">
        <v>85</v>
      </c>
      <c r="AW486" s="12" t="s">
        <v>37</v>
      </c>
      <c r="AX486" s="12" t="s">
        <v>75</v>
      </c>
      <c r="AY486" s="164" t="s">
        <v>147</v>
      </c>
    </row>
    <row r="487" spans="2:51" s="12" customFormat="1" ht="11.25">
      <c r="B487" s="157"/>
      <c r="D487" s="158" t="s">
        <v>218</v>
      </c>
      <c r="E487" s="164" t="s">
        <v>19</v>
      </c>
      <c r="F487" s="159" t="s">
        <v>589</v>
      </c>
      <c r="H487" s="160">
        <v>5.0579999999999998</v>
      </c>
      <c r="I487" s="161"/>
      <c r="L487" s="157"/>
      <c r="M487" s="162"/>
      <c r="T487" s="163"/>
      <c r="AT487" s="164" t="s">
        <v>218</v>
      </c>
      <c r="AU487" s="164" t="s">
        <v>85</v>
      </c>
      <c r="AV487" s="12" t="s">
        <v>85</v>
      </c>
      <c r="AW487" s="12" t="s">
        <v>37</v>
      </c>
      <c r="AX487" s="12" t="s">
        <v>75</v>
      </c>
      <c r="AY487" s="164" t="s">
        <v>147</v>
      </c>
    </row>
    <row r="488" spans="2:51" s="13" customFormat="1" ht="11.25">
      <c r="B488" s="165"/>
      <c r="D488" s="158" t="s">
        <v>218</v>
      </c>
      <c r="E488" s="166" t="s">
        <v>19</v>
      </c>
      <c r="F488" s="167" t="s">
        <v>392</v>
      </c>
      <c r="H488" s="166" t="s">
        <v>19</v>
      </c>
      <c r="I488" s="168"/>
      <c r="L488" s="165"/>
      <c r="M488" s="169"/>
      <c r="T488" s="170"/>
      <c r="AT488" s="166" t="s">
        <v>218</v>
      </c>
      <c r="AU488" s="166" t="s">
        <v>85</v>
      </c>
      <c r="AV488" s="13" t="s">
        <v>83</v>
      </c>
      <c r="AW488" s="13" t="s">
        <v>37</v>
      </c>
      <c r="AX488" s="13" t="s">
        <v>75</v>
      </c>
      <c r="AY488" s="166" t="s">
        <v>147</v>
      </c>
    </row>
    <row r="489" spans="2:51" s="12" customFormat="1" ht="11.25">
      <c r="B489" s="157"/>
      <c r="D489" s="158" t="s">
        <v>218</v>
      </c>
      <c r="E489" s="164" t="s">
        <v>19</v>
      </c>
      <c r="F489" s="159" t="s">
        <v>590</v>
      </c>
      <c r="H489" s="160">
        <v>20.7</v>
      </c>
      <c r="I489" s="161"/>
      <c r="L489" s="157"/>
      <c r="M489" s="162"/>
      <c r="T489" s="163"/>
      <c r="AT489" s="164" t="s">
        <v>218</v>
      </c>
      <c r="AU489" s="164" t="s">
        <v>85</v>
      </c>
      <c r="AV489" s="12" t="s">
        <v>85</v>
      </c>
      <c r="AW489" s="12" t="s">
        <v>37</v>
      </c>
      <c r="AX489" s="12" t="s">
        <v>75</v>
      </c>
      <c r="AY489" s="164" t="s">
        <v>147</v>
      </c>
    </row>
    <row r="490" spans="2:51" s="12" customFormat="1" ht="11.25">
      <c r="B490" s="157"/>
      <c r="D490" s="158" t="s">
        <v>218</v>
      </c>
      <c r="E490" s="164" t="s">
        <v>19</v>
      </c>
      <c r="F490" s="159" t="s">
        <v>591</v>
      </c>
      <c r="H490" s="160">
        <v>14.84</v>
      </c>
      <c r="I490" s="161"/>
      <c r="L490" s="157"/>
      <c r="M490" s="162"/>
      <c r="T490" s="163"/>
      <c r="AT490" s="164" t="s">
        <v>218</v>
      </c>
      <c r="AU490" s="164" t="s">
        <v>85</v>
      </c>
      <c r="AV490" s="12" t="s">
        <v>85</v>
      </c>
      <c r="AW490" s="12" t="s">
        <v>37</v>
      </c>
      <c r="AX490" s="12" t="s">
        <v>75</v>
      </c>
      <c r="AY490" s="164" t="s">
        <v>147</v>
      </c>
    </row>
    <row r="491" spans="2:51" s="12" customFormat="1" ht="11.25">
      <c r="B491" s="157"/>
      <c r="D491" s="158" t="s">
        <v>218</v>
      </c>
      <c r="E491" s="164" t="s">
        <v>19</v>
      </c>
      <c r="F491" s="159" t="s">
        <v>592</v>
      </c>
      <c r="H491" s="160">
        <v>2.92</v>
      </c>
      <c r="I491" s="161"/>
      <c r="L491" s="157"/>
      <c r="M491" s="162"/>
      <c r="T491" s="163"/>
      <c r="AT491" s="164" t="s">
        <v>218</v>
      </c>
      <c r="AU491" s="164" t="s">
        <v>85</v>
      </c>
      <c r="AV491" s="12" t="s">
        <v>85</v>
      </c>
      <c r="AW491" s="12" t="s">
        <v>37</v>
      </c>
      <c r="AX491" s="12" t="s">
        <v>75</v>
      </c>
      <c r="AY491" s="164" t="s">
        <v>147</v>
      </c>
    </row>
    <row r="492" spans="2:51" s="13" customFormat="1" ht="11.25">
      <c r="B492" s="165"/>
      <c r="D492" s="158" t="s">
        <v>218</v>
      </c>
      <c r="E492" s="166" t="s">
        <v>19</v>
      </c>
      <c r="F492" s="167" t="s">
        <v>394</v>
      </c>
      <c r="H492" s="166" t="s">
        <v>19</v>
      </c>
      <c r="I492" s="168"/>
      <c r="L492" s="165"/>
      <c r="M492" s="169"/>
      <c r="T492" s="170"/>
      <c r="AT492" s="166" t="s">
        <v>218</v>
      </c>
      <c r="AU492" s="166" t="s">
        <v>85</v>
      </c>
      <c r="AV492" s="13" t="s">
        <v>83</v>
      </c>
      <c r="AW492" s="13" t="s">
        <v>37</v>
      </c>
      <c r="AX492" s="13" t="s">
        <v>75</v>
      </c>
      <c r="AY492" s="166" t="s">
        <v>147</v>
      </c>
    </row>
    <row r="493" spans="2:51" s="12" customFormat="1" ht="11.25">
      <c r="B493" s="157"/>
      <c r="D493" s="158" t="s">
        <v>218</v>
      </c>
      <c r="E493" s="164" t="s">
        <v>19</v>
      </c>
      <c r="F493" s="159" t="s">
        <v>593</v>
      </c>
      <c r="H493" s="160">
        <v>11.4</v>
      </c>
      <c r="I493" s="161"/>
      <c r="L493" s="157"/>
      <c r="M493" s="162"/>
      <c r="T493" s="163"/>
      <c r="AT493" s="164" t="s">
        <v>218</v>
      </c>
      <c r="AU493" s="164" t="s">
        <v>85</v>
      </c>
      <c r="AV493" s="12" t="s">
        <v>85</v>
      </c>
      <c r="AW493" s="12" t="s">
        <v>37</v>
      </c>
      <c r="AX493" s="12" t="s">
        <v>75</v>
      </c>
      <c r="AY493" s="164" t="s">
        <v>147</v>
      </c>
    </row>
    <row r="494" spans="2:51" s="12" customFormat="1" ht="11.25">
      <c r="B494" s="157"/>
      <c r="D494" s="158" t="s">
        <v>218</v>
      </c>
      <c r="E494" s="164" t="s">
        <v>19</v>
      </c>
      <c r="F494" s="159" t="s">
        <v>594</v>
      </c>
      <c r="H494" s="160">
        <v>3.09</v>
      </c>
      <c r="I494" s="161"/>
      <c r="L494" s="157"/>
      <c r="M494" s="162"/>
      <c r="T494" s="163"/>
      <c r="AT494" s="164" t="s">
        <v>218</v>
      </c>
      <c r="AU494" s="164" t="s">
        <v>85</v>
      </c>
      <c r="AV494" s="12" t="s">
        <v>85</v>
      </c>
      <c r="AW494" s="12" t="s">
        <v>37</v>
      </c>
      <c r="AX494" s="12" t="s">
        <v>75</v>
      </c>
      <c r="AY494" s="164" t="s">
        <v>147</v>
      </c>
    </row>
    <row r="495" spans="2:51" s="12" customFormat="1" ht="11.25">
      <c r="B495" s="157"/>
      <c r="D495" s="158" t="s">
        <v>218</v>
      </c>
      <c r="E495" s="164" t="s">
        <v>19</v>
      </c>
      <c r="F495" s="159" t="s">
        <v>595</v>
      </c>
      <c r="H495" s="160">
        <v>2.8</v>
      </c>
      <c r="I495" s="161"/>
      <c r="L495" s="157"/>
      <c r="M495" s="162"/>
      <c r="T495" s="163"/>
      <c r="AT495" s="164" t="s">
        <v>218</v>
      </c>
      <c r="AU495" s="164" t="s">
        <v>85</v>
      </c>
      <c r="AV495" s="12" t="s">
        <v>85</v>
      </c>
      <c r="AW495" s="12" t="s">
        <v>37</v>
      </c>
      <c r="AX495" s="12" t="s">
        <v>75</v>
      </c>
      <c r="AY495" s="164" t="s">
        <v>147</v>
      </c>
    </row>
    <row r="496" spans="2:51" s="12" customFormat="1" ht="11.25">
      <c r="B496" s="157"/>
      <c r="D496" s="158" t="s">
        <v>218</v>
      </c>
      <c r="E496" s="164" t="s">
        <v>19</v>
      </c>
      <c r="F496" s="159" t="s">
        <v>596</v>
      </c>
      <c r="H496" s="160">
        <v>2.9</v>
      </c>
      <c r="I496" s="161"/>
      <c r="L496" s="157"/>
      <c r="M496" s="162"/>
      <c r="T496" s="163"/>
      <c r="AT496" s="164" t="s">
        <v>218</v>
      </c>
      <c r="AU496" s="164" t="s">
        <v>85</v>
      </c>
      <c r="AV496" s="12" t="s">
        <v>85</v>
      </c>
      <c r="AW496" s="12" t="s">
        <v>37</v>
      </c>
      <c r="AX496" s="12" t="s">
        <v>75</v>
      </c>
      <c r="AY496" s="164" t="s">
        <v>147</v>
      </c>
    </row>
    <row r="497" spans="2:65" s="12" customFormat="1" ht="11.25">
      <c r="B497" s="157"/>
      <c r="D497" s="158" t="s">
        <v>218</v>
      </c>
      <c r="E497" s="164" t="s">
        <v>19</v>
      </c>
      <c r="F497" s="159" t="s">
        <v>597</v>
      </c>
      <c r="H497" s="160">
        <v>4.45</v>
      </c>
      <c r="I497" s="161"/>
      <c r="L497" s="157"/>
      <c r="M497" s="162"/>
      <c r="T497" s="163"/>
      <c r="AT497" s="164" t="s">
        <v>218</v>
      </c>
      <c r="AU497" s="164" t="s">
        <v>85</v>
      </c>
      <c r="AV497" s="12" t="s">
        <v>85</v>
      </c>
      <c r="AW497" s="12" t="s">
        <v>37</v>
      </c>
      <c r="AX497" s="12" t="s">
        <v>75</v>
      </c>
      <c r="AY497" s="164" t="s">
        <v>147</v>
      </c>
    </row>
    <row r="498" spans="2:65" s="12" customFormat="1" ht="11.25">
      <c r="B498" s="157"/>
      <c r="D498" s="158" t="s">
        <v>218</v>
      </c>
      <c r="E498" s="164" t="s">
        <v>19</v>
      </c>
      <c r="F498" s="159" t="s">
        <v>598</v>
      </c>
      <c r="H498" s="160">
        <v>2.34</v>
      </c>
      <c r="I498" s="161"/>
      <c r="L498" s="157"/>
      <c r="M498" s="162"/>
      <c r="T498" s="163"/>
      <c r="AT498" s="164" t="s">
        <v>218</v>
      </c>
      <c r="AU498" s="164" t="s">
        <v>85</v>
      </c>
      <c r="AV498" s="12" t="s">
        <v>85</v>
      </c>
      <c r="AW498" s="12" t="s">
        <v>37</v>
      </c>
      <c r="AX498" s="12" t="s">
        <v>75</v>
      </c>
      <c r="AY498" s="164" t="s">
        <v>147</v>
      </c>
    </row>
    <row r="499" spans="2:65" s="12" customFormat="1" ht="11.25">
      <c r="B499" s="157"/>
      <c r="D499" s="158" t="s">
        <v>218</v>
      </c>
      <c r="E499" s="164" t="s">
        <v>19</v>
      </c>
      <c r="F499" s="159" t="s">
        <v>599</v>
      </c>
      <c r="H499" s="160">
        <v>4.4939999999999998</v>
      </c>
      <c r="I499" s="161"/>
      <c r="L499" s="157"/>
      <c r="M499" s="162"/>
      <c r="T499" s="163"/>
      <c r="AT499" s="164" t="s">
        <v>218</v>
      </c>
      <c r="AU499" s="164" t="s">
        <v>85</v>
      </c>
      <c r="AV499" s="12" t="s">
        <v>85</v>
      </c>
      <c r="AW499" s="12" t="s">
        <v>37</v>
      </c>
      <c r="AX499" s="12" t="s">
        <v>75</v>
      </c>
      <c r="AY499" s="164" t="s">
        <v>147</v>
      </c>
    </row>
    <row r="500" spans="2:65" s="12" customFormat="1" ht="11.25">
      <c r="B500" s="157"/>
      <c r="D500" s="158" t="s">
        <v>218</v>
      </c>
      <c r="E500" s="164" t="s">
        <v>19</v>
      </c>
      <c r="F500" s="159" t="s">
        <v>600</v>
      </c>
      <c r="H500" s="160">
        <v>1.238</v>
      </c>
      <c r="I500" s="161"/>
      <c r="L500" s="157"/>
      <c r="M500" s="162"/>
      <c r="T500" s="163"/>
      <c r="AT500" s="164" t="s">
        <v>218</v>
      </c>
      <c r="AU500" s="164" t="s">
        <v>85</v>
      </c>
      <c r="AV500" s="12" t="s">
        <v>85</v>
      </c>
      <c r="AW500" s="12" t="s">
        <v>37</v>
      </c>
      <c r="AX500" s="12" t="s">
        <v>75</v>
      </c>
      <c r="AY500" s="164" t="s">
        <v>147</v>
      </c>
    </row>
    <row r="501" spans="2:65" s="14" customFormat="1" ht="11.25">
      <c r="B501" s="171"/>
      <c r="D501" s="158" t="s">
        <v>218</v>
      </c>
      <c r="E501" s="172" t="s">
        <v>19</v>
      </c>
      <c r="F501" s="173" t="s">
        <v>256</v>
      </c>
      <c r="H501" s="174">
        <v>192.15600000000001</v>
      </c>
      <c r="I501" s="175"/>
      <c r="L501" s="171"/>
      <c r="M501" s="176"/>
      <c r="T501" s="177"/>
      <c r="AT501" s="172" t="s">
        <v>218</v>
      </c>
      <c r="AU501" s="172" t="s">
        <v>85</v>
      </c>
      <c r="AV501" s="14" t="s">
        <v>153</v>
      </c>
      <c r="AW501" s="14" t="s">
        <v>37</v>
      </c>
      <c r="AX501" s="14" t="s">
        <v>75</v>
      </c>
      <c r="AY501" s="172" t="s">
        <v>147</v>
      </c>
    </row>
    <row r="502" spans="2:65" s="12" customFormat="1" ht="11.25">
      <c r="B502" s="157"/>
      <c r="D502" s="158" t="s">
        <v>218</v>
      </c>
      <c r="E502" s="164" t="s">
        <v>19</v>
      </c>
      <c r="F502" s="159" t="s">
        <v>601</v>
      </c>
      <c r="H502" s="160">
        <v>30.745000000000001</v>
      </c>
      <c r="I502" s="161"/>
      <c r="L502" s="157"/>
      <c r="M502" s="162"/>
      <c r="T502" s="163"/>
      <c r="AT502" s="164" t="s">
        <v>218</v>
      </c>
      <c r="AU502" s="164" t="s">
        <v>85</v>
      </c>
      <c r="AV502" s="12" t="s">
        <v>85</v>
      </c>
      <c r="AW502" s="12" t="s">
        <v>37</v>
      </c>
      <c r="AX502" s="12" t="s">
        <v>75</v>
      </c>
      <c r="AY502" s="164" t="s">
        <v>147</v>
      </c>
    </row>
    <row r="503" spans="2:65" s="14" customFormat="1" ht="11.25">
      <c r="B503" s="171"/>
      <c r="D503" s="158" t="s">
        <v>218</v>
      </c>
      <c r="E503" s="172" t="s">
        <v>19</v>
      </c>
      <c r="F503" s="173" t="s">
        <v>256</v>
      </c>
      <c r="H503" s="174">
        <v>30.745000000000001</v>
      </c>
      <c r="I503" s="175"/>
      <c r="L503" s="171"/>
      <c r="M503" s="176"/>
      <c r="T503" s="177"/>
      <c r="AT503" s="172" t="s">
        <v>218</v>
      </c>
      <c r="AU503" s="172" t="s">
        <v>85</v>
      </c>
      <c r="AV503" s="14" t="s">
        <v>153</v>
      </c>
      <c r="AW503" s="14" t="s">
        <v>37</v>
      </c>
      <c r="AX503" s="14" t="s">
        <v>83</v>
      </c>
      <c r="AY503" s="172" t="s">
        <v>147</v>
      </c>
    </row>
    <row r="504" spans="2:65" s="12" customFormat="1" ht="11.25">
      <c r="B504" s="157"/>
      <c r="D504" s="158" t="s">
        <v>218</v>
      </c>
      <c r="F504" s="159" t="s">
        <v>602</v>
      </c>
      <c r="H504" s="160">
        <v>33.82</v>
      </c>
      <c r="I504" s="161"/>
      <c r="L504" s="157"/>
      <c r="M504" s="162"/>
      <c r="T504" s="163"/>
      <c r="AT504" s="164" t="s">
        <v>218</v>
      </c>
      <c r="AU504" s="164" t="s">
        <v>85</v>
      </c>
      <c r="AV504" s="12" t="s">
        <v>85</v>
      </c>
      <c r="AW504" s="12" t="s">
        <v>4</v>
      </c>
      <c r="AX504" s="12" t="s">
        <v>83</v>
      </c>
      <c r="AY504" s="164" t="s">
        <v>147</v>
      </c>
    </row>
    <row r="505" spans="2:65" s="1" customFormat="1" ht="24.2" customHeight="1">
      <c r="B505" s="32"/>
      <c r="C505" s="146" t="s">
        <v>603</v>
      </c>
      <c r="D505" s="146" t="s">
        <v>213</v>
      </c>
      <c r="E505" s="147" t="s">
        <v>604</v>
      </c>
      <c r="F505" s="148" t="s">
        <v>605</v>
      </c>
      <c r="G505" s="149" t="s">
        <v>159</v>
      </c>
      <c r="H505" s="150">
        <v>131.578</v>
      </c>
      <c r="I505" s="151"/>
      <c r="J505" s="152">
        <f>ROUND(I505*H505,2)</f>
        <v>0</v>
      </c>
      <c r="K505" s="153"/>
      <c r="L505" s="154"/>
      <c r="M505" s="155" t="s">
        <v>19</v>
      </c>
      <c r="N505" s="156" t="s">
        <v>46</v>
      </c>
      <c r="P505" s="138">
        <f>O505*H505</f>
        <v>0</v>
      </c>
      <c r="Q505" s="138">
        <v>1.4E-3</v>
      </c>
      <c r="R505" s="138">
        <f>Q505*H505</f>
        <v>0.18420919999999999</v>
      </c>
      <c r="S505" s="138">
        <v>0</v>
      </c>
      <c r="T505" s="139">
        <f>S505*H505</f>
        <v>0</v>
      </c>
      <c r="AR505" s="140" t="s">
        <v>186</v>
      </c>
      <c r="AT505" s="140" t="s">
        <v>213</v>
      </c>
      <c r="AU505" s="140" t="s">
        <v>85</v>
      </c>
      <c r="AY505" s="17" t="s">
        <v>147</v>
      </c>
      <c r="BE505" s="141">
        <f>IF(N505="základní",J505,0)</f>
        <v>0</v>
      </c>
      <c r="BF505" s="141">
        <f>IF(N505="snížená",J505,0)</f>
        <v>0</v>
      </c>
      <c r="BG505" s="141">
        <f>IF(N505="zákl. přenesená",J505,0)</f>
        <v>0</v>
      </c>
      <c r="BH505" s="141">
        <f>IF(N505="sníž. přenesená",J505,0)</f>
        <v>0</v>
      </c>
      <c r="BI505" s="141">
        <f>IF(N505="nulová",J505,0)</f>
        <v>0</v>
      </c>
      <c r="BJ505" s="17" t="s">
        <v>83</v>
      </c>
      <c r="BK505" s="141">
        <f>ROUND(I505*H505,2)</f>
        <v>0</v>
      </c>
      <c r="BL505" s="17" t="s">
        <v>153</v>
      </c>
      <c r="BM505" s="140" t="s">
        <v>606</v>
      </c>
    </row>
    <row r="506" spans="2:65" s="13" customFormat="1" ht="11.25">
      <c r="B506" s="165"/>
      <c r="D506" s="158" t="s">
        <v>218</v>
      </c>
      <c r="E506" s="166" t="s">
        <v>19</v>
      </c>
      <c r="F506" s="167" t="s">
        <v>607</v>
      </c>
      <c r="H506" s="166" t="s">
        <v>19</v>
      </c>
      <c r="I506" s="168"/>
      <c r="L506" s="165"/>
      <c r="M506" s="169"/>
      <c r="T506" s="170"/>
      <c r="AT506" s="166" t="s">
        <v>218</v>
      </c>
      <c r="AU506" s="166" t="s">
        <v>85</v>
      </c>
      <c r="AV506" s="13" t="s">
        <v>83</v>
      </c>
      <c r="AW506" s="13" t="s">
        <v>37</v>
      </c>
      <c r="AX506" s="13" t="s">
        <v>75</v>
      </c>
      <c r="AY506" s="166" t="s">
        <v>147</v>
      </c>
    </row>
    <row r="507" spans="2:65" s="13" customFormat="1" ht="11.25">
      <c r="B507" s="165"/>
      <c r="D507" s="158" t="s">
        <v>218</v>
      </c>
      <c r="E507" s="166" t="s">
        <v>19</v>
      </c>
      <c r="F507" s="167" t="s">
        <v>410</v>
      </c>
      <c r="H507" s="166" t="s">
        <v>19</v>
      </c>
      <c r="I507" s="168"/>
      <c r="L507" s="165"/>
      <c r="M507" s="169"/>
      <c r="T507" s="170"/>
      <c r="AT507" s="166" t="s">
        <v>218</v>
      </c>
      <c r="AU507" s="166" t="s">
        <v>85</v>
      </c>
      <c r="AV507" s="13" t="s">
        <v>83</v>
      </c>
      <c r="AW507" s="13" t="s">
        <v>37</v>
      </c>
      <c r="AX507" s="13" t="s">
        <v>75</v>
      </c>
      <c r="AY507" s="166" t="s">
        <v>147</v>
      </c>
    </row>
    <row r="508" spans="2:65" s="12" customFormat="1" ht="11.25">
      <c r="B508" s="157"/>
      <c r="D508" s="158" t="s">
        <v>218</v>
      </c>
      <c r="E508" s="164" t="s">
        <v>19</v>
      </c>
      <c r="F508" s="159" t="s">
        <v>608</v>
      </c>
      <c r="H508" s="160">
        <v>4.2539999999999996</v>
      </c>
      <c r="I508" s="161"/>
      <c r="L508" s="157"/>
      <c r="M508" s="162"/>
      <c r="T508" s="163"/>
      <c r="AT508" s="164" t="s">
        <v>218</v>
      </c>
      <c r="AU508" s="164" t="s">
        <v>85</v>
      </c>
      <c r="AV508" s="12" t="s">
        <v>85</v>
      </c>
      <c r="AW508" s="12" t="s">
        <v>37</v>
      </c>
      <c r="AX508" s="12" t="s">
        <v>75</v>
      </c>
      <c r="AY508" s="164" t="s">
        <v>147</v>
      </c>
    </row>
    <row r="509" spans="2:65" s="12" customFormat="1" ht="11.25">
      <c r="B509" s="157"/>
      <c r="D509" s="158" t="s">
        <v>218</v>
      </c>
      <c r="E509" s="164" t="s">
        <v>19</v>
      </c>
      <c r="F509" s="159" t="s">
        <v>609</v>
      </c>
      <c r="H509" s="160">
        <v>4.2430000000000003</v>
      </c>
      <c r="I509" s="161"/>
      <c r="L509" s="157"/>
      <c r="M509" s="162"/>
      <c r="T509" s="163"/>
      <c r="AT509" s="164" t="s">
        <v>218</v>
      </c>
      <c r="AU509" s="164" t="s">
        <v>85</v>
      </c>
      <c r="AV509" s="12" t="s">
        <v>85</v>
      </c>
      <c r="AW509" s="12" t="s">
        <v>37</v>
      </c>
      <c r="AX509" s="12" t="s">
        <v>75</v>
      </c>
      <c r="AY509" s="164" t="s">
        <v>147</v>
      </c>
    </row>
    <row r="510" spans="2:65" s="13" customFormat="1" ht="11.25">
      <c r="B510" s="165"/>
      <c r="D510" s="158" t="s">
        <v>218</v>
      </c>
      <c r="E510" s="166" t="s">
        <v>19</v>
      </c>
      <c r="F510" s="167" t="s">
        <v>383</v>
      </c>
      <c r="H510" s="166" t="s">
        <v>19</v>
      </c>
      <c r="I510" s="168"/>
      <c r="L510" s="165"/>
      <c r="M510" s="169"/>
      <c r="T510" s="170"/>
      <c r="AT510" s="166" t="s">
        <v>218</v>
      </c>
      <c r="AU510" s="166" t="s">
        <v>85</v>
      </c>
      <c r="AV510" s="13" t="s">
        <v>83</v>
      </c>
      <c r="AW510" s="13" t="s">
        <v>37</v>
      </c>
      <c r="AX510" s="13" t="s">
        <v>75</v>
      </c>
      <c r="AY510" s="166" t="s">
        <v>147</v>
      </c>
    </row>
    <row r="511" spans="2:65" s="12" customFormat="1" ht="11.25">
      <c r="B511" s="157"/>
      <c r="D511" s="158" t="s">
        <v>218</v>
      </c>
      <c r="E511" s="164" t="s">
        <v>19</v>
      </c>
      <c r="F511" s="159" t="s">
        <v>610</v>
      </c>
      <c r="H511" s="160">
        <v>7.5679999999999996</v>
      </c>
      <c r="I511" s="161"/>
      <c r="L511" s="157"/>
      <c r="M511" s="162"/>
      <c r="T511" s="163"/>
      <c r="AT511" s="164" t="s">
        <v>218</v>
      </c>
      <c r="AU511" s="164" t="s">
        <v>85</v>
      </c>
      <c r="AV511" s="12" t="s">
        <v>85</v>
      </c>
      <c r="AW511" s="12" t="s">
        <v>37</v>
      </c>
      <c r="AX511" s="12" t="s">
        <v>75</v>
      </c>
      <c r="AY511" s="164" t="s">
        <v>147</v>
      </c>
    </row>
    <row r="512" spans="2:65" s="12" customFormat="1" ht="11.25">
      <c r="B512" s="157"/>
      <c r="D512" s="158" t="s">
        <v>218</v>
      </c>
      <c r="E512" s="164" t="s">
        <v>19</v>
      </c>
      <c r="F512" s="159" t="s">
        <v>611</v>
      </c>
      <c r="H512" s="160">
        <v>7.859</v>
      </c>
      <c r="I512" s="161"/>
      <c r="L512" s="157"/>
      <c r="M512" s="162"/>
      <c r="T512" s="163"/>
      <c r="AT512" s="164" t="s">
        <v>218</v>
      </c>
      <c r="AU512" s="164" t="s">
        <v>85</v>
      </c>
      <c r="AV512" s="12" t="s">
        <v>85</v>
      </c>
      <c r="AW512" s="12" t="s">
        <v>37</v>
      </c>
      <c r="AX512" s="12" t="s">
        <v>75</v>
      </c>
      <c r="AY512" s="164" t="s">
        <v>147</v>
      </c>
    </row>
    <row r="513" spans="2:51" s="12" customFormat="1" ht="11.25">
      <c r="B513" s="157"/>
      <c r="D513" s="158" t="s">
        <v>218</v>
      </c>
      <c r="E513" s="164" t="s">
        <v>19</v>
      </c>
      <c r="F513" s="159" t="s">
        <v>612</v>
      </c>
      <c r="H513" s="160">
        <v>6.9550000000000001</v>
      </c>
      <c r="I513" s="161"/>
      <c r="L513" s="157"/>
      <c r="M513" s="162"/>
      <c r="T513" s="163"/>
      <c r="AT513" s="164" t="s">
        <v>218</v>
      </c>
      <c r="AU513" s="164" t="s">
        <v>85</v>
      </c>
      <c r="AV513" s="12" t="s">
        <v>85</v>
      </c>
      <c r="AW513" s="12" t="s">
        <v>37</v>
      </c>
      <c r="AX513" s="12" t="s">
        <v>75</v>
      </c>
      <c r="AY513" s="164" t="s">
        <v>147</v>
      </c>
    </row>
    <row r="514" spans="2:51" s="12" customFormat="1" ht="11.25">
      <c r="B514" s="157"/>
      <c r="D514" s="158" t="s">
        <v>218</v>
      </c>
      <c r="E514" s="164" t="s">
        <v>19</v>
      </c>
      <c r="F514" s="159" t="s">
        <v>613</v>
      </c>
      <c r="H514" s="160">
        <v>2.294</v>
      </c>
      <c r="I514" s="161"/>
      <c r="L514" s="157"/>
      <c r="M514" s="162"/>
      <c r="T514" s="163"/>
      <c r="AT514" s="164" t="s">
        <v>218</v>
      </c>
      <c r="AU514" s="164" t="s">
        <v>85</v>
      </c>
      <c r="AV514" s="12" t="s">
        <v>85</v>
      </c>
      <c r="AW514" s="12" t="s">
        <v>37</v>
      </c>
      <c r="AX514" s="12" t="s">
        <v>75</v>
      </c>
      <c r="AY514" s="164" t="s">
        <v>147</v>
      </c>
    </row>
    <row r="515" spans="2:51" s="13" customFormat="1" ht="11.25">
      <c r="B515" s="165"/>
      <c r="D515" s="158" t="s">
        <v>218</v>
      </c>
      <c r="E515" s="166" t="s">
        <v>19</v>
      </c>
      <c r="F515" s="167" t="s">
        <v>386</v>
      </c>
      <c r="H515" s="166" t="s">
        <v>19</v>
      </c>
      <c r="I515" s="168"/>
      <c r="L515" s="165"/>
      <c r="M515" s="169"/>
      <c r="T515" s="170"/>
      <c r="AT515" s="166" t="s">
        <v>218</v>
      </c>
      <c r="AU515" s="166" t="s">
        <v>85</v>
      </c>
      <c r="AV515" s="13" t="s">
        <v>83</v>
      </c>
      <c r="AW515" s="13" t="s">
        <v>37</v>
      </c>
      <c r="AX515" s="13" t="s">
        <v>75</v>
      </c>
      <c r="AY515" s="166" t="s">
        <v>147</v>
      </c>
    </row>
    <row r="516" spans="2:51" s="12" customFormat="1" ht="11.25">
      <c r="B516" s="157"/>
      <c r="D516" s="158" t="s">
        <v>218</v>
      </c>
      <c r="E516" s="164" t="s">
        <v>19</v>
      </c>
      <c r="F516" s="159" t="s">
        <v>614</v>
      </c>
      <c r="H516" s="160">
        <v>2.2559999999999998</v>
      </c>
      <c r="I516" s="161"/>
      <c r="L516" s="157"/>
      <c r="M516" s="162"/>
      <c r="T516" s="163"/>
      <c r="AT516" s="164" t="s">
        <v>218</v>
      </c>
      <c r="AU516" s="164" t="s">
        <v>85</v>
      </c>
      <c r="AV516" s="12" t="s">
        <v>85</v>
      </c>
      <c r="AW516" s="12" t="s">
        <v>37</v>
      </c>
      <c r="AX516" s="12" t="s">
        <v>75</v>
      </c>
      <c r="AY516" s="164" t="s">
        <v>147</v>
      </c>
    </row>
    <row r="517" spans="2:51" s="12" customFormat="1" ht="11.25">
      <c r="B517" s="157"/>
      <c r="D517" s="158" t="s">
        <v>218</v>
      </c>
      <c r="E517" s="164" t="s">
        <v>19</v>
      </c>
      <c r="F517" s="159" t="s">
        <v>436</v>
      </c>
      <c r="H517" s="160">
        <v>0.84199999999999997</v>
      </c>
      <c r="I517" s="161"/>
      <c r="L517" s="157"/>
      <c r="M517" s="162"/>
      <c r="T517" s="163"/>
      <c r="AT517" s="164" t="s">
        <v>218</v>
      </c>
      <c r="AU517" s="164" t="s">
        <v>85</v>
      </c>
      <c r="AV517" s="12" t="s">
        <v>85</v>
      </c>
      <c r="AW517" s="12" t="s">
        <v>37</v>
      </c>
      <c r="AX517" s="12" t="s">
        <v>75</v>
      </c>
      <c r="AY517" s="164" t="s">
        <v>147</v>
      </c>
    </row>
    <row r="518" spans="2:51" s="12" customFormat="1" ht="11.25">
      <c r="B518" s="157"/>
      <c r="D518" s="158" t="s">
        <v>218</v>
      </c>
      <c r="E518" s="164" t="s">
        <v>19</v>
      </c>
      <c r="F518" s="159" t="s">
        <v>615</v>
      </c>
      <c r="H518" s="160">
        <v>4.2240000000000002</v>
      </c>
      <c r="I518" s="161"/>
      <c r="L518" s="157"/>
      <c r="M518" s="162"/>
      <c r="T518" s="163"/>
      <c r="AT518" s="164" t="s">
        <v>218</v>
      </c>
      <c r="AU518" s="164" t="s">
        <v>85</v>
      </c>
      <c r="AV518" s="12" t="s">
        <v>85</v>
      </c>
      <c r="AW518" s="12" t="s">
        <v>37</v>
      </c>
      <c r="AX518" s="12" t="s">
        <v>75</v>
      </c>
      <c r="AY518" s="164" t="s">
        <v>147</v>
      </c>
    </row>
    <row r="519" spans="2:51" s="12" customFormat="1" ht="11.25">
      <c r="B519" s="157"/>
      <c r="D519" s="158" t="s">
        <v>218</v>
      </c>
      <c r="E519" s="164" t="s">
        <v>19</v>
      </c>
      <c r="F519" s="159" t="s">
        <v>438</v>
      </c>
      <c r="H519" s="160">
        <v>0.97399999999999998</v>
      </c>
      <c r="I519" s="161"/>
      <c r="L519" s="157"/>
      <c r="M519" s="162"/>
      <c r="T519" s="163"/>
      <c r="AT519" s="164" t="s">
        <v>218</v>
      </c>
      <c r="AU519" s="164" t="s">
        <v>85</v>
      </c>
      <c r="AV519" s="12" t="s">
        <v>85</v>
      </c>
      <c r="AW519" s="12" t="s">
        <v>37</v>
      </c>
      <c r="AX519" s="12" t="s">
        <v>75</v>
      </c>
      <c r="AY519" s="164" t="s">
        <v>147</v>
      </c>
    </row>
    <row r="520" spans="2:51" s="12" customFormat="1" ht="11.25">
      <c r="B520" s="157"/>
      <c r="D520" s="158" t="s">
        <v>218</v>
      </c>
      <c r="E520" s="164" t="s">
        <v>19</v>
      </c>
      <c r="F520" s="159" t="s">
        <v>616</v>
      </c>
      <c r="H520" s="160">
        <v>5.702</v>
      </c>
      <c r="I520" s="161"/>
      <c r="L520" s="157"/>
      <c r="M520" s="162"/>
      <c r="T520" s="163"/>
      <c r="AT520" s="164" t="s">
        <v>218</v>
      </c>
      <c r="AU520" s="164" t="s">
        <v>85</v>
      </c>
      <c r="AV520" s="12" t="s">
        <v>85</v>
      </c>
      <c r="AW520" s="12" t="s">
        <v>37</v>
      </c>
      <c r="AX520" s="12" t="s">
        <v>75</v>
      </c>
      <c r="AY520" s="164" t="s">
        <v>147</v>
      </c>
    </row>
    <row r="521" spans="2:51" s="12" customFormat="1" ht="11.25">
      <c r="B521" s="157"/>
      <c r="D521" s="158" t="s">
        <v>218</v>
      </c>
      <c r="E521" s="164" t="s">
        <v>19</v>
      </c>
      <c r="F521" s="159" t="s">
        <v>617</v>
      </c>
      <c r="H521" s="160">
        <v>3.8980000000000001</v>
      </c>
      <c r="I521" s="161"/>
      <c r="L521" s="157"/>
      <c r="M521" s="162"/>
      <c r="T521" s="163"/>
      <c r="AT521" s="164" t="s">
        <v>218</v>
      </c>
      <c r="AU521" s="164" t="s">
        <v>85</v>
      </c>
      <c r="AV521" s="12" t="s">
        <v>85</v>
      </c>
      <c r="AW521" s="12" t="s">
        <v>37</v>
      </c>
      <c r="AX521" s="12" t="s">
        <v>75</v>
      </c>
      <c r="AY521" s="164" t="s">
        <v>147</v>
      </c>
    </row>
    <row r="522" spans="2:51" s="12" customFormat="1" ht="11.25">
      <c r="B522" s="157"/>
      <c r="D522" s="158" t="s">
        <v>218</v>
      </c>
      <c r="E522" s="164" t="s">
        <v>19</v>
      </c>
      <c r="F522" s="159" t="s">
        <v>618</v>
      </c>
      <c r="H522" s="160">
        <v>4.1180000000000003</v>
      </c>
      <c r="I522" s="161"/>
      <c r="L522" s="157"/>
      <c r="M522" s="162"/>
      <c r="T522" s="163"/>
      <c r="AT522" s="164" t="s">
        <v>218</v>
      </c>
      <c r="AU522" s="164" t="s">
        <v>85</v>
      </c>
      <c r="AV522" s="12" t="s">
        <v>85</v>
      </c>
      <c r="AW522" s="12" t="s">
        <v>37</v>
      </c>
      <c r="AX522" s="12" t="s">
        <v>75</v>
      </c>
      <c r="AY522" s="164" t="s">
        <v>147</v>
      </c>
    </row>
    <row r="523" spans="2:51" s="12" customFormat="1" ht="11.25">
      <c r="B523" s="157"/>
      <c r="D523" s="158" t="s">
        <v>218</v>
      </c>
      <c r="E523" s="164" t="s">
        <v>19</v>
      </c>
      <c r="F523" s="159" t="s">
        <v>442</v>
      </c>
      <c r="H523" s="160">
        <v>0.83</v>
      </c>
      <c r="I523" s="161"/>
      <c r="L523" s="157"/>
      <c r="M523" s="162"/>
      <c r="T523" s="163"/>
      <c r="AT523" s="164" t="s">
        <v>218</v>
      </c>
      <c r="AU523" s="164" t="s">
        <v>85</v>
      </c>
      <c r="AV523" s="12" t="s">
        <v>85</v>
      </c>
      <c r="AW523" s="12" t="s">
        <v>37</v>
      </c>
      <c r="AX523" s="12" t="s">
        <v>75</v>
      </c>
      <c r="AY523" s="164" t="s">
        <v>147</v>
      </c>
    </row>
    <row r="524" spans="2:51" s="12" customFormat="1" ht="11.25">
      <c r="B524" s="157"/>
      <c r="D524" s="158" t="s">
        <v>218</v>
      </c>
      <c r="E524" s="164" t="s">
        <v>19</v>
      </c>
      <c r="F524" s="159" t="s">
        <v>443</v>
      </c>
      <c r="H524" s="160">
        <v>9.1780000000000008</v>
      </c>
      <c r="I524" s="161"/>
      <c r="L524" s="157"/>
      <c r="M524" s="162"/>
      <c r="T524" s="163"/>
      <c r="AT524" s="164" t="s">
        <v>218</v>
      </c>
      <c r="AU524" s="164" t="s">
        <v>85</v>
      </c>
      <c r="AV524" s="12" t="s">
        <v>85</v>
      </c>
      <c r="AW524" s="12" t="s">
        <v>37</v>
      </c>
      <c r="AX524" s="12" t="s">
        <v>75</v>
      </c>
      <c r="AY524" s="164" t="s">
        <v>147</v>
      </c>
    </row>
    <row r="525" spans="2:51" s="12" customFormat="1" ht="11.25">
      <c r="B525" s="157"/>
      <c r="D525" s="158" t="s">
        <v>218</v>
      </c>
      <c r="E525" s="164" t="s">
        <v>19</v>
      </c>
      <c r="F525" s="159" t="s">
        <v>387</v>
      </c>
      <c r="H525" s="160">
        <v>5.2</v>
      </c>
      <c r="I525" s="161"/>
      <c r="L525" s="157"/>
      <c r="M525" s="162"/>
      <c r="T525" s="163"/>
      <c r="AT525" s="164" t="s">
        <v>218</v>
      </c>
      <c r="AU525" s="164" t="s">
        <v>85</v>
      </c>
      <c r="AV525" s="12" t="s">
        <v>85</v>
      </c>
      <c r="AW525" s="12" t="s">
        <v>37</v>
      </c>
      <c r="AX525" s="12" t="s">
        <v>75</v>
      </c>
      <c r="AY525" s="164" t="s">
        <v>147</v>
      </c>
    </row>
    <row r="526" spans="2:51" s="13" customFormat="1" ht="11.25">
      <c r="B526" s="165"/>
      <c r="D526" s="158" t="s">
        <v>218</v>
      </c>
      <c r="E526" s="166" t="s">
        <v>19</v>
      </c>
      <c r="F526" s="167" t="s">
        <v>390</v>
      </c>
      <c r="H526" s="166" t="s">
        <v>19</v>
      </c>
      <c r="I526" s="168"/>
      <c r="L526" s="165"/>
      <c r="M526" s="169"/>
      <c r="T526" s="170"/>
      <c r="AT526" s="166" t="s">
        <v>218</v>
      </c>
      <c r="AU526" s="166" t="s">
        <v>85</v>
      </c>
      <c r="AV526" s="13" t="s">
        <v>83</v>
      </c>
      <c r="AW526" s="13" t="s">
        <v>37</v>
      </c>
      <c r="AX526" s="13" t="s">
        <v>75</v>
      </c>
      <c r="AY526" s="166" t="s">
        <v>147</v>
      </c>
    </row>
    <row r="527" spans="2:51" s="12" customFormat="1" ht="11.25">
      <c r="B527" s="157"/>
      <c r="D527" s="158" t="s">
        <v>218</v>
      </c>
      <c r="E527" s="164" t="s">
        <v>19</v>
      </c>
      <c r="F527" s="159" t="s">
        <v>619</v>
      </c>
      <c r="H527" s="160">
        <v>8.5060000000000002</v>
      </c>
      <c r="I527" s="161"/>
      <c r="L527" s="157"/>
      <c r="M527" s="162"/>
      <c r="T527" s="163"/>
      <c r="AT527" s="164" t="s">
        <v>218</v>
      </c>
      <c r="AU527" s="164" t="s">
        <v>85</v>
      </c>
      <c r="AV527" s="12" t="s">
        <v>85</v>
      </c>
      <c r="AW527" s="12" t="s">
        <v>37</v>
      </c>
      <c r="AX527" s="12" t="s">
        <v>75</v>
      </c>
      <c r="AY527" s="164" t="s">
        <v>147</v>
      </c>
    </row>
    <row r="528" spans="2:51" s="12" customFormat="1" ht="11.25">
      <c r="B528" s="157"/>
      <c r="D528" s="158" t="s">
        <v>218</v>
      </c>
      <c r="E528" s="164" t="s">
        <v>19</v>
      </c>
      <c r="F528" s="159" t="s">
        <v>620</v>
      </c>
      <c r="H528" s="160">
        <v>1.8180000000000001</v>
      </c>
      <c r="I528" s="161"/>
      <c r="L528" s="157"/>
      <c r="M528" s="162"/>
      <c r="T528" s="163"/>
      <c r="AT528" s="164" t="s">
        <v>218</v>
      </c>
      <c r="AU528" s="164" t="s">
        <v>85</v>
      </c>
      <c r="AV528" s="12" t="s">
        <v>85</v>
      </c>
      <c r="AW528" s="12" t="s">
        <v>37</v>
      </c>
      <c r="AX528" s="12" t="s">
        <v>75</v>
      </c>
      <c r="AY528" s="164" t="s">
        <v>147</v>
      </c>
    </row>
    <row r="529" spans="2:51" s="12" customFormat="1" ht="11.25">
      <c r="B529" s="157"/>
      <c r="D529" s="158" t="s">
        <v>218</v>
      </c>
      <c r="E529" s="164" t="s">
        <v>19</v>
      </c>
      <c r="F529" s="159" t="s">
        <v>621</v>
      </c>
      <c r="H529" s="160">
        <v>2.0920000000000001</v>
      </c>
      <c r="I529" s="161"/>
      <c r="L529" s="157"/>
      <c r="M529" s="162"/>
      <c r="T529" s="163"/>
      <c r="AT529" s="164" t="s">
        <v>218</v>
      </c>
      <c r="AU529" s="164" t="s">
        <v>85</v>
      </c>
      <c r="AV529" s="12" t="s">
        <v>85</v>
      </c>
      <c r="AW529" s="12" t="s">
        <v>37</v>
      </c>
      <c r="AX529" s="12" t="s">
        <v>75</v>
      </c>
      <c r="AY529" s="164" t="s">
        <v>147</v>
      </c>
    </row>
    <row r="530" spans="2:51" s="13" customFormat="1" ht="11.25">
      <c r="B530" s="165"/>
      <c r="D530" s="158" t="s">
        <v>218</v>
      </c>
      <c r="E530" s="166" t="s">
        <v>19</v>
      </c>
      <c r="F530" s="167" t="s">
        <v>392</v>
      </c>
      <c r="H530" s="166" t="s">
        <v>19</v>
      </c>
      <c r="I530" s="168"/>
      <c r="L530" s="165"/>
      <c r="M530" s="169"/>
      <c r="T530" s="170"/>
      <c r="AT530" s="166" t="s">
        <v>218</v>
      </c>
      <c r="AU530" s="166" t="s">
        <v>85</v>
      </c>
      <c r="AV530" s="13" t="s">
        <v>83</v>
      </c>
      <c r="AW530" s="13" t="s">
        <v>37</v>
      </c>
      <c r="AX530" s="13" t="s">
        <v>75</v>
      </c>
      <c r="AY530" s="166" t="s">
        <v>147</v>
      </c>
    </row>
    <row r="531" spans="2:51" s="12" customFormat="1" ht="11.25">
      <c r="B531" s="157"/>
      <c r="D531" s="158" t="s">
        <v>218</v>
      </c>
      <c r="E531" s="164" t="s">
        <v>19</v>
      </c>
      <c r="F531" s="159" t="s">
        <v>622</v>
      </c>
      <c r="H531" s="160">
        <v>13.565</v>
      </c>
      <c r="I531" s="161"/>
      <c r="L531" s="157"/>
      <c r="M531" s="162"/>
      <c r="T531" s="163"/>
      <c r="AT531" s="164" t="s">
        <v>218</v>
      </c>
      <c r="AU531" s="164" t="s">
        <v>85</v>
      </c>
      <c r="AV531" s="12" t="s">
        <v>85</v>
      </c>
      <c r="AW531" s="12" t="s">
        <v>37</v>
      </c>
      <c r="AX531" s="12" t="s">
        <v>75</v>
      </c>
      <c r="AY531" s="164" t="s">
        <v>147</v>
      </c>
    </row>
    <row r="532" spans="2:51" s="12" customFormat="1" ht="11.25">
      <c r="B532" s="157"/>
      <c r="D532" s="158" t="s">
        <v>218</v>
      </c>
      <c r="E532" s="164" t="s">
        <v>19</v>
      </c>
      <c r="F532" s="159" t="s">
        <v>623</v>
      </c>
      <c r="H532" s="160">
        <v>10.349</v>
      </c>
      <c r="I532" s="161"/>
      <c r="L532" s="157"/>
      <c r="M532" s="162"/>
      <c r="T532" s="163"/>
      <c r="AT532" s="164" t="s">
        <v>218</v>
      </c>
      <c r="AU532" s="164" t="s">
        <v>85</v>
      </c>
      <c r="AV532" s="12" t="s">
        <v>85</v>
      </c>
      <c r="AW532" s="12" t="s">
        <v>37</v>
      </c>
      <c r="AX532" s="12" t="s">
        <v>75</v>
      </c>
      <c r="AY532" s="164" t="s">
        <v>147</v>
      </c>
    </row>
    <row r="533" spans="2:51" s="12" customFormat="1" ht="11.25">
      <c r="B533" s="157"/>
      <c r="D533" s="158" t="s">
        <v>218</v>
      </c>
      <c r="E533" s="164" t="s">
        <v>19</v>
      </c>
      <c r="F533" s="159" t="s">
        <v>449</v>
      </c>
      <c r="H533" s="160">
        <v>0.84499999999999997</v>
      </c>
      <c r="I533" s="161"/>
      <c r="L533" s="157"/>
      <c r="M533" s="162"/>
      <c r="T533" s="163"/>
      <c r="AT533" s="164" t="s">
        <v>218</v>
      </c>
      <c r="AU533" s="164" t="s">
        <v>85</v>
      </c>
      <c r="AV533" s="12" t="s">
        <v>85</v>
      </c>
      <c r="AW533" s="12" t="s">
        <v>37</v>
      </c>
      <c r="AX533" s="12" t="s">
        <v>75</v>
      </c>
      <c r="AY533" s="164" t="s">
        <v>147</v>
      </c>
    </row>
    <row r="534" spans="2:51" s="12" customFormat="1" ht="11.25">
      <c r="B534" s="157"/>
      <c r="D534" s="158" t="s">
        <v>218</v>
      </c>
      <c r="E534" s="164" t="s">
        <v>19</v>
      </c>
      <c r="F534" s="159" t="s">
        <v>624</v>
      </c>
      <c r="H534" s="160">
        <v>1.9750000000000001</v>
      </c>
      <c r="I534" s="161"/>
      <c r="L534" s="157"/>
      <c r="M534" s="162"/>
      <c r="T534" s="163"/>
      <c r="AT534" s="164" t="s">
        <v>218</v>
      </c>
      <c r="AU534" s="164" t="s">
        <v>85</v>
      </c>
      <c r="AV534" s="12" t="s">
        <v>85</v>
      </c>
      <c r="AW534" s="12" t="s">
        <v>37</v>
      </c>
      <c r="AX534" s="12" t="s">
        <v>75</v>
      </c>
      <c r="AY534" s="164" t="s">
        <v>147</v>
      </c>
    </row>
    <row r="535" spans="2:51" s="12" customFormat="1" ht="11.25">
      <c r="B535" s="157"/>
      <c r="D535" s="158" t="s">
        <v>218</v>
      </c>
      <c r="E535" s="164" t="s">
        <v>19</v>
      </c>
      <c r="F535" s="159" t="s">
        <v>625</v>
      </c>
      <c r="H535" s="160">
        <v>1.6060000000000001</v>
      </c>
      <c r="I535" s="161"/>
      <c r="L535" s="157"/>
      <c r="M535" s="162"/>
      <c r="T535" s="163"/>
      <c r="AT535" s="164" t="s">
        <v>218</v>
      </c>
      <c r="AU535" s="164" t="s">
        <v>85</v>
      </c>
      <c r="AV535" s="12" t="s">
        <v>85</v>
      </c>
      <c r="AW535" s="12" t="s">
        <v>37</v>
      </c>
      <c r="AX535" s="12" t="s">
        <v>75</v>
      </c>
      <c r="AY535" s="164" t="s">
        <v>147</v>
      </c>
    </row>
    <row r="536" spans="2:51" s="13" customFormat="1" ht="11.25">
      <c r="B536" s="165"/>
      <c r="D536" s="158" t="s">
        <v>218</v>
      </c>
      <c r="E536" s="166" t="s">
        <v>19</v>
      </c>
      <c r="F536" s="167" t="s">
        <v>394</v>
      </c>
      <c r="H536" s="166" t="s">
        <v>19</v>
      </c>
      <c r="I536" s="168"/>
      <c r="L536" s="165"/>
      <c r="M536" s="169"/>
      <c r="T536" s="170"/>
      <c r="AT536" s="166" t="s">
        <v>218</v>
      </c>
      <c r="AU536" s="166" t="s">
        <v>85</v>
      </c>
      <c r="AV536" s="13" t="s">
        <v>83</v>
      </c>
      <c r="AW536" s="13" t="s">
        <v>37</v>
      </c>
      <c r="AX536" s="13" t="s">
        <v>75</v>
      </c>
      <c r="AY536" s="166" t="s">
        <v>147</v>
      </c>
    </row>
    <row r="537" spans="2:51" s="12" customFormat="1" ht="11.25">
      <c r="B537" s="157"/>
      <c r="D537" s="158" t="s">
        <v>218</v>
      </c>
      <c r="E537" s="164" t="s">
        <v>19</v>
      </c>
      <c r="F537" s="159" t="s">
        <v>626</v>
      </c>
      <c r="H537" s="160">
        <v>8.3520000000000003</v>
      </c>
      <c r="I537" s="161"/>
      <c r="L537" s="157"/>
      <c r="M537" s="162"/>
      <c r="T537" s="163"/>
      <c r="AT537" s="164" t="s">
        <v>218</v>
      </c>
      <c r="AU537" s="164" t="s">
        <v>85</v>
      </c>
      <c r="AV537" s="12" t="s">
        <v>85</v>
      </c>
      <c r="AW537" s="12" t="s">
        <v>37</v>
      </c>
      <c r="AX537" s="12" t="s">
        <v>75</v>
      </c>
      <c r="AY537" s="164" t="s">
        <v>147</v>
      </c>
    </row>
    <row r="538" spans="2:51" s="12" customFormat="1" ht="11.25">
      <c r="B538" s="157"/>
      <c r="D538" s="158" t="s">
        <v>218</v>
      </c>
      <c r="E538" s="164" t="s">
        <v>19</v>
      </c>
      <c r="F538" s="159" t="s">
        <v>627</v>
      </c>
      <c r="H538" s="160">
        <v>2.27</v>
      </c>
      <c r="I538" s="161"/>
      <c r="L538" s="157"/>
      <c r="M538" s="162"/>
      <c r="T538" s="163"/>
      <c r="AT538" s="164" t="s">
        <v>218</v>
      </c>
      <c r="AU538" s="164" t="s">
        <v>85</v>
      </c>
      <c r="AV538" s="12" t="s">
        <v>85</v>
      </c>
      <c r="AW538" s="12" t="s">
        <v>37</v>
      </c>
      <c r="AX538" s="12" t="s">
        <v>75</v>
      </c>
      <c r="AY538" s="164" t="s">
        <v>147</v>
      </c>
    </row>
    <row r="539" spans="2:51" s="12" customFormat="1" ht="11.25">
      <c r="B539" s="157"/>
      <c r="D539" s="158" t="s">
        <v>218</v>
      </c>
      <c r="E539" s="164" t="s">
        <v>19</v>
      </c>
      <c r="F539" s="159" t="s">
        <v>628</v>
      </c>
      <c r="H539" s="160">
        <v>1.556</v>
      </c>
      <c r="I539" s="161"/>
      <c r="L539" s="157"/>
      <c r="M539" s="162"/>
      <c r="T539" s="163"/>
      <c r="AT539" s="164" t="s">
        <v>218</v>
      </c>
      <c r="AU539" s="164" t="s">
        <v>85</v>
      </c>
      <c r="AV539" s="12" t="s">
        <v>85</v>
      </c>
      <c r="AW539" s="12" t="s">
        <v>37</v>
      </c>
      <c r="AX539" s="12" t="s">
        <v>75</v>
      </c>
      <c r="AY539" s="164" t="s">
        <v>147</v>
      </c>
    </row>
    <row r="540" spans="2:51" s="12" customFormat="1" ht="11.25">
      <c r="B540" s="157"/>
      <c r="D540" s="158" t="s">
        <v>218</v>
      </c>
      <c r="E540" s="164" t="s">
        <v>19</v>
      </c>
      <c r="F540" s="159" t="s">
        <v>629</v>
      </c>
      <c r="H540" s="160">
        <v>1.974</v>
      </c>
      <c r="I540" s="161"/>
      <c r="L540" s="157"/>
      <c r="M540" s="162"/>
      <c r="T540" s="163"/>
      <c r="AT540" s="164" t="s">
        <v>218</v>
      </c>
      <c r="AU540" s="164" t="s">
        <v>85</v>
      </c>
      <c r="AV540" s="12" t="s">
        <v>85</v>
      </c>
      <c r="AW540" s="12" t="s">
        <v>37</v>
      </c>
      <c r="AX540" s="12" t="s">
        <v>75</v>
      </c>
      <c r="AY540" s="164" t="s">
        <v>147</v>
      </c>
    </row>
    <row r="541" spans="2:51" s="12" customFormat="1" ht="11.25">
      <c r="B541" s="157"/>
      <c r="D541" s="158" t="s">
        <v>218</v>
      </c>
      <c r="E541" s="164" t="s">
        <v>19</v>
      </c>
      <c r="F541" s="159" t="s">
        <v>630</v>
      </c>
      <c r="H541" s="160">
        <v>2.1360000000000001</v>
      </c>
      <c r="I541" s="161"/>
      <c r="L541" s="157"/>
      <c r="M541" s="162"/>
      <c r="T541" s="163"/>
      <c r="AT541" s="164" t="s">
        <v>218</v>
      </c>
      <c r="AU541" s="164" t="s">
        <v>85</v>
      </c>
      <c r="AV541" s="12" t="s">
        <v>85</v>
      </c>
      <c r="AW541" s="12" t="s">
        <v>37</v>
      </c>
      <c r="AX541" s="12" t="s">
        <v>75</v>
      </c>
      <c r="AY541" s="164" t="s">
        <v>147</v>
      </c>
    </row>
    <row r="542" spans="2:51" s="12" customFormat="1" ht="11.25">
      <c r="B542" s="157"/>
      <c r="D542" s="158" t="s">
        <v>218</v>
      </c>
      <c r="E542" s="164" t="s">
        <v>19</v>
      </c>
      <c r="F542" s="159" t="s">
        <v>631</v>
      </c>
      <c r="H542" s="160">
        <v>1.3149999999999999</v>
      </c>
      <c r="I542" s="161"/>
      <c r="L542" s="157"/>
      <c r="M542" s="162"/>
      <c r="T542" s="163"/>
      <c r="AT542" s="164" t="s">
        <v>218</v>
      </c>
      <c r="AU542" s="164" t="s">
        <v>85</v>
      </c>
      <c r="AV542" s="12" t="s">
        <v>85</v>
      </c>
      <c r="AW542" s="12" t="s">
        <v>37</v>
      </c>
      <c r="AX542" s="12" t="s">
        <v>75</v>
      </c>
      <c r="AY542" s="164" t="s">
        <v>147</v>
      </c>
    </row>
    <row r="543" spans="2:51" s="12" customFormat="1" ht="11.25">
      <c r="B543" s="157"/>
      <c r="D543" s="158" t="s">
        <v>218</v>
      </c>
      <c r="E543" s="164" t="s">
        <v>19</v>
      </c>
      <c r="F543" s="159" t="s">
        <v>632</v>
      </c>
      <c r="H543" s="160">
        <v>2.149</v>
      </c>
      <c r="I543" s="161"/>
      <c r="L543" s="157"/>
      <c r="M543" s="162"/>
      <c r="T543" s="163"/>
      <c r="AT543" s="164" t="s">
        <v>218</v>
      </c>
      <c r="AU543" s="164" t="s">
        <v>85</v>
      </c>
      <c r="AV543" s="12" t="s">
        <v>85</v>
      </c>
      <c r="AW543" s="12" t="s">
        <v>37</v>
      </c>
      <c r="AX543" s="12" t="s">
        <v>75</v>
      </c>
      <c r="AY543" s="164" t="s">
        <v>147</v>
      </c>
    </row>
    <row r="544" spans="2:51" s="12" customFormat="1" ht="11.25">
      <c r="B544" s="157"/>
      <c r="D544" s="158" t="s">
        <v>218</v>
      </c>
      <c r="E544" s="164" t="s">
        <v>19</v>
      </c>
      <c r="F544" s="159" t="s">
        <v>633</v>
      </c>
      <c r="H544" s="160">
        <v>0.67500000000000004</v>
      </c>
      <c r="I544" s="161"/>
      <c r="L544" s="157"/>
      <c r="M544" s="162"/>
      <c r="T544" s="163"/>
      <c r="AT544" s="164" t="s">
        <v>218</v>
      </c>
      <c r="AU544" s="164" t="s">
        <v>85</v>
      </c>
      <c r="AV544" s="12" t="s">
        <v>85</v>
      </c>
      <c r="AW544" s="12" t="s">
        <v>37</v>
      </c>
      <c r="AX544" s="12" t="s">
        <v>75</v>
      </c>
      <c r="AY544" s="164" t="s">
        <v>147</v>
      </c>
    </row>
    <row r="545" spans="2:65" s="14" customFormat="1" ht="11.25">
      <c r="B545" s="171"/>
      <c r="D545" s="158" t="s">
        <v>218</v>
      </c>
      <c r="E545" s="172" t="s">
        <v>19</v>
      </c>
      <c r="F545" s="173" t="s">
        <v>256</v>
      </c>
      <c r="H545" s="174">
        <v>131.578</v>
      </c>
      <c r="I545" s="175"/>
      <c r="L545" s="171"/>
      <c r="M545" s="176"/>
      <c r="T545" s="177"/>
      <c r="AT545" s="172" t="s">
        <v>218</v>
      </c>
      <c r="AU545" s="172" t="s">
        <v>85</v>
      </c>
      <c r="AV545" s="14" t="s">
        <v>153</v>
      </c>
      <c r="AW545" s="14" t="s">
        <v>37</v>
      </c>
      <c r="AX545" s="14" t="s">
        <v>83</v>
      </c>
      <c r="AY545" s="172" t="s">
        <v>147</v>
      </c>
    </row>
    <row r="546" spans="2:65" s="1" customFormat="1" ht="55.5" customHeight="1">
      <c r="B546" s="32"/>
      <c r="C546" s="128" t="s">
        <v>634</v>
      </c>
      <c r="D546" s="128" t="s">
        <v>149</v>
      </c>
      <c r="E546" s="129" t="s">
        <v>635</v>
      </c>
      <c r="F546" s="130" t="s">
        <v>636</v>
      </c>
      <c r="G546" s="131" t="s">
        <v>159</v>
      </c>
      <c r="H546" s="132">
        <v>1955.325</v>
      </c>
      <c r="I546" s="133"/>
      <c r="J546" s="134">
        <f>ROUND(I546*H546,2)</f>
        <v>0</v>
      </c>
      <c r="K546" s="135"/>
      <c r="L546" s="32"/>
      <c r="M546" s="136" t="s">
        <v>19</v>
      </c>
      <c r="N546" s="137" t="s">
        <v>46</v>
      </c>
      <c r="P546" s="138">
        <f>O546*H546</f>
        <v>0</v>
      </c>
      <c r="Q546" s="138">
        <v>8.0000000000000007E-5</v>
      </c>
      <c r="R546" s="138">
        <f>Q546*H546</f>
        <v>0.15642600000000001</v>
      </c>
      <c r="S546" s="138">
        <v>0</v>
      </c>
      <c r="T546" s="139">
        <f>S546*H546</f>
        <v>0</v>
      </c>
      <c r="AR546" s="140" t="s">
        <v>153</v>
      </c>
      <c r="AT546" s="140" t="s">
        <v>149</v>
      </c>
      <c r="AU546" s="140" t="s">
        <v>85</v>
      </c>
      <c r="AY546" s="17" t="s">
        <v>147</v>
      </c>
      <c r="BE546" s="141">
        <f>IF(N546="základní",J546,0)</f>
        <v>0</v>
      </c>
      <c r="BF546" s="141">
        <f>IF(N546="snížená",J546,0)</f>
        <v>0</v>
      </c>
      <c r="BG546" s="141">
        <f>IF(N546="zákl. přenesená",J546,0)</f>
        <v>0</v>
      </c>
      <c r="BH546" s="141">
        <f>IF(N546="sníž. přenesená",J546,0)</f>
        <v>0</v>
      </c>
      <c r="BI546" s="141">
        <f>IF(N546="nulová",J546,0)</f>
        <v>0</v>
      </c>
      <c r="BJ546" s="17" t="s">
        <v>83</v>
      </c>
      <c r="BK546" s="141">
        <f>ROUND(I546*H546,2)</f>
        <v>0</v>
      </c>
      <c r="BL546" s="17" t="s">
        <v>153</v>
      </c>
      <c r="BM546" s="140" t="s">
        <v>637</v>
      </c>
    </row>
    <row r="547" spans="2:65" s="1" customFormat="1" ht="11.25">
      <c r="B547" s="32"/>
      <c r="D547" s="142" t="s">
        <v>155</v>
      </c>
      <c r="F547" s="143" t="s">
        <v>638</v>
      </c>
      <c r="I547" s="144"/>
      <c r="L547" s="32"/>
      <c r="M547" s="145"/>
      <c r="T547" s="53"/>
      <c r="AT547" s="17" t="s">
        <v>155</v>
      </c>
      <c r="AU547" s="17" t="s">
        <v>85</v>
      </c>
    </row>
    <row r="548" spans="2:65" s="12" customFormat="1" ht="11.25">
      <c r="B548" s="157"/>
      <c r="D548" s="158" t="s">
        <v>218</v>
      </c>
      <c r="E548" s="164" t="s">
        <v>19</v>
      </c>
      <c r="F548" s="159" t="s">
        <v>639</v>
      </c>
      <c r="H548" s="160">
        <v>1955.325</v>
      </c>
      <c r="I548" s="161"/>
      <c r="L548" s="157"/>
      <c r="M548" s="162"/>
      <c r="T548" s="163"/>
      <c r="AT548" s="164" t="s">
        <v>218</v>
      </c>
      <c r="AU548" s="164" t="s">
        <v>85</v>
      </c>
      <c r="AV548" s="12" t="s">
        <v>85</v>
      </c>
      <c r="AW548" s="12" t="s">
        <v>37</v>
      </c>
      <c r="AX548" s="12" t="s">
        <v>83</v>
      </c>
      <c r="AY548" s="164" t="s">
        <v>147</v>
      </c>
    </row>
    <row r="549" spans="2:65" s="1" customFormat="1" ht="49.15" customHeight="1">
      <c r="B549" s="32"/>
      <c r="C549" s="128" t="s">
        <v>640</v>
      </c>
      <c r="D549" s="128" t="s">
        <v>149</v>
      </c>
      <c r="E549" s="129" t="s">
        <v>641</v>
      </c>
      <c r="F549" s="130" t="s">
        <v>642</v>
      </c>
      <c r="G549" s="131" t="s">
        <v>159</v>
      </c>
      <c r="H549" s="132">
        <v>216.65</v>
      </c>
      <c r="I549" s="133"/>
      <c r="J549" s="134">
        <f>ROUND(I549*H549,2)</f>
        <v>0</v>
      </c>
      <c r="K549" s="135"/>
      <c r="L549" s="32"/>
      <c r="M549" s="136" t="s">
        <v>19</v>
      </c>
      <c r="N549" s="137" t="s">
        <v>46</v>
      </c>
      <c r="P549" s="138">
        <f>O549*H549</f>
        <v>0</v>
      </c>
      <c r="Q549" s="138">
        <v>3.7799999999999999E-3</v>
      </c>
      <c r="R549" s="138">
        <f>Q549*H549</f>
        <v>0.81893700000000003</v>
      </c>
      <c r="S549" s="138">
        <v>0</v>
      </c>
      <c r="T549" s="139">
        <f>S549*H549</f>
        <v>0</v>
      </c>
      <c r="AR549" s="140" t="s">
        <v>153</v>
      </c>
      <c r="AT549" s="140" t="s">
        <v>149</v>
      </c>
      <c r="AU549" s="140" t="s">
        <v>85</v>
      </c>
      <c r="AY549" s="17" t="s">
        <v>147</v>
      </c>
      <c r="BE549" s="141">
        <f>IF(N549="základní",J549,0)</f>
        <v>0</v>
      </c>
      <c r="BF549" s="141">
        <f>IF(N549="snížená",J549,0)</f>
        <v>0</v>
      </c>
      <c r="BG549" s="141">
        <f>IF(N549="zákl. přenesená",J549,0)</f>
        <v>0</v>
      </c>
      <c r="BH549" s="141">
        <f>IF(N549="sníž. přenesená",J549,0)</f>
        <v>0</v>
      </c>
      <c r="BI549" s="141">
        <f>IF(N549="nulová",J549,0)</f>
        <v>0</v>
      </c>
      <c r="BJ549" s="17" t="s">
        <v>83</v>
      </c>
      <c r="BK549" s="141">
        <f>ROUND(I549*H549,2)</f>
        <v>0</v>
      </c>
      <c r="BL549" s="17" t="s">
        <v>153</v>
      </c>
      <c r="BM549" s="140" t="s">
        <v>643</v>
      </c>
    </row>
    <row r="550" spans="2:65" s="1" customFormat="1" ht="11.25">
      <c r="B550" s="32"/>
      <c r="D550" s="142" t="s">
        <v>155</v>
      </c>
      <c r="F550" s="143" t="s">
        <v>644</v>
      </c>
      <c r="I550" s="144"/>
      <c r="L550" s="32"/>
      <c r="M550" s="145"/>
      <c r="T550" s="53"/>
      <c r="AT550" s="17" t="s">
        <v>155</v>
      </c>
      <c r="AU550" s="17" t="s">
        <v>85</v>
      </c>
    </row>
    <row r="551" spans="2:65" s="13" customFormat="1" ht="11.25">
      <c r="B551" s="165"/>
      <c r="D551" s="158" t="s">
        <v>218</v>
      </c>
      <c r="E551" s="166" t="s">
        <v>19</v>
      </c>
      <c r="F551" s="167" t="s">
        <v>645</v>
      </c>
      <c r="H551" s="166" t="s">
        <v>19</v>
      </c>
      <c r="I551" s="168"/>
      <c r="L551" s="165"/>
      <c r="M551" s="169"/>
      <c r="T551" s="170"/>
      <c r="AT551" s="166" t="s">
        <v>218</v>
      </c>
      <c r="AU551" s="166" t="s">
        <v>85</v>
      </c>
      <c r="AV551" s="13" t="s">
        <v>83</v>
      </c>
      <c r="AW551" s="13" t="s">
        <v>37</v>
      </c>
      <c r="AX551" s="13" t="s">
        <v>75</v>
      </c>
      <c r="AY551" s="166" t="s">
        <v>147</v>
      </c>
    </row>
    <row r="552" spans="2:65" s="13" customFormat="1" ht="11.25">
      <c r="B552" s="165"/>
      <c r="D552" s="158" t="s">
        <v>218</v>
      </c>
      <c r="E552" s="166" t="s">
        <v>19</v>
      </c>
      <c r="F552" s="167" t="s">
        <v>386</v>
      </c>
      <c r="H552" s="166" t="s">
        <v>19</v>
      </c>
      <c r="I552" s="168"/>
      <c r="L552" s="165"/>
      <c r="M552" s="169"/>
      <c r="T552" s="170"/>
      <c r="AT552" s="166" t="s">
        <v>218</v>
      </c>
      <c r="AU552" s="166" t="s">
        <v>85</v>
      </c>
      <c r="AV552" s="13" t="s">
        <v>83</v>
      </c>
      <c r="AW552" s="13" t="s">
        <v>37</v>
      </c>
      <c r="AX552" s="13" t="s">
        <v>75</v>
      </c>
      <c r="AY552" s="166" t="s">
        <v>147</v>
      </c>
    </row>
    <row r="553" spans="2:65" s="12" customFormat="1" ht="22.5">
      <c r="B553" s="157"/>
      <c r="D553" s="158" t="s">
        <v>218</v>
      </c>
      <c r="E553" s="164" t="s">
        <v>19</v>
      </c>
      <c r="F553" s="159" t="s">
        <v>521</v>
      </c>
      <c r="H553" s="160">
        <v>65.119</v>
      </c>
      <c r="I553" s="161"/>
      <c r="L553" s="157"/>
      <c r="M553" s="162"/>
      <c r="T553" s="163"/>
      <c r="AT553" s="164" t="s">
        <v>218</v>
      </c>
      <c r="AU553" s="164" t="s">
        <v>85</v>
      </c>
      <c r="AV553" s="12" t="s">
        <v>85</v>
      </c>
      <c r="AW553" s="12" t="s">
        <v>37</v>
      </c>
      <c r="AX553" s="12" t="s">
        <v>75</v>
      </c>
      <c r="AY553" s="164" t="s">
        <v>147</v>
      </c>
    </row>
    <row r="554" spans="2:65" s="13" customFormat="1" ht="11.25">
      <c r="B554" s="165"/>
      <c r="D554" s="158" t="s">
        <v>218</v>
      </c>
      <c r="E554" s="166" t="s">
        <v>19</v>
      </c>
      <c r="F554" s="167" t="s">
        <v>390</v>
      </c>
      <c r="H554" s="166" t="s">
        <v>19</v>
      </c>
      <c r="I554" s="168"/>
      <c r="L554" s="165"/>
      <c r="M554" s="169"/>
      <c r="T554" s="170"/>
      <c r="AT554" s="166" t="s">
        <v>218</v>
      </c>
      <c r="AU554" s="166" t="s">
        <v>85</v>
      </c>
      <c r="AV554" s="13" t="s">
        <v>83</v>
      </c>
      <c r="AW554" s="13" t="s">
        <v>37</v>
      </c>
      <c r="AX554" s="13" t="s">
        <v>75</v>
      </c>
      <c r="AY554" s="166" t="s">
        <v>147</v>
      </c>
    </row>
    <row r="555" spans="2:65" s="12" customFormat="1" ht="11.25">
      <c r="B555" s="157"/>
      <c r="D555" s="158" t="s">
        <v>218</v>
      </c>
      <c r="E555" s="164" t="s">
        <v>19</v>
      </c>
      <c r="F555" s="159" t="s">
        <v>522</v>
      </c>
      <c r="H555" s="160">
        <v>23.358000000000001</v>
      </c>
      <c r="I555" s="161"/>
      <c r="L555" s="157"/>
      <c r="M555" s="162"/>
      <c r="T555" s="163"/>
      <c r="AT555" s="164" t="s">
        <v>218</v>
      </c>
      <c r="AU555" s="164" t="s">
        <v>85</v>
      </c>
      <c r="AV555" s="12" t="s">
        <v>85</v>
      </c>
      <c r="AW555" s="12" t="s">
        <v>37</v>
      </c>
      <c r="AX555" s="12" t="s">
        <v>75</v>
      </c>
      <c r="AY555" s="164" t="s">
        <v>147</v>
      </c>
    </row>
    <row r="556" spans="2:65" s="13" customFormat="1" ht="11.25">
      <c r="B556" s="165"/>
      <c r="D556" s="158" t="s">
        <v>218</v>
      </c>
      <c r="E556" s="166" t="s">
        <v>19</v>
      </c>
      <c r="F556" s="167" t="s">
        <v>383</v>
      </c>
      <c r="H556" s="166" t="s">
        <v>19</v>
      </c>
      <c r="I556" s="168"/>
      <c r="L556" s="165"/>
      <c r="M556" s="169"/>
      <c r="T556" s="170"/>
      <c r="AT556" s="166" t="s">
        <v>218</v>
      </c>
      <c r="AU556" s="166" t="s">
        <v>85</v>
      </c>
      <c r="AV556" s="13" t="s">
        <v>83</v>
      </c>
      <c r="AW556" s="13" t="s">
        <v>37</v>
      </c>
      <c r="AX556" s="13" t="s">
        <v>75</v>
      </c>
      <c r="AY556" s="166" t="s">
        <v>147</v>
      </c>
    </row>
    <row r="557" spans="2:65" s="12" customFormat="1" ht="11.25">
      <c r="B557" s="157"/>
      <c r="D557" s="158" t="s">
        <v>218</v>
      </c>
      <c r="E557" s="164" t="s">
        <v>19</v>
      </c>
      <c r="F557" s="159" t="s">
        <v>523</v>
      </c>
      <c r="H557" s="160">
        <v>37.122</v>
      </c>
      <c r="I557" s="161"/>
      <c r="L557" s="157"/>
      <c r="M557" s="162"/>
      <c r="T557" s="163"/>
      <c r="AT557" s="164" t="s">
        <v>218</v>
      </c>
      <c r="AU557" s="164" t="s">
        <v>85</v>
      </c>
      <c r="AV557" s="12" t="s">
        <v>85</v>
      </c>
      <c r="AW557" s="12" t="s">
        <v>37</v>
      </c>
      <c r="AX557" s="12" t="s">
        <v>75</v>
      </c>
      <c r="AY557" s="164" t="s">
        <v>147</v>
      </c>
    </row>
    <row r="558" spans="2:65" s="13" customFormat="1" ht="11.25">
      <c r="B558" s="165"/>
      <c r="D558" s="158" t="s">
        <v>218</v>
      </c>
      <c r="E558" s="166" t="s">
        <v>19</v>
      </c>
      <c r="F558" s="167" t="s">
        <v>410</v>
      </c>
      <c r="H558" s="166" t="s">
        <v>19</v>
      </c>
      <c r="I558" s="168"/>
      <c r="L558" s="165"/>
      <c r="M558" s="169"/>
      <c r="T558" s="170"/>
      <c r="AT558" s="166" t="s">
        <v>218</v>
      </c>
      <c r="AU558" s="166" t="s">
        <v>85</v>
      </c>
      <c r="AV558" s="13" t="s">
        <v>83</v>
      </c>
      <c r="AW558" s="13" t="s">
        <v>37</v>
      </c>
      <c r="AX558" s="13" t="s">
        <v>75</v>
      </c>
      <c r="AY558" s="166" t="s">
        <v>147</v>
      </c>
    </row>
    <row r="559" spans="2:65" s="12" customFormat="1" ht="11.25">
      <c r="B559" s="157"/>
      <c r="D559" s="158" t="s">
        <v>218</v>
      </c>
      <c r="E559" s="164" t="s">
        <v>19</v>
      </c>
      <c r="F559" s="159" t="s">
        <v>524</v>
      </c>
      <c r="H559" s="160">
        <v>7.1520000000000001</v>
      </c>
      <c r="I559" s="161"/>
      <c r="L559" s="157"/>
      <c r="M559" s="162"/>
      <c r="T559" s="163"/>
      <c r="AT559" s="164" t="s">
        <v>218</v>
      </c>
      <c r="AU559" s="164" t="s">
        <v>85</v>
      </c>
      <c r="AV559" s="12" t="s">
        <v>85</v>
      </c>
      <c r="AW559" s="12" t="s">
        <v>37</v>
      </c>
      <c r="AX559" s="12" t="s">
        <v>75</v>
      </c>
      <c r="AY559" s="164" t="s">
        <v>147</v>
      </c>
    </row>
    <row r="560" spans="2:65" s="13" customFormat="1" ht="11.25">
      <c r="B560" s="165"/>
      <c r="D560" s="158" t="s">
        <v>218</v>
      </c>
      <c r="E560" s="166" t="s">
        <v>19</v>
      </c>
      <c r="F560" s="167" t="s">
        <v>392</v>
      </c>
      <c r="H560" s="166" t="s">
        <v>19</v>
      </c>
      <c r="I560" s="168"/>
      <c r="L560" s="165"/>
      <c r="M560" s="169"/>
      <c r="T560" s="170"/>
      <c r="AT560" s="166" t="s">
        <v>218</v>
      </c>
      <c r="AU560" s="166" t="s">
        <v>85</v>
      </c>
      <c r="AV560" s="13" t="s">
        <v>83</v>
      </c>
      <c r="AW560" s="13" t="s">
        <v>37</v>
      </c>
      <c r="AX560" s="13" t="s">
        <v>75</v>
      </c>
      <c r="AY560" s="166" t="s">
        <v>147</v>
      </c>
    </row>
    <row r="561" spans="2:65" s="12" customFormat="1" ht="11.25">
      <c r="B561" s="157"/>
      <c r="D561" s="158" t="s">
        <v>218</v>
      </c>
      <c r="E561" s="164" t="s">
        <v>19</v>
      </c>
      <c r="F561" s="159" t="s">
        <v>525</v>
      </c>
      <c r="H561" s="160">
        <v>46.082999999999998</v>
      </c>
      <c r="I561" s="161"/>
      <c r="L561" s="157"/>
      <c r="M561" s="162"/>
      <c r="T561" s="163"/>
      <c r="AT561" s="164" t="s">
        <v>218</v>
      </c>
      <c r="AU561" s="164" t="s">
        <v>85</v>
      </c>
      <c r="AV561" s="12" t="s">
        <v>85</v>
      </c>
      <c r="AW561" s="12" t="s">
        <v>37</v>
      </c>
      <c r="AX561" s="12" t="s">
        <v>75</v>
      </c>
      <c r="AY561" s="164" t="s">
        <v>147</v>
      </c>
    </row>
    <row r="562" spans="2:65" s="13" customFormat="1" ht="11.25">
      <c r="B562" s="165"/>
      <c r="D562" s="158" t="s">
        <v>218</v>
      </c>
      <c r="E562" s="166" t="s">
        <v>19</v>
      </c>
      <c r="F562" s="167" t="s">
        <v>394</v>
      </c>
      <c r="H562" s="166" t="s">
        <v>19</v>
      </c>
      <c r="I562" s="168"/>
      <c r="L562" s="165"/>
      <c r="M562" s="169"/>
      <c r="T562" s="170"/>
      <c r="AT562" s="166" t="s">
        <v>218</v>
      </c>
      <c r="AU562" s="166" t="s">
        <v>85</v>
      </c>
      <c r="AV562" s="13" t="s">
        <v>83</v>
      </c>
      <c r="AW562" s="13" t="s">
        <v>37</v>
      </c>
      <c r="AX562" s="13" t="s">
        <v>75</v>
      </c>
      <c r="AY562" s="166" t="s">
        <v>147</v>
      </c>
    </row>
    <row r="563" spans="2:65" s="12" customFormat="1" ht="11.25">
      <c r="B563" s="157"/>
      <c r="D563" s="158" t="s">
        <v>218</v>
      </c>
      <c r="E563" s="164" t="s">
        <v>19</v>
      </c>
      <c r="F563" s="159" t="s">
        <v>526</v>
      </c>
      <c r="H563" s="160">
        <v>37.816000000000003</v>
      </c>
      <c r="I563" s="161"/>
      <c r="L563" s="157"/>
      <c r="M563" s="162"/>
      <c r="T563" s="163"/>
      <c r="AT563" s="164" t="s">
        <v>218</v>
      </c>
      <c r="AU563" s="164" t="s">
        <v>85</v>
      </c>
      <c r="AV563" s="12" t="s">
        <v>85</v>
      </c>
      <c r="AW563" s="12" t="s">
        <v>37</v>
      </c>
      <c r="AX563" s="12" t="s">
        <v>75</v>
      </c>
      <c r="AY563" s="164" t="s">
        <v>147</v>
      </c>
    </row>
    <row r="564" spans="2:65" s="14" customFormat="1" ht="11.25">
      <c r="B564" s="171"/>
      <c r="D564" s="158" t="s">
        <v>218</v>
      </c>
      <c r="E564" s="172" t="s">
        <v>19</v>
      </c>
      <c r="F564" s="173" t="s">
        <v>256</v>
      </c>
      <c r="H564" s="174">
        <v>216.65</v>
      </c>
      <c r="I564" s="175"/>
      <c r="L564" s="171"/>
      <c r="M564" s="176"/>
      <c r="T564" s="177"/>
      <c r="AT564" s="172" t="s">
        <v>218</v>
      </c>
      <c r="AU564" s="172" t="s">
        <v>85</v>
      </c>
      <c r="AV564" s="14" t="s">
        <v>153</v>
      </c>
      <c r="AW564" s="14" t="s">
        <v>37</v>
      </c>
      <c r="AX564" s="14" t="s">
        <v>83</v>
      </c>
      <c r="AY564" s="172" t="s">
        <v>147</v>
      </c>
    </row>
    <row r="565" spans="2:65" s="1" customFormat="1" ht="49.15" customHeight="1">
      <c r="B565" s="32"/>
      <c r="C565" s="128" t="s">
        <v>646</v>
      </c>
      <c r="D565" s="128" t="s">
        <v>149</v>
      </c>
      <c r="E565" s="129" t="s">
        <v>647</v>
      </c>
      <c r="F565" s="130" t="s">
        <v>648</v>
      </c>
      <c r="G565" s="131" t="s">
        <v>159</v>
      </c>
      <c r="H565" s="132">
        <v>216.65</v>
      </c>
      <c r="I565" s="133"/>
      <c r="J565" s="134">
        <f>ROUND(I565*H565,2)</f>
        <v>0</v>
      </c>
      <c r="K565" s="135"/>
      <c r="L565" s="32"/>
      <c r="M565" s="136" t="s">
        <v>19</v>
      </c>
      <c r="N565" s="137" t="s">
        <v>46</v>
      </c>
      <c r="P565" s="138">
        <f>O565*H565</f>
        <v>0</v>
      </c>
      <c r="Q565" s="138">
        <v>0</v>
      </c>
      <c r="R565" s="138">
        <f>Q565*H565</f>
        <v>0</v>
      </c>
      <c r="S565" s="138">
        <v>0</v>
      </c>
      <c r="T565" s="139">
        <f>S565*H565</f>
        <v>0</v>
      </c>
      <c r="AR565" s="140" t="s">
        <v>153</v>
      </c>
      <c r="AT565" s="140" t="s">
        <v>149</v>
      </c>
      <c r="AU565" s="140" t="s">
        <v>85</v>
      </c>
      <c r="AY565" s="17" t="s">
        <v>147</v>
      </c>
      <c r="BE565" s="141">
        <f>IF(N565="základní",J565,0)</f>
        <v>0</v>
      </c>
      <c r="BF565" s="141">
        <f>IF(N565="snížená",J565,0)</f>
        <v>0</v>
      </c>
      <c r="BG565" s="141">
        <f>IF(N565="zákl. přenesená",J565,0)</f>
        <v>0</v>
      </c>
      <c r="BH565" s="141">
        <f>IF(N565="sníž. přenesená",J565,0)</f>
        <v>0</v>
      </c>
      <c r="BI565" s="141">
        <f>IF(N565="nulová",J565,0)</f>
        <v>0</v>
      </c>
      <c r="BJ565" s="17" t="s">
        <v>83</v>
      </c>
      <c r="BK565" s="141">
        <f>ROUND(I565*H565,2)</f>
        <v>0</v>
      </c>
      <c r="BL565" s="17" t="s">
        <v>153</v>
      </c>
      <c r="BM565" s="140" t="s">
        <v>649</v>
      </c>
    </row>
    <row r="566" spans="2:65" s="1" customFormat="1" ht="39">
      <c r="B566" s="32"/>
      <c r="D566" s="158" t="s">
        <v>650</v>
      </c>
      <c r="F566" s="178" t="s">
        <v>651</v>
      </c>
      <c r="I566" s="144"/>
      <c r="L566" s="32"/>
      <c r="M566" s="145"/>
      <c r="T566" s="53"/>
      <c r="AT566" s="17" t="s">
        <v>650</v>
      </c>
      <c r="AU566" s="17" t="s">
        <v>85</v>
      </c>
    </row>
    <row r="567" spans="2:65" s="13" customFormat="1" ht="11.25">
      <c r="B567" s="165"/>
      <c r="D567" s="158" t="s">
        <v>218</v>
      </c>
      <c r="E567" s="166" t="s">
        <v>19</v>
      </c>
      <c r="F567" s="167" t="s">
        <v>645</v>
      </c>
      <c r="H567" s="166" t="s">
        <v>19</v>
      </c>
      <c r="I567" s="168"/>
      <c r="L567" s="165"/>
      <c r="M567" s="169"/>
      <c r="T567" s="170"/>
      <c r="AT567" s="166" t="s">
        <v>218</v>
      </c>
      <c r="AU567" s="166" t="s">
        <v>85</v>
      </c>
      <c r="AV567" s="13" t="s">
        <v>83</v>
      </c>
      <c r="AW567" s="13" t="s">
        <v>37</v>
      </c>
      <c r="AX567" s="13" t="s">
        <v>75</v>
      </c>
      <c r="AY567" s="166" t="s">
        <v>147</v>
      </c>
    </row>
    <row r="568" spans="2:65" s="13" customFormat="1" ht="11.25">
      <c r="B568" s="165"/>
      <c r="D568" s="158" t="s">
        <v>218</v>
      </c>
      <c r="E568" s="166" t="s">
        <v>19</v>
      </c>
      <c r="F568" s="167" t="s">
        <v>386</v>
      </c>
      <c r="H568" s="166" t="s">
        <v>19</v>
      </c>
      <c r="I568" s="168"/>
      <c r="L568" s="165"/>
      <c r="M568" s="169"/>
      <c r="T568" s="170"/>
      <c r="AT568" s="166" t="s">
        <v>218</v>
      </c>
      <c r="AU568" s="166" t="s">
        <v>85</v>
      </c>
      <c r="AV568" s="13" t="s">
        <v>83</v>
      </c>
      <c r="AW568" s="13" t="s">
        <v>37</v>
      </c>
      <c r="AX568" s="13" t="s">
        <v>75</v>
      </c>
      <c r="AY568" s="166" t="s">
        <v>147</v>
      </c>
    </row>
    <row r="569" spans="2:65" s="12" customFormat="1" ht="22.5">
      <c r="B569" s="157"/>
      <c r="D569" s="158" t="s">
        <v>218</v>
      </c>
      <c r="E569" s="164" t="s">
        <v>19</v>
      </c>
      <c r="F569" s="159" t="s">
        <v>521</v>
      </c>
      <c r="H569" s="160">
        <v>65.119</v>
      </c>
      <c r="I569" s="161"/>
      <c r="L569" s="157"/>
      <c r="M569" s="162"/>
      <c r="T569" s="163"/>
      <c r="AT569" s="164" t="s">
        <v>218</v>
      </c>
      <c r="AU569" s="164" t="s">
        <v>85</v>
      </c>
      <c r="AV569" s="12" t="s">
        <v>85</v>
      </c>
      <c r="AW569" s="12" t="s">
        <v>37</v>
      </c>
      <c r="AX569" s="12" t="s">
        <v>75</v>
      </c>
      <c r="AY569" s="164" t="s">
        <v>147</v>
      </c>
    </row>
    <row r="570" spans="2:65" s="13" customFormat="1" ht="11.25">
      <c r="B570" s="165"/>
      <c r="D570" s="158" t="s">
        <v>218</v>
      </c>
      <c r="E570" s="166" t="s">
        <v>19</v>
      </c>
      <c r="F570" s="167" t="s">
        <v>390</v>
      </c>
      <c r="H570" s="166" t="s">
        <v>19</v>
      </c>
      <c r="I570" s="168"/>
      <c r="L570" s="165"/>
      <c r="M570" s="169"/>
      <c r="T570" s="170"/>
      <c r="AT570" s="166" t="s">
        <v>218</v>
      </c>
      <c r="AU570" s="166" t="s">
        <v>85</v>
      </c>
      <c r="AV570" s="13" t="s">
        <v>83</v>
      </c>
      <c r="AW570" s="13" t="s">
        <v>37</v>
      </c>
      <c r="AX570" s="13" t="s">
        <v>75</v>
      </c>
      <c r="AY570" s="166" t="s">
        <v>147</v>
      </c>
    </row>
    <row r="571" spans="2:65" s="12" customFormat="1" ht="11.25">
      <c r="B571" s="157"/>
      <c r="D571" s="158" t="s">
        <v>218</v>
      </c>
      <c r="E571" s="164" t="s">
        <v>19</v>
      </c>
      <c r="F571" s="159" t="s">
        <v>522</v>
      </c>
      <c r="H571" s="160">
        <v>23.358000000000001</v>
      </c>
      <c r="I571" s="161"/>
      <c r="L571" s="157"/>
      <c r="M571" s="162"/>
      <c r="T571" s="163"/>
      <c r="AT571" s="164" t="s">
        <v>218</v>
      </c>
      <c r="AU571" s="164" t="s">
        <v>85</v>
      </c>
      <c r="AV571" s="12" t="s">
        <v>85</v>
      </c>
      <c r="AW571" s="12" t="s">
        <v>37</v>
      </c>
      <c r="AX571" s="12" t="s">
        <v>75</v>
      </c>
      <c r="AY571" s="164" t="s">
        <v>147</v>
      </c>
    </row>
    <row r="572" spans="2:65" s="13" customFormat="1" ht="11.25">
      <c r="B572" s="165"/>
      <c r="D572" s="158" t="s">
        <v>218</v>
      </c>
      <c r="E572" s="166" t="s">
        <v>19</v>
      </c>
      <c r="F572" s="167" t="s">
        <v>383</v>
      </c>
      <c r="H572" s="166" t="s">
        <v>19</v>
      </c>
      <c r="I572" s="168"/>
      <c r="L572" s="165"/>
      <c r="M572" s="169"/>
      <c r="T572" s="170"/>
      <c r="AT572" s="166" t="s">
        <v>218</v>
      </c>
      <c r="AU572" s="166" t="s">
        <v>85</v>
      </c>
      <c r="AV572" s="13" t="s">
        <v>83</v>
      </c>
      <c r="AW572" s="13" t="s">
        <v>37</v>
      </c>
      <c r="AX572" s="13" t="s">
        <v>75</v>
      </c>
      <c r="AY572" s="166" t="s">
        <v>147</v>
      </c>
    </row>
    <row r="573" spans="2:65" s="12" customFormat="1" ht="11.25">
      <c r="B573" s="157"/>
      <c r="D573" s="158" t="s">
        <v>218</v>
      </c>
      <c r="E573" s="164" t="s">
        <v>19</v>
      </c>
      <c r="F573" s="159" t="s">
        <v>523</v>
      </c>
      <c r="H573" s="160">
        <v>37.122</v>
      </c>
      <c r="I573" s="161"/>
      <c r="L573" s="157"/>
      <c r="M573" s="162"/>
      <c r="T573" s="163"/>
      <c r="AT573" s="164" t="s">
        <v>218</v>
      </c>
      <c r="AU573" s="164" t="s">
        <v>85</v>
      </c>
      <c r="AV573" s="12" t="s">
        <v>85</v>
      </c>
      <c r="AW573" s="12" t="s">
        <v>37</v>
      </c>
      <c r="AX573" s="12" t="s">
        <v>75</v>
      </c>
      <c r="AY573" s="164" t="s">
        <v>147</v>
      </c>
    </row>
    <row r="574" spans="2:65" s="13" customFormat="1" ht="11.25">
      <c r="B574" s="165"/>
      <c r="D574" s="158" t="s">
        <v>218</v>
      </c>
      <c r="E574" s="166" t="s">
        <v>19</v>
      </c>
      <c r="F574" s="167" t="s">
        <v>410</v>
      </c>
      <c r="H574" s="166" t="s">
        <v>19</v>
      </c>
      <c r="I574" s="168"/>
      <c r="L574" s="165"/>
      <c r="M574" s="169"/>
      <c r="T574" s="170"/>
      <c r="AT574" s="166" t="s">
        <v>218</v>
      </c>
      <c r="AU574" s="166" t="s">
        <v>85</v>
      </c>
      <c r="AV574" s="13" t="s">
        <v>83</v>
      </c>
      <c r="AW574" s="13" t="s">
        <v>37</v>
      </c>
      <c r="AX574" s="13" t="s">
        <v>75</v>
      </c>
      <c r="AY574" s="166" t="s">
        <v>147</v>
      </c>
    </row>
    <row r="575" spans="2:65" s="12" customFormat="1" ht="11.25">
      <c r="B575" s="157"/>
      <c r="D575" s="158" t="s">
        <v>218</v>
      </c>
      <c r="E575" s="164" t="s">
        <v>19</v>
      </c>
      <c r="F575" s="159" t="s">
        <v>524</v>
      </c>
      <c r="H575" s="160">
        <v>7.1520000000000001</v>
      </c>
      <c r="I575" s="161"/>
      <c r="L575" s="157"/>
      <c r="M575" s="162"/>
      <c r="T575" s="163"/>
      <c r="AT575" s="164" t="s">
        <v>218</v>
      </c>
      <c r="AU575" s="164" t="s">
        <v>85</v>
      </c>
      <c r="AV575" s="12" t="s">
        <v>85</v>
      </c>
      <c r="AW575" s="12" t="s">
        <v>37</v>
      </c>
      <c r="AX575" s="12" t="s">
        <v>75</v>
      </c>
      <c r="AY575" s="164" t="s">
        <v>147</v>
      </c>
    </row>
    <row r="576" spans="2:65" s="13" customFormat="1" ht="11.25">
      <c r="B576" s="165"/>
      <c r="D576" s="158" t="s">
        <v>218</v>
      </c>
      <c r="E576" s="166" t="s">
        <v>19</v>
      </c>
      <c r="F576" s="167" t="s">
        <v>392</v>
      </c>
      <c r="H576" s="166" t="s">
        <v>19</v>
      </c>
      <c r="I576" s="168"/>
      <c r="L576" s="165"/>
      <c r="M576" s="169"/>
      <c r="T576" s="170"/>
      <c r="AT576" s="166" t="s">
        <v>218</v>
      </c>
      <c r="AU576" s="166" t="s">
        <v>85</v>
      </c>
      <c r="AV576" s="13" t="s">
        <v>83</v>
      </c>
      <c r="AW576" s="13" t="s">
        <v>37</v>
      </c>
      <c r="AX576" s="13" t="s">
        <v>75</v>
      </c>
      <c r="AY576" s="166" t="s">
        <v>147</v>
      </c>
    </row>
    <row r="577" spans="2:65" s="12" customFormat="1" ht="11.25">
      <c r="B577" s="157"/>
      <c r="D577" s="158" t="s">
        <v>218</v>
      </c>
      <c r="E577" s="164" t="s">
        <v>19</v>
      </c>
      <c r="F577" s="159" t="s">
        <v>525</v>
      </c>
      <c r="H577" s="160">
        <v>46.082999999999998</v>
      </c>
      <c r="I577" s="161"/>
      <c r="L577" s="157"/>
      <c r="M577" s="162"/>
      <c r="T577" s="163"/>
      <c r="AT577" s="164" t="s">
        <v>218</v>
      </c>
      <c r="AU577" s="164" t="s">
        <v>85</v>
      </c>
      <c r="AV577" s="12" t="s">
        <v>85</v>
      </c>
      <c r="AW577" s="12" t="s">
        <v>37</v>
      </c>
      <c r="AX577" s="12" t="s">
        <v>75</v>
      </c>
      <c r="AY577" s="164" t="s">
        <v>147</v>
      </c>
    </row>
    <row r="578" spans="2:65" s="13" customFormat="1" ht="11.25">
      <c r="B578" s="165"/>
      <c r="D578" s="158" t="s">
        <v>218</v>
      </c>
      <c r="E578" s="166" t="s">
        <v>19</v>
      </c>
      <c r="F578" s="167" t="s">
        <v>394</v>
      </c>
      <c r="H578" s="166" t="s">
        <v>19</v>
      </c>
      <c r="I578" s="168"/>
      <c r="L578" s="165"/>
      <c r="M578" s="169"/>
      <c r="T578" s="170"/>
      <c r="AT578" s="166" t="s">
        <v>218</v>
      </c>
      <c r="AU578" s="166" t="s">
        <v>85</v>
      </c>
      <c r="AV578" s="13" t="s">
        <v>83</v>
      </c>
      <c r="AW578" s="13" t="s">
        <v>37</v>
      </c>
      <c r="AX578" s="13" t="s">
        <v>75</v>
      </c>
      <c r="AY578" s="166" t="s">
        <v>147</v>
      </c>
    </row>
    <row r="579" spans="2:65" s="12" customFormat="1" ht="11.25">
      <c r="B579" s="157"/>
      <c r="D579" s="158" t="s">
        <v>218</v>
      </c>
      <c r="E579" s="164" t="s">
        <v>19</v>
      </c>
      <c r="F579" s="159" t="s">
        <v>526</v>
      </c>
      <c r="H579" s="160">
        <v>37.816000000000003</v>
      </c>
      <c r="I579" s="161"/>
      <c r="L579" s="157"/>
      <c r="M579" s="162"/>
      <c r="T579" s="163"/>
      <c r="AT579" s="164" t="s">
        <v>218</v>
      </c>
      <c r="AU579" s="164" t="s">
        <v>85</v>
      </c>
      <c r="AV579" s="12" t="s">
        <v>85</v>
      </c>
      <c r="AW579" s="12" t="s">
        <v>37</v>
      </c>
      <c r="AX579" s="12" t="s">
        <v>75</v>
      </c>
      <c r="AY579" s="164" t="s">
        <v>147</v>
      </c>
    </row>
    <row r="580" spans="2:65" s="14" customFormat="1" ht="11.25">
      <c r="B580" s="171"/>
      <c r="D580" s="158" t="s">
        <v>218</v>
      </c>
      <c r="E580" s="172" t="s">
        <v>19</v>
      </c>
      <c r="F580" s="173" t="s">
        <v>256</v>
      </c>
      <c r="H580" s="174">
        <v>216.65</v>
      </c>
      <c r="I580" s="175"/>
      <c r="L580" s="171"/>
      <c r="M580" s="176"/>
      <c r="T580" s="177"/>
      <c r="AT580" s="172" t="s">
        <v>218</v>
      </c>
      <c r="AU580" s="172" t="s">
        <v>85</v>
      </c>
      <c r="AV580" s="14" t="s">
        <v>153</v>
      </c>
      <c r="AW580" s="14" t="s">
        <v>37</v>
      </c>
      <c r="AX580" s="14" t="s">
        <v>83</v>
      </c>
      <c r="AY580" s="172" t="s">
        <v>147</v>
      </c>
    </row>
    <row r="581" spans="2:65" s="1" customFormat="1" ht="24.2" customHeight="1">
      <c r="B581" s="32"/>
      <c r="C581" s="128" t="s">
        <v>652</v>
      </c>
      <c r="D581" s="128" t="s">
        <v>149</v>
      </c>
      <c r="E581" s="129" t="s">
        <v>653</v>
      </c>
      <c r="F581" s="130" t="s">
        <v>654</v>
      </c>
      <c r="G581" s="131" t="s">
        <v>236</v>
      </c>
      <c r="H581" s="132">
        <v>371.82299999999998</v>
      </c>
      <c r="I581" s="133"/>
      <c r="J581" s="134">
        <f>ROUND(I581*H581,2)</f>
        <v>0</v>
      </c>
      <c r="K581" s="135"/>
      <c r="L581" s="32"/>
      <c r="M581" s="136" t="s">
        <v>19</v>
      </c>
      <c r="N581" s="137" t="s">
        <v>46</v>
      </c>
      <c r="P581" s="138">
        <f>O581*H581</f>
        <v>0</v>
      </c>
      <c r="Q581" s="138">
        <v>3.0000000000000001E-5</v>
      </c>
      <c r="R581" s="138">
        <f>Q581*H581</f>
        <v>1.115469E-2</v>
      </c>
      <c r="S581" s="138">
        <v>0</v>
      </c>
      <c r="T581" s="139">
        <f>S581*H581</f>
        <v>0</v>
      </c>
      <c r="AR581" s="140" t="s">
        <v>153</v>
      </c>
      <c r="AT581" s="140" t="s">
        <v>149</v>
      </c>
      <c r="AU581" s="140" t="s">
        <v>85</v>
      </c>
      <c r="AY581" s="17" t="s">
        <v>147</v>
      </c>
      <c r="BE581" s="141">
        <f>IF(N581="základní",J581,0)</f>
        <v>0</v>
      </c>
      <c r="BF581" s="141">
        <f>IF(N581="snížená",J581,0)</f>
        <v>0</v>
      </c>
      <c r="BG581" s="141">
        <f>IF(N581="zákl. přenesená",J581,0)</f>
        <v>0</v>
      </c>
      <c r="BH581" s="141">
        <f>IF(N581="sníž. přenesená",J581,0)</f>
        <v>0</v>
      </c>
      <c r="BI581" s="141">
        <f>IF(N581="nulová",J581,0)</f>
        <v>0</v>
      </c>
      <c r="BJ581" s="17" t="s">
        <v>83</v>
      </c>
      <c r="BK581" s="141">
        <f>ROUND(I581*H581,2)</f>
        <v>0</v>
      </c>
      <c r="BL581" s="17" t="s">
        <v>153</v>
      </c>
      <c r="BM581" s="140" t="s">
        <v>655</v>
      </c>
    </row>
    <row r="582" spans="2:65" s="1" customFormat="1" ht="11.25">
      <c r="B582" s="32"/>
      <c r="D582" s="142" t="s">
        <v>155</v>
      </c>
      <c r="F582" s="143" t="s">
        <v>656</v>
      </c>
      <c r="I582" s="144"/>
      <c r="L582" s="32"/>
      <c r="M582" s="145"/>
      <c r="T582" s="53"/>
      <c r="AT582" s="17" t="s">
        <v>155</v>
      </c>
      <c r="AU582" s="17" t="s">
        <v>85</v>
      </c>
    </row>
    <row r="583" spans="2:65" s="13" customFormat="1" ht="11.25">
      <c r="B583" s="165"/>
      <c r="D583" s="158" t="s">
        <v>218</v>
      </c>
      <c r="E583" s="166" t="s">
        <v>19</v>
      </c>
      <c r="F583" s="167" t="s">
        <v>520</v>
      </c>
      <c r="H583" s="166" t="s">
        <v>19</v>
      </c>
      <c r="I583" s="168"/>
      <c r="L583" s="165"/>
      <c r="M583" s="169"/>
      <c r="T583" s="170"/>
      <c r="AT583" s="166" t="s">
        <v>218</v>
      </c>
      <c r="AU583" s="166" t="s">
        <v>85</v>
      </c>
      <c r="AV583" s="13" t="s">
        <v>83</v>
      </c>
      <c r="AW583" s="13" t="s">
        <v>37</v>
      </c>
      <c r="AX583" s="13" t="s">
        <v>75</v>
      </c>
      <c r="AY583" s="166" t="s">
        <v>147</v>
      </c>
    </row>
    <row r="584" spans="2:65" s="13" customFormat="1" ht="11.25">
      <c r="B584" s="165"/>
      <c r="D584" s="158" t="s">
        <v>218</v>
      </c>
      <c r="E584" s="166" t="s">
        <v>19</v>
      </c>
      <c r="F584" s="167" t="s">
        <v>386</v>
      </c>
      <c r="H584" s="166" t="s">
        <v>19</v>
      </c>
      <c r="I584" s="168"/>
      <c r="L584" s="165"/>
      <c r="M584" s="169"/>
      <c r="T584" s="170"/>
      <c r="AT584" s="166" t="s">
        <v>218</v>
      </c>
      <c r="AU584" s="166" t="s">
        <v>85</v>
      </c>
      <c r="AV584" s="13" t="s">
        <v>83</v>
      </c>
      <c r="AW584" s="13" t="s">
        <v>37</v>
      </c>
      <c r="AX584" s="13" t="s">
        <v>75</v>
      </c>
      <c r="AY584" s="166" t="s">
        <v>147</v>
      </c>
    </row>
    <row r="585" spans="2:65" s="12" customFormat="1" ht="22.5">
      <c r="B585" s="157"/>
      <c r="D585" s="158" t="s">
        <v>218</v>
      </c>
      <c r="E585" s="164" t="s">
        <v>19</v>
      </c>
      <c r="F585" s="159" t="s">
        <v>657</v>
      </c>
      <c r="H585" s="160">
        <v>108.532</v>
      </c>
      <c r="I585" s="161"/>
      <c r="L585" s="157"/>
      <c r="M585" s="162"/>
      <c r="T585" s="163"/>
      <c r="AT585" s="164" t="s">
        <v>218</v>
      </c>
      <c r="AU585" s="164" t="s">
        <v>85</v>
      </c>
      <c r="AV585" s="12" t="s">
        <v>85</v>
      </c>
      <c r="AW585" s="12" t="s">
        <v>37</v>
      </c>
      <c r="AX585" s="12" t="s">
        <v>75</v>
      </c>
      <c r="AY585" s="164" t="s">
        <v>147</v>
      </c>
    </row>
    <row r="586" spans="2:65" s="13" customFormat="1" ht="11.25">
      <c r="B586" s="165"/>
      <c r="D586" s="158" t="s">
        <v>218</v>
      </c>
      <c r="E586" s="166" t="s">
        <v>19</v>
      </c>
      <c r="F586" s="167" t="s">
        <v>390</v>
      </c>
      <c r="H586" s="166" t="s">
        <v>19</v>
      </c>
      <c r="I586" s="168"/>
      <c r="L586" s="165"/>
      <c r="M586" s="169"/>
      <c r="T586" s="170"/>
      <c r="AT586" s="166" t="s">
        <v>218</v>
      </c>
      <c r="AU586" s="166" t="s">
        <v>85</v>
      </c>
      <c r="AV586" s="13" t="s">
        <v>83</v>
      </c>
      <c r="AW586" s="13" t="s">
        <v>37</v>
      </c>
      <c r="AX586" s="13" t="s">
        <v>75</v>
      </c>
      <c r="AY586" s="166" t="s">
        <v>147</v>
      </c>
    </row>
    <row r="587" spans="2:65" s="12" customFormat="1" ht="11.25">
      <c r="B587" s="157"/>
      <c r="D587" s="158" t="s">
        <v>218</v>
      </c>
      <c r="E587" s="164" t="s">
        <v>19</v>
      </c>
      <c r="F587" s="159" t="s">
        <v>658</v>
      </c>
      <c r="H587" s="160">
        <v>38.93</v>
      </c>
      <c r="I587" s="161"/>
      <c r="L587" s="157"/>
      <c r="M587" s="162"/>
      <c r="T587" s="163"/>
      <c r="AT587" s="164" t="s">
        <v>218</v>
      </c>
      <c r="AU587" s="164" t="s">
        <v>85</v>
      </c>
      <c r="AV587" s="12" t="s">
        <v>85</v>
      </c>
      <c r="AW587" s="12" t="s">
        <v>37</v>
      </c>
      <c r="AX587" s="12" t="s">
        <v>75</v>
      </c>
      <c r="AY587" s="164" t="s">
        <v>147</v>
      </c>
    </row>
    <row r="588" spans="2:65" s="13" customFormat="1" ht="11.25">
      <c r="B588" s="165"/>
      <c r="D588" s="158" t="s">
        <v>218</v>
      </c>
      <c r="E588" s="166" t="s">
        <v>19</v>
      </c>
      <c r="F588" s="167" t="s">
        <v>383</v>
      </c>
      <c r="H588" s="166" t="s">
        <v>19</v>
      </c>
      <c r="I588" s="168"/>
      <c r="L588" s="165"/>
      <c r="M588" s="169"/>
      <c r="T588" s="170"/>
      <c r="AT588" s="166" t="s">
        <v>218</v>
      </c>
      <c r="AU588" s="166" t="s">
        <v>85</v>
      </c>
      <c r="AV588" s="13" t="s">
        <v>83</v>
      </c>
      <c r="AW588" s="13" t="s">
        <v>37</v>
      </c>
      <c r="AX588" s="13" t="s">
        <v>75</v>
      </c>
      <c r="AY588" s="166" t="s">
        <v>147</v>
      </c>
    </row>
    <row r="589" spans="2:65" s="12" customFormat="1" ht="11.25">
      <c r="B589" s="157"/>
      <c r="D589" s="158" t="s">
        <v>218</v>
      </c>
      <c r="E589" s="164" t="s">
        <v>19</v>
      </c>
      <c r="F589" s="159" t="s">
        <v>659</v>
      </c>
      <c r="H589" s="160">
        <v>61.87</v>
      </c>
      <c r="I589" s="161"/>
      <c r="L589" s="157"/>
      <c r="M589" s="162"/>
      <c r="T589" s="163"/>
      <c r="AT589" s="164" t="s">
        <v>218</v>
      </c>
      <c r="AU589" s="164" t="s">
        <v>85</v>
      </c>
      <c r="AV589" s="12" t="s">
        <v>85</v>
      </c>
      <c r="AW589" s="12" t="s">
        <v>37</v>
      </c>
      <c r="AX589" s="12" t="s">
        <v>75</v>
      </c>
      <c r="AY589" s="164" t="s">
        <v>147</v>
      </c>
    </row>
    <row r="590" spans="2:65" s="13" customFormat="1" ht="11.25">
      <c r="B590" s="165"/>
      <c r="D590" s="158" t="s">
        <v>218</v>
      </c>
      <c r="E590" s="166" t="s">
        <v>19</v>
      </c>
      <c r="F590" s="167" t="s">
        <v>410</v>
      </c>
      <c r="H590" s="166" t="s">
        <v>19</v>
      </c>
      <c r="I590" s="168"/>
      <c r="L590" s="165"/>
      <c r="M590" s="169"/>
      <c r="T590" s="170"/>
      <c r="AT590" s="166" t="s">
        <v>218</v>
      </c>
      <c r="AU590" s="166" t="s">
        <v>85</v>
      </c>
      <c r="AV590" s="13" t="s">
        <v>83</v>
      </c>
      <c r="AW590" s="13" t="s">
        <v>37</v>
      </c>
      <c r="AX590" s="13" t="s">
        <v>75</v>
      </c>
      <c r="AY590" s="166" t="s">
        <v>147</v>
      </c>
    </row>
    <row r="591" spans="2:65" s="12" customFormat="1" ht="11.25">
      <c r="B591" s="157"/>
      <c r="D591" s="158" t="s">
        <v>218</v>
      </c>
      <c r="E591" s="164" t="s">
        <v>19</v>
      </c>
      <c r="F591" s="159" t="s">
        <v>660</v>
      </c>
      <c r="H591" s="160">
        <v>11.92</v>
      </c>
      <c r="I591" s="161"/>
      <c r="L591" s="157"/>
      <c r="M591" s="162"/>
      <c r="T591" s="163"/>
      <c r="AT591" s="164" t="s">
        <v>218</v>
      </c>
      <c r="AU591" s="164" t="s">
        <v>85</v>
      </c>
      <c r="AV591" s="12" t="s">
        <v>85</v>
      </c>
      <c r="AW591" s="12" t="s">
        <v>37</v>
      </c>
      <c r="AX591" s="12" t="s">
        <v>75</v>
      </c>
      <c r="AY591" s="164" t="s">
        <v>147</v>
      </c>
    </row>
    <row r="592" spans="2:65" s="13" customFormat="1" ht="11.25">
      <c r="B592" s="165"/>
      <c r="D592" s="158" t="s">
        <v>218</v>
      </c>
      <c r="E592" s="166" t="s">
        <v>19</v>
      </c>
      <c r="F592" s="167" t="s">
        <v>499</v>
      </c>
      <c r="H592" s="166" t="s">
        <v>19</v>
      </c>
      <c r="I592" s="168"/>
      <c r="L592" s="165"/>
      <c r="M592" s="169"/>
      <c r="T592" s="170"/>
      <c r="AT592" s="166" t="s">
        <v>218</v>
      </c>
      <c r="AU592" s="166" t="s">
        <v>85</v>
      </c>
      <c r="AV592" s="13" t="s">
        <v>83</v>
      </c>
      <c r="AW592" s="13" t="s">
        <v>37</v>
      </c>
      <c r="AX592" s="13" t="s">
        <v>75</v>
      </c>
      <c r="AY592" s="166" t="s">
        <v>147</v>
      </c>
    </row>
    <row r="593" spans="2:65" s="12" customFormat="1" ht="11.25">
      <c r="B593" s="157"/>
      <c r="D593" s="158" t="s">
        <v>218</v>
      </c>
      <c r="E593" s="164" t="s">
        <v>19</v>
      </c>
      <c r="F593" s="159" t="s">
        <v>661</v>
      </c>
      <c r="H593" s="160">
        <v>10.74</v>
      </c>
      <c r="I593" s="161"/>
      <c r="L593" s="157"/>
      <c r="M593" s="162"/>
      <c r="T593" s="163"/>
      <c r="AT593" s="164" t="s">
        <v>218</v>
      </c>
      <c r="AU593" s="164" t="s">
        <v>85</v>
      </c>
      <c r="AV593" s="12" t="s">
        <v>85</v>
      </c>
      <c r="AW593" s="12" t="s">
        <v>37</v>
      </c>
      <c r="AX593" s="12" t="s">
        <v>75</v>
      </c>
      <c r="AY593" s="164" t="s">
        <v>147</v>
      </c>
    </row>
    <row r="594" spans="2:65" s="13" customFormat="1" ht="11.25">
      <c r="B594" s="165"/>
      <c r="D594" s="158" t="s">
        <v>218</v>
      </c>
      <c r="E594" s="166" t="s">
        <v>19</v>
      </c>
      <c r="F594" s="167" t="s">
        <v>392</v>
      </c>
      <c r="H594" s="166" t="s">
        <v>19</v>
      </c>
      <c r="I594" s="168"/>
      <c r="L594" s="165"/>
      <c r="M594" s="169"/>
      <c r="T594" s="170"/>
      <c r="AT594" s="166" t="s">
        <v>218</v>
      </c>
      <c r="AU594" s="166" t="s">
        <v>85</v>
      </c>
      <c r="AV594" s="13" t="s">
        <v>83</v>
      </c>
      <c r="AW594" s="13" t="s">
        <v>37</v>
      </c>
      <c r="AX594" s="13" t="s">
        <v>75</v>
      </c>
      <c r="AY594" s="166" t="s">
        <v>147</v>
      </c>
    </row>
    <row r="595" spans="2:65" s="12" customFormat="1" ht="11.25">
      <c r="B595" s="157"/>
      <c r="D595" s="158" t="s">
        <v>218</v>
      </c>
      <c r="E595" s="164" t="s">
        <v>19</v>
      </c>
      <c r="F595" s="159" t="s">
        <v>662</v>
      </c>
      <c r="H595" s="160">
        <v>76.805000000000007</v>
      </c>
      <c r="I595" s="161"/>
      <c r="L595" s="157"/>
      <c r="M595" s="162"/>
      <c r="T595" s="163"/>
      <c r="AT595" s="164" t="s">
        <v>218</v>
      </c>
      <c r="AU595" s="164" t="s">
        <v>85</v>
      </c>
      <c r="AV595" s="12" t="s">
        <v>85</v>
      </c>
      <c r="AW595" s="12" t="s">
        <v>37</v>
      </c>
      <c r="AX595" s="12" t="s">
        <v>75</v>
      </c>
      <c r="AY595" s="164" t="s">
        <v>147</v>
      </c>
    </row>
    <row r="596" spans="2:65" s="13" customFormat="1" ht="11.25">
      <c r="B596" s="165"/>
      <c r="D596" s="158" t="s">
        <v>218</v>
      </c>
      <c r="E596" s="166" t="s">
        <v>19</v>
      </c>
      <c r="F596" s="167" t="s">
        <v>394</v>
      </c>
      <c r="H596" s="166" t="s">
        <v>19</v>
      </c>
      <c r="I596" s="168"/>
      <c r="L596" s="165"/>
      <c r="M596" s="169"/>
      <c r="T596" s="170"/>
      <c r="AT596" s="166" t="s">
        <v>218</v>
      </c>
      <c r="AU596" s="166" t="s">
        <v>85</v>
      </c>
      <c r="AV596" s="13" t="s">
        <v>83</v>
      </c>
      <c r="AW596" s="13" t="s">
        <v>37</v>
      </c>
      <c r="AX596" s="13" t="s">
        <v>75</v>
      </c>
      <c r="AY596" s="166" t="s">
        <v>147</v>
      </c>
    </row>
    <row r="597" spans="2:65" s="12" customFormat="1" ht="11.25">
      <c r="B597" s="157"/>
      <c r="D597" s="158" t="s">
        <v>218</v>
      </c>
      <c r="E597" s="164" t="s">
        <v>19</v>
      </c>
      <c r="F597" s="159" t="s">
        <v>663</v>
      </c>
      <c r="H597" s="160">
        <v>63.026000000000003</v>
      </c>
      <c r="I597" s="161"/>
      <c r="L597" s="157"/>
      <c r="M597" s="162"/>
      <c r="T597" s="163"/>
      <c r="AT597" s="164" t="s">
        <v>218</v>
      </c>
      <c r="AU597" s="164" t="s">
        <v>85</v>
      </c>
      <c r="AV597" s="12" t="s">
        <v>85</v>
      </c>
      <c r="AW597" s="12" t="s">
        <v>37</v>
      </c>
      <c r="AX597" s="12" t="s">
        <v>75</v>
      </c>
      <c r="AY597" s="164" t="s">
        <v>147</v>
      </c>
    </row>
    <row r="598" spans="2:65" s="14" customFormat="1" ht="11.25">
      <c r="B598" s="171"/>
      <c r="D598" s="158" t="s">
        <v>218</v>
      </c>
      <c r="E598" s="172" t="s">
        <v>19</v>
      </c>
      <c r="F598" s="173" t="s">
        <v>256</v>
      </c>
      <c r="H598" s="174">
        <v>371.82300000000004</v>
      </c>
      <c r="I598" s="175"/>
      <c r="L598" s="171"/>
      <c r="M598" s="176"/>
      <c r="T598" s="177"/>
      <c r="AT598" s="172" t="s">
        <v>218</v>
      </c>
      <c r="AU598" s="172" t="s">
        <v>85</v>
      </c>
      <c r="AV598" s="14" t="s">
        <v>153</v>
      </c>
      <c r="AW598" s="14" t="s">
        <v>37</v>
      </c>
      <c r="AX598" s="14" t="s">
        <v>83</v>
      </c>
      <c r="AY598" s="172" t="s">
        <v>147</v>
      </c>
    </row>
    <row r="599" spans="2:65" s="1" customFormat="1" ht="24.2" customHeight="1">
      <c r="B599" s="32"/>
      <c r="C599" s="146" t="s">
        <v>664</v>
      </c>
      <c r="D599" s="146" t="s">
        <v>213</v>
      </c>
      <c r="E599" s="147" t="s">
        <v>665</v>
      </c>
      <c r="F599" s="148" t="s">
        <v>666</v>
      </c>
      <c r="G599" s="149" t="s">
        <v>236</v>
      </c>
      <c r="H599" s="150">
        <v>379.137</v>
      </c>
      <c r="I599" s="151"/>
      <c r="J599" s="152">
        <f>ROUND(I599*H599,2)</f>
        <v>0</v>
      </c>
      <c r="K599" s="153"/>
      <c r="L599" s="154"/>
      <c r="M599" s="155" t="s">
        <v>19</v>
      </c>
      <c r="N599" s="156" t="s">
        <v>46</v>
      </c>
      <c r="P599" s="138">
        <f>O599*H599</f>
        <v>0</v>
      </c>
      <c r="Q599" s="138">
        <v>5.9999999999999995E-4</v>
      </c>
      <c r="R599" s="138">
        <f>Q599*H599</f>
        <v>0.22748219999999997</v>
      </c>
      <c r="S599" s="138">
        <v>0</v>
      </c>
      <c r="T599" s="139">
        <f>S599*H599</f>
        <v>0</v>
      </c>
      <c r="AR599" s="140" t="s">
        <v>186</v>
      </c>
      <c r="AT599" s="140" t="s">
        <v>213</v>
      </c>
      <c r="AU599" s="140" t="s">
        <v>85</v>
      </c>
      <c r="AY599" s="17" t="s">
        <v>147</v>
      </c>
      <c r="BE599" s="141">
        <f>IF(N599="základní",J599,0)</f>
        <v>0</v>
      </c>
      <c r="BF599" s="141">
        <f>IF(N599="snížená",J599,0)</f>
        <v>0</v>
      </c>
      <c r="BG599" s="141">
        <f>IF(N599="zákl. přenesená",J599,0)</f>
        <v>0</v>
      </c>
      <c r="BH599" s="141">
        <f>IF(N599="sníž. přenesená",J599,0)</f>
        <v>0</v>
      </c>
      <c r="BI599" s="141">
        <f>IF(N599="nulová",J599,0)</f>
        <v>0</v>
      </c>
      <c r="BJ599" s="17" t="s">
        <v>83</v>
      </c>
      <c r="BK599" s="141">
        <f>ROUND(I599*H599,2)</f>
        <v>0</v>
      </c>
      <c r="BL599" s="17" t="s">
        <v>153</v>
      </c>
      <c r="BM599" s="140" t="s">
        <v>667</v>
      </c>
    </row>
    <row r="600" spans="2:65" s="12" customFormat="1" ht="11.25">
      <c r="B600" s="157"/>
      <c r="D600" s="158" t="s">
        <v>218</v>
      </c>
      <c r="F600" s="159" t="s">
        <v>668</v>
      </c>
      <c r="H600" s="160">
        <v>379.137</v>
      </c>
      <c r="I600" s="161"/>
      <c r="L600" s="157"/>
      <c r="M600" s="162"/>
      <c r="T600" s="163"/>
      <c r="AT600" s="164" t="s">
        <v>218</v>
      </c>
      <c r="AU600" s="164" t="s">
        <v>85</v>
      </c>
      <c r="AV600" s="12" t="s">
        <v>85</v>
      </c>
      <c r="AW600" s="12" t="s">
        <v>4</v>
      </c>
      <c r="AX600" s="12" t="s">
        <v>83</v>
      </c>
      <c r="AY600" s="164" t="s">
        <v>147</v>
      </c>
    </row>
    <row r="601" spans="2:65" s="1" customFormat="1" ht="24.2" customHeight="1">
      <c r="B601" s="32"/>
      <c r="C601" s="146" t="s">
        <v>669</v>
      </c>
      <c r="D601" s="146" t="s">
        <v>213</v>
      </c>
      <c r="E601" s="147" t="s">
        <v>670</v>
      </c>
      <c r="F601" s="148" t="s">
        <v>671</v>
      </c>
      <c r="G601" s="149" t="s">
        <v>236</v>
      </c>
      <c r="H601" s="150">
        <v>10.74</v>
      </c>
      <c r="I601" s="151"/>
      <c r="J601" s="152">
        <f>ROUND(I601*H601,2)</f>
        <v>0</v>
      </c>
      <c r="K601" s="153"/>
      <c r="L601" s="154"/>
      <c r="M601" s="155" t="s">
        <v>19</v>
      </c>
      <c r="N601" s="156" t="s">
        <v>46</v>
      </c>
      <c r="P601" s="138">
        <f>O601*H601</f>
        <v>0</v>
      </c>
      <c r="Q601" s="138">
        <v>3.2000000000000003E-4</v>
      </c>
      <c r="R601" s="138">
        <f>Q601*H601</f>
        <v>3.4368000000000003E-3</v>
      </c>
      <c r="S601" s="138">
        <v>0</v>
      </c>
      <c r="T601" s="139">
        <f>S601*H601</f>
        <v>0</v>
      </c>
      <c r="AR601" s="140" t="s">
        <v>186</v>
      </c>
      <c r="AT601" s="140" t="s">
        <v>213</v>
      </c>
      <c r="AU601" s="140" t="s">
        <v>85</v>
      </c>
      <c r="AY601" s="17" t="s">
        <v>147</v>
      </c>
      <c r="BE601" s="141">
        <f>IF(N601="základní",J601,0)</f>
        <v>0</v>
      </c>
      <c r="BF601" s="141">
        <f>IF(N601="snížená",J601,0)</f>
        <v>0</v>
      </c>
      <c r="BG601" s="141">
        <f>IF(N601="zákl. přenesená",J601,0)</f>
        <v>0</v>
      </c>
      <c r="BH601" s="141">
        <f>IF(N601="sníž. přenesená",J601,0)</f>
        <v>0</v>
      </c>
      <c r="BI601" s="141">
        <f>IF(N601="nulová",J601,0)</f>
        <v>0</v>
      </c>
      <c r="BJ601" s="17" t="s">
        <v>83</v>
      </c>
      <c r="BK601" s="141">
        <f>ROUND(I601*H601,2)</f>
        <v>0</v>
      </c>
      <c r="BL601" s="17" t="s">
        <v>153</v>
      </c>
      <c r="BM601" s="140" t="s">
        <v>672</v>
      </c>
    </row>
    <row r="602" spans="2:65" s="13" customFormat="1" ht="11.25">
      <c r="B602" s="165"/>
      <c r="D602" s="158" t="s">
        <v>218</v>
      </c>
      <c r="E602" s="166" t="s">
        <v>19</v>
      </c>
      <c r="F602" s="167" t="s">
        <v>499</v>
      </c>
      <c r="H602" s="166" t="s">
        <v>19</v>
      </c>
      <c r="I602" s="168"/>
      <c r="L602" s="165"/>
      <c r="M602" s="169"/>
      <c r="T602" s="170"/>
      <c r="AT602" s="166" t="s">
        <v>218</v>
      </c>
      <c r="AU602" s="166" t="s">
        <v>85</v>
      </c>
      <c r="AV602" s="13" t="s">
        <v>83</v>
      </c>
      <c r="AW602" s="13" t="s">
        <v>37</v>
      </c>
      <c r="AX602" s="13" t="s">
        <v>75</v>
      </c>
      <c r="AY602" s="166" t="s">
        <v>147</v>
      </c>
    </row>
    <row r="603" spans="2:65" s="12" customFormat="1" ht="11.25">
      <c r="B603" s="157"/>
      <c r="D603" s="158" t="s">
        <v>218</v>
      </c>
      <c r="E603" s="164" t="s">
        <v>19</v>
      </c>
      <c r="F603" s="159" t="s">
        <v>661</v>
      </c>
      <c r="H603" s="160">
        <v>10.74</v>
      </c>
      <c r="I603" s="161"/>
      <c r="L603" s="157"/>
      <c r="M603" s="162"/>
      <c r="T603" s="163"/>
      <c r="AT603" s="164" t="s">
        <v>218</v>
      </c>
      <c r="AU603" s="164" t="s">
        <v>85</v>
      </c>
      <c r="AV603" s="12" t="s">
        <v>85</v>
      </c>
      <c r="AW603" s="12" t="s">
        <v>37</v>
      </c>
      <c r="AX603" s="12" t="s">
        <v>83</v>
      </c>
      <c r="AY603" s="164" t="s">
        <v>147</v>
      </c>
    </row>
    <row r="604" spans="2:65" s="1" customFormat="1" ht="24.2" customHeight="1">
      <c r="B604" s="32"/>
      <c r="C604" s="128" t="s">
        <v>673</v>
      </c>
      <c r="D604" s="128" t="s">
        <v>149</v>
      </c>
      <c r="E604" s="129" t="s">
        <v>674</v>
      </c>
      <c r="F604" s="130" t="s">
        <v>675</v>
      </c>
      <c r="G604" s="131" t="s">
        <v>236</v>
      </c>
      <c r="H604" s="132">
        <v>2822.8780000000002</v>
      </c>
      <c r="I604" s="133"/>
      <c r="J604" s="134">
        <f>ROUND(I604*H604,2)</f>
        <v>0</v>
      </c>
      <c r="K604" s="135"/>
      <c r="L604" s="32"/>
      <c r="M604" s="136" t="s">
        <v>19</v>
      </c>
      <c r="N604" s="137" t="s">
        <v>46</v>
      </c>
      <c r="P604" s="138">
        <f>O604*H604</f>
        <v>0</v>
      </c>
      <c r="Q604" s="138">
        <v>0</v>
      </c>
      <c r="R604" s="138">
        <f>Q604*H604</f>
        <v>0</v>
      </c>
      <c r="S604" s="138">
        <v>0</v>
      </c>
      <c r="T604" s="139">
        <f>S604*H604</f>
        <v>0</v>
      </c>
      <c r="AR604" s="140" t="s">
        <v>153</v>
      </c>
      <c r="AT604" s="140" t="s">
        <v>149</v>
      </c>
      <c r="AU604" s="140" t="s">
        <v>85</v>
      </c>
      <c r="AY604" s="17" t="s">
        <v>147</v>
      </c>
      <c r="BE604" s="141">
        <f>IF(N604="základní",J604,0)</f>
        <v>0</v>
      </c>
      <c r="BF604" s="141">
        <f>IF(N604="snížená",J604,0)</f>
        <v>0</v>
      </c>
      <c r="BG604" s="141">
        <f>IF(N604="zákl. přenesená",J604,0)</f>
        <v>0</v>
      </c>
      <c r="BH604" s="141">
        <f>IF(N604="sníž. přenesená",J604,0)</f>
        <v>0</v>
      </c>
      <c r="BI604" s="141">
        <f>IF(N604="nulová",J604,0)</f>
        <v>0</v>
      </c>
      <c r="BJ604" s="17" t="s">
        <v>83</v>
      </c>
      <c r="BK604" s="141">
        <f>ROUND(I604*H604,2)</f>
        <v>0</v>
      </c>
      <c r="BL604" s="17" t="s">
        <v>153</v>
      </c>
      <c r="BM604" s="140" t="s">
        <v>676</v>
      </c>
    </row>
    <row r="605" spans="2:65" s="1" customFormat="1" ht="11.25">
      <c r="B605" s="32"/>
      <c r="D605" s="142" t="s">
        <v>155</v>
      </c>
      <c r="F605" s="143" t="s">
        <v>677</v>
      </c>
      <c r="I605" s="144"/>
      <c r="L605" s="32"/>
      <c r="M605" s="145"/>
      <c r="T605" s="53"/>
      <c r="AT605" s="17" t="s">
        <v>155</v>
      </c>
      <c r="AU605" s="17" t="s">
        <v>85</v>
      </c>
    </row>
    <row r="606" spans="2:65" s="13" customFormat="1" ht="11.25">
      <c r="B606" s="165"/>
      <c r="D606" s="158" t="s">
        <v>218</v>
      </c>
      <c r="E606" s="166" t="s">
        <v>19</v>
      </c>
      <c r="F606" s="167" t="s">
        <v>678</v>
      </c>
      <c r="H606" s="166" t="s">
        <v>19</v>
      </c>
      <c r="I606" s="168"/>
      <c r="L606" s="165"/>
      <c r="M606" s="169"/>
      <c r="T606" s="170"/>
      <c r="AT606" s="166" t="s">
        <v>218</v>
      </c>
      <c r="AU606" s="166" t="s">
        <v>85</v>
      </c>
      <c r="AV606" s="13" t="s">
        <v>83</v>
      </c>
      <c r="AW606" s="13" t="s">
        <v>37</v>
      </c>
      <c r="AX606" s="13" t="s">
        <v>75</v>
      </c>
      <c r="AY606" s="166" t="s">
        <v>147</v>
      </c>
    </row>
    <row r="607" spans="2:65" s="12" customFormat="1" ht="11.25">
      <c r="B607" s="157"/>
      <c r="D607" s="158" t="s">
        <v>218</v>
      </c>
      <c r="E607" s="164" t="s">
        <v>19</v>
      </c>
      <c r="F607" s="159" t="s">
        <v>679</v>
      </c>
      <c r="H607" s="160">
        <v>1646.7370000000001</v>
      </c>
      <c r="I607" s="161"/>
      <c r="L607" s="157"/>
      <c r="M607" s="162"/>
      <c r="T607" s="163"/>
      <c r="AT607" s="164" t="s">
        <v>218</v>
      </c>
      <c r="AU607" s="164" t="s">
        <v>85</v>
      </c>
      <c r="AV607" s="12" t="s">
        <v>85</v>
      </c>
      <c r="AW607" s="12" t="s">
        <v>37</v>
      </c>
      <c r="AX607" s="12" t="s">
        <v>75</v>
      </c>
      <c r="AY607" s="164" t="s">
        <v>147</v>
      </c>
    </row>
    <row r="608" spans="2:65" s="13" customFormat="1" ht="11.25">
      <c r="B608" s="165"/>
      <c r="D608" s="158" t="s">
        <v>218</v>
      </c>
      <c r="E608" s="166" t="s">
        <v>19</v>
      </c>
      <c r="F608" s="167" t="s">
        <v>680</v>
      </c>
      <c r="H608" s="166" t="s">
        <v>19</v>
      </c>
      <c r="I608" s="168"/>
      <c r="L608" s="165"/>
      <c r="M608" s="169"/>
      <c r="T608" s="170"/>
      <c r="AT608" s="166" t="s">
        <v>218</v>
      </c>
      <c r="AU608" s="166" t="s">
        <v>85</v>
      </c>
      <c r="AV608" s="13" t="s">
        <v>83</v>
      </c>
      <c r="AW608" s="13" t="s">
        <v>37</v>
      </c>
      <c r="AX608" s="13" t="s">
        <v>75</v>
      </c>
      <c r="AY608" s="166" t="s">
        <v>147</v>
      </c>
    </row>
    <row r="609" spans="2:65" s="12" customFormat="1" ht="11.25">
      <c r="B609" s="157"/>
      <c r="D609" s="158" t="s">
        <v>218</v>
      </c>
      <c r="E609" s="164" t="s">
        <v>19</v>
      </c>
      <c r="F609" s="159" t="s">
        <v>681</v>
      </c>
      <c r="H609" s="160">
        <v>764.55899999999997</v>
      </c>
      <c r="I609" s="161"/>
      <c r="L609" s="157"/>
      <c r="M609" s="162"/>
      <c r="T609" s="163"/>
      <c r="AT609" s="164" t="s">
        <v>218</v>
      </c>
      <c r="AU609" s="164" t="s">
        <v>85</v>
      </c>
      <c r="AV609" s="12" t="s">
        <v>85</v>
      </c>
      <c r="AW609" s="12" t="s">
        <v>37</v>
      </c>
      <c r="AX609" s="12" t="s">
        <v>75</v>
      </c>
      <c r="AY609" s="164" t="s">
        <v>147</v>
      </c>
    </row>
    <row r="610" spans="2:65" s="13" customFormat="1" ht="11.25">
      <c r="B610" s="165"/>
      <c r="D610" s="158" t="s">
        <v>218</v>
      </c>
      <c r="E610" s="166" t="s">
        <v>19</v>
      </c>
      <c r="F610" s="167" t="s">
        <v>682</v>
      </c>
      <c r="H610" s="166" t="s">
        <v>19</v>
      </c>
      <c r="I610" s="168"/>
      <c r="L610" s="165"/>
      <c r="M610" s="169"/>
      <c r="T610" s="170"/>
      <c r="AT610" s="166" t="s">
        <v>218</v>
      </c>
      <c r="AU610" s="166" t="s">
        <v>85</v>
      </c>
      <c r="AV610" s="13" t="s">
        <v>83</v>
      </c>
      <c r="AW610" s="13" t="s">
        <v>37</v>
      </c>
      <c r="AX610" s="13" t="s">
        <v>75</v>
      </c>
      <c r="AY610" s="166" t="s">
        <v>147</v>
      </c>
    </row>
    <row r="611" spans="2:65" s="12" customFormat="1" ht="11.25">
      <c r="B611" s="157"/>
      <c r="D611" s="158" t="s">
        <v>218</v>
      </c>
      <c r="E611" s="164" t="s">
        <v>19</v>
      </c>
      <c r="F611" s="159" t="s">
        <v>683</v>
      </c>
      <c r="H611" s="160">
        <v>205.791</v>
      </c>
      <c r="I611" s="161"/>
      <c r="L611" s="157"/>
      <c r="M611" s="162"/>
      <c r="T611" s="163"/>
      <c r="AT611" s="164" t="s">
        <v>218</v>
      </c>
      <c r="AU611" s="164" t="s">
        <v>85</v>
      </c>
      <c r="AV611" s="12" t="s">
        <v>85</v>
      </c>
      <c r="AW611" s="12" t="s">
        <v>37</v>
      </c>
      <c r="AX611" s="12" t="s">
        <v>75</v>
      </c>
      <c r="AY611" s="164" t="s">
        <v>147</v>
      </c>
    </row>
    <row r="612" spans="2:65" s="13" customFormat="1" ht="11.25">
      <c r="B612" s="165"/>
      <c r="D612" s="158" t="s">
        <v>218</v>
      </c>
      <c r="E612" s="166" t="s">
        <v>19</v>
      </c>
      <c r="F612" s="167" t="s">
        <v>684</v>
      </c>
      <c r="H612" s="166" t="s">
        <v>19</v>
      </c>
      <c r="I612" s="168"/>
      <c r="L612" s="165"/>
      <c r="M612" s="169"/>
      <c r="T612" s="170"/>
      <c r="AT612" s="166" t="s">
        <v>218</v>
      </c>
      <c r="AU612" s="166" t="s">
        <v>85</v>
      </c>
      <c r="AV612" s="13" t="s">
        <v>83</v>
      </c>
      <c r="AW612" s="13" t="s">
        <v>37</v>
      </c>
      <c r="AX612" s="13" t="s">
        <v>75</v>
      </c>
      <c r="AY612" s="166" t="s">
        <v>147</v>
      </c>
    </row>
    <row r="613" spans="2:65" s="12" customFormat="1" ht="11.25">
      <c r="B613" s="157"/>
      <c r="D613" s="158" t="s">
        <v>218</v>
      </c>
      <c r="E613" s="164" t="s">
        <v>19</v>
      </c>
      <c r="F613" s="159" t="s">
        <v>683</v>
      </c>
      <c r="H613" s="160">
        <v>205.791</v>
      </c>
      <c r="I613" s="161"/>
      <c r="L613" s="157"/>
      <c r="M613" s="162"/>
      <c r="T613" s="163"/>
      <c r="AT613" s="164" t="s">
        <v>218</v>
      </c>
      <c r="AU613" s="164" t="s">
        <v>85</v>
      </c>
      <c r="AV613" s="12" t="s">
        <v>85</v>
      </c>
      <c r="AW613" s="12" t="s">
        <v>37</v>
      </c>
      <c r="AX613" s="12" t="s">
        <v>75</v>
      </c>
      <c r="AY613" s="164" t="s">
        <v>147</v>
      </c>
    </row>
    <row r="614" spans="2:65" s="14" customFormat="1" ht="11.25">
      <c r="B614" s="171"/>
      <c r="D614" s="158" t="s">
        <v>218</v>
      </c>
      <c r="E614" s="172" t="s">
        <v>19</v>
      </c>
      <c r="F614" s="173" t="s">
        <v>256</v>
      </c>
      <c r="H614" s="174">
        <v>2822.8780000000006</v>
      </c>
      <c r="I614" s="175"/>
      <c r="L614" s="171"/>
      <c r="M614" s="176"/>
      <c r="T614" s="177"/>
      <c r="AT614" s="172" t="s">
        <v>218</v>
      </c>
      <c r="AU614" s="172" t="s">
        <v>85</v>
      </c>
      <c r="AV614" s="14" t="s">
        <v>153</v>
      </c>
      <c r="AW614" s="14" t="s">
        <v>37</v>
      </c>
      <c r="AX614" s="14" t="s">
        <v>83</v>
      </c>
      <c r="AY614" s="172" t="s">
        <v>147</v>
      </c>
    </row>
    <row r="615" spans="2:65" s="1" customFormat="1" ht="24.2" customHeight="1">
      <c r="B615" s="32"/>
      <c r="C615" s="146" t="s">
        <v>685</v>
      </c>
      <c r="D615" s="146" t="s">
        <v>213</v>
      </c>
      <c r="E615" s="147" t="s">
        <v>686</v>
      </c>
      <c r="F615" s="148" t="s">
        <v>687</v>
      </c>
      <c r="G615" s="149" t="s">
        <v>236</v>
      </c>
      <c r="H615" s="150">
        <v>1646.7370000000001</v>
      </c>
      <c r="I615" s="151"/>
      <c r="J615" s="152">
        <f>ROUND(I615*H615,2)</f>
        <v>0</v>
      </c>
      <c r="K615" s="153"/>
      <c r="L615" s="154"/>
      <c r="M615" s="155" t="s">
        <v>19</v>
      </c>
      <c r="N615" s="156" t="s">
        <v>46</v>
      </c>
      <c r="P615" s="138">
        <f>O615*H615</f>
        <v>0</v>
      </c>
      <c r="Q615" s="138">
        <v>1.2E-4</v>
      </c>
      <c r="R615" s="138">
        <f>Q615*H615</f>
        <v>0.19760844000000002</v>
      </c>
      <c r="S615" s="138">
        <v>0</v>
      </c>
      <c r="T615" s="139">
        <f>S615*H615</f>
        <v>0</v>
      </c>
      <c r="AR615" s="140" t="s">
        <v>186</v>
      </c>
      <c r="AT615" s="140" t="s">
        <v>213</v>
      </c>
      <c r="AU615" s="140" t="s">
        <v>85</v>
      </c>
      <c r="AY615" s="17" t="s">
        <v>147</v>
      </c>
      <c r="BE615" s="141">
        <f>IF(N615="základní",J615,0)</f>
        <v>0</v>
      </c>
      <c r="BF615" s="141">
        <f>IF(N615="snížená",J615,0)</f>
        <v>0</v>
      </c>
      <c r="BG615" s="141">
        <f>IF(N615="zákl. přenesená",J615,0)</f>
        <v>0</v>
      </c>
      <c r="BH615" s="141">
        <f>IF(N615="sníž. přenesená",J615,0)</f>
        <v>0</v>
      </c>
      <c r="BI615" s="141">
        <f>IF(N615="nulová",J615,0)</f>
        <v>0</v>
      </c>
      <c r="BJ615" s="17" t="s">
        <v>83</v>
      </c>
      <c r="BK615" s="141">
        <f>ROUND(I615*H615,2)</f>
        <v>0</v>
      </c>
      <c r="BL615" s="17" t="s">
        <v>153</v>
      </c>
      <c r="BM615" s="140" t="s">
        <v>688</v>
      </c>
    </row>
    <row r="616" spans="2:65" s="13" customFormat="1" ht="11.25">
      <c r="B616" s="165"/>
      <c r="D616" s="158" t="s">
        <v>218</v>
      </c>
      <c r="E616" s="166" t="s">
        <v>19</v>
      </c>
      <c r="F616" s="167" t="s">
        <v>386</v>
      </c>
      <c r="H616" s="166" t="s">
        <v>19</v>
      </c>
      <c r="I616" s="168"/>
      <c r="L616" s="165"/>
      <c r="M616" s="169"/>
      <c r="T616" s="170"/>
      <c r="AT616" s="166" t="s">
        <v>218</v>
      </c>
      <c r="AU616" s="166" t="s">
        <v>85</v>
      </c>
      <c r="AV616" s="13" t="s">
        <v>83</v>
      </c>
      <c r="AW616" s="13" t="s">
        <v>37</v>
      </c>
      <c r="AX616" s="13" t="s">
        <v>75</v>
      </c>
      <c r="AY616" s="166" t="s">
        <v>147</v>
      </c>
    </row>
    <row r="617" spans="2:65" s="12" customFormat="1" ht="11.25">
      <c r="B617" s="157"/>
      <c r="D617" s="158" t="s">
        <v>218</v>
      </c>
      <c r="E617" s="164" t="s">
        <v>19</v>
      </c>
      <c r="F617" s="159" t="s">
        <v>689</v>
      </c>
      <c r="H617" s="160">
        <v>177.5</v>
      </c>
      <c r="I617" s="161"/>
      <c r="L617" s="157"/>
      <c r="M617" s="162"/>
      <c r="T617" s="163"/>
      <c r="AT617" s="164" t="s">
        <v>218</v>
      </c>
      <c r="AU617" s="164" t="s">
        <v>85</v>
      </c>
      <c r="AV617" s="12" t="s">
        <v>85</v>
      </c>
      <c r="AW617" s="12" t="s">
        <v>37</v>
      </c>
      <c r="AX617" s="12" t="s">
        <v>75</v>
      </c>
      <c r="AY617" s="164" t="s">
        <v>147</v>
      </c>
    </row>
    <row r="618" spans="2:65" s="13" customFormat="1" ht="11.25">
      <c r="B618" s="165"/>
      <c r="D618" s="158" t="s">
        <v>218</v>
      </c>
      <c r="E618" s="166" t="s">
        <v>19</v>
      </c>
      <c r="F618" s="167" t="s">
        <v>410</v>
      </c>
      <c r="H618" s="166" t="s">
        <v>19</v>
      </c>
      <c r="I618" s="168"/>
      <c r="L618" s="165"/>
      <c r="M618" s="169"/>
      <c r="T618" s="170"/>
      <c r="AT618" s="166" t="s">
        <v>218</v>
      </c>
      <c r="AU618" s="166" t="s">
        <v>85</v>
      </c>
      <c r="AV618" s="13" t="s">
        <v>83</v>
      </c>
      <c r="AW618" s="13" t="s">
        <v>37</v>
      </c>
      <c r="AX618" s="13" t="s">
        <v>75</v>
      </c>
      <c r="AY618" s="166" t="s">
        <v>147</v>
      </c>
    </row>
    <row r="619" spans="2:65" s="12" customFormat="1" ht="11.25">
      <c r="B619" s="157"/>
      <c r="D619" s="158" t="s">
        <v>218</v>
      </c>
      <c r="E619" s="164" t="s">
        <v>19</v>
      </c>
      <c r="F619" s="159" t="s">
        <v>690</v>
      </c>
      <c r="H619" s="160">
        <v>41.57</v>
      </c>
      <c r="I619" s="161"/>
      <c r="L619" s="157"/>
      <c r="M619" s="162"/>
      <c r="T619" s="163"/>
      <c r="AT619" s="164" t="s">
        <v>218</v>
      </c>
      <c r="AU619" s="164" t="s">
        <v>85</v>
      </c>
      <c r="AV619" s="12" t="s">
        <v>85</v>
      </c>
      <c r="AW619" s="12" t="s">
        <v>37</v>
      </c>
      <c r="AX619" s="12" t="s">
        <v>75</v>
      </c>
      <c r="AY619" s="164" t="s">
        <v>147</v>
      </c>
    </row>
    <row r="620" spans="2:65" s="13" customFormat="1" ht="11.25">
      <c r="B620" s="165"/>
      <c r="D620" s="158" t="s">
        <v>218</v>
      </c>
      <c r="E620" s="166" t="s">
        <v>19</v>
      </c>
      <c r="F620" s="167" t="s">
        <v>390</v>
      </c>
      <c r="H620" s="166" t="s">
        <v>19</v>
      </c>
      <c r="I620" s="168"/>
      <c r="L620" s="165"/>
      <c r="M620" s="169"/>
      <c r="T620" s="170"/>
      <c r="AT620" s="166" t="s">
        <v>218</v>
      </c>
      <c r="AU620" s="166" t="s">
        <v>85</v>
      </c>
      <c r="AV620" s="13" t="s">
        <v>83</v>
      </c>
      <c r="AW620" s="13" t="s">
        <v>37</v>
      </c>
      <c r="AX620" s="13" t="s">
        <v>75</v>
      </c>
      <c r="AY620" s="166" t="s">
        <v>147</v>
      </c>
    </row>
    <row r="621" spans="2:65" s="12" customFormat="1" ht="11.25">
      <c r="B621" s="157"/>
      <c r="D621" s="158" t="s">
        <v>218</v>
      </c>
      <c r="E621" s="164" t="s">
        <v>19</v>
      </c>
      <c r="F621" s="159" t="s">
        <v>691</v>
      </c>
      <c r="H621" s="160">
        <v>94.6</v>
      </c>
      <c r="I621" s="161"/>
      <c r="L621" s="157"/>
      <c r="M621" s="162"/>
      <c r="T621" s="163"/>
      <c r="AT621" s="164" t="s">
        <v>218</v>
      </c>
      <c r="AU621" s="164" t="s">
        <v>85</v>
      </c>
      <c r="AV621" s="12" t="s">
        <v>85</v>
      </c>
      <c r="AW621" s="12" t="s">
        <v>37</v>
      </c>
      <c r="AX621" s="12" t="s">
        <v>75</v>
      </c>
      <c r="AY621" s="164" t="s">
        <v>147</v>
      </c>
    </row>
    <row r="622" spans="2:65" s="13" customFormat="1" ht="11.25">
      <c r="B622" s="165"/>
      <c r="D622" s="158" t="s">
        <v>218</v>
      </c>
      <c r="E622" s="166" t="s">
        <v>19</v>
      </c>
      <c r="F622" s="167" t="s">
        <v>383</v>
      </c>
      <c r="H622" s="166" t="s">
        <v>19</v>
      </c>
      <c r="I622" s="168"/>
      <c r="L622" s="165"/>
      <c r="M622" s="169"/>
      <c r="T622" s="170"/>
      <c r="AT622" s="166" t="s">
        <v>218</v>
      </c>
      <c r="AU622" s="166" t="s">
        <v>85</v>
      </c>
      <c r="AV622" s="13" t="s">
        <v>83</v>
      </c>
      <c r="AW622" s="13" t="s">
        <v>37</v>
      </c>
      <c r="AX622" s="13" t="s">
        <v>75</v>
      </c>
      <c r="AY622" s="166" t="s">
        <v>147</v>
      </c>
    </row>
    <row r="623" spans="2:65" s="12" customFormat="1" ht="11.25">
      <c r="B623" s="157"/>
      <c r="D623" s="158" t="s">
        <v>218</v>
      </c>
      <c r="E623" s="164" t="s">
        <v>19</v>
      </c>
      <c r="F623" s="159" t="s">
        <v>692</v>
      </c>
      <c r="H623" s="160">
        <v>180.3</v>
      </c>
      <c r="I623" s="161"/>
      <c r="L623" s="157"/>
      <c r="M623" s="162"/>
      <c r="T623" s="163"/>
      <c r="AT623" s="164" t="s">
        <v>218</v>
      </c>
      <c r="AU623" s="164" t="s">
        <v>85</v>
      </c>
      <c r="AV623" s="12" t="s">
        <v>85</v>
      </c>
      <c r="AW623" s="12" t="s">
        <v>37</v>
      </c>
      <c r="AX623" s="12" t="s">
        <v>75</v>
      </c>
      <c r="AY623" s="164" t="s">
        <v>147</v>
      </c>
    </row>
    <row r="624" spans="2:65" s="13" customFormat="1" ht="11.25">
      <c r="B624" s="165"/>
      <c r="D624" s="158" t="s">
        <v>218</v>
      </c>
      <c r="E624" s="166" t="s">
        <v>19</v>
      </c>
      <c r="F624" s="167" t="s">
        <v>392</v>
      </c>
      <c r="H624" s="166" t="s">
        <v>19</v>
      </c>
      <c r="I624" s="168"/>
      <c r="L624" s="165"/>
      <c r="M624" s="169"/>
      <c r="T624" s="170"/>
      <c r="AT624" s="166" t="s">
        <v>218</v>
      </c>
      <c r="AU624" s="166" t="s">
        <v>85</v>
      </c>
      <c r="AV624" s="13" t="s">
        <v>83</v>
      </c>
      <c r="AW624" s="13" t="s">
        <v>37</v>
      </c>
      <c r="AX624" s="13" t="s">
        <v>75</v>
      </c>
      <c r="AY624" s="166" t="s">
        <v>147</v>
      </c>
    </row>
    <row r="625" spans="2:51" s="12" customFormat="1" ht="11.25">
      <c r="B625" s="157"/>
      <c r="D625" s="158" t="s">
        <v>218</v>
      </c>
      <c r="E625" s="164" t="s">
        <v>19</v>
      </c>
      <c r="F625" s="159" t="s">
        <v>693</v>
      </c>
      <c r="H625" s="160">
        <v>188.6</v>
      </c>
      <c r="I625" s="161"/>
      <c r="L625" s="157"/>
      <c r="M625" s="162"/>
      <c r="T625" s="163"/>
      <c r="AT625" s="164" t="s">
        <v>218</v>
      </c>
      <c r="AU625" s="164" t="s">
        <v>85</v>
      </c>
      <c r="AV625" s="12" t="s">
        <v>85</v>
      </c>
      <c r="AW625" s="12" t="s">
        <v>37</v>
      </c>
      <c r="AX625" s="12" t="s">
        <v>75</v>
      </c>
      <c r="AY625" s="164" t="s">
        <v>147</v>
      </c>
    </row>
    <row r="626" spans="2:51" s="13" customFormat="1" ht="11.25">
      <c r="B626" s="165"/>
      <c r="D626" s="158" t="s">
        <v>218</v>
      </c>
      <c r="E626" s="166" t="s">
        <v>19</v>
      </c>
      <c r="F626" s="167" t="s">
        <v>394</v>
      </c>
      <c r="H626" s="166" t="s">
        <v>19</v>
      </c>
      <c r="I626" s="168"/>
      <c r="L626" s="165"/>
      <c r="M626" s="169"/>
      <c r="T626" s="170"/>
      <c r="AT626" s="166" t="s">
        <v>218</v>
      </c>
      <c r="AU626" s="166" t="s">
        <v>85</v>
      </c>
      <c r="AV626" s="13" t="s">
        <v>83</v>
      </c>
      <c r="AW626" s="13" t="s">
        <v>37</v>
      </c>
      <c r="AX626" s="13" t="s">
        <v>75</v>
      </c>
      <c r="AY626" s="166" t="s">
        <v>147</v>
      </c>
    </row>
    <row r="627" spans="2:51" s="12" customFormat="1" ht="11.25">
      <c r="B627" s="157"/>
      <c r="D627" s="158" t="s">
        <v>218</v>
      </c>
      <c r="E627" s="164" t="s">
        <v>19</v>
      </c>
      <c r="F627" s="159" t="s">
        <v>694</v>
      </c>
      <c r="H627" s="160">
        <v>157.6</v>
      </c>
      <c r="I627" s="161"/>
      <c r="L627" s="157"/>
      <c r="M627" s="162"/>
      <c r="T627" s="163"/>
      <c r="AT627" s="164" t="s">
        <v>218</v>
      </c>
      <c r="AU627" s="164" t="s">
        <v>85</v>
      </c>
      <c r="AV627" s="12" t="s">
        <v>85</v>
      </c>
      <c r="AW627" s="12" t="s">
        <v>37</v>
      </c>
      <c r="AX627" s="12" t="s">
        <v>75</v>
      </c>
      <c r="AY627" s="164" t="s">
        <v>147</v>
      </c>
    </row>
    <row r="628" spans="2:51" s="13" customFormat="1" ht="11.25">
      <c r="B628" s="165"/>
      <c r="D628" s="158" t="s">
        <v>218</v>
      </c>
      <c r="E628" s="166" t="s">
        <v>19</v>
      </c>
      <c r="F628" s="167" t="s">
        <v>695</v>
      </c>
      <c r="H628" s="166" t="s">
        <v>19</v>
      </c>
      <c r="I628" s="168"/>
      <c r="L628" s="165"/>
      <c r="M628" s="169"/>
      <c r="T628" s="170"/>
      <c r="AT628" s="166" t="s">
        <v>218</v>
      </c>
      <c r="AU628" s="166" t="s">
        <v>85</v>
      </c>
      <c r="AV628" s="13" t="s">
        <v>83</v>
      </c>
      <c r="AW628" s="13" t="s">
        <v>37</v>
      </c>
      <c r="AX628" s="13" t="s">
        <v>75</v>
      </c>
      <c r="AY628" s="166" t="s">
        <v>147</v>
      </c>
    </row>
    <row r="629" spans="2:51" s="13" customFormat="1" ht="11.25">
      <c r="B629" s="165"/>
      <c r="D629" s="158" t="s">
        <v>218</v>
      </c>
      <c r="E629" s="166" t="s">
        <v>19</v>
      </c>
      <c r="F629" s="167" t="s">
        <v>410</v>
      </c>
      <c r="H629" s="166" t="s">
        <v>19</v>
      </c>
      <c r="I629" s="168"/>
      <c r="L629" s="165"/>
      <c r="M629" s="169"/>
      <c r="T629" s="170"/>
      <c r="AT629" s="166" t="s">
        <v>218</v>
      </c>
      <c r="AU629" s="166" t="s">
        <v>85</v>
      </c>
      <c r="AV629" s="13" t="s">
        <v>83</v>
      </c>
      <c r="AW629" s="13" t="s">
        <v>37</v>
      </c>
      <c r="AX629" s="13" t="s">
        <v>75</v>
      </c>
      <c r="AY629" s="166" t="s">
        <v>147</v>
      </c>
    </row>
    <row r="630" spans="2:51" s="12" customFormat="1" ht="11.25">
      <c r="B630" s="157"/>
      <c r="D630" s="158" t="s">
        <v>218</v>
      </c>
      <c r="E630" s="164" t="s">
        <v>19</v>
      </c>
      <c r="F630" s="159" t="s">
        <v>696</v>
      </c>
      <c r="H630" s="160">
        <v>26.585999999999999</v>
      </c>
      <c r="I630" s="161"/>
      <c r="L630" s="157"/>
      <c r="M630" s="162"/>
      <c r="T630" s="163"/>
      <c r="AT630" s="164" t="s">
        <v>218</v>
      </c>
      <c r="AU630" s="164" t="s">
        <v>85</v>
      </c>
      <c r="AV630" s="12" t="s">
        <v>85</v>
      </c>
      <c r="AW630" s="12" t="s">
        <v>37</v>
      </c>
      <c r="AX630" s="12" t="s">
        <v>75</v>
      </c>
      <c r="AY630" s="164" t="s">
        <v>147</v>
      </c>
    </row>
    <row r="631" spans="2:51" s="12" customFormat="1" ht="11.25">
      <c r="B631" s="157"/>
      <c r="D631" s="158" t="s">
        <v>218</v>
      </c>
      <c r="E631" s="164" t="s">
        <v>19</v>
      </c>
      <c r="F631" s="159" t="s">
        <v>697</v>
      </c>
      <c r="H631" s="160">
        <v>26.52</v>
      </c>
      <c r="I631" s="161"/>
      <c r="L631" s="157"/>
      <c r="M631" s="162"/>
      <c r="T631" s="163"/>
      <c r="AT631" s="164" t="s">
        <v>218</v>
      </c>
      <c r="AU631" s="164" t="s">
        <v>85</v>
      </c>
      <c r="AV631" s="12" t="s">
        <v>85</v>
      </c>
      <c r="AW631" s="12" t="s">
        <v>37</v>
      </c>
      <c r="AX631" s="12" t="s">
        <v>75</v>
      </c>
      <c r="AY631" s="164" t="s">
        <v>147</v>
      </c>
    </row>
    <row r="632" spans="2:51" s="13" customFormat="1" ht="11.25">
      <c r="B632" s="165"/>
      <c r="D632" s="158" t="s">
        <v>218</v>
      </c>
      <c r="E632" s="166" t="s">
        <v>19</v>
      </c>
      <c r="F632" s="167" t="s">
        <v>383</v>
      </c>
      <c r="H632" s="166" t="s">
        <v>19</v>
      </c>
      <c r="I632" s="168"/>
      <c r="L632" s="165"/>
      <c r="M632" s="169"/>
      <c r="T632" s="170"/>
      <c r="AT632" s="166" t="s">
        <v>218</v>
      </c>
      <c r="AU632" s="166" t="s">
        <v>85</v>
      </c>
      <c r="AV632" s="13" t="s">
        <v>83</v>
      </c>
      <c r="AW632" s="13" t="s">
        <v>37</v>
      </c>
      <c r="AX632" s="13" t="s">
        <v>75</v>
      </c>
      <c r="AY632" s="166" t="s">
        <v>147</v>
      </c>
    </row>
    <row r="633" spans="2:51" s="12" customFormat="1" ht="11.25">
      <c r="B633" s="157"/>
      <c r="D633" s="158" t="s">
        <v>218</v>
      </c>
      <c r="E633" s="164" t="s">
        <v>19</v>
      </c>
      <c r="F633" s="159" t="s">
        <v>698</v>
      </c>
      <c r="H633" s="160">
        <v>47.3</v>
      </c>
      <c r="I633" s="161"/>
      <c r="L633" s="157"/>
      <c r="M633" s="162"/>
      <c r="T633" s="163"/>
      <c r="AT633" s="164" t="s">
        <v>218</v>
      </c>
      <c r="AU633" s="164" t="s">
        <v>85</v>
      </c>
      <c r="AV633" s="12" t="s">
        <v>85</v>
      </c>
      <c r="AW633" s="12" t="s">
        <v>37</v>
      </c>
      <c r="AX633" s="12" t="s">
        <v>75</v>
      </c>
      <c r="AY633" s="164" t="s">
        <v>147</v>
      </c>
    </row>
    <row r="634" spans="2:51" s="12" customFormat="1" ht="11.25">
      <c r="B634" s="157"/>
      <c r="D634" s="158" t="s">
        <v>218</v>
      </c>
      <c r="E634" s="164" t="s">
        <v>19</v>
      </c>
      <c r="F634" s="159" t="s">
        <v>699</v>
      </c>
      <c r="H634" s="160">
        <v>49.12</v>
      </c>
      <c r="I634" s="161"/>
      <c r="L634" s="157"/>
      <c r="M634" s="162"/>
      <c r="T634" s="163"/>
      <c r="AT634" s="164" t="s">
        <v>218</v>
      </c>
      <c r="AU634" s="164" t="s">
        <v>85</v>
      </c>
      <c r="AV634" s="12" t="s">
        <v>85</v>
      </c>
      <c r="AW634" s="12" t="s">
        <v>37</v>
      </c>
      <c r="AX634" s="12" t="s">
        <v>75</v>
      </c>
      <c r="AY634" s="164" t="s">
        <v>147</v>
      </c>
    </row>
    <row r="635" spans="2:51" s="12" customFormat="1" ht="11.25">
      <c r="B635" s="157"/>
      <c r="D635" s="158" t="s">
        <v>218</v>
      </c>
      <c r="E635" s="164" t="s">
        <v>19</v>
      </c>
      <c r="F635" s="159" t="s">
        <v>700</v>
      </c>
      <c r="H635" s="160">
        <v>43.47</v>
      </c>
      <c r="I635" s="161"/>
      <c r="L635" s="157"/>
      <c r="M635" s="162"/>
      <c r="T635" s="163"/>
      <c r="AT635" s="164" t="s">
        <v>218</v>
      </c>
      <c r="AU635" s="164" t="s">
        <v>85</v>
      </c>
      <c r="AV635" s="12" t="s">
        <v>85</v>
      </c>
      <c r="AW635" s="12" t="s">
        <v>37</v>
      </c>
      <c r="AX635" s="12" t="s">
        <v>75</v>
      </c>
      <c r="AY635" s="164" t="s">
        <v>147</v>
      </c>
    </row>
    <row r="636" spans="2:51" s="12" customFormat="1" ht="11.25">
      <c r="B636" s="157"/>
      <c r="D636" s="158" t="s">
        <v>218</v>
      </c>
      <c r="E636" s="164" t="s">
        <v>19</v>
      </c>
      <c r="F636" s="159" t="s">
        <v>701</v>
      </c>
      <c r="H636" s="160">
        <v>14.34</v>
      </c>
      <c r="I636" s="161"/>
      <c r="L636" s="157"/>
      <c r="M636" s="162"/>
      <c r="T636" s="163"/>
      <c r="AT636" s="164" t="s">
        <v>218</v>
      </c>
      <c r="AU636" s="164" t="s">
        <v>85</v>
      </c>
      <c r="AV636" s="12" t="s">
        <v>85</v>
      </c>
      <c r="AW636" s="12" t="s">
        <v>37</v>
      </c>
      <c r="AX636" s="12" t="s">
        <v>75</v>
      </c>
      <c r="AY636" s="164" t="s">
        <v>147</v>
      </c>
    </row>
    <row r="637" spans="2:51" s="13" customFormat="1" ht="11.25">
      <c r="B637" s="165"/>
      <c r="D637" s="158" t="s">
        <v>218</v>
      </c>
      <c r="E637" s="166" t="s">
        <v>19</v>
      </c>
      <c r="F637" s="167" t="s">
        <v>386</v>
      </c>
      <c r="H637" s="166" t="s">
        <v>19</v>
      </c>
      <c r="I637" s="168"/>
      <c r="L637" s="165"/>
      <c r="M637" s="169"/>
      <c r="T637" s="170"/>
      <c r="AT637" s="166" t="s">
        <v>218</v>
      </c>
      <c r="AU637" s="166" t="s">
        <v>85</v>
      </c>
      <c r="AV637" s="13" t="s">
        <v>83</v>
      </c>
      <c r="AW637" s="13" t="s">
        <v>37</v>
      </c>
      <c r="AX637" s="13" t="s">
        <v>75</v>
      </c>
      <c r="AY637" s="166" t="s">
        <v>147</v>
      </c>
    </row>
    <row r="638" spans="2:51" s="12" customFormat="1" ht="11.25">
      <c r="B638" s="157"/>
      <c r="D638" s="158" t="s">
        <v>218</v>
      </c>
      <c r="E638" s="164" t="s">
        <v>19</v>
      </c>
      <c r="F638" s="159" t="s">
        <v>702</v>
      </c>
      <c r="H638" s="160">
        <v>14.1</v>
      </c>
      <c r="I638" s="161"/>
      <c r="L638" s="157"/>
      <c r="M638" s="162"/>
      <c r="T638" s="163"/>
      <c r="AT638" s="164" t="s">
        <v>218</v>
      </c>
      <c r="AU638" s="164" t="s">
        <v>85</v>
      </c>
      <c r="AV638" s="12" t="s">
        <v>85</v>
      </c>
      <c r="AW638" s="12" t="s">
        <v>37</v>
      </c>
      <c r="AX638" s="12" t="s">
        <v>75</v>
      </c>
      <c r="AY638" s="164" t="s">
        <v>147</v>
      </c>
    </row>
    <row r="639" spans="2:51" s="12" customFormat="1" ht="11.25">
      <c r="B639" s="157"/>
      <c r="D639" s="158" t="s">
        <v>218</v>
      </c>
      <c r="E639" s="164" t="s">
        <v>19</v>
      </c>
      <c r="F639" s="159" t="s">
        <v>549</v>
      </c>
      <c r="H639" s="160">
        <v>5.26</v>
      </c>
      <c r="I639" s="161"/>
      <c r="L639" s="157"/>
      <c r="M639" s="162"/>
      <c r="T639" s="163"/>
      <c r="AT639" s="164" t="s">
        <v>218</v>
      </c>
      <c r="AU639" s="164" t="s">
        <v>85</v>
      </c>
      <c r="AV639" s="12" t="s">
        <v>85</v>
      </c>
      <c r="AW639" s="12" t="s">
        <v>37</v>
      </c>
      <c r="AX639" s="12" t="s">
        <v>75</v>
      </c>
      <c r="AY639" s="164" t="s">
        <v>147</v>
      </c>
    </row>
    <row r="640" spans="2:51" s="12" customFormat="1" ht="11.25">
      <c r="B640" s="157"/>
      <c r="D640" s="158" t="s">
        <v>218</v>
      </c>
      <c r="E640" s="164" t="s">
        <v>19</v>
      </c>
      <c r="F640" s="159" t="s">
        <v>703</v>
      </c>
      <c r="H640" s="160">
        <v>26.4</v>
      </c>
      <c r="I640" s="161"/>
      <c r="L640" s="157"/>
      <c r="M640" s="162"/>
      <c r="T640" s="163"/>
      <c r="AT640" s="164" t="s">
        <v>218</v>
      </c>
      <c r="AU640" s="164" t="s">
        <v>85</v>
      </c>
      <c r="AV640" s="12" t="s">
        <v>85</v>
      </c>
      <c r="AW640" s="12" t="s">
        <v>37</v>
      </c>
      <c r="AX640" s="12" t="s">
        <v>75</v>
      </c>
      <c r="AY640" s="164" t="s">
        <v>147</v>
      </c>
    </row>
    <row r="641" spans="2:51" s="12" customFormat="1" ht="11.25">
      <c r="B641" s="157"/>
      <c r="D641" s="158" t="s">
        <v>218</v>
      </c>
      <c r="E641" s="164" t="s">
        <v>19</v>
      </c>
      <c r="F641" s="159" t="s">
        <v>551</v>
      </c>
      <c r="H641" s="160">
        <v>6.09</v>
      </c>
      <c r="I641" s="161"/>
      <c r="L641" s="157"/>
      <c r="M641" s="162"/>
      <c r="T641" s="163"/>
      <c r="AT641" s="164" t="s">
        <v>218</v>
      </c>
      <c r="AU641" s="164" t="s">
        <v>85</v>
      </c>
      <c r="AV641" s="12" t="s">
        <v>85</v>
      </c>
      <c r="AW641" s="12" t="s">
        <v>37</v>
      </c>
      <c r="AX641" s="12" t="s">
        <v>75</v>
      </c>
      <c r="AY641" s="164" t="s">
        <v>147</v>
      </c>
    </row>
    <row r="642" spans="2:51" s="12" customFormat="1" ht="11.25">
      <c r="B642" s="157"/>
      <c r="D642" s="158" t="s">
        <v>218</v>
      </c>
      <c r="E642" s="164" t="s">
        <v>19</v>
      </c>
      <c r="F642" s="159" t="s">
        <v>704</v>
      </c>
      <c r="H642" s="160">
        <v>35.64</v>
      </c>
      <c r="I642" s="161"/>
      <c r="L642" s="157"/>
      <c r="M642" s="162"/>
      <c r="T642" s="163"/>
      <c r="AT642" s="164" t="s">
        <v>218</v>
      </c>
      <c r="AU642" s="164" t="s">
        <v>85</v>
      </c>
      <c r="AV642" s="12" t="s">
        <v>85</v>
      </c>
      <c r="AW642" s="12" t="s">
        <v>37</v>
      </c>
      <c r="AX642" s="12" t="s">
        <v>75</v>
      </c>
      <c r="AY642" s="164" t="s">
        <v>147</v>
      </c>
    </row>
    <row r="643" spans="2:51" s="12" customFormat="1" ht="11.25">
      <c r="B643" s="157"/>
      <c r="D643" s="158" t="s">
        <v>218</v>
      </c>
      <c r="E643" s="164" t="s">
        <v>19</v>
      </c>
      <c r="F643" s="159" t="s">
        <v>705</v>
      </c>
      <c r="H643" s="160">
        <v>24.36</v>
      </c>
      <c r="I643" s="161"/>
      <c r="L643" s="157"/>
      <c r="M643" s="162"/>
      <c r="T643" s="163"/>
      <c r="AT643" s="164" t="s">
        <v>218</v>
      </c>
      <c r="AU643" s="164" t="s">
        <v>85</v>
      </c>
      <c r="AV643" s="12" t="s">
        <v>85</v>
      </c>
      <c r="AW643" s="12" t="s">
        <v>37</v>
      </c>
      <c r="AX643" s="12" t="s">
        <v>75</v>
      </c>
      <c r="AY643" s="164" t="s">
        <v>147</v>
      </c>
    </row>
    <row r="644" spans="2:51" s="12" customFormat="1" ht="11.25">
      <c r="B644" s="157"/>
      <c r="D644" s="158" t="s">
        <v>218</v>
      </c>
      <c r="E644" s="164" t="s">
        <v>19</v>
      </c>
      <c r="F644" s="159" t="s">
        <v>706</v>
      </c>
      <c r="H644" s="160">
        <v>25.74</v>
      </c>
      <c r="I644" s="161"/>
      <c r="L644" s="157"/>
      <c r="M644" s="162"/>
      <c r="T644" s="163"/>
      <c r="AT644" s="164" t="s">
        <v>218</v>
      </c>
      <c r="AU644" s="164" t="s">
        <v>85</v>
      </c>
      <c r="AV644" s="12" t="s">
        <v>85</v>
      </c>
      <c r="AW644" s="12" t="s">
        <v>37</v>
      </c>
      <c r="AX644" s="12" t="s">
        <v>75</v>
      </c>
      <c r="AY644" s="164" t="s">
        <v>147</v>
      </c>
    </row>
    <row r="645" spans="2:51" s="12" customFormat="1" ht="11.25">
      <c r="B645" s="157"/>
      <c r="D645" s="158" t="s">
        <v>218</v>
      </c>
      <c r="E645" s="164" t="s">
        <v>19</v>
      </c>
      <c r="F645" s="159" t="s">
        <v>442</v>
      </c>
      <c r="H645" s="160">
        <v>0.83</v>
      </c>
      <c r="I645" s="161"/>
      <c r="L645" s="157"/>
      <c r="M645" s="162"/>
      <c r="T645" s="163"/>
      <c r="AT645" s="164" t="s">
        <v>218</v>
      </c>
      <c r="AU645" s="164" t="s">
        <v>85</v>
      </c>
      <c r="AV645" s="12" t="s">
        <v>85</v>
      </c>
      <c r="AW645" s="12" t="s">
        <v>37</v>
      </c>
      <c r="AX645" s="12" t="s">
        <v>75</v>
      </c>
      <c r="AY645" s="164" t="s">
        <v>147</v>
      </c>
    </row>
    <row r="646" spans="2:51" s="13" customFormat="1" ht="11.25">
      <c r="B646" s="165"/>
      <c r="D646" s="158" t="s">
        <v>218</v>
      </c>
      <c r="E646" s="166" t="s">
        <v>19</v>
      </c>
      <c r="F646" s="167" t="s">
        <v>390</v>
      </c>
      <c r="H646" s="166" t="s">
        <v>19</v>
      </c>
      <c r="I646" s="168"/>
      <c r="L646" s="165"/>
      <c r="M646" s="169"/>
      <c r="T646" s="170"/>
      <c r="AT646" s="166" t="s">
        <v>218</v>
      </c>
      <c r="AU646" s="166" t="s">
        <v>85</v>
      </c>
      <c r="AV646" s="13" t="s">
        <v>83</v>
      </c>
      <c r="AW646" s="13" t="s">
        <v>37</v>
      </c>
      <c r="AX646" s="13" t="s">
        <v>75</v>
      </c>
      <c r="AY646" s="166" t="s">
        <v>147</v>
      </c>
    </row>
    <row r="647" spans="2:51" s="12" customFormat="1" ht="11.25">
      <c r="B647" s="157"/>
      <c r="D647" s="158" t="s">
        <v>218</v>
      </c>
      <c r="E647" s="164" t="s">
        <v>19</v>
      </c>
      <c r="F647" s="159" t="s">
        <v>707</v>
      </c>
      <c r="H647" s="160">
        <v>53.16</v>
      </c>
      <c r="I647" s="161"/>
      <c r="L647" s="157"/>
      <c r="M647" s="162"/>
      <c r="T647" s="163"/>
      <c r="AT647" s="164" t="s">
        <v>218</v>
      </c>
      <c r="AU647" s="164" t="s">
        <v>85</v>
      </c>
      <c r="AV647" s="12" t="s">
        <v>85</v>
      </c>
      <c r="AW647" s="12" t="s">
        <v>37</v>
      </c>
      <c r="AX647" s="12" t="s">
        <v>75</v>
      </c>
      <c r="AY647" s="164" t="s">
        <v>147</v>
      </c>
    </row>
    <row r="648" spans="2:51" s="12" customFormat="1" ht="11.25">
      <c r="B648" s="157"/>
      <c r="D648" s="158" t="s">
        <v>218</v>
      </c>
      <c r="E648" s="164" t="s">
        <v>19</v>
      </c>
      <c r="F648" s="159" t="s">
        <v>708</v>
      </c>
      <c r="H648" s="160">
        <v>11.36</v>
      </c>
      <c r="I648" s="161"/>
      <c r="L648" s="157"/>
      <c r="M648" s="162"/>
      <c r="T648" s="163"/>
      <c r="AT648" s="164" t="s">
        <v>218</v>
      </c>
      <c r="AU648" s="164" t="s">
        <v>85</v>
      </c>
      <c r="AV648" s="12" t="s">
        <v>85</v>
      </c>
      <c r="AW648" s="12" t="s">
        <v>37</v>
      </c>
      <c r="AX648" s="12" t="s">
        <v>75</v>
      </c>
      <c r="AY648" s="164" t="s">
        <v>147</v>
      </c>
    </row>
    <row r="649" spans="2:51" s="12" customFormat="1" ht="11.25">
      <c r="B649" s="157"/>
      <c r="D649" s="158" t="s">
        <v>218</v>
      </c>
      <c r="E649" s="164" t="s">
        <v>19</v>
      </c>
      <c r="F649" s="159" t="s">
        <v>558</v>
      </c>
      <c r="H649" s="160">
        <v>13.076000000000001</v>
      </c>
      <c r="I649" s="161"/>
      <c r="L649" s="157"/>
      <c r="M649" s="162"/>
      <c r="T649" s="163"/>
      <c r="AT649" s="164" t="s">
        <v>218</v>
      </c>
      <c r="AU649" s="164" t="s">
        <v>85</v>
      </c>
      <c r="AV649" s="12" t="s">
        <v>85</v>
      </c>
      <c r="AW649" s="12" t="s">
        <v>37</v>
      </c>
      <c r="AX649" s="12" t="s">
        <v>75</v>
      </c>
      <c r="AY649" s="164" t="s">
        <v>147</v>
      </c>
    </row>
    <row r="650" spans="2:51" s="13" customFormat="1" ht="11.25">
      <c r="B650" s="165"/>
      <c r="D650" s="158" t="s">
        <v>218</v>
      </c>
      <c r="E650" s="166" t="s">
        <v>19</v>
      </c>
      <c r="F650" s="167" t="s">
        <v>392</v>
      </c>
      <c r="H650" s="166" t="s">
        <v>19</v>
      </c>
      <c r="I650" s="168"/>
      <c r="L650" s="165"/>
      <c r="M650" s="169"/>
      <c r="T650" s="170"/>
      <c r="AT650" s="166" t="s">
        <v>218</v>
      </c>
      <c r="AU650" s="166" t="s">
        <v>85</v>
      </c>
      <c r="AV650" s="13" t="s">
        <v>83</v>
      </c>
      <c r="AW650" s="13" t="s">
        <v>37</v>
      </c>
      <c r="AX650" s="13" t="s">
        <v>75</v>
      </c>
      <c r="AY650" s="166" t="s">
        <v>147</v>
      </c>
    </row>
    <row r="651" spans="2:51" s="12" customFormat="1" ht="11.25">
      <c r="B651" s="157"/>
      <c r="D651" s="158" t="s">
        <v>218</v>
      </c>
      <c r="E651" s="164" t="s">
        <v>19</v>
      </c>
      <c r="F651" s="159" t="s">
        <v>709</v>
      </c>
      <c r="H651" s="160">
        <v>84.78</v>
      </c>
      <c r="I651" s="161"/>
      <c r="L651" s="157"/>
      <c r="M651" s="162"/>
      <c r="T651" s="163"/>
      <c r="AT651" s="164" t="s">
        <v>218</v>
      </c>
      <c r="AU651" s="164" t="s">
        <v>85</v>
      </c>
      <c r="AV651" s="12" t="s">
        <v>85</v>
      </c>
      <c r="AW651" s="12" t="s">
        <v>37</v>
      </c>
      <c r="AX651" s="12" t="s">
        <v>75</v>
      </c>
      <c r="AY651" s="164" t="s">
        <v>147</v>
      </c>
    </row>
    <row r="652" spans="2:51" s="12" customFormat="1" ht="11.25">
      <c r="B652" s="157"/>
      <c r="D652" s="158" t="s">
        <v>218</v>
      </c>
      <c r="E652" s="164" t="s">
        <v>19</v>
      </c>
      <c r="F652" s="159" t="s">
        <v>710</v>
      </c>
      <c r="H652" s="160">
        <v>64.680000000000007</v>
      </c>
      <c r="I652" s="161"/>
      <c r="L652" s="157"/>
      <c r="M652" s="162"/>
      <c r="T652" s="163"/>
      <c r="AT652" s="164" t="s">
        <v>218</v>
      </c>
      <c r="AU652" s="164" t="s">
        <v>85</v>
      </c>
      <c r="AV652" s="12" t="s">
        <v>85</v>
      </c>
      <c r="AW652" s="12" t="s">
        <v>37</v>
      </c>
      <c r="AX652" s="12" t="s">
        <v>75</v>
      </c>
      <c r="AY652" s="164" t="s">
        <v>147</v>
      </c>
    </row>
    <row r="653" spans="2:51" s="12" customFormat="1" ht="11.25">
      <c r="B653" s="157"/>
      <c r="D653" s="158" t="s">
        <v>218</v>
      </c>
      <c r="E653" s="164" t="s">
        <v>19</v>
      </c>
      <c r="F653" s="159" t="s">
        <v>561</v>
      </c>
      <c r="H653" s="160">
        <v>5.2809999999999997</v>
      </c>
      <c r="I653" s="161"/>
      <c r="L653" s="157"/>
      <c r="M653" s="162"/>
      <c r="T653" s="163"/>
      <c r="AT653" s="164" t="s">
        <v>218</v>
      </c>
      <c r="AU653" s="164" t="s">
        <v>85</v>
      </c>
      <c r="AV653" s="12" t="s">
        <v>85</v>
      </c>
      <c r="AW653" s="12" t="s">
        <v>37</v>
      </c>
      <c r="AX653" s="12" t="s">
        <v>75</v>
      </c>
      <c r="AY653" s="164" t="s">
        <v>147</v>
      </c>
    </row>
    <row r="654" spans="2:51" s="12" customFormat="1" ht="11.25">
      <c r="B654" s="157"/>
      <c r="D654" s="158" t="s">
        <v>218</v>
      </c>
      <c r="E654" s="164" t="s">
        <v>19</v>
      </c>
      <c r="F654" s="159" t="s">
        <v>562</v>
      </c>
      <c r="H654" s="160">
        <v>12.342000000000001</v>
      </c>
      <c r="I654" s="161"/>
      <c r="L654" s="157"/>
      <c r="M654" s="162"/>
      <c r="T654" s="163"/>
      <c r="AT654" s="164" t="s">
        <v>218</v>
      </c>
      <c r="AU654" s="164" t="s">
        <v>85</v>
      </c>
      <c r="AV654" s="12" t="s">
        <v>85</v>
      </c>
      <c r="AW654" s="12" t="s">
        <v>37</v>
      </c>
      <c r="AX654" s="12" t="s">
        <v>75</v>
      </c>
      <c r="AY654" s="164" t="s">
        <v>147</v>
      </c>
    </row>
    <row r="655" spans="2:51" s="12" customFormat="1" ht="11.25">
      <c r="B655" s="157"/>
      <c r="D655" s="158" t="s">
        <v>218</v>
      </c>
      <c r="E655" s="164" t="s">
        <v>19</v>
      </c>
      <c r="F655" s="159" t="s">
        <v>711</v>
      </c>
      <c r="H655" s="160">
        <v>10.039999999999999</v>
      </c>
      <c r="I655" s="161"/>
      <c r="L655" s="157"/>
      <c r="M655" s="162"/>
      <c r="T655" s="163"/>
      <c r="AT655" s="164" t="s">
        <v>218</v>
      </c>
      <c r="AU655" s="164" t="s">
        <v>85</v>
      </c>
      <c r="AV655" s="12" t="s">
        <v>85</v>
      </c>
      <c r="AW655" s="12" t="s">
        <v>37</v>
      </c>
      <c r="AX655" s="12" t="s">
        <v>75</v>
      </c>
      <c r="AY655" s="164" t="s">
        <v>147</v>
      </c>
    </row>
    <row r="656" spans="2:51" s="13" customFormat="1" ht="11.25">
      <c r="B656" s="165"/>
      <c r="D656" s="158" t="s">
        <v>218</v>
      </c>
      <c r="E656" s="166" t="s">
        <v>19</v>
      </c>
      <c r="F656" s="167" t="s">
        <v>394</v>
      </c>
      <c r="H656" s="166" t="s">
        <v>19</v>
      </c>
      <c r="I656" s="168"/>
      <c r="L656" s="165"/>
      <c r="M656" s="169"/>
      <c r="T656" s="170"/>
      <c r="AT656" s="166" t="s">
        <v>218</v>
      </c>
      <c r="AU656" s="166" t="s">
        <v>85</v>
      </c>
      <c r="AV656" s="13" t="s">
        <v>83</v>
      </c>
      <c r="AW656" s="13" t="s">
        <v>37</v>
      </c>
      <c r="AX656" s="13" t="s">
        <v>75</v>
      </c>
      <c r="AY656" s="166" t="s">
        <v>147</v>
      </c>
    </row>
    <row r="657" spans="2:65" s="12" customFormat="1" ht="11.25">
      <c r="B657" s="157"/>
      <c r="D657" s="158" t="s">
        <v>218</v>
      </c>
      <c r="E657" s="164" t="s">
        <v>19</v>
      </c>
      <c r="F657" s="159" t="s">
        <v>712</v>
      </c>
      <c r="H657" s="160">
        <v>52.2</v>
      </c>
      <c r="I657" s="161"/>
      <c r="L657" s="157"/>
      <c r="M657" s="162"/>
      <c r="T657" s="163"/>
      <c r="AT657" s="164" t="s">
        <v>218</v>
      </c>
      <c r="AU657" s="164" t="s">
        <v>85</v>
      </c>
      <c r="AV657" s="12" t="s">
        <v>85</v>
      </c>
      <c r="AW657" s="12" t="s">
        <v>37</v>
      </c>
      <c r="AX657" s="12" t="s">
        <v>75</v>
      </c>
      <c r="AY657" s="164" t="s">
        <v>147</v>
      </c>
    </row>
    <row r="658" spans="2:65" s="12" customFormat="1" ht="11.25">
      <c r="B658" s="157"/>
      <c r="D658" s="158" t="s">
        <v>218</v>
      </c>
      <c r="E658" s="164" t="s">
        <v>19</v>
      </c>
      <c r="F658" s="159" t="s">
        <v>713</v>
      </c>
      <c r="H658" s="160">
        <v>14.19</v>
      </c>
      <c r="I658" s="161"/>
      <c r="L658" s="157"/>
      <c r="M658" s="162"/>
      <c r="T658" s="163"/>
      <c r="AT658" s="164" t="s">
        <v>218</v>
      </c>
      <c r="AU658" s="164" t="s">
        <v>85</v>
      </c>
      <c r="AV658" s="12" t="s">
        <v>85</v>
      </c>
      <c r="AW658" s="12" t="s">
        <v>37</v>
      </c>
      <c r="AX658" s="12" t="s">
        <v>75</v>
      </c>
      <c r="AY658" s="164" t="s">
        <v>147</v>
      </c>
    </row>
    <row r="659" spans="2:65" s="12" customFormat="1" ht="11.25">
      <c r="B659" s="157"/>
      <c r="D659" s="158" t="s">
        <v>218</v>
      </c>
      <c r="E659" s="164" t="s">
        <v>19</v>
      </c>
      <c r="F659" s="159" t="s">
        <v>714</v>
      </c>
      <c r="H659" s="160">
        <v>9.7240000000000002</v>
      </c>
      <c r="I659" s="161"/>
      <c r="L659" s="157"/>
      <c r="M659" s="162"/>
      <c r="T659" s="163"/>
      <c r="AT659" s="164" t="s">
        <v>218</v>
      </c>
      <c r="AU659" s="164" t="s">
        <v>85</v>
      </c>
      <c r="AV659" s="12" t="s">
        <v>85</v>
      </c>
      <c r="AW659" s="12" t="s">
        <v>37</v>
      </c>
      <c r="AX659" s="12" t="s">
        <v>75</v>
      </c>
      <c r="AY659" s="164" t="s">
        <v>147</v>
      </c>
    </row>
    <row r="660" spans="2:65" s="12" customFormat="1" ht="11.25">
      <c r="B660" s="157"/>
      <c r="D660" s="158" t="s">
        <v>218</v>
      </c>
      <c r="E660" s="164" t="s">
        <v>19</v>
      </c>
      <c r="F660" s="159" t="s">
        <v>715</v>
      </c>
      <c r="H660" s="160">
        <v>12.34</v>
      </c>
      <c r="I660" s="161"/>
      <c r="L660" s="157"/>
      <c r="M660" s="162"/>
      <c r="T660" s="163"/>
      <c r="AT660" s="164" t="s">
        <v>218</v>
      </c>
      <c r="AU660" s="164" t="s">
        <v>85</v>
      </c>
      <c r="AV660" s="12" t="s">
        <v>85</v>
      </c>
      <c r="AW660" s="12" t="s">
        <v>37</v>
      </c>
      <c r="AX660" s="12" t="s">
        <v>75</v>
      </c>
      <c r="AY660" s="164" t="s">
        <v>147</v>
      </c>
    </row>
    <row r="661" spans="2:65" s="12" customFormat="1" ht="11.25">
      <c r="B661" s="157"/>
      <c r="D661" s="158" t="s">
        <v>218</v>
      </c>
      <c r="E661" s="164" t="s">
        <v>19</v>
      </c>
      <c r="F661" s="159" t="s">
        <v>716</v>
      </c>
      <c r="H661" s="160">
        <v>13.35</v>
      </c>
      <c r="I661" s="161"/>
      <c r="L661" s="157"/>
      <c r="M661" s="162"/>
      <c r="T661" s="163"/>
      <c r="AT661" s="164" t="s">
        <v>218</v>
      </c>
      <c r="AU661" s="164" t="s">
        <v>85</v>
      </c>
      <c r="AV661" s="12" t="s">
        <v>85</v>
      </c>
      <c r="AW661" s="12" t="s">
        <v>37</v>
      </c>
      <c r="AX661" s="12" t="s">
        <v>75</v>
      </c>
      <c r="AY661" s="164" t="s">
        <v>147</v>
      </c>
    </row>
    <row r="662" spans="2:65" s="12" customFormat="1" ht="11.25">
      <c r="B662" s="157"/>
      <c r="D662" s="158" t="s">
        <v>218</v>
      </c>
      <c r="E662" s="164" t="s">
        <v>19</v>
      </c>
      <c r="F662" s="159" t="s">
        <v>717</v>
      </c>
      <c r="H662" s="160">
        <v>8.2200000000000006</v>
      </c>
      <c r="I662" s="161"/>
      <c r="L662" s="157"/>
      <c r="M662" s="162"/>
      <c r="T662" s="163"/>
      <c r="AT662" s="164" t="s">
        <v>218</v>
      </c>
      <c r="AU662" s="164" t="s">
        <v>85</v>
      </c>
      <c r="AV662" s="12" t="s">
        <v>85</v>
      </c>
      <c r="AW662" s="12" t="s">
        <v>37</v>
      </c>
      <c r="AX662" s="12" t="s">
        <v>75</v>
      </c>
      <c r="AY662" s="164" t="s">
        <v>147</v>
      </c>
    </row>
    <row r="663" spans="2:65" s="12" customFormat="1" ht="11.25">
      <c r="B663" s="157"/>
      <c r="D663" s="158" t="s">
        <v>218</v>
      </c>
      <c r="E663" s="164" t="s">
        <v>19</v>
      </c>
      <c r="F663" s="159" t="s">
        <v>458</v>
      </c>
      <c r="H663" s="160">
        <v>13.433999999999999</v>
      </c>
      <c r="I663" s="161"/>
      <c r="L663" s="157"/>
      <c r="M663" s="162"/>
      <c r="T663" s="163"/>
      <c r="AT663" s="164" t="s">
        <v>218</v>
      </c>
      <c r="AU663" s="164" t="s">
        <v>85</v>
      </c>
      <c r="AV663" s="12" t="s">
        <v>85</v>
      </c>
      <c r="AW663" s="12" t="s">
        <v>37</v>
      </c>
      <c r="AX663" s="12" t="s">
        <v>75</v>
      </c>
      <c r="AY663" s="164" t="s">
        <v>147</v>
      </c>
    </row>
    <row r="664" spans="2:65" s="12" customFormat="1" ht="11.25">
      <c r="B664" s="157"/>
      <c r="D664" s="158" t="s">
        <v>218</v>
      </c>
      <c r="E664" s="164" t="s">
        <v>19</v>
      </c>
      <c r="F664" s="159" t="s">
        <v>459</v>
      </c>
      <c r="H664" s="160">
        <v>4.218</v>
      </c>
      <c r="I664" s="161"/>
      <c r="L664" s="157"/>
      <c r="M664" s="162"/>
      <c r="T664" s="163"/>
      <c r="AT664" s="164" t="s">
        <v>218</v>
      </c>
      <c r="AU664" s="164" t="s">
        <v>85</v>
      </c>
      <c r="AV664" s="12" t="s">
        <v>85</v>
      </c>
      <c r="AW664" s="12" t="s">
        <v>37</v>
      </c>
      <c r="AX664" s="12" t="s">
        <v>75</v>
      </c>
      <c r="AY664" s="164" t="s">
        <v>147</v>
      </c>
    </row>
    <row r="665" spans="2:65" s="14" customFormat="1" ht="11.25">
      <c r="B665" s="171"/>
      <c r="D665" s="158" t="s">
        <v>218</v>
      </c>
      <c r="E665" s="172" t="s">
        <v>19</v>
      </c>
      <c r="F665" s="173" t="s">
        <v>256</v>
      </c>
      <c r="H665" s="174">
        <v>1568.3209999999997</v>
      </c>
      <c r="I665" s="175"/>
      <c r="L665" s="171"/>
      <c r="M665" s="176"/>
      <c r="T665" s="177"/>
      <c r="AT665" s="172" t="s">
        <v>218</v>
      </c>
      <c r="AU665" s="172" t="s">
        <v>85</v>
      </c>
      <c r="AV665" s="14" t="s">
        <v>153</v>
      </c>
      <c r="AW665" s="14" t="s">
        <v>37</v>
      </c>
      <c r="AX665" s="14" t="s">
        <v>83</v>
      </c>
      <c r="AY665" s="172" t="s">
        <v>147</v>
      </c>
    </row>
    <row r="666" spans="2:65" s="12" customFormat="1" ht="11.25">
      <c r="B666" s="157"/>
      <c r="D666" s="158" t="s">
        <v>218</v>
      </c>
      <c r="F666" s="159" t="s">
        <v>718</v>
      </c>
      <c r="H666" s="160">
        <v>1646.7370000000001</v>
      </c>
      <c r="I666" s="161"/>
      <c r="L666" s="157"/>
      <c r="M666" s="162"/>
      <c r="T666" s="163"/>
      <c r="AT666" s="164" t="s">
        <v>218</v>
      </c>
      <c r="AU666" s="164" t="s">
        <v>85</v>
      </c>
      <c r="AV666" s="12" t="s">
        <v>85</v>
      </c>
      <c r="AW666" s="12" t="s">
        <v>4</v>
      </c>
      <c r="AX666" s="12" t="s">
        <v>83</v>
      </c>
      <c r="AY666" s="164" t="s">
        <v>147</v>
      </c>
    </row>
    <row r="667" spans="2:65" s="1" customFormat="1" ht="24.2" customHeight="1">
      <c r="B667" s="32"/>
      <c r="C667" s="146" t="s">
        <v>719</v>
      </c>
      <c r="D667" s="146" t="s">
        <v>213</v>
      </c>
      <c r="E667" s="147" t="s">
        <v>720</v>
      </c>
      <c r="F667" s="148" t="s">
        <v>721</v>
      </c>
      <c r="G667" s="149" t="s">
        <v>236</v>
      </c>
      <c r="H667" s="150">
        <v>764.55899999999997</v>
      </c>
      <c r="I667" s="151"/>
      <c r="J667" s="152">
        <f>ROUND(I667*H667,2)</f>
        <v>0</v>
      </c>
      <c r="K667" s="153"/>
      <c r="L667" s="154"/>
      <c r="M667" s="155" t="s">
        <v>19</v>
      </c>
      <c r="N667" s="156" t="s">
        <v>46</v>
      </c>
      <c r="P667" s="138">
        <f>O667*H667</f>
        <v>0</v>
      </c>
      <c r="Q667" s="138">
        <v>4.0000000000000003E-5</v>
      </c>
      <c r="R667" s="138">
        <f>Q667*H667</f>
        <v>3.0582360000000003E-2</v>
      </c>
      <c r="S667" s="138">
        <v>0</v>
      </c>
      <c r="T667" s="139">
        <f>S667*H667</f>
        <v>0</v>
      </c>
      <c r="AR667" s="140" t="s">
        <v>186</v>
      </c>
      <c r="AT667" s="140" t="s">
        <v>213</v>
      </c>
      <c r="AU667" s="140" t="s">
        <v>85</v>
      </c>
      <c r="AY667" s="17" t="s">
        <v>147</v>
      </c>
      <c r="BE667" s="141">
        <f>IF(N667="základní",J667,0)</f>
        <v>0</v>
      </c>
      <c r="BF667" s="141">
        <f>IF(N667="snížená",J667,0)</f>
        <v>0</v>
      </c>
      <c r="BG667" s="141">
        <f>IF(N667="zákl. přenesená",J667,0)</f>
        <v>0</v>
      </c>
      <c r="BH667" s="141">
        <f>IF(N667="sníž. přenesená",J667,0)</f>
        <v>0</v>
      </c>
      <c r="BI667" s="141">
        <f>IF(N667="nulová",J667,0)</f>
        <v>0</v>
      </c>
      <c r="BJ667" s="17" t="s">
        <v>83</v>
      </c>
      <c r="BK667" s="141">
        <f>ROUND(I667*H667,2)</f>
        <v>0</v>
      </c>
      <c r="BL667" s="17" t="s">
        <v>153</v>
      </c>
      <c r="BM667" s="140" t="s">
        <v>722</v>
      </c>
    </row>
    <row r="668" spans="2:65" s="13" customFormat="1" ht="11.25">
      <c r="B668" s="165"/>
      <c r="D668" s="158" t="s">
        <v>218</v>
      </c>
      <c r="E668" s="166" t="s">
        <v>19</v>
      </c>
      <c r="F668" s="167" t="s">
        <v>695</v>
      </c>
      <c r="H668" s="166" t="s">
        <v>19</v>
      </c>
      <c r="I668" s="168"/>
      <c r="L668" s="165"/>
      <c r="M668" s="169"/>
      <c r="T668" s="170"/>
      <c r="AT668" s="166" t="s">
        <v>218</v>
      </c>
      <c r="AU668" s="166" t="s">
        <v>85</v>
      </c>
      <c r="AV668" s="13" t="s">
        <v>83</v>
      </c>
      <c r="AW668" s="13" t="s">
        <v>37</v>
      </c>
      <c r="AX668" s="13" t="s">
        <v>75</v>
      </c>
      <c r="AY668" s="166" t="s">
        <v>147</v>
      </c>
    </row>
    <row r="669" spans="2:65" s="13" customFormat="1" ht="11.25">
      <c r="B669" s="165"/>
      <c r="D669" s="158" t="s">
        <v>218</v>
      </c>
      <c r="E669" s="166" t="s">
        <v>19</v>
      </c>
      <c r="F669" s="167" t="s">
        <v>410</v>
      </c>
      <c r="H669" s="166" t="s">
        <v>19</v>
      </c>
      <c r="I669" s="168"/>
      <c r="L669" s="165"/>
      <c r="M669" s="169"/>
      <c r="T669" s="170"/>
      <c r="AT669" s="166" t="s">
        <v>218</v>
      </c>
      <c r="AU669" s="166" t="s">
        <v>85</v>
      </c>
      <c r="AV669" s="13" t="s">
        <v>83</v>
      </c>
      <c r="AW669" s="13" t="s">
        <v>37</v>
      </c>
      <c r="AX669" s="13" t="s">
        <v>75</v>
      </c>
      <c r="AY669" s="166" t="s">
        <v>147</v>
      </c>
    </row>
    <row r="670" spans="2:65" s="12" customFormat="1" ht="11.25">
      <c r="B670" s="157"/>
      <c r="D670" s="158" t="s">
        <v>218</v>
      </c>
      <c r="E670" s="164" t="s">
        <v>19</v>
      </c>
      <c r="F670" s="159" t="s">
        <v>696</v>
      </c>
      <c r="H670" s="160">
        <v>26.585999999999999</v>
      </c>
      <c r="I670" s="161"/>
      <c r="L670" s="157"/>
      <c r="M670" s="162"/>
      <c r="T670" s="163"/>
      <c r="AT670" s="164" t="s">
        <v>218</v>
      </c>
      <c r="AU670" s="164" t="s">
        <v>85</v>
      </c>
      <c r="AV670" s="12" t="s">
        <v>85</v>
      </c>
      <c r="AW670" s="12" t="s">
        <v>37</v>
      </c>
      <c r="AX670" s="12" t="s">
        <v>75</v>
      </c>
      <c r="AY670" s="164" t="s">
        <v>147</v>
      </c>
    </row>
    <row r="671" spans="2:65" s="12" customFormat="1" ht="11.25">
      <c r="B671" s="157"/>
      <c r="D671" s="158" t="s">
        <v>218</v>
      </c>
      <c r="E671" s="164" t="s">
        <v>19</v>
      </c>
      <c r="F671" s="159" t="s">
        <v>697</v>
      </c>
      <c r="H671" s="160">
        <v>26.52</v>
      </c>
      <c r="I671" s="161"/>
      <c r="L671" s="157"/>
      <c r="M671" s="162"/>
      <c r="T671" s="163"/>
      <c r="AT671" s="164" t="s">
        <v>218</v>
      </c>
      <c r="AU671" s="164" t="s">
        <v>85</v>
      </c>
      <c r="AV671" s="12" t="s">
        <v>85</v>
      </c>
      <c r="AW671" s="12" t="s">
        <v>37</v>
      </c>
      <c r="AX671" s="12" t="s">
        <v>75</v>
      </c>
      <c r="AY671" s="164" t="s">
        <v>147</v>
      </c>
    </row>
    <row r="672" spans="2:65" s="13" customFormat="1" ht="11.25">
      <c r="B672" s="165"/>
      <c r="D672" s="158" t="s">
        <v>218</v>
      </c>
      <c r="E672" s="166" t="s">
        <v>19</v>
      </c>
      <c r="F672" s="167" t="s">
        <v>383</v>
      </c>
      <c r="H672" s="166" t="s">
        <v>19</v>
      </c>
      <c r="I672" s="168"/>
      <c r="L672" s="165"/>
      <c r="M672" s="169"/>
      <c r="T672" s="170"/>
      <c r="AT672" s="166" t="s">
        <v>218</v>
      </c>
      <c r="AU672" s="166" t="s">
        <v>85</v>
      </c>
      <c r="AV672" s="13" t="s">
        <v>83</v>
      </c>
      <c r="AW672" s="13" t="s">
        <v>37</v>
      </c>
      <c r="AX672" s="13" t="s">
        <v>75</v>
      </c>
      <c r="AY672" s="166" t="s">
        <v>147</v>
      </c>
    </row>
    <row r="673" spans="2:51" s="12" customFormat="1" ht="11.25">
      <c r="B673" s="157"/>
      <c r="D673" s="158" t="s">
        <v>218</v>
      </c>
      <c r="E673" s="164" t="s">
        <v>19</v>
      </c>
      <c r="F673" s="159" t="s">
        <v>698</v>
      </c>
      <c r="H673" s="160">
        <v>47.3</v>
      </c>
      <c r="I673" s="161"/>
      <c r="L673" s="157"/>
      <c r="M673" s="162"/>
      <c r="T673" s="163"/>
      <c r="AT673" s="164" t="s">
        <v>218</v>
      </c>
      <c r="AU673" s="164" t="s">
        <v>85</v>
      </c>
      <c r="AV673" s="12" t="s">
        <v>85</v>
      </c>
      <c r="AW673" s="12" t="s">
        <v>37</v>
      </c>
      <c r="AX673" s="12" t="s">
        <v>75</v>
      </c>
      <c r="AY673" s="164" t="s">
        <v>147</v>
      </c>
    </row>
    <row r="674" spans="2:51" s="12" customFormat="1" ht="11.25">
      <c r="B674" s="157"/>
      <c r="D674" s="158" t="s">
        <v>218</v>
      </c>
      <c r="E674" s="164" t="s">
        <v>19</v>
      </c>
      <c r="F674" s="159" t="s">
        <v>699</v>
      </c>
      <c r="H674" s="160">
        <v>49.12</v>
      </c>
      <c r="I674" s="161"/>
      <c r="L674" s="157"/>
      <c r="M674" s="162"/>
      <c r="T674" s="163"/>
      <c r="AT674" s="164" t="s">
        <v>218</v>
      </c>
      <c r="AU674" s="164" t="s">
        <v>85</v>
      </c>
      <c r="AV674" s="12" t="s">
        <v>85</v>
      </c>
      <c r="AW674" s="12" t="s">
        <v>37</v>
      </c>
      <c r="AX674" s="12" t="s">
        <v>75</v>
      </c>
      <c r="AY674" s="164" t="s">
        <v>147</v>
      </c>
    </row>
    <row r="675" spans="2:51" s="12" customFormat="1" ht="11.25">
      <c r="B675" s="157"/>
      <c r="D675" s="158" t="s">
        <v>218</v>
      </c>
      <c r="E675" s="164" t="s">
        <v>19</v>
      </c>
      <c r="F675" s="159" t="s">
        <v>700</v>
      </c>
      <c r="H675" s="160">
        <v>43.47</v>
      </c>
      <c r="I675" s="161"/>
      <c r="L675" s="157"/>
      <c r="M675" s="162"/>
      <c r="T675" s="163"/>
      <c r="AT675" s="164" t="s">
        <v>218</v>
      </c>
      <c r="AU675" s="164" t="s">
        <v>85</v>
      </c>
      <c r="AV675" s="12" t="s">
        <v>85</v>
      </c>
      <c r="AW675" s="12" t="s">
        <v>37</v>
      </c>
      <c r="AX675" s="12" t="s">
        <v>75</v>
      </c>
      <c r="AY675" s="164" t="s">
        <v>147</v>
      </c>
    </row>
    <row r="676" spans="2:51" s="12" customFormat="1" ht="11.25">
      <c r="B676" s="157"/>
      <c r="D676" s="158" t="s">
        <v>218</v>
      </c>
      <c r="E676" s="164" t="s">
        <v>19</v>
      </c>
      <c r="F676" s="159" t="s">
        <v>701</v>
      </c>
      <c r="H676" s="160">
        <v>14.34</v>
      </c>
      <c r="I676" s="161"/>
      <c r="L676" s="157"/>
      <c r="M676" s="162"/>
      <c r="T676" s="163"/>
      <c r="AT676" s="164" t="s">
        <v>218</v>
      </c>
      <c r="AU676" s="164" t="s">
        <v>85</v>
      </c>
      <c r="AV676" s="12" t="s">
        <v>85</v>
      </c>
      <c r="AW676" s="12" t="s">
        <v>37</v>
      </c>
      <c r="AX676" s="12" t="s">
        <v>75</v>
      </c>
      <c r="AY676" s="164" t="s">
        <v>147</v>
      </c>
    </row>
    <row r="677" spans="2:51" s="13" customFormat="1" ht="11.25">
      <c r="B677" s="165"/>
      <c r="D677" s="158" t="s">
        <v>218</v>
      </c>
      <c r="E677" s="166" t="s">
        <v>19</v>
      </c>
      <c r="F677" s="167" t="s">
        <v>386</v>
      </c>
      <c r="H677" s="166" t="s">
        <v>19</v>
      </c>
      <c r="I677" s="168"/>
      <c r="L677" s="165"/>
      <c r="M677" s="169"/>
      <c r="T677" s="170"/>
      <c r="AT677" s="166" t="s">
        <v>218</v>
      </c>
      <c r="AU677" s="166" t="s">
        <v>85</v>
      </c>
      <c r="AV677" s="13" t="s">
        <v>83</v>
      </c>
      <c r="AW677" s="13" t="s">
        <v>37</v>
      </c>
      <c r="AX677" s="13" t="s">
        <v>75</v>
      </c>
      <c r="AY677" s="166" t="s">
        <v>147</v>
      </c>
    </row>
    <row r="678" spans="2:51" s="12" customFormat="1" ht="11.25">
      <c r="B678" s="157"/>
      <c r="D678" s="158" t="s">
        <v>218</v>
      </c>
      <c r="E678" s="164" t="s">
        <v>19</v>
      </c>
      <c r="F678" s="159" t="s">
        <v>702</v>
      </c>
      <c r="H678" s="160">
        <v>14.1</v>
      </c>
      <c r="I678" s="161"/>
      <c r="L678" s="157"/>
      <c r="M678" s="162"/>
      <c r="T678" s="163"/>
      <c r="AT678" s="164" t="s">
        <v>218</v>
      </c>
      <c r="AU678" s="164" t="s">
        <v>85</v>
      </c>
      <c r="AV678" s="12" t="s">
        <v>85</v>
      </c>
      <c r="AW678" s="12" t="s">
        <v>37</v>
      </c>
      <c r="AX678" s="12" t="s">
        <v>75</v>
      </c>
      <c r="AY678" s="164" t="s">
        <v>147</v>
      </c>
    </row>
    <row r="679" spans="2:51" s="12" customFormat="1" ht="11.25">
      <c r="B679" s="157"/>
      <c r="D679" s="158" t="s">
        <v>218</v>
      </c>
      <c r="E679" s="164" t="s">
        <v>19</v>
      </c>
      <c r="F679" s="159" t="s">
        <v>549</v>
      </c>
      <c r="H679" s="160">
        <v>5.26</v>
      </c>
      <c r="I679" s="161"/>
      <c r="L679" s="157"/>
      <c r="M679" s="162"/>
      <c r="T679" s="163"/>
      <c r="AT679" s="164" t="s">
        <v>218</v>
      </c>
      <c r="AU679" s="164" t="s">
        <v>85</v>
      </c>
      <c r="AV679" s="12" t="s">
        <v>85</v>
      </c>
      <c r="AW679" s="12" t="s">
        <v>37</v>
      </c>
      <c r="AX679" s="12" t="s">
        <v>75</v>
      </c>
      <c r="AY679" s="164" t="s">
        <v>147</v>
      </c>
    </row>
    <row r="680" spans="2:51" s="12" customFormat="1" ht="11.25">
      <c r="B680" s="157"/>
      <c r="D680" s="158" t="s">
        <v>218</v>
      </c>
      <c r="E680" s="164" t="s">
        <v>19</v>
      </c>
      <c r="F680" s="159" t="s">
        <v>703</v>
      </c>
      <c r="H680" s="160">
        <v>26.4</v>
      </c>
      <c r="I680" s="161"/>
      <c r="L680" s="157"/>
      <c r="M680" s="162"/>
      <c r="T680" s="163"/>
      <c r="AT680" s="164" t="s">
        <v>218</v>
      </c>
      <c r="AU680" s="164" t="s">
        <v>85</v>
      </c>
      <c r="AV680" s="12" t="s">
        <v>85</v>
      </c>
      <c r="AW680" s="12" t="s">
        <v>37</v>
      </c>
      <c r="AX680" s="12" t="s">
        <v>75</v>
      </c>
      <c r="AY680" s="164" t="s">
        <v>147</v>
      </c>
    </row>
    <row r="681" spans="2:51" s="12" customFormat="1" ht="11.25">
      <c r="B681" s="157"/>
      <c r="D681" s="158" t="s">
        <v>218</v>
      </c>
      <c r="E681" s="164" t="s">
        <v>19</v>
      </c>
      <c r="F681" s="159" t="s">
        <v>551</v>
      </c>
      <c r="H681" s="160">
        <v>6.09</v>
      </c>
      <c r="I681" s="161"/>
      <c r="L681" s="157"/>
      <c r="M681" s="162"/>
      <c r="T681" s="163"/>
      <c r="AT681" s="164" t="s">
        <v>218</v>
      </c>
      <c r="AU681" s="164" t="s">
        <v>85</v>
      </c>
      <c r="AV681" s="12" t="s">
        <v>85</v>
      </c>
      <c r="AW681" s="12" t="s">
        <v>37</v>
      </c>
      <c r="AX681" s="12" t="s">
        <v>75</v>
      </c>
      <c r="AY681" s="164" t="s">
        <v>147</v>
      </c>
    </row>
    <row r="682" spans="2:51" s="12" customFormat="1" ht="11.25">
      <c r="B682" s="157"/>
      <c r="D682" s="158" t="s">
        <v>218</v>
      </c>
      <c r="E682" s="164" t="s">
        <v>19</v>
      </c>
      <c r="F682" s="159" t="s">
        <v>704</v>
      </c>
      <c r="H682" s="160">
        <v>35.64</v>
      </c>
      <c r="I682" s="161"/>
      <c r="L682" s="157"/>
      <c r="M682" s="162"/>
      <c r="T682" s="163"/>
      <c r="AT682" s="164" t="s">
        <v>218</v>
      </c>
      <c r="AU682" s="164" t="s">
        <v>85</v>
      </c>
      <c r="AV682" s="12" t="s">
        <v>85</v>
      </c>
      <c r="AW682" s="12" t="s">
        <v>37</v>
      </c>
      <c r="AX682" s="12" t="s">
        <v>75</v>
      </c>
      <c r="AY682" s="164" t="s">
        <v>147</v>
      </c>
    </row>
    <row r="683" spans="2:51" s="12" customFormat="1" ht="11.25">
      <c r="B683" s="157"/>
      <c r="D683" s="158" t="s">
        <v>218</v>
      </c>
      <c r="E683" s="164" t="s">
        <v>19</v>
      </c>
      <c r="F683" s="159" t="s">
        <v>705</v>
      </c>
      <c r="H683" s="160">
        <v>24.36</v>
      </c>
      <c r="I683" s="161"/>
      <c r="L683" s="157"/>
      <c r="M683" s="162"/>
      <c r="T683" s="163"/>
      <c r="AT683" s="164" t="s">
        <v>218</v>
      </c>
      <c r="AU683" s="164" t="s">
        <v>85</v>
      </c>
      <c r="AV683" s="12" t="s">
        <v>85</v>
      </c>
      <c r="AW683" s="12" t="s">
        <v>37</v>
      </c>
      <c r="AX683" s="12" t="s">
        <v>75</v>
      </c>
      <c r="AY683" s="164" t="s">
        <v>147</v>
      </c>
    </row>
    <row r="684" spans="2:51" s="12" customFormat="1" ht="11.25">
      <c r="B684" s="157"/>
      <c r="D684" s="158" t="s">
        <v>218</v>
      </c>
      <c r="E684" s="164" t="s">
        <v>19</v>
      </c>
      <c r="F684" s="159" t="s">
        <v>706</v>
      </c>
      <c r="H684" s="160">
        <v>25.74</v>
      </c>
      <c r="I684" s="161"/>
      <c r="L684" s="157"/>
      <c r="M684" s="162"/>
      <c r="T684" s="163"/>
      <c r="AT684" s="164" t="s">
        <v>218</v>
      </c>
      <c r="AU684" s="164" t="s">
        <v>85</v>
      </c>
      <c r="AV684" s="12" t="s">
        <v>85</v>
      </c>
      <c r="AW684" s="12" t="s">
        <v>37</v>
      </c>
      <c r="AX684" s="12" t="s">
        <v>75</v>
      </c>
      <c r="AY684" s="164" t="s">
        <v>147</v>
      </c>
    </row>
    <row r="685" spans="2:51" s="12" customFormat="1" ht="11.25">
      <c r="B685" s="157"/>
      <c r="D685" s="158" t="s">
        <v>218</v>
      </c>
      <c r="E685" s="164" t="s">
        <v>19</v>
      </c>
      <c r="F685" s="159" t="s">
        <v>442</v>
      </c>
      <c r="H685" s="160">
        <v>0.83</v>
      </c>
      <c r="I685" s="161"/>
      <c r="L685" s="157"/>
      <c r="M685" s="162"/>
      <c r="T685" s="163"/>
      <c r="AT685" s="164" t="s">
        <v>218</v>
      </c>
      <c r="AU685" s="164" t="s">
        <v>85</v>
      </c>
      <c r="AV685" s="12" t="s">
        <v>85</v>
      </c>
      <c r="AW685" s="12" t="s">
        <v>37</v>
      </c>
      <c r="AX685" s="12" t="s">
        <v>75</v>
      </c>
      <c r="AY685" s="164" t="s">
        <v>147</v>
      </c>
    </row>
    <row r="686" spans="2:51" s="13" customFormat="1" ht="11.25">
      <c r="B686" s="165"/>
      <c r="D686" s="158" t="s">
        <v>218</v>
      </c>
      <c r="E686" s="166" t="s">
        <v>19</v>
      </c>
      <c r="F686" s="167" t="s">
        <v>390</v>
      </c>
      <c r="H686" s="166" t="s">
        <v>19</v>
      </c>
      <c r="I686" s="168"/>
      <c r="L686" s="165"/>
      <c r="M686" s="169"/>
      <c r="T686" s="170"/>
      <c r="AT686" s="166" t="s">
        <v>218</v>
      </c>
      <c r="AU686" s="166" t="s">
        <v>85</v>
      </c>
      <c r="AV686" s="13" t="s">
        <v>83</v>
      </c>
      <c r="AW686" s="13" t="s">
        <v>37</v>
      </c>
      <c r="AX686" s="13" t="s">
        <v>75</v>
      </c>
      <c r="AY686" s="166" t="s">
        <v>147</v>
      </c>
    </row>
    <row r="687" spans="2:51" s="12" customFormat="1" ht="11.25">
      <c r="B687" s="157"/>
      <c r="D687" s="158" t="s">
        <v>218</v>
      </c>
      <c r="E687" s="164" t="s">
        <v>19</v>
      </c>
      <c r="F687" s="159" t="s">
        <v>707</v>
      </c>
      <c r="H687" s="160">
        <v>53.16</v>
      </c>
      <c r="I687" s="161"/>
      <c r="L687" s="157"/>
      <c r="M687" s="162"/>
      <c r="T687" s="163"/>
      <c r="AT687" s="164" t="s">
        <v>218</v>
      </c>
      <c r="AU687" s="164" t="s">
        <v>85</v>
      </c>
      <c r="AV687" s="12" t="s">
        <v>85</v>
      </c>
      <c r="AW687" s="12" t="s">
        <v>37</v>
      </c>
      <c r="AX687" s="12" t="s">
        <v>75</v>
      </c>
      <c r="AY687" s="164" t="s">
        <v>147</v>
      </c>
    </row>
    <row r="688" spans="2:51" s="12" customFormat="1" ht="11.25">
      <c r="B688" s="157"/>
      <c r="D688" s="158" t="s">
        <v>218</v>
      </c>
      <c r="E688" s="164" t="s">
        <v>19</v>
      </c>
      <c r="F688" s="159" t="s">
        <v>708</v>
      </c>
      <c r="H688" s="160">
        <v>11.36</v>
      </c>
      <c r="I688" s="161"/>
      <c r="L688" s="157"/>
      <c r="M688" s="162"/>
      <c r="T688" s="163"/>
      <c r="AT688" s="164" t="s">
        <v>218</v>
      </c>
      <c r="AU688" s="164" t="s">
        <v>85</v>
      </c>
      <c r="AV688" s="12" t="s">
        <v>85</v>
      </c>
      <c r="AW688" s="12" t="s">
        <v>37</v>
      </c>
      <c r="AX688" s="12" t="s">
        <v>75</v>
      </c>
      <c r="AY688" s="164" t="s">
        <v>147</v>
      </c>
    </row>
    <row r="689" spans="2:51" s="12" customFormat="1" ht="11.25">
      <c r="B689" s="157"/>
      <c r="D689" s="158" t="s">
        <v>218</v>
      </c>
      <c r="E689" s="164" t="s">
        <v>19</v>
      </c>
      <c r="F689" s="159" t="s">
        <v>558</v>
      </c>
      <c r="H689" s="160">
        <v>13.076000000000001</v>
      </c>
      <c r="I689" s="161"/>
      <c r="L689" s="157"/>
      <c r="M689" s="162"/>
      <c r="T689" s="163"/>
      <c r="AT689" s="164" t="s">
        <v>218</v>
      </c>
      <c r="AU689" s="164" t="s">
        <v>85</v>
      </c>
      <c r="AV689" s="12" t="s">
        <v>85</v>
      </c>
      <c r="AW689" s="12" t="s">
        <v>37</v>
      </c>
      <c r="AX689" s="12" t="s">
        <v>75</v>
      </c>
      <c r="AY689" s="164" t="s">
        <v>147</v>
      </c>
    </row>
    <row r="690" spans="2:51" s="13" customFormat="1" ht="11.25">
      <c r="B690" s="165"/>
      <c r="D690" s="158" t="s">
        <v>218</v>
      </c>
      <c r="E690" s="166" t="s">
        <v>19</v>
      </c>
      <c r="F690" s="167" t="s">
        <v>392</v>
      </c>
      <c r="H690" s="166" t="s">
        <v>19</v>
      </c>
      <c r="I690" s="168"/>
      <c r="L690" s="165"/>
      <c r="M690" s="169"/>
      <c r="T690" s="170"/>
      <c r="AT690" s="166" t="s">
        <v>218</v>
      </c>
      <c r="AU690" s="166" t="s">
        <v>85</v>
      </c>
      <c r="AV690" s="13" t="s">
        <v>83</v>
      </c>
      <c r="AW690" s="13" t="s">
        <v>37</v>
      </c>
      <c r="AX690" s="13" t="s">
        <v>75</v>
      </c>
      <c r="AY690" s="166" t="s">
        <v>147</v>
      </c>
    </row>
    <row r="691" spans="2:51" s="12" customFormat="1" ht="11.25">
      <c r="B691" s="157"/>
      <c r="D691" s="158" t="s">
        <v>218</v>
      </c>
      <c r="E691" s="164" t="s">
        <v>19</v>
      </c>
      <c r="F691" s="159" t="s">
        <v>709</v>
      </c>
      <c r="H691" s="160">
        <v>84.78</v>
      </c>
      <c r="I691" s="161"/>
      <c r="L691" s="157"/>
      <c r="M691" s="162"/>
      <c r="T691" s="163"/>
      <c r="AT691" s="164" t="s">
        <v>218</v>
      </c>
      <c r="AU691" s="164" t="s">
        <v>85</v>
      </c>
      <c r="AV691" s="12" t="s">
        <v>85</v>
      </c>
      <c r="AW691" s="12" t="s">
        <v>37</v>
      </c>
      <c r="AX691" s="12" t="s">
        <v>75</v>
      </c>
      <c r="AY691" s="164" t="s">
        <v>147</v>
      </c>
    </row>
    <row r="692" spans="2:51" s="12" customFormat="1" ht="11.25">
      <c r="B692" s="157"/>
      <c r="D692" s="158" t="s">
        <v>218</v>
      </c>
      <c r="E692" s="164" t="s">
        <v>19</v>
      </c>
      <c r="F692" s="159" t="s">
        <v>710</v>
      </c>
      <c r="H692" s="160">
        <v>64.680000000000007</v>
      </c>
      <c r="I692" s="161"/>
      <c r="L692" s="157"/>
      <c r="M692" s="162"/>
      <c r="T692" s="163"/>
      <c r="AT692" s="164" t="s">
        <v>218</v>
      </c>
      <c r="AU692" s="164" t="s">
        <v>85</v>
      </c>
      <c r="AV692" s="12" t="s">
        <v>85</v>
      </c>
      <c r="AW692" s="12" t="s">
        <v>37</v>
      </c>
      <c r="AX692" s="12" t="s">
        <v>75</v>
      </c>
      <c r="AY692" s="164" t="s">
        <v>147</v>
      </c>
    </row>
    <row r="693" spans="2:51" s="12" customFormat="1" ht="11.25">
      <c r="B693" s="157"/>
      <c r="D693" s="158" t="s">
        <v>218</v>
      </c>
      <c r="E693" s="164" t="s">
        <v>19</v>
      </c>
      <c r="F693" s="159" t="s">
        <v>561</v>
      </c>
      <c r="H693" s="160">
        <v>5.2809999999999997</v>
      </c>
      <c r="I693" s="161"/>
      <c r="L693" s="157"/>
      <c r="M693" s="162"/>
      <c r="T693" s="163"/>
      <c r="AT693" s="164" t="s">
        <v>218</v>
      </c>
      <c r="AU693" s="164" t="s">
        <v>85</v>
      </c>
      <c r="AV693" s="12" t="s">
        <v>85</v>
      </c>
      <c r="AW693" s="12" t="s">
        <v>37</v>
      </c>
      <c r="AX693" s="12" t="s">
        <v>75</v>
      </c>
      <c r="AY693" s="164" t="s">
        <v>147</v>
      </c>
    </row>
    <row r="694" spans="2:51" s="12" customFormat="1" ht="11.25">
      <c r="B694" s="157"/>
      <c r="D694" s="158" t="s">
        <v>218</v>
      </c>
      <c r="E694" s="164" t="s">
        <v>19</v>
      </c>
      <c r="F694" s="159" t="s">
        <v>562</v>
      </c>
      <c r="H694" s="160">
        <v>12.342000000000001</v>
      </c>
      <c r="I694" s="161"/>
      <c r="L694" s="157"/>
      <c r="M694" s="162"/>
      <c r="T694" s="163"/>
      <c r="AT694" s="164" t="s">
        <v>218</v>
      </c>
      <c r="AU694" s="164" t="s">
        <v>85</v>
      </c>
      <c r="AV694" s="12" t="s">
        <v>85</v>
      </c>
      <c r="AW694" s="12" t="s">
        <v>37</v>
      </c>
      <c r="AX694" s="12" t="s">
        <v>75</v>
      </c>
      <c r="AY694" s="164" t="s">
        <v>147</v>
      </c>
    </row>
    <row r="695" spans="2:51" s="12" customFormat="1" ht="11.25">
      <c r="B695" s="157"/>
      <c r="D695" s="158" t="s">
        <v>218</v>
      </c>
      <c r="E695" s="164" t="s">
        <v>19</v>
      </c>
      <c r="F695" s="159" t="s">
        <v>711</v>
      </c>
      <c r="H695" s="160">
        <v>10.039999999999999</v>
      </c>
      <c r="I695" s="161"/>
      <c r="L695" s="157"/>
      <c r="M695" s="162"/>
      <c r="T695" s="163"/>
      <c r="AT695" s="164" t="s">
        <v>218</v>
      </c>
      <c r="AU695" s="164" t="s">
        <v>85</v>
      </c>
      <c r="AV695" s="12" t="s">
        <v>85</v>
      </c>
      <c r="AW695" s="12" t="s">
        <v>37</v>
      </c>
      <c r="AX695" s="12" t="s">
        <v>75</v>
      </c>
      <c r="AY695" s="164" t="s">
        <v>147</v>
      </c>
    </row>
    <row r="696" spans="2:51" s="13" customFormat="1" ht="11.25">
      <c r="B696" s="165"/>
      <c r="D696" s="158" t="s">
        <v>218</v>
      </c>
      <c r="E696" s="166" t="s">
        <v>19</v>
      </c>
      <c r="F696" s="167" t="s">
        <v>394</v>
      </c>
      <c r="H696" s="166" t="s">
        <v>19</v>
      </c>
      <c r="I696" s="168"/>
      <c r="L696" s="165"/>
      <c r="M696" s="169"/>
      <c r="T696" s="170"/>
      <c r="AT696" s="166" t="s">
        <v>218</v>
      </c>
      <c r="AU696" s="166" t="s">
        <v>85</v>
      </c>
      <c r="AV696" s="13" t="s">
        <v>83</v>
      </c>
      <c r="AW696" s="13" t="s">
        <v>37</v>
      </c>
      <c r="AX696" s="13" t="s">
        <v>75</v>
      </c>
      <c r="AY696" s="166" t="s">
        <v>147</v>
      </c>
    </row>
    <row r="697" spans="2:51" s="12" customFormat="1" ht="11.25">
      <c r="B697" s="157"/>
      <c r="D697" s="158" t="s">
        <v>218</v>
      </c>
      <c r="E697" s="164" t="s">
        <v>19</v>
      </c>
      <c r="F697" s="159" t="s">
        <v>712</v>
      </c>
      <c r="H697" s="160">
        <v>52.2</v>
      </c>
      <c r="I697" s="161"/>
      <c r="L697" s="157"/>
      <c r="M697" s="162"/>
      <c r="T697" s="163"/>
      <c r="AT697" s="164" t="s">
        <v>218</v>
      </c>
      <c r="AU697" s="164" t="s">
        <v>85</v>
      </c>
      <c r="AV697" s="12" t="s">
        <v>85</v>
      </c>
      <c r="AW697" s="12" t="s">
        <v>37</v>
      </c>
      <c r="AX697" s="12" t="s">
        <v>75</v>
      </c>
      <c r="AY697" s="164" t="s">
        <v>147</v>
      </c>
    </row>
    <row r="698" spans="2:51" s="12" customFormat="1" ht="11.25">
      <c r="B698" s="157"/>
      <c r="D698" s="158" t="s">
        <v>218</v>
      </c>
      <c r="E698" s="164" t="s">
        <v>19</v>
      </c>
      <c r="F698" s="159" t="s">
        <v>713</v>
      </c>
      <c r="H698" s="160">
        <v>14.19</v>
      </c>
      <c r="I698" s="161"/>
      <c r="L698" s="157"/>
      <c r="M698" s="162"/>
      <c r="T698" s="163"/>
      <c r="AT698" s="164" t="s">
        <v>218</v>
      </c>
      <c r="AU698" s="164" t="s">
        <v>85</v>
      </c>
      <c r="AV698" s="12" t="s">
        <v>85</v>
      </c>
      <c r="AW698" s="12" t="s">
        <v>37</v>
      </c>
      <c r="AX698" s="12" t="s">
        <v>75</v>
      </c>
      <c r="AY698" s="164" t="s">
        <v>147</v>
      </c>
    </row>
    <row r="699" spans="2:51" s="12" customFormat="1" ht="11.25">
      <c r="B699" s="157"/>
      <c r="D699" s="158" t="s">
        <v>218</v>
      </c>
      <c r="E699" s="164" t="s">
        <v>19</v>
      </c>
      <c r="F699" s="159" t="s">
        <v>714</v>
      </c>
      <c r="H699" s="160">
        <v>9.7240000000000002</v>
      </c>
      <c r="I699" s="161"/>
      <c r="L699" s="157"/>
      <c r="M699" s="162"/>
      <c r="T699" s="163"/>
      <c r="AT699" s="164" t="s">
        <v>218</v>
      </c>
      <c r="AU699" s="164" t="s">
        <v>85</v>
      </c>
      <c r="AV699" s="12" t="s">
        <v>85</v>
      </c>
      <c r="AW699" s="12" t="s">
        <v>37</v>
      </c>
      <c r="AX699" s="12" t="s">
        <v>75</v>
      </c>
      <c r="AY699" s="164" t="s">
        <v>147</v>
      </c>
    </row>
    <row r="700" spans="2:51" s="12" customFormat="1" ht="11.25">
      <c r="B700" s="157"/>
      <c r="D700" s="158" t="s">
        <v>218</v>
      </c>
      <c r="E700" s="164" t="s">
        <v>19</v>
      </c>
      <c r="F700" s="159" t="s">
        <v>715</v>
      </c>
      <c r="H700" s="160">
        <v>12.34</v>
      </c>
      <c r="I700" s="161"/>
      <c r="L700" s="157"/>
      <c r="M700" s="162"/>
      <c r="T700" s="163"/>
      <c r="AT700" s="164" t="s">
        <v>218</v>
      </c>
      <c r="AU700" s="164" t="s">
        <v>85</v>
      </c>
      <c r="AV700" s="12" t="s">
        <v>85</v>
      </c>
      <c r="AW700" s="12" t="s">
        <v>37</v>
      </c>
      <c r="AX700" s="12" t="s">
        <v>75</v>
      </c>
      <c r="AY700" s="164" t="s">
        <v>147</v>
      </c>
    </row>
    <row r="701" spans="2:51" s="12" customFormat="1" ht="11.25">
      <c r="B701" s="157"/>
      <c r="D701" s="158" t="s">
        <v>218</v>
      </c>
      <c r="E701" s="164" t="s">
        <v>19</v>
      </c>
      <c r="F701" s="159" t="s">
        <v>716</v>
      </c>
      <c r="H701" s="160">
        <v>13.35</v>
      </c>
      <c r="I701" s="161"/>
      <c r="L701" s="157"/>
      <c r="M701" s="162"/>
      <c r="T701" s="163"/>
      <c r="AT701" s="164" t="s">
        <v>218</v>
      </c>
      <c r="AU701" s="164" t="s">
        <v>85</v>
      </c>
      <c r="AV701" s="12" t="s">
        <v>85</v>
      </c>
      <c r="AW701" s="12" t="s">
        <v>37</v>
      </c>
      <c r="AX701" s="12" t="s">
        <v>75</v>
      </c>
      <c r="AY701" s="164" t="s">
        <v>147</v>
      </c>
    </row>
    <row r="702" spans="2:51" s="12" customFormat="1" ht="11.25">
      <c r="B702" s="157"/>
      <c r="D702" s="158" t="s">
        <v>218</v>
      </c>
      <c r="E702" s="164" t="s">
        <v>19</v>
      </c>
      <c r="F702" s="159" t="s">
        <v>717</v>
      </c>
      <c r="H702" s="160">
        <v>8.2200000000000006</v>
      </c>
      <c r="I702" s="161"/>
      <c r="L702" s="157"/>
      <c r="M702" s="162"/>
      <c r="T702" s="163"/>
      <c r="AT702" s="164" t="s">
        <v>218</v>
      </c>
      <c r="AU702" s="164" t="s">
        <v>85</v>
      </c>
      <c r="AV702" s="12" t="s">
        <v>85</v>
      </c>
      <c r="AW702" s="12" t="s">
        <v>37</v>
      </c>
      <c r="AX702" s="12" t="s">
        <v>75</v>
      </c>
      <c r="AY702" s="164" t="s">
        <v>147</v>
      </c>
    </row>
    <row r="703" spans="2:51" s="12" customFormat="1" ht="11.25">
      <c r="B703" s="157"/>
      <c r="D703" s="158" t="s">
        <v>218</v>
      </c>
      <c r="E703" s="164" t="s">
        <v>19</v>
      </c>
      <c r="F703" s="159" t="s">
        <v>458</v>
      </c>
      <c r="H703" s="160">
        <v>13.433999999999999</v>
      </c>
      <c r="I703" s="161"/>
      <c r="L703" s="157"/>
      <c r="M703" s="162"/>
      <c r="T703" s="163"/>
      <c r="AT703" s="164" t="s">
        <v>218</v>
      </c>
      <c r="AU703" s="164" t="s">
        <v>85</v>
      </c>
      <c r="AV703" s="12" t="s">
        <v>85</v>
      </c>
      <c r="AW703" s="12" t="s">
        <v>37</v>
      </c>
      <c r="AX703" s="12" t="s">
        <v>75</v>
      </c>
      <c r="AY703" s="164" t="s">
        <v>147</v>
      </c>
    </row>
    <row r="704" spans="2:51" s="12" customFormat="1" ht="11.25">
      <c r="B704" s="157"/>
      <c r="D704" s="158" t="s">
        <v>218</v>
      </c>
      <c r="E704" s="164" t="s">
        <v>19</v>
      </c>
      <c r="F704" s="159" t="s">
        <v>459</v>
      </c>
      <c r="H704" s="160">
        <v>4.218</v>
      </c>
      <c r="I704" s="161"/>
      <c r="L704" s="157"/>
      <c r="M704" s="162"/>
      <c r="T704" s="163"/>
      <c r="AT704" s="164" t="s">
        <v>218</v>
      </c>
      <c r="AU704" s="164" t="s">
        <v>85</v>
      </c>
      <c r="AV704" s="12" t="s">
        <v>85</v>
      </c>
      <c r="AW704" s="12" t="s">
        <v>37</v>
      </c>
      <c r="AX704" s="12" t="s">
        <v>75</v>
      </c>
      <c r="AY704" s="164" t="s">
        <v>147</v>
      </c>
    </row>
    <row r="705" spans="2:65" s="14" customFormat="1" ht="11.25">
      <c r="B705" s="171"/>
      <c r="D705" s="158" t="s">
        <v>218</v>
      </c>
      <c r="E705" s="172" t="s">
        <v>19</v>
      </c>
      <c r="F705" s="173" t="s">
        <v>256</v>
      </c>
      <c r="H705" s="174">
        <v>728.15099999999995</v>
      </c>
      <c r="I705" s="175"/>
      <c r="L705" s="171"/>
      <c r="M705" s="176"/>
      <c r="T705" s="177"/>
      <c r="AT705" s="172" t="s">
        <v>218</v>
      </c>
      <c r="AU705" s="172" t="s">
        <v>85</v>
      </c>
      <c r="AV705" s="14" t="s">
        <v>153</v>
      </c>
      <c r="AW705" s="14" t="s">
        <v>37</v>
      </c>
      <c r="AX705" s="14" t="s">
        <v>83</v>
      </c>
      <c r="AY705" s="172" t="s">
        <v>147</v>
      </c>
    </row>
    <row r="706" spans="2:65" s="12" customFormat="1" ht="11.25">
      <c r="B706" s="157"/>
      <c r="D706" s="158" t="s">
        <v>218</v>
      </c>
      <c r="F706" s="159" t="s">
        <v>723</v>
      </c>
      <c r="H706" s="160">
        <v>764.55899999999997</v>
      </c>
      <c r="I706" s="161"/>
      <c r="L706" s="157"/>
      <c r="M706" s="162"/>
      <c r="T706" s="163"/>
      <c r="AT706" s="164" t="s">
        <v>218</v>
      </c>
      <c r="AU706" s="164" t="s">
        <v>85</v>
      </c>
      <c r="AV706" s="12" t="s">
        <v>85</v>
      </c>
      <c r="AW706" s="12" t="s">
        <v>4</v>
      </c>
      <c r="AX706" s="12" t="s">
        <v>83</v>
      </c>
      <c r="AY706" s="164" t="s">
        <v>147</v>
      </c>
    </row>
    <row r="707" spans="2:65" s="1" customFormat="1" ht="24.2" customHeight="1">
      <c r="B707" s="32"/>
      <c r="C707" s="146" t="s">
        <v>724</v>
      </c>
      <c r="D707" s="146" t="s">
        <v>213</v>
      </c>
      <c r="E707" s="147" t="s">
        <v>725</v>
      </c>
      <c r="F707" s="148" t="s">
        <v>726</v>
      </c>
      <c r="G707" s="149" t="s">
        <v>236</v>
      </c>
      <c r="H707" s="150">
        <v>205.791</v>
      </c>
      <c r="I707" s="151"/>
      <c r="J707" s="152">
        <f>ROUND(I707*H707,2)</f>
        <v>0</v>
      </c>
      <c r="K707" s="153"/>
      <c r="L707" s="154"/>
      <c r="M707" s="155" t="s">
        <v>19</v>
      </c>
      <c r="N707" s="156" t="s">
        <v>46</v>
      </c>
      <c r="P707" s="138">
        <f>O707*H707</f>
        <v>0</v>
      </c>
      <c r="Q707" s="138">
        <v>2.9999999999999997E-4</v>
      </c>
      <c r="R707" s="138">
        <f>Q707*H707</f>
        <v>6.1737299999999995E-2</v>
      </c>
      <c r="S707" s="138">
        <v>0</v>
      </c>
      <c r="T707" s="139">
        <f>S707*H707</f>
        <v>0</v>
      </c>
      <c r="AR707" s="140" t="s">
        <v>186</v>
      </c>
      <c r="AT707" s="140" t="s">
        <v>213</v>
      </c>
      <c r="AU707" s="140" t="s">
        <v>85</v>
      </c>
      <c r="AY707" s="17" t="s">
        <v>147</v>
      </c>
      <c r="BE707" s="141">
        <f>IF(N707="základní",J707,0)</f>
        <v>0</v>
      </c>
      <c r="BF707" s="141">
        <f>IF(N707="snížená",J707,0)</f>
        <v>0</v>
      </c>
      <c r="BG707" s="141">
        <f>IF(N707="zákl. přenesená",J707,0)</f>
        <v>0</v>
      </c>
      <c r="BH707" s="141">
        <f>IF(N707="sníž. přenesená",J707,0)</f>
        <v>0</v>
      </c>
      <c r="BI707" s="141">
        <f>IF(N707="nulová",J707,0)</f>
        <v>0</v>
      </c>
      <c r="BJ707" s="17" t="s">
        <v>83</v>
      </c>
      <c r="BK707" s="141">
        <f>ROUND(I707*H707,2)</f>
        <v>0</v>
      </c>
      <c r="BL707" s="17" t="s">
        <v>153</v>
      </c>
      <c r="BM707" s="140" t="s">
        <v>727</v>
      </c>
    </row>
    <row r="708" spans="2:65" s="13" customFormat="1" ht="11.25">
      <c r="B708" s="165"/>
      <c r="D708" s="158" t="s">
        <v>218</v>
      </c>
      <c r="E708" s="166" t="s">
        <v>19</v>
      </c>
      <c r="F708" s="167" t="s">
        <v>728</v>
      </c>
      <c r="H708" s="166" t="s">
        <v>19</v>
      </c>
      <c r="I708" s="168"/>
      <c r="L708" s="165"/>
      <c r="M708" s="169"/>
      <c r="T708" s="170"/>
      <c r="AT708" s="166" t="s">
        <v>218</v>
      </c>
      <c r="AU708" s="166" t="s">
        <v>85</v>
      </c>
      <c r="AV708" s="13" t="s">
        <v>83</v>
      </c>
      <c r="AW708" s="13" t="s">
        <v>37</v>
      </c>
      <c r="AX708" s="13" t="s">
        <v>75</v>
      </c>
      <c r="AY708" s="166" t="s">
        <v>147</v>
      </c>
    </row>
    <row r="709" spans="2:65" s="13" customFormat="1" ht="11.25">
      <c r="B709" s="165"/>
      <c r="D709" s="158" t="s">
        <v>218</v>
      </c>
      <c r="E709" s="166" t="s">
        <v>19</v>
      </c>
      <c r="F709" s="167" t="s">
        <v>410</v>
      </c>
      <c r="H709" s="166" t="s">
        <v>19</v>
      </c>
      <c r="I709" s="168"/>
      <c r="L709" s="165"/>
      <c r="M709" s="169"/>
      <c r="T709" s="170"/>
      <c r="AT709" s="166" t="s">
        <v>218</v>
      </c>
      <c r="AU709" s="166" t="s">
        <v>85</v>
      </c>
      <c r="AV709" s="13" t="s">
        <v>83</v>
      </c>
      <c r="AW709" s="13" t="s">
        <v>37</v>
      </c>
      <c r="AX709" s="13" t="s">
        <v>75</v>
      </c>
      <c r="AY709" s="166" t="s">
        <v>147</v>
      </c>
    </row>
    <row r="710" spans="2:65" s="12" customFormat="1" ht="11.25">
      <c r="B710" s="157"/>
      <c r="D710" s="158" t="s">
        <v>218</v>
      </c>
      <c r="E710" s="164" t="s">
        <v>19</v>
      </c>
      <c r="F710" s="159" t="s">
        <v>577</v>
      </c>
      <c r="H710" s="160">
        <v>6.4260000000000002</v>
      </c>
      <c r="I710" s="161"/>
      <c r="L710" s="157"/>
      <c r="M710" s="162"/>
      <c r="T710" s="163"/>
      <c r="AT710" s="164" t="s">
        <v>218</v>
      </c>
      <c r="AU710" s="164" t="s">
        <v>85</v>
      </c>
      <c r="AV710" s="12" t="s">
        <v>85</v>
      </c>
      <c r="AW710" s="12" t="s">
        <v>37</v>
      </c>
      <c r="AX710" s="12" t="s">
        <v>75</v>
      </c>
      <c r="AY710" s="164" t="s">
        <v>147</v>
      </c>
    </row>
    <row r="711" spans="2:65" s="12" customFormat="1" ht="11.25">
      <c r="B711" s="157"/>
      <c r="D711" s="158" t="s">
        <v>218</v>
      </c>
      <c r="E711" s="164" t="s">
        <v>19</v>
      </c>
      <c r="F711" s="159" t="s">
        <v>578</v>
      </c>
      <c r="H711" s="160">
        <v>6.36</v>
      </c>
      <c r="I711" s="161"/>
      <c r="L711" s="157"/>
      <c r="M711" s="162"/>
      <c r="T711" s="163"/>
      <c r="AT711" s="164" t="s">
        <v>218</v>
      </c>
      <c r="AU711" s="164" t="s">
        <v>85</v>
      </c>
      <c r="AV711" s="12" t="s">
        <v>85</v>
      </c>
      <c r="AW711" s="12" t="s">
        <v>37</v>
      </c>
      <c r="AX711" s="12" t="s">
        <v>75</v>
      </c>
      <c r="AY711" s="164" t="s">
        <v>147</v>
      </c>
    </row>
    <row r="712" spans="2:65" s="13" customFormat="1" ht="11.25">
      <c r="B712" s="165"/>
      <c r="D712" s="158" t="s">
        <v>218</v>
      </c>
      <c r="E712" s="166" t="s">
        <v>19</v>
      </c>
      <c r="F712" s="167" t="s">
        <v>383</v>
      </c>
      <c r="H712" s="166" t="s">
        <v>19</v>
      </c>
      <c r="I712" s="168"/>
      <c r="L712" s="165"/>
      <c r="M712" s="169"/>
      <c r="T712" s="170"/>
      <c r="AT712" s="166" t="s">
        <v>218</v>
      </c>
      <c r="AU712" s="166" t="s">
        <v>85</v>
      </c>
      <c r="AV712" s="13" t="s">
        <v>83</v>
      </c>
      <c r="AW712" s="13" t="s">
        <v>37</v>
      </c>
      <c r="AX712" s="13" t="s">
        <v>75</v>
      </c>
      <c r="AY712" s="166" t="s">
        <v>147</v>
      </c>
    </row>
    <row r="713" spans="2:65" s="12" customFormat="1" ht="11.25">
      <c r="B713" s="157"/>
      <c r="D713" s="158" t="s">
        <v>218</v>
      </c>
      <c r="E713" s="164" t="s">
        <v>19</v>
      </c>
      <c r="F713" s="159" t="s">
        <v>579</v>
      </c>
      <c r="H713" s="160">
        <v>9.5</v>
      </c>
      <c r="I713" s="161"/>
      <c r="L713" s="157"/>
      <c r="M713" s="162"/>
      <c r="T713" s="163"/>
      <c r="AT713" s="164" t="s">
        <v>218</v>
      </c>
      <c r="AU713" s="164" t="s">
        <v>85</v>
      </c>
      <c r="AV713" s="12" t="s">
        <v>85</v>
      </c>
      <c r="AW713" s="12" t="s">
        <v>37</v>
      </c>
      <c r="AX713" s="12" t="s">
        <v>75</v>
      </c>
      <c r="AY713" s="164" t="s">
        <v>147</v>
      </c>
    </row>
    <row r="714" spans="2:65" s="12" customFormat="1" ht="11.25">
      <c r="B714" s="157"/>
      <c r="D714" s="158" t="s">
        <v>218</v>
      </c>
      <c r="E714" s="164" t="s">
        <v>19</v>
      </c>
      <c r="F714" s="159" t="s">
        <v>580</v>
      </c>
      <c r="H714" s="160">
        <v>18.88</v>
      </c>
      <c r="I714" s="161"/>
      <c r="L714" s="157"/>
      <c r="M714" s="162"/>
      <c r="T714" s="163"/>
      <c r="AT714" s="164" t="s">
        <v>218</v>
      </c>
      <c r="AU714" s="164" t="s">
        <v>85</v>
      </c>
      <c r="AV714" s="12" t="s">
        <v>85</v>
      </c>
      <c r="AW714" s="12" t="s">
        <v>37</v>
      </c>
      <c r="AX714" s="12" t="s">
        <v>75</v>
      </c>
      <c r="AY714" s="164" t="s">
        <v>147</v>
      </c>
    </row>
    <row r="715" spans="2:65" s="12" customFormat="1" ht="11.25">
      <c r="B715" s="157"/>
      <c r="D715" s="158" t="s">
        <v>218</v>
      </c>
      <c r="E715" s="164" t="s">
        <v>19</v>
      </c>
      <c r="F715" s="159" t="s">
        <v>581</v>
      </c>
      <c r="H715" s="160">
        <v>9.4499999999999993</v>
      </c>
      <c r="I715" s="161"/>
      <c r="L715" s="157"/>
      <c r="M715" s="162"/>
      <c r="T715" s="163"/>
      <c r="AT715" s="164" t="s">
        <v>218</v>
      </c>
      <c r="AU715" s="164" t="s">
        <v>85</v>
      </c>
      <c r="AV715" s="12" t="s">
        <v>85</v>
      </c>
      <c r="AW715" s="12" t="s">
        <v>37</v>
      </c>
      <c r="AX715" s="12" t="s">
        <v>75</v>
      </c>
      <c r="AY715" s="164" t="s">
        <v>147</v>
      </c>
    </row>
    <row r="716" spans="2:65" s="12" customFormat="1" ht="11.25">
      <c r="B716" s="157"/>
      <c r="D716" s="158" t="s">
        <v>218</v>
      </c>
      <c r="E716" s="164" t="s">
        <v>19</v>
      </c>
      <c r="F716" s="159" t="s">
        <v>582</v>
      </c>
      <c r="H716" s="160">
        <v>3</v>
      </c>
      <c r="I716" s="161"/>
      <c r="L716" s="157"/>
      <c r="M716" s="162"/>
      <c r="T716" s="163"/>
      <c r="AT716" s="164" t="s">
        <v>218</v>
      </c>
      <c r="AU716" s="164" t="s">
        <v>85</v>
      </c>
      <c r="AV716" s="12" t="s">
        <v>85</v>
      </c>
      <c r="AW716" s="12" t="s">
        <v>37</v>
      </c>
      <c r="AX716" s="12" t="s">
        <v>75</v>
      </c>
      <c r="AY716" s="164" t="s">
        <v>147</v>
      </c>
    </row>
    <row r="717" spans="2:65" s="13" customFormat="1" ht="11.25">
      <c r="B717" s="165"/>
      <c r="D717" s="158" t="s">
        <v>218</v>
      </c>
      <c r="E717" s="166" t="s">
        <v>19</v>
      </c>
      <c r="F717" s="167" t="s">
        <v>386</v>
      </c>
      <c r="H717" s="166" t="s">
        <v>19</v>
      </c>
      <c r="I717" s="168"/>
      <c r="L717" s="165"/>
      <c r="M717" s="169"/>
      <c r="T717" s="170"/>
      <c r="AT717" s="166" t="s">
        <v>218</v>
      </c>
      <c r="AU717" s="166" t="s">
        <v>85</v>
      </c>
      <c r="AV717" s="13" t="s">
        <v>83</v>
      </c>
      <c r="AW717" s="13" t="s">
        <v>37</v>
      </c>
      <c r="AX717" s="13" t="s">
        <v>75</v>
      </c>
      <c r="AY717" s="166" t="s">
        <v>147</v>
      </c>
    </row>
    <row r="718" spans="2:65" s="12" customFormat="1" ht="11.25">
      <c r="B718" s="157"/>
      <c r="D718" s="158" t="s">
        <v>218</v>
      </c>
      <c r="E718" s="164" t="s">
        <v>19</v>
      </c>
      <c r="F718" s="159" t="s">
        <v>583</v>
      </c>
      <c r="H718" s="160">
        <v>3.48</v>
      </c>
      <c r="I718" s="161"/>
      <c r="L718" s="157"/>
      <c r="M718" s="162"/>
      <c r="T718" s="163"/>
      <c r="AT718" s="164" t="s">
        <v>218</v>
      </c>
      <c r="AU718" s="164" t="s">
        <v>85</v>
      </c>
      <c r="AV718" s="12" t="s">
        <v>85</v>
      </c>
      <c r="AW718" s="12" t="s">
        <v>37</v>
      </c>
      <c r="AX718" s="12" t="s">
        <v>75</v>
      </c>
      <c r="AY718" s="164" t="s">
        <v>147</v>
      </c>
    </row>
    <row r="719" spans="2:65" s="12" customFormat="1" ht="11.25">
      <c r="B719" s="157"/>
      <c r="D719" s="158" t="s">
        <v>218</v>
      </c>
      <c r="E719" s="164" t="s">
        <v>19</v>
      </c>
      <c r="F719" s="159" t="s">
        <v>729</v>
      </c>
      <c r="H719" s="160">
        <v>1.08</v>
      </c>
      <c r="I719" s="161"/>
      <c r="L719" s="157"/>
      <c r="M719" s="162"/>
      <c r="T719" s="163"/>
      <c r="AT719" s="164" t="s">
        <v>218</v>
      </c>
      <c r="AU719" s="164" t="s">
        <v>85</v>
      </c>
      <c r="AV719" s="12" t="s">
        <v>85</v>
      </c>
      <c r="AW719" s="12" t="s">
        <v>37</v>
      </c>
      <c r="AX719" s="12" t="s">
        <v>75</v>
      </c>
      <c r="AY719" s="164" t="s">
        <v>147</v>
      </c>
    </row>
    <row r="720" spans="2:65" s="12" customFormat="1" ht="11.25">
      <c r="B720" s="157"/>
      <c r="D720" s="158" t="s">
        <v>218</v>
      </c>
      <c r="E720" s="164" t="s">
        <v>19</v>
      </c>
      <c r="F720" s="159" t="s">
        <v>578</v>
      </c>
      <c r="H720" s="160">
        <v>6.36</v>
      </c>
      <c r="I720" s="161"/>
      <c r="L720" s="157"/>
      <c r="M720" s="162"/>
      <c r="T720" s="163"/>
      <c r="AT720" s="164" t="s">
        <v>218</v>
      </c>
      <c r="AU720" s="164" t="s">
        <v>85</v>
      </c>
      <c r="AV720" s="12" t="s">
        <v>85</v>
      </c>
      <c r="AW720" s="12" t="s">
        <v>37</v>
      </c>
      <c r="AX720" s="12" t="s">
        <v>75</v>
      </c>
      <c r="AY720" s="164" t="s">
        <v>147</v>
      </c>
    </row>
    <row r="721" spans="2:51" s="12" customFormat="1" ht="11.25">
      <c r="B721" s="157"/>
      <c r="D721" s="158" t="s">
        <v>218</v>
      </c>
      <c r="E721" s="164" t="s">
        <v>19</v>
      </c>
      <c r="F721" s="159" t="s">
        <v>730</v>
      </c>
      <c r="H721" s="160">
        <v>0.87</v>
      </c>
      <c r="I721" s="161"/>
      <c r="L721" s="157"/>
      <c r="M721" s="162"/>
      <c r="T721" s="163"/>
      <c r="AT721" s="164" t="s">
        <v>218</v>
      </c>
      <c r="AU721" s="164" t="s">
        <v>85</v>
      </c>
      <c r="AV721" s="12" t="s">
        <v>85</v>
      </c>
      <c r="AW721" s="12" t="s">
        <v>37</v>
      </c>
      <c r="AX721" s="12" t="s">
        <v>75</v>
      </c>
      <c r="AY721" s="164" t="s">
        <v>147</v>
      </c>
    </row>
    <row r="722" spans="2:51" s="12" customFormat="1" ht="11.25">
      <c r="B722" s="157"/>
      <c r="D722" s="158" t="s">
        <v>218</v>
      </c>
      <c r="E722" s="164" t="s">
        <v>19</v>
      </c>
      <c r="F722" s="159" t="s">
        <v>584</v>
      </c>
      <c r="H722" s="160">
        <v>14.04</v>
      </c>
      <c r="I722" s="161"/>
      <c r="L722" s="157"/>
      <c r="M722" s="162"/>
      <c r="T722" s="163"/>
      <c r="AT722" s="164" t="s">
        <v>218</v>
      </c>
      <c r="AU722" s="164" t="s">
        <v>85</v>
      </c>
      <c r="AV722" s="12" t="s">
        <v>85</v>
      </c>
      <c r="AW722" s="12" t="s">
        <v>37</v>
      </c>
      <c r="AX722" s="12" t="s">
        <v>75</v>
      </c>
      <c r="AY722" s="164" t="s">
        <v>147</v>
      </c>
    </row>
    <row r="723" spans="2:51" s="12" customFormat="1" ht="11.25">
      <c r="B723" s="157"/>
      <c r="D723" s="158" t="s">
        <v>218</v>
      </c>
      <c r="E723" s="164" t="s">
        <v>19</v>
      </c>
      <c r="F723" s="159" t="s">
        <v>584</v>
      </c>
      <c r="H723" s="160">
        <v>14.04</v>
      </c>
      <c r="I723" s="161"/>
      <c r="L723" s="157"/>
      <c r="M723" s="162"/>
      <c r="T723" s="163"/>
      <c r="AT723" s="164" t="s">
        <v>218</v>
      </c>
      <c r="AU723" s="164" t="s">
        <v>85</v>
      </c>
      <c r="AV723" s="12" t="s">
        <v>85</v>
      </c>
      <c r="AW723" s="12" t="s">
        <v>37</v>
      </c>
      <c r="AX723" s="12" t="s">
        <v>75</v>
      </c>
      <c r="AY723" s="164" t="s">
        <v>147</v>
      </c>
    </row>
    <row r="724" spans="2:51" s="12" customFormat="1" ht="11.25">
      <c r="B724" s="157"/>
      <c r="D724" s="158" t="s">
        <v>218</v>
      </c>
      <c r="E724" s="164" t="s">
        <v>19</v>
      </c>
      <c r="F724" s="159" t="s">
        <v>585</v>
      </c>
      <c r="H724" s="160">
        <v>5.7</v>
      </c>
      <c r="I724" s="161"/>
      <c r="L724" s="157"/>
      <c r="M724" s="162"/>
      <c r="T724" s="163"/>
      <c r="AT724" s="164" t="s">
        <v>218</v>
      </c>
      <c r="AU724" s="164" t="s">
        <v>85</v>
      </c>
      <c r="AV724" s="12" t="s">
        <v>85</v>
      </c>
      <c r="AW724" s="12" t="s">
        <v>37</v>
      </c>
      <c r="AX724" s="12" t="s">
        <v>75</v>
      </c>
      <c r="AY724" s="164" t="s">
        <v>147</v>
      </c>
    </row>
    <row r="725" spans="2:51" s="12" customFormat="1" ht="11.25">
      <c r="B725" s="157"/>
      <c r="D725" s="158" t="s">
        <v>218</v>
      </c>
      <c r="E725" s="164" t="s">
        <v>19</v>
      </c>
      <c r="F725" s="159" t="s">
        <v>586</v>
      </c>
      <c r="H725" s="160">
        <v>1.05</v>
      </c>
      <c r="I725" s="161"/>
      <c r="L725" s="157"/>
      <c r="M725" s="162"/>
      <c r="T725" s="163"/>
      <c r="AT725" s="164" t="s">
        <v>218</v>
      </c>
      <c r="AU725" s="164" t="s">
        <v>85</v>
      </c>
      <c r="AV725" s="12" t="s">
        <v>85</v>
      </c>
      <c r="AW725" s="12" t="s">
        <v>37</v>
      </c>
      <c r="AX725" s="12" t="s">
        <v>75</v>
      </c>
      <c r="AY725" s="164" t="s">
        <v>147</v>
      </c>
    </row>
    <row r="726" spans="2:51" s="13" customFormat="1" ht="11.25">
      <c r="B726" s="165"/>
      <c r="D726" s="158" t="s">
        <v>218</v>
      </c>
      <c r="E726" s="166" t="s">
        <v>19</v>
      </c>
      <c r="F726" s="167" t="s">
        <v>390</v>
      </c>
      <c r="H726" s="166" t="s">
        <v>19</v>
      </c>
      <c r="I726" s="168"/>
      <c r="L726" s="165"/>
      <c r="M726" s="169"/>
      <c r="T726" s="170"/>
      <c r="AT726" s="166" t="s">
        <v>218</v>
      </c>
      <c r="AU726" s="166" t="s">
        <v>85</v>
      </c>
      <c r="AV726" s="13" t="s">
        <v>83</v>
      </c>
      <c r="AW726" s="13" t="s">
        <v>37</v>
      </c>
      <c r="AX726" s="13" t="s">
        <v>75</v>
      </c>
      <c r="AY726" s="166" t="s">
        <v>147</v>
      </c>
    </row>
    <row r="727" spans="2:51" s="12" customFormat="1" ht="11.25">
      <c r="B727" s="157"/>
      <c r="D727" s="158" t="s">
        <v>218</v>
      </c>
      <c r="E727" s="164" t="s">
        <v>19</v>
      </c>
      <c r="F727" s="159" t="s">
        <v>587</v>
      </c>
      <c r="H727" s="160">
        <v>12.84</v>
      </c>
      <c r="I727" s="161"/>
      <c r="L727" s="157"/>
      <c r="M727" s="162"/>
      <c r="T727" s="163"/>
      <c r="AT727" s="164" t="s">
        <v>218</v>
      </c>
      <c r="AU727" s="164" t="s">
        <v>85</v>
      </c>
      <c r="AV727" s="12" t="s">
        <v>85</v>
      </c>
      <c r="AW727" s="12" t="s">
        <v>37</v>
      </c>
      <c r="AX727" s="12" t="s">
        <v>75</v>
      </c>
      <c r="AY727" s="164" t="s">
        <v>147</v>
      </c>
    </row>
    <row r="728" spans="2:51" s="12" customFormat="1" ht="11.25">
      <c r="B728" s="157"/>
      <c r="D728" s="158" t="s">
        <v>218</v>
      </c>
      <c r="E728" s="164" t="s">
        <v>19</v>
      </c>
      <c r="F728" s="159" t="s">
        <v>588</v>
      </c>
      <c r="H728" s="160">
        <v>4.8</v>
      </c>
      <c r="I728" s="161"/>
      <c r="L728" s="157"/>
      <c r="M728" s="162"/>
      <c r="T728" s="163"/>
      <c r="AT728" s="164" t="s">
        <v>218</v>
      </c>
      <c r="AU728" s="164" t="s">
        <v>85</v>
      </c>
      <c r="AV728" s="12" t="s">
        <v>85</v>
      </c>
      <c r="AW728" s="12" t="s">
        <v>37</v>
      </c>
      <c r="AX728" s="12" t="s">
        <v>75</v>
      </c>
      <c r="AY728" s="164" t="s">
        <v>147</v>
      </c>
    </row>
    <row r="729" spans="2:51" s="12" customFormat="1" ht="11.25">
      <c r="B729" s="157"/>
      <c r="D729" s="158" t="s">
        <v>218</v>
      </c>
      <c r="E729" s="164" t="s">
        <v>19</v>
      </c>
      <c r="F729" s="159" t="s">
        <v>731</v>
      </c>
      <c r="H729" s="160">
        <v>2.96</v>
      </c>
      <c r="I729" s="161"/>
      <c r="L729" s="157"/>
      <c r="M729" s="162"/>
      <c r="T729" s="163"/>
      <c r="AT729" s="164" t="s">
        <v>218</v>
      </c>
      <c r="AU729" s="164" t="s">
        <v>85</v>
      </c>
      <c r="AV729" s="12" t="s">
        <v>85</v>
      </c>
      <c r="AW729" s="12" t="s">
        <v>37</v>
      </c>
      <c r="AX729" s="12" t="s">
        <v>75</v>
      </c>
      <c r="AY729" s="164" t="s">
        <v>147</v>
      </c>
    </row>
    <row r="730" spans="2:51" s="13" customFormat="1" ht="11.25">
      <c r="B730" s="165"/>
      <c r="D730" s="158" t="s">
        <v>218</v>
      </c>
      <c r="E730" s="166" t="s">
        <v>19</v>
      </c>
      <c r="F730" s="167" t="s">
        <v>392</v>
      </c>
      <c r="H730" s="166" t="s">
        <v>19</v>
      </c>
      <c r="I730" s="168"/>
      <c r="L730" s="165"/>
      <c r="M730" s="169"/>
      <c r="T730" s="170"/>
      <c r="AT730" s="166" t="s">
        <v>218</v>
      </c>
      <c r="AU730" s="166" t="s">
        <v>85</v>
      </c>
      <c r="AV730" s="13" t="s">
        <v>83</v>
      </c>
      <c r="AW730" s="13" t="s">
        <v>37</v>
      </c>
      <c r="AX730" s="13" t="s">
        <v>75</v>
      </c>
      <c r="AY730" s="166" t="s">
        <v>147</v>
      </c>
    </row>
    <row r="731" spans="2:51" s="12" customFormat="1" ht="11.25">
      <c r="B731" s="157"/>
      <c r="D731" s="158" t="s">
        <v>218</v>
      </c>
      <c r="E731" s="164" t="s">
        <v>19</v>
      </c>
      <c r="F731" s="159" t="s">
        <v>590</v>
      </c>
      <c r="H731" s="160">
        <v>20.7</v>
      </c>
      <c r="I731" s="161"/>
      <c r="L731" s="157"/>
      <c r="M731" s="162"/>
      <c r="T731" s="163"/>
      <c r="AT731" s="164" t="s">
        <v>218</v>
      </c>
      <c r="AU731" s="164" t="s">
        <v>85</v>
      </c>
      <c r="AV731" s="12" t="s">
        <v>85</v>
      </c>
      <c r="AW731" s="12" t="s">
        <v>37</v>
      </c>
      <c r="AX731" s="12" t="s">
        <v>75</v>
      </c>
      <c r="AY731" s="164" t="s">
        <v>147</v>
      </c>
    </row>
    <row r="732" spans="2:51" s="12" customFormat="1" ht="11.25">
      <c r="B732" s="157"/>
      <c r="D732" s="158" t="s">
        <v>218</v>
      </c>
      <c r="E732" s="164" t="s">
        <v>19</v>
      </c>
      <c r="F732" s="159" t="s">
        <v>591</v>
      </c>
      <c r="H732" s="160">
        <v>14.84</v>
      </c>
      <c r="I732" s="161"/>
      <c r="L732" s="157"/>
      <c r="M732" s="162"/>
      <c r="T732" s="163"/>
      <c r="AT732" s="164" t="s">
        <v>218</v>
      </c>
      <c r="AU732" s="164" t="s">
        <v>85</v>
      </c>
      <c r="AV732" s="12" t="s">
        <v>85</v>
      </c>
      <c r="AW732" s="12" t="s">
        <v>37</v>
      </c>
      <c r="AX732" s="12" t="s">
        <v>75</v>
      </c>
      <c r="AY732" s="164" t="s">
        <v>147</v>
      </c>
    </row>
    <row r="733" spans="2:51" s="12" customFormat="1" ht="11.25">
      <c r="B733" s="157"/>
      <c r="D733" s="158" t="s">
        <v>218</v>
      </c>
      <c r="E733" s="164" t="s">
        <v>19</v>
      </c>
      <c r="F733" s="159" t="s">
        <v>732</v>
      </c>
      <c r="H733" s="160">
        <v>1.0409999999999999</v>
      </c>
      <c r="I733" s="161"/>
      <c r="L733" s="157"/>
      <c r="M733" s="162"/>
      <c r="T733" s="163"/>
      <c r="AT733" s="164" t="s">
        <v>218</v>
      </c>
      <c r="AU733" s="164" t="s">
        <v>85</v>
      </c>
      <c r="AV733" s="12" t="s">
        <v>85</v>
      </c>
      <c r="AW733" s="12" t="s">
        <v>37</v>
      </c>
      <c r="AX733" s="12" t="s">
        <v>75</v>
      </c>
      <c r="AY733" s="164" t="s">
        <v>147</v>
      </c>
    </row>
    <row r="734" spans="2:51" s="12" customFormat="1" ht="11.25">
      <c r="B734" s="157"/>
      <c r="D734" s="158" t="s">
        <v>218</v>
      </c>
      <c r="E734" s="164" t="s">
        <v>19</v>
      </c>
      <c r="F734" s="159" t="s">
        <v>733</v>
      </c>
      <c r="H734" s="160">
        <v>2.9420000000000002</v>
      </c>
      <c r="I734" s="161"/>
      <c r="L734" s="157"/>
      <c r="M734" s="162"/>
      <c r="T734" s="163"/>
      <c r="AT734" s="164" t="s">
        <v>218</v>
      </c>
      <c r="AU734" s="164" t="s">
        <v>85</v>
      </c>
      <c r="AV734" s="12" t="s">
        <v>85</v>
      </c>
      <c r="AW734" s="12" t="s">
        <v>37</v>
      </c>
      <c r="AX734" s="12" t="s">
        <v>75</v>
      </c>
      <c r="AY734" s="164" t="s">
        <v>147</v>
      </c>
    </row>
    <row r="735" spans="2:51" s="12" customFormat="1" ht="11.25">
      <c r="B735" s="157"/>
      <c r="D735" s="158" t="s">
        <v>218</v>
      </c>
      <c r="E735" s="164" t="s">
        <v>19</v>
      </c>
      <c r="F735" s="159" t="s">
        <v>592</v>
      </c>
      <c r="H735" s="160">
        <v>2.92</v>
      </c>
      <c r="I735" s="161"/>
      <c r="L735" s="157"/>
      <c r="M735" s="162"/>
      <c r="T735" s="163"/>
      <c r="AT735" s="164" t="s">
        <v>218</v>
      </c>
      <c r="AU735" s="164" t="s">
        <v>85</v>
      </c>
      <c r="AV735" s="12" t="s">
        <v>85</v>
      </c>
      <c r="AW735" s="12" t="s">
        <v>37</v>
      </c>
      <c r="AX735" s="12" t="s">
        <v>75</v>
      </c>
      <c r="AY735" s="164" t="s">
        <v>147</v>
      </c>
    </row>
    <row r="736" spans="2:51" s="13" customFormat="1" ht="11.25">
      <c r="B736" s="165"/>
      <c r="D736" s="158" t="s">
        <v>218</v>
      </c>
      <c r="E736" s="166" t="s">
        <v>19</v>
      </c>
      <c r="F736" s="167" t="s">
        <v>394</v>
      </c>
      <c r="H736" s="166" t="s">
        <v>19</v>
      </c>
      <c r="I736" s="168"/>
      <c r="L736" s="165"/>
      <c r="M736" s="169"/>
      <c r="T736" s="170"/>
      <c r="AT736" s="166" t="s">
        <v>218</v>
      </c>
      <c r="AU736" s="166" t="s">
        <v>85</v>
      </c>
      <c r="AV736" s="13" t="s">
        <v>83</v>
      </c>
      <c r="AW736" s="13" t="s">
        <v>37</v>
      </c>
      <c r="AX736" s="13" t="s">
        <v>75</v>
      </c>
      <c r="AY736" s="166" t="s">
        <v>147</v>
      </c>
    </row>
    <row r="737" spans="2:65" s="12" customFormat="1" ht="11.25">
      <c r="B737" s="157"/>
      <c r="D737" s="158" t="s">
        <v>218</v>
      </c>
      <c r="E737" s="164" t="s">
        <v>19</v>
      </c>
      <c r="F737" s="159" t="s">
        <v>593</v>
      </c>
      <c r="H737" s="160">
        <v>11.4</v>
      </c>
      <c r="I737" s="161"/>
      <c r="L737" s="157"/>
      <c r="M737" s="162"/>
      <c r="T737" s="163"/>
      <c r="AT737" s="164" t="s">
        <v>218</v>
      </c>
      <c r="AU737" s="164" t="s">
        <v>85</v>
      </c>
      <c r="AV737" s="12" t="s">
        <v>85</v>
      </c>
      <c r="AW737" s="12" t="s">
        <v>37</v>
      </c>
      <c r="AX737" s="12" t="s">
        <v>75</v>
      </c>
      <c r="AY737" s="164" t="s">
        <v>147</v>
      </c>
    </row>
    <row r="738" spans="2:65" s="12" customFormat="1" ht="11.25">
      <c r="B738" s="157"/>
      <c r="D738" s="158" t="s">
        <v>218</v>
      </c>
      <c r="E738" s="164" t="s">
        <v>19</v>
      </c>
      <c r="F738" s="159" t="s">
        <v>594</v>
      </c>
      <c r="H738" s="160">
        <v>3.09</v>
      </c>
      <c r="I738" s="161"/>
      <c r="L738" s="157"/>
      <c r="M738" s="162"/>
      <c r="T738" s="163"/>
      <c r="AT738" s="164" t="s">
        <v>218</v>
      </c>
      <c r="AU738" s="164" t="s">
        <v>85</v>
      </c>
      <c r="AV738" s="12" t="s">
        <v>85</v>
      </c>
      <c r="AW738" s="12" t="s">
        <v>37</v>
      </c>
      <c r="AX738" s="12" t="s">
        <v>75</v>
      </c>
      <c r="AY738" s="164" t="s">
        <v>147</v>
      </c>
    </row>
    <row r="739" spans="2:65" s="12" customFormat="1" ht="11.25">
      <c r="B739" s="157"/>
      <c r="D739" s="158" t="s">
        <v>218</v>
      </c>
      <c r="E739" s="164" t="s">
        <v>19</v>
      </c>
      <c r="F739" s="159" t="s">
        <v>734</v>
      </c>
      <c r="H739" s="160">
        <v>2.8</v>
      </c>
      <c r="I739" s="161"/>
      <c r="L739" s="157"/>
      <c r="M739" s="162"/>
      <c r="T739" s="163"/>
      <c r="AT739" s="164" t="s">
        <v>218</v>
      </c>
      <c r="AU739" s="164" t="s">
        <v>85</v>
      </c>
      <c r="AV739" s="12" t="s">
        <v>85</v>
      </c>
      <c r="AW739" s="12" t="s">
        <v>37</v>
      </c>
      <c r="AX739" s="12" t="s">
        <v>75</v>
      </c>
      <c r="AY739" s="164" t="s">
        <v>147</v>
      </c>
    </row>
    <row r="740" spans="2:65" s="12" customFormat="1" ht="11.25">
      <c r="B740" s="157"/>
      <c r="D740" s="158" t="s">
        <v>218</v>
      </c>
      <c r="E740" s="164" t="s">
        <v>19</v>
      </c>
      <c r="F740" s="159" t="s">
        <v>735</v>
      </c>
      <c r="H740" s="160">
        <v>2.9</v>
      </c>
      <c r="I740" s="161"/>
      <c r="L740" s="157"/>
      <c r="M740" s="162"/>
      <c r="T740" s="163"/>
      <c r="AT740" s="164" t="s">
        <v>218</v>
      </c>
      <c r="AU740" s="164" t="s">
        <v>85</v>
      </c>
      <c r="AV740" s="12" t="s">
        <v>85</v>
      </c>
      <c r="AW740" s="12" t="s">
        <v>37</v>
      </c>
      <c r="AX740" s="12" t="s">
        <v>75</v>
      </c>
      <c r="AY740" s="164" t="s">
        <v>147</v>
      </c>
    </row>
    <row r="741" spans="2:65" s="12" customFormat="1" ht="11.25">
      <c r="B741" s="157"/>
      <c r="D741" s="158" t="s">
        <v>218</v>
      </c>
      <c r="E741" s="164" t="s">
        <v>19</v>
      </c>
      <c r="F741" s="159" t="s">
        <v>597</v>
      </c>
      <c r="H741" s="160">
        <v>4.45</v>
      </c>
      <c r="I741" s="161"/>
      <c r="L741" s="157"/>
      <c r="M741" s="162"/>
      <c r="T741" s="163"/>
      <c r="AT741" s="164" t="s">
        <v>218</v>
      </c>
      <c r="AU741" s="164" t="s">
        <v>85</v>
      </c>
      <c r="AV741" s="12" t="s">
        <v>85</v>
      </c>
      <c r="AW741" s="12" t="s">
        <v>37</v>
      </c>
      <c r="AX741" s="12" t="s">
        <v>75</v>
      </c>
      <c r="AY741" s="164" t="s">
        <v>147</v>
      </c>
    </row>
    <row r="742" spans="2:65" s="12" customFormat="1" ht="11.25">
      <c r="B742" s="157"/>
      <c r="D742" s="158" t="s">
        <v>218</v>
      </c>
      <c r="E742" s="164" t="s">
        <v>19</v>
      </c>
      <c r="F742" s="159" t="s">
        <v>598</v>
      </c>
      <c r="H742" s="160">
        <v>2.34</v>
      </c>
      <c r="I742" s="161"/>
      <c r="L742" s="157"/>
      <c r="M742" s="162"/>
      <c r="T742" s="163"/>
      <c r="AT742" s="164" t="s">
        <v>218</v>
      </c>
      <c r="AU742" s="164" t="s">
        <v>85</v>
      </c>
      <c r="AV742" s="12" t="s">
        <v>85</v>
      </c>
      <c r="AW742" s="12" t="s">
        <v>37</v>
      </c>
      <c r="AX742" s="12" t="s">
        <v>75</v>
      </c>
      <c r="AY742" s="164" t="s">
        <v>147</v>
      </c>
    </row>
    <row r="743" spans="2:65" s="12" customFormat="1" ht="11.25">
      <c r="B743" s="157"/>
      <c r="D743" s="158" t="s">
        <v>218</v>
      </c>
      <c r="E743" s="164" t="s">
        <v>19</v>
      </c>
      <c r="F743" s="159" t="s">
        <v>599</v>
      </c>
      <c r="H743" s="160">
        <v>4.4939999999999998</v>
      </c>
      <c r="I743" s="161"/>
      <c r="L743" s="157"/>
      <c r="M743" s="162"/>
      <c r="T743" s="163"/>
      <c r="AT743" s="164" t="s">
        <v>218</v>
      </c>
      <c r="AU743" s="164" t="s">
        <v>85</v>
      </c>
      <c r="AV743" s="12" t="s">
        <v>85</v>
      </c>
      <c r="AW743" s="12" t="s">
        <v>37</v>
      </c>
      <c r="AX743" s="12" t="s">
        <v>75</v>
      </c>
      <c r="AY743" s="164" t="s">
        <v>147</v>
      </c>
    </row>
    <row r="744" spans="2:65" s="12" customFormat="1" ht="11.25">
      <c r="B744" s="157"/>
      <c r="D744" s="158" t="s">
        <v>218</v>
      </c>
      <c r="E744" s="164" t="s">
        <v>19</v>
      </c>
      <c r="F744" s="159" t="s">
        <v>600</v>
      </c>
      <c r="H744" s="160">
        <v>1.238</v>
      </c>
      <c r="I744" s="161"/>
      <c r="L744" s="157"/>
      <c r="M744" s="162"/>
      <c r="T744" s="163"/>
      <c r="AT744" s="164" t="s">
        <v>218</v>
      </c>
      <c r="AU744" s="164" t="s">
        <v>85</v>
      </c>
      <c r="AV744" s="12" t="s">
        <v>85</v>
      </c>
      <c r="AW744" s="12" t="s">
        <v>37</v>
      </c>
      <c r="AX744" s="12" t="s">
        <v>75</v>
      </c>
      <c r="AY744" s="164" t="s">
        <v>147</v>
      </c>
    </row>
    <row r="745" spans="2:65" s="14" customFormat="1" ht="11.25">
      <c r="B745" s="171"/>
      <c r="D745" s="158" t="s">
        <v>218</v>
      </c>
      <c r="E745" s="172" t="s">
        <v>19</v>
      </c>
      <c r="F745" s="173" t="s">
        <v>256</v>
      </c>
      <c r="H745" s="174">
        <v>195.99099999999999</v>
      </c>
      <c r="I745" s="175"/>
      <c r="L745" s="171"/>
      <c r="M745" s="176"/>
      <c r="T745" s="177"/>
      <c r="AT745" s="172" t="s">
        <v>218</v>
      </c>
      <c r="AU745" s="172" t="s">
        <v>85</v>
      </c>
      <c r="AV745" s="14" t="s">
        <v>153</v>
      </c>
      <c r="AW745" s="14" t="s">
        <v>37</v>
      </c>
      <c r="AX745" s="14" t="s">
        <v>83</v>
      </c>
      <c r="AY745" s="172" t="s">
        <v>147</v>
      </c>
    </row>
    <row r="746" spans="2:65" s="12" customFormat="1" ht="11.25">
      <c r="B746" s="157"/>
      <c r="D746" s="158" t="s">
        <v>218</v>
      </c>
      <c r="F746" s="159" t="s">
        <v>736</v>
      </c>
      <c r="H746" s="160">
        <v>205.791</v>
      </c>
      <c r="I746" s="161"/>
      <c r="L746" s="157"/>
      <c r="M746" s="162"/>
      <c r="T746" s="163"/>
      <c r="AT746" s="164" t="s">
        <v>218</v>
      </c>
      <c r="AU746" s="164" t="s">
        <v>85</v>
      </c>
      <c r="AV746" s="12" t="s">
        <v>85</v>
      </c>
      <c r="AW746" s="12" t="s">
        <v>4</v>
      </c>
      <c r="AX746" s="12" t="s">
        <v>83</v>
      </c>
      <c r="AY746" s="164" t="s">
        <v>147</v>
      </c>
    </row>
    <row r="747" spans="2:65" s="1" customFormat="1" ht="24.2" customHeight="1">
      <c r="B747" s="32"/>
      <c r="C747" s="146" t="s">
        <v>737</v>
      </c>
      <c r="D747" s="146" t="s">
        <v>213</v>
      </c>
      <c r="E747" s="147" t="s">
        <v>738</v>
      </c>
      <c r="F747" s="148" t="s">
        <v>739</v>
      </c>
      <c r="G747" s="149" t="s">
        <v>236</v>
      </c>
      <c r="H747" s="150">
        <v>205.791</v>
      </c>
      <c r="I747" s="151"/>
      <c r="J747" s="152">
        <f>ROUND(I747*H747,2)</f>
        <v>0</v>
      </c>
      <c r="K747" s="153"/>
      <c r="L747" s="154"/>
      <c r="M747" s="155" t="s">
        <v>19</v>
      </c>
      <c r="N747" s="156" t="s">
        <v>46</v>
      </c>
      <c r="P747" s="138">
        <f>O747*H747</f>
        <v>0</v>
      </c>
      <c r="Q747" s="138">
        <v>2.0000000000000001E-4</v>
      </c>
      <c r="R747" s="138">
        <f>Q747*H747</f>
        <v>4.1158199999999999E-2</v>
      </c>
      <c r="S747" s="138">
        <v>0</v>
      </c>
      <c r="T747" s="139">
        <f>S747*H747</f>
        <v>0</v>
      </c>
      <c r="AR747" s="140" t="s">
        <v>186</v>
      </c>
      <c r="AT747" s="140" t="s">
        <v>213</v>
      </c>
      <c r="AU747" s="140" t="s">
        <v>85</v>
      </c>
      <c r="AY747" s="17" t="s">
        <v>147</v>
      </c>
      <c r="BE747" s="141">
        <f>IF(N747="základní",J747,0)</f>
        <v>0</v>
      </c>
      <c r="BF747" s="141">
        <f>IF(N747="snížená",J747,0)</f>
        <v>0</v>
      </c>
      <c r="BG747" s="141">
        <f>IF(N747="zákl. přenesená",J747,0)</f>
        <v>0</v>
      </c>
      <c r="BH747" s="141">
        <f>IF(N747="sníž. přenesená",J747,0)</f>
        <v>0</v>
      </c>
      <c r="BI747" s="141">
        <f>IF(N747="nulová",J747,0)</f>
        <v>0</v>
      </c>
      <c r="BJ747" s="17" t="s">
        <v>83</v>
      </c>
      <c r="BK747" s="141">
        <f>ROUND(I747*H747,2)</f>
        <v>0</v>
      </c>
      <c r="BL747" s="17" t="s">
        <v>153</v>
      </c>
      <c r="BM747" s="140" t="s">
        <v>740</v>
      </c>
    </row>
    <row r="748" spans="2:65" s="13" customFormat="1" ht="11.25">
      <c r="B748" s="165"/>
      <c r="D748" s="158" t="s">
        <v>218</v>
      </c>
      <c r="E748" s="166" t="s">
        <v>19</v>
      </c>
      <c r="F748" s="167" t="s">
        <v>741</v>
      </c>
      <c r="H748" s="166" t="s">
        <v>19</v>
      </c>
      <c r="I748" s="168"/>
      <c r="L748" s="165"/>
      <c r="M748" s="169"/>
      <c r="T748" s="170"/>
      <c r="AT748" s="166" t="s">
        <v>218</v>
      </c>
      <c r="AU748" s="166" t="s">
        <v>85</v>
      </c>
      <c r="AV748" s="13" t="s">
        <v>83</v>
      </c>
      <c r="AW748" s="13" t="s">
        <v>37</v>
      </c>
      <c r="AX748" s="13" t="s">
        <v>75</v>
      </c>
      <c r="AY748" s="166" t="s">
        <v>147</v>
      </c>
    </row>
    <row r="749" spans="2:65" s="13" customFormat="1" ht="11.25">
      <c r="B749" s="165"/>
      <c r="D749" s="158" t="s">
        <v>218</v>
      </c>
      <c r="E749" s="166" t="s">
        <v>19</v>
      </c>
      <c r="F749" s="167" t="s">
        <v>410</v>
      </c>
      <c r="H749" s="166" t="s">
        <v>19</v>
      </c>
      <c r="I749" s="168"/>
      <c r="L749" s="165"/>
      <c r="M749" s="169"/>
      <c r="T749" s="170"/>
      <c r="AT749" s="166" t="s">
        <v>218</v>
      </c>
      <c r="AU749" s="166" t="s">
        <v>85</v>
      </c>
      <c r="AV749" s="13" t="s">
        <v>83</v>
      </c>
      <c r="AW749" s="13" t="s">
        <v>37</v>
      </c>
      <c r="AX749" s="13" t="s">
        <v>75</v>
      </c>
      <c r="AY749" s="166" t="s">
        <v>147</v>
      </c>
    </row>
    <row r="750" spans="2:65" s="12" customFormat="1" ht="11.25">
      <c r="B750" s="157"/>
      <c r="D750" s="158" t="s">
        <v>218</v>
      </c>
      <c r="E750" s="164" t="s">
        <v>19</v>
      </c>
      <c r="F750" s="159" t="s">
        <v>577</v>
      </c>
      <c r="H750" s="160">
        <v>6.4260000000000002</v>
      </c>
      <c r="I750" s="161"/>
      <c r="L750" s="157"/>
      <c r="M750" s="162"/>
      <c r="T750" s="163"/>
      <c r="AT750" s="164" t="s">
        <v>218</v>
      </c>
      <c r="AU750" s="164" t="s">
        <v>85</v>
      </c>
      <c r="AV750" s="12" t="s">
        <v>85</v>
      </c>
      <c r="AW750" s="12" t="s">
        <v>37</v>
      </c>
      <c r="AX750" s="12" t="s">
        <v>75</v>
      </c>
      <c r="AY750" s="164" t="s">
        <v>147</v>
      </c>
    </row>
    <row r="751" spans="2:65" s="12" customFormat="1" ht="11.25">
      <c r="B751" s="157"/>
      <c r="D751" s="158" t="s">
        <v>218</v>
      </c>
      <c r="E751" s="164" t="s">
        <v>19</v>
      </c>
      <c r="F751" s="159" t="s">
        <v>578</v>
      </c>
      <c r="H751" s="160">
        <v>6.36</v>
      </c>
      <c r="I751" s="161"/>
      <c r="L751" s="157"/>
      <c r="M751" s="162"/>
      <c r="T751" s="163"/>
      <c r="AT751" s="164" t="s">
        <v>218</v>
      </c>
      <c r="AU751" s="164" t="s">
        <v>85</v>
      </c>
      <c r="AV751" s="12" t="s">
        <v>85</v>
      </c>
      <c r="AW751" s="12" t="s">
        <v>37</v>
      </c>
      <c r="AX751" s="12" t="s">
        <v>75</v>
      </c>
      <c r="AY751" s="164" t="s">
        <v>147</v>
      </c>
    </row>
    <row r="752" spans="2:65" s="13" customFormat="1" ht="11.25">
      <c r="B752" s="165"/>
      <c r="D752" s="158" t="s">
        <v>218</v>
      </c>
      <c r="E752" s="166" t="s">
        <v>19</v>
      </c>
      <c r="F752" s="167" t="s">
        <v>383</v>
      </c>
      <c r="H752" s="166" t="s">
        <v>19</v>
      </c>
      <c r="I752" s="168"/>
      <c r="L752" s="165"/>
      <c r="M752" s="169"/>
      <c r="T752" s="170"/>
      <c r="AT752" s="166" t="s">
        <v>218</v>
      </c>
      <c r="AU752" s="166" t="s">
        <v>85</v>
      </c>
      <c r="AV752" s="13" t="s">
        <v>83</v>
      </c>
      <c r="AW752" s="13" t="s">
        <v>37</v>
      </c>
      <c r="AX752" s="13" t="s">
        <v>75</v>
      </c>
      <c r="AY752" s="166" t="s">
        <v>147</v>
      </c>
    </row>
    <row r="753" spans="2:51" s="12" customFormat="1" ht="11.25">
      <c r="B753" s="157"/>
      <c r="D753" s="158" t="s">
        <v>218</v>
      </c>
      <c r="E753" s="164" t="s">
        <v>19</v>
      </c>
      <c r="F753" s="159" t="s">
        <v>579</v>
      </c>
      <c r="H753" s="160">
        <v>9.5</v>
      </c>
      <c r="I753" s="161"/>
      <c r="L753" s="157"/>
      <c r="M753" s="162"/>
      <c r="T753" s="163"/>
      <c r="AT753" s="164" t="s">
        <v>218</v>
      </c>
      <c r="AU753" s="164" t="s">
        <v>85</v>
      </c>
      <c r="AV753" s="12" t="s">
        <v>85</v>
      </c>
      <c r="AW753" s="12" t="s">
        <v>37</v>
      </c>
      <c r="AX753" s="12" t="s">
        <v>75</v>
      </c>
      <c r="AY753" s="164" t="s">
        <v>147</v>
      </c>
    </row>
    <row r="754" spans="2:51" s="12" customFormat="1" ht="11.25">
      <c r="B754" s="157"/>
      <c r="D754" s="158" t="s">
        <v>218</v>
      </c>
      <c r="E754" s="164" t="s">
        <v>19</v>
      </c>
      <c r="F754" s="159" t="s">
        <v>580</v>
      </c>
      <c r="H754" s="160">
        <v>18.88</v>
      </c>
      <c r="I754" s="161"/>
      <c r="L754" s="157"/>
      <c r="M754" s="162"/>
      <c r="T754" s="163"/>
      <c r="AT754" s="164" t="s">
        <v>218</v>
      </c>
      <c r="AU754" s="164" t="s">
        <v>85</v>
      </c>
      <c r="AV754" s="12" t="s">
        <v>85</v>
      </c>
      <c r="AW754" s="12" t="s">
        <v>37</v>
      </c>
      <c r="AX754" s="12" t="s">
        <v>75</v>
      </c>
      <c r="AY754" s="164" t="s">
        <v>147</v>
      </c>
    </row>
    <row r="755" spans="2:51" s="12" customFormat="1" ht="11.25">
      <c r="B755" s="157"/>
      <c r="D755" s="158" t="s">
        <v>218</v>
      </c>
      <c r="E755" s="164" t="s">
        <v>19</v>
      </c>
      <c r="F755" s="159" t="s">
        <v>581</v>
      </c>
      <c r="H755" s="160">
        <v>9.4499999999999993</v>
      </c>
      <c r="I755" s="161"/>
      <c r="L755" s="157"/>
      <c r="M755" s="162"/>
      <c r="T755" s="163"/>
      <c r="AT755" s="164" t="s">
        <v>218</v>
      </c>
      <c r="AU755" s="164" t="s">
        <v>85</v>
      </c>
      <c r="AV755" s="12" t="s">
        <v>85</v>
      </c>
      <c r="AW755" s="12" t="s">
        <v>37</v>
      </c>
      <c r="AX755" s="12" t="s">
        <v>75</v>
      </c>
      <c r="AY755" s="164" t="s">
        <v>147</v>
      </c>
    </row>
    <row r="756" spans="2:51" s="12" customFormat="1" ht="11.25">
      <c r="B756" s="157"/>
      <c r="D756" s="158" t="s">
        <v>218</v>
      </c>
      <c r="E756" s="164" t="s">
        <v>19</v>
      </c>
      <c r="F756" s="159" t="s">
        <v>582</v>
      </c>
      <c r="H756" s="160">
        <v>3</v>
      </c>
      <c r="I756" s="161"/>
      <c r="L756" s="157"/>
      <c r="M756" s="162"/>
      <c r="T756" s="163"/>
      <c r="AT756" s="164" t="s">
        <v>218</v>
      </c>
      <c r="AU756" s="164" t="s">
        <v>85</v>
      </c>
      <c r="AV756" s="12" t="s">
        <v>85</v>
      </c>
      <c r="AW756" s="12" t="s">
        <v>37</v>
      </c>
      <c r="AX756" s="12" t="s">
        <v>75</v>
      </c>
      <c r="AY756" s="164" t="s">
        <v>147</v>
      </c>
    </row>
    <row r="757" spans="2:51" s="13" customFormat="1" ht="11.25">
      <c r="B757" s="165"/>
      <c r="D757" s="158" t="s">
        <v>218</v>
      </c>
      <c r="E757" s="166" t="s">
        <v>19</v>
      </c>
      <c r="F757" s="167" t="s">
        <v>386</v>
      </c>
      <c r="H757" s="166" t="s">
        <v>19</v>
      </c>
      <c r="I757" s="168"/>
      <c r="L757" s="165"/>
      <c r="M757" s="169"/>
      <c r="T757" s="170"/>
      <c r="AT757" s="166" t="s">
        <v>218</v>
      </c>
      <c r="AU757" s="166" t="s">
        <v>85</v>
      </c>
      <c r="AV757" s="13" t="s">
        <v>83</v>
      </c>
      <c r="AW757" s="13" t="s">
        <v>37</v>
      </c>
      <c r="AX757" s="13" t="s">
        <v>75</v>
      </c>
      <c r="AY757" s="166" t="s">
        <v>147</v>
      </c>
    </row>
    <row r="758" spans="2:51" s="12" customFormat="1" ht="11.25">
      <c r="B758" s="157"/>
      <c r="D758" s="158" t="s">
        <v>218</v>
      </c>
      <c r="E758" s="164" t="s">
        <v>19</v>
      </c>
      <c r="F758" s="159" t="s">
        <v>583</v>
      </c>
      <c r="H758" s="160">
        <v>3.48</v>
      </c>
      <c r="I758" s="161"/>
      <c r="L758" s="157"/>
      <c r="M758" s="162"/>
      <c r="T758" s="163"/>
      <c r="AT758" s="164" t="s">
        <v>218</v>
      </c>
      <c r="AU758" s="164" t="s">
        <v>85</v>
      </c>
      <c r="AV758" s="12" t="s">
        <v>85</v>
      </c>
      <c r="AW758" s="12" t="s">
        <v>37</v>
      </c>
      <c r="AX758" s="12" t="s">
        <v>75</v>
      </c>
      <c r="AY758" s="164" t="s">
        <v>147</v>
      </c>
    </row>
    <row r="759" spans="2:51" s="12" customFormat="1" ht="11.25">
      <c r="B759" s="157"/>
      <c r="D759" s="158" t="s">
        <v>218</v>
      </c>
      <c r="E759" s="164" t="s">
        <v>19</v>
      </c>
      <c r="F759" s="159" t="s">
        <v>729</v>
      </c>
      <c r="H759" s="160">
        <v>1.08</v>
      </c>
      <c r="I759" s="161"/>
      <c r="L759" s="157"/>
      <c r="M759" s="162"/>
      <c r="T759" s="163"/>
      <c r="AT759" s="164" t="s">
        <v>218</v>
      </c>
      <c r="AU759" s="164" t="s">
        <v>85</v>
      </c>
      <c r="AV759" s="12" t="s">
        <v>85</v>
      </c>
      <c r="AW759" s="12" t="s">
        <v>37</v>
      </c>
      <c r="AX759" s="12" t="s">
        <v>75</v>
      </c>
      <c r="AY759" s="164" t="s">
        <v>147</v>
      </c>
    </row>
    <row r="760" spans="2:51" s="12" customFormat="1" ht="11.25">
      <c r="B760" s="157"/>
      <c r="D760" s="158" t="s">
        <v>218</v>
      </c>
      <c r="E760" s="164" t="s">
        <v>19</v>
      </c>
      <c r="F760" s="159" t="s">
        <v>578</v>
      </c>
      <c r="H760" s="160">
        <v>6.36</v>
      </c>
      <c r="I760" s="161"/>
      <c r="L760" s="157"/>
      <c r="M760" s="162"/>
      <c r="T760" s="163"/>
      <c r="AT760" s="164" t="s">
        <v>218</v>
      </c>
      <c r="AU760" s="164" t="s">
        <v>85</v>
      </c>
      <c r="AV760" s="12" t="s">
        <v>85</v>
      </c>
      <c r="AW760" s="12" t="s">
        <v>37</v>
      </c>
      <c r="AX760" s="12" t="s">
        <v>75</v>
      </c>
      <c r="AY760" s="164" t="s">
        <v>147</v>
      </c>
    </row>
    <row r="761" spans="2:51" s="12" customFormat="1" ht="11.25">
      <c r="B761" s="157"/>
      <c r="D761" s="158" t="s">
        <v>218</v>
      </c>
      <c r="E761" s="164" t="s">
        <v>19</v>
      </c>
      <c r="F761" s="159" t="s">
        <v>730</v>
      </c>
      <c r="H761" s="160">
        <v>0.87</v>
      </c>
      <c r="I761" s="161"/>
      <c r="L761" s="157"/>
      <c r="M761" s="162"/>
      <c r="T761" s="163"/>
      <c r="AT761" s="164" t="s">
        <v>218</v>
      </c>
      <c r="AU761" s="164" t="s">
        <v>85</v>
      </c>
      <c r="AV761" s="12" t="s">
        <v>85</v>
      </c>
      <c r="AW761" s="12" t="s">
        <v>37</v>
      </c>
      <c r="AX761" s="12" t="s">
        <v>75</v>
      </c>
      <c r="AY761" s="164" t="s">
        <v>147</v>
      </c>
    </row>
    <row r="762" spans="2:51" s="12" customFormat="1" ht="11.25">
      <c r="B762" s="157"/>
      <c r="D762" s="158" t="s">
        <v>218</v>
      </c>
      <c r="E762" s="164" t="s">
        <v>19</v>
      </c>
      <c r="F762" s="159" t="s">
        <v>584</v>
      </c>
      <c r="H762" s="160">
        <v>14.04</v>
      </c>
      <c r="I762" s="161"/>
      <c r="L762" s="157"/>
      <c r="M762" s="162"/>
      <c r="T762" s="163"/>
      <c r="AT762" s="164" t="s">
        <v>218</v>
      </c>
      <c r="AU762" s="164" t="s">
        <v>85</v>
      </c>
      <c r="AV762" s="12" t="s">
        <v>85</v>
      </c>
      <c r="AW762" s="12" t="s">
        <v>37</v>
      </c>
      <c r="AX762" s="12" t="s">
        <v>75</v>
      </c>
      <c r="AY762" s="164" t="s">
        <v>147</v>
      </c>
    </row>
    <row r="763" spans="2:51" s="12" customFormat="1" ht="11.25">
      <c r="B763" s="157"/>
      <c r="D763" s="158" t="s">
        <v>218</v>
      </c>
      <c r="E763" s="164" t="s">
        <v>19</v>
      </c>
      <c r="F763" s="159" t="s">
        <v>584</v>
      </c>
      <c r="H763" s="160">
        <v>14.04</v>
      </c>
      <c r="I763" s="161"/>
      <c r="L763" s="157"/>
      <c r="M763" s="162"/>
      <c r="T763" s="163"/>
      <c r="AT763" s="164" t="s">
        <v>218</v>
      </c>
      <c r="AU763" s="164" t="s">
        <v>85</v>
      </c>
      <c r="AV763" s="12" t="s">
        <v>85</v>
      </c>
      <c r="AW763" s="12" t="s">
        <v>37</v>
      </c>
      <c r="AX763" s="12" t="s">
        <v>75</v>
      </c>
      <c r="AY763" s="164" t="s">
        <v>147</v>
      </c>
    </row>
    <row r="764" spans="2:51" s="12" customFormat="1" ht="11.25">
      <c r="B764" s="157"/>
      <c r="D764" s="158" t="s">
        <v>218</v>
      </c>
      <c r="E764" s="164" t="s">
        <v>19</v>
      </c>
      <c r="F764" s="159" t="s">
        <v>585</v>
      </c>
      <c r="H764" s="160">
        <v>5.7</v>
      </c>
      <c r="I764" s="161"/>
      <c r="L764" s="157"/>
      <c r="M764" s="162"/>
      <c r="T764" s="163"/>
      <c r="AT764" s="164" t="s">
        <v>218</v>
      </c>
      <c r="AU764" s="164" t="s">
        <v>85</v>
      </c>
      <c r="AV764" s="12" t="s">
        <v>85</v>
      </c>
      <c r="AW764" s="12" t="s">
        <v>37</v>
      </c>
      <c r="AX764" s="12" t="s">
        <v>75</v>
      </c>
      <c r="AY764" s="164" t="s">
        <v>147</v>
      </c>
    </row>
    <row r="765" spans="2:51" s="12" customFormat="1" ht="11.25">
      <c r="B765" s="157"/>
      <c r="D765" s="158" t="s">
        <v>218</v>
      </c>
      <c r="E765" s="164" t="s">
        <v>19</v>
      </c>
      <c r="F765" s="159" t="s">
        <v>586</v>
      </c>
      <c r="H765" s="160">
        <v>1.05</v>
      </c>
      <c r="I765" s="161"/>
      <c r="L765" s="157"/>
      <c r="M765" s="162"/>
      <c r="T765" s="163"/>
      <c r="AT765" s="164" t="s">
        <v>218</v>
      </c>
      <c r="AU765" s="164" t="s">
        <v>85</v>
      </c>
      <c r="AV765" s="12" t="s">
        <v>85</v>
      </c>
      <c r="AW765" s="12" t="s">
        <v>37</v>
      </c>
      <c r="AX765" s="12" t="s">
        <v>75</v>
      </c>
      <c r="AY765" s="164" t="s">
        <v>147</v>
      </c>
    </row>
    <row r="766" spans="2:51" s="13" customFormat="1" ht="11.25">
      <c r="B766" s="165"/>
      <c r="D766" s="158" t="s">
        <v>218</v>
      </c>
      <c r="E766" s="166" t="s">
        <v>19</v>
      </c>
      <c r="F766" s="167" t="s">
        <v>390</v>
      </c>
      <c r="H766" s="166" t="s">
        <v>19</v>
      </c>
      <c r="I766" s="168"/>
      <c r="L766" s="165"/>
      <c r="M766" s="169"/>
      <c r="T766" s="170"/>
      <c r="AT766" s="166" t="s">
        <v>218</v>
      </c>
      <c r="AU766" s="166" t="s">
        <v>85</v>
      </c>
      <c r="AV766" s="13" t="s">
        <v>83</v>
      </c>
      <c r="AW766" s="13" t="s">
        <v>37</v>
      </c>
      <c r="AX766" s="13" t="s">
        <v>75</v>
      </c>
      <c r="AY766" s="166" t="s">
        <v>147</v>
      </c>
    </row>
    <row r="767" spans="2:51" s="12" customFormat="1" ht="11.25">
      <c r="B767" s="157"/>
      <c r="D767" s="158" t="s">
        <v>218</v>
      </c>
      <c r="E767" s="164" t="s">
        <v>19</v>
      </c>
      <c r="F767" s="159" t="s">
        <v>587</v>
      </c>
      <c r="H767" s="160">
        <v>12.84</v>
      </c>
      <c r="I767" s="161"/>
      <c r="L767" s="157"/>
      <c r="M767" s="162"/>
      <c r="T767" s="163"/>
      <c r="AT767" s="164" t="s">
        <v>218</v>
      </c>
      <c r="AU767" s="164" t="s">
        <v>85</v>
      </c>
      <c r="AV767" s="12" t="s">
        <v>85</v>
      </c>
      <c r="AW767" s="12" t="s">
        <v>37</v>
      </c>
      <c r="AX767" s="12" t="s">
        <v>75</v>
      </c>
      <c r="AY767" s="164" t="s">
        <v>147</v>
      </c>
    </row>
    <row r="768" spans="2:51" s="12" customFormat="1" ht="11.25">
      <c r="B768" s="157"/>
      <c r="D768" s="158" t="s">
        <v>218</v>
      </c>
      <c r="E768" s="164" t="s">
        <v>19</v>
      </c>
      <c r="F768" s="159" t="s">
        <v>588</v>
      </c>
      <c r="H768" s="160">
        <v>4.8</v>
      </c>
      <c r="I768" s="161"/>
      <c r="L768" s="157"/>
      <c r="M768" s="162"/>
      <c r="T768" s="163"/>
      <c r="AT768" s="164" t="s">
        <v>218</v>
      </c>
      <c r="AU768" s="164" t="s">
        <v>85</v>
      </c>
      <c r="AV768" s="12" t="s">
        <v>85</v>
      </c>
      <c r="AW768" s="12" t="s">
        <v>37</v>
      </c>
      <c r="AX768" s="12" t="s">
        <v>75</v>
      </c>
      <c r="AY768" s="164" t="s">
        <v>147</v>
      </c>
    </row>
    <row r="769" spans="2:51" s="12" customFormat="1" ht="11.25">
      <c r="B769" s="157"/>
      <c r="D769" s="158" t="s">
        <v>218</v>
      </c>
      <c r="E769" s="164" t="s">
        <v>19</v>
      </c>
      <c r="F769" s="159" t="s">
        <v>731</v>
      </c>
      <c r="H769" s="160">
        <v>2.96</v>
      </c>
      <c r="I769" s="161"/>
      <c r="L769" s="157"/>
      <c r="M769" s="162"/>
      <c r="T769" s="163"/>
      <c r="AT769" s="164" t="s">
        <v>218</v>
      </c>
      <c r="AU769" s="164" t="s">
        <v>85</v>
      </c>
      <c r="AV769" s="12" t="s">
        <v>85</v>
      </c>
      <c r="AW769" s="12" t="s">
        <v>37</v>
      </c>
      <c r="AX769" s="12" t="s">
        <v>75</v>
      </c>
      <c r="AY769" s="164" t="s">
        <v>147</v>
      </c>
    </row>
    <row r="770" spans="2:51" s="13" customFormat="1" ht="11.25">
      <c r="B770" s="165"/>
      <c r="D770" s="158" t="s">
        <v>218</v>
      </c>
      <c r="E770" s="166" t="s">
        <v>19</v>
      </c>
      <c r="F770" s="167" t="s">
        <v>392</v>
      </c>
      <c r="H770" s="166" t="s">
        <v>19</v>
      </c>
      <c r="I770" s="168"/>
      <c r="L770" s="165"/>
      <c r="M770" s="169"/>
      <c r="T770" s="170"/>
      <c r="AT770" s="166" t="s">
        <v>218</v>
      </c>
      <c r="AU770" s="166" t="s">
        <v>85</v>
      </c>
      <c r="AV770" s="13" t="s">
        <v>83</v>
      </c>
      <c r="AW770" s="13" t="s">
        <v>37</v>
      </c>
      <c r="AX770" s="13" t="s">
        <v>75</v>
      </c>
      <c r="AY770" s="166" t="s">
        <v>147</v>
      </c>
    </row>
    <row r="771" spans="2:51" s="12" customFormat="1" ht="11.25">
      <c r="B771" s="157"/>
      <c r="D771" s="158" t="s">
        <v>218</v>
      </c>
      <c r="E771" s="164" t="s">
        <v>19</v>
      </c>
      <c r="F771" s="159" t="s">
        <v>590</v>
      </c>
      <c r="H771" s="160">
        <v>20.7</v>
      </c>
      <c r="I771" s="161"/>
      <c r="L771" s="157"/>
      <c r="M771" s="162"/>
      <c r="T771" s="163"/>
      <c r="AT771" s="164" t="s">
        <v>218</v>
      </c>
      <c r="AU771" s="164" t="s">
        <v>85</v>
      </c>
      <c r="AV771" s="12" t="s">
        <v>85</v>
      </c>
      <c r="AW771" s="12" t="s">
        <v>37</v>
      </c>
      <c r="AX771" s="12" t="s">
        <v>75</v>
      </c>
      <c r="AY771" s="164" t="s">
        <v>147</v>
      </c>
    </row>
    <row r="772" spans="2:51" s="12" customFormat="1" ht="11.25">
      <c r="B772" s="157"/>
      <c r="D772" s="158" t="s">
        <v>218</v>
      </c>
      <c r="E772" s="164" t="s">
        <v>19</v>
      </c>
      <c r="F772" s="159" t="s">
        <v>591</v>
      </c>
      <c r="H772" s="160">
        <v>14.84</v>
      </c>
      <c r="I772" s="161"/>
      <c r="L772" s="157"/>
      <c r="M772" s="162"/>
      <c r="T772" s="163"/>
      <c r="AT772" s="164" t="s">
        <v>218</v>
      </c>
      <c r="AU772" s="164" t="s">
        <v>85</v>
      </c>
      <c r="AV772" s="12" t="s">
        <v>85</v>
      </c>
      <c r="AW772" s="12" t="s">
        <v>37</v>
      </c>
      <c r="AX772" s="12" t="s">
        <v>75</v>
      </c>
      <c r="AY772" s="164" t="s">
        <v>147</v>
      </c>
    </row>
    <row r="773" spans="2:51" s="12" customFormat="1" ht="11.25">
      <c r="B773" s="157"/>
      <c r="D773" s="158" t="s">
        <v>218</v>
      </c>
      <c r="E773" s="164" t="s">
        <v>19</v>
      </c>
      <c r="F773" s="159" t="s">
        <v>732</v>
      </c>
      <c r="H773" s="160">
        <v>1.0409999999999999</v>
      </c>
      <c r="I773" s="161"/>
      <c r="L773" s="157"/>
      <c r="M773" s="162"/>
      <c r="T773" s="163"/>
      <c r="AT773" s="164" t="s">
        <v>218</v>
      </c>
      <c r="AU773" s="164" t="s">
        <v>85</v>
      </c>
      <c r="AV773" s="12" t="s">
        <v>85</v>
      </c>
      <c r="AW773" s="12" t="s">
        <v>37</v>
      </c>
      <c r="AX773" s="12" t="s">
        <v>75</v>
      </c>
      <c r="AY773" s="164" t="s">
        <v>147</v>
      </c>
    </row>
    <row r="774" spans="2:51" s="12" customFormat="1" ht="11.25">
      <c r="B774" s="157"/>
      <c r="D774" s="158" t="s">
        <v>218</v>
      </c>
      <c r="E774" s="164" t="s">
        <v>19</v>
      </c>
      <c r="F774" s="159" t="s">
        <v>733</v>
      </c>
      <c r="H774" s="160">
        <v>2.9420000000000002</v>
      </c>
      <c r="I774" s="161"/>
      <c r="L774" s="157"/>
      <c r="M774" s="162"/>
      <c r="T774" s="163"/>
      <c r="AT774" s="164" t="s">
        <v>218</v>
      </c>
      <c r="AU774" s="164" t="s">
        <v>85</v>
      </c>
      <c r="AV774" s="12" t="s">
        <v>85</v>
      </c>
      <c r="AW774" s="12" t="s">
        <v>37</v>
      </c>
      <c r="AX774" s="12" t="s">
        <v>75</v>
      </c>
      <c r="AY774" s="164" t="s">
        <v>147</v>
      </c>
    </row>
    <row r="775" spans="2:51" s="12" customFormat="1" ht="11.25">
      <c r="B775" s="157"/>
      <c r="D775" s="158" t="s">
        <v>218</v>
      </c>
      <c r="E775" s="164" t="s">
        <v>19</v>
      </c>
      <c r="F775" s="159" t="s">
        <v>592</v>
      </c>
      <c r="H775" s="160">
        <v>2.92</v>
      </c>
      <c r="I775" s="161"/>
      <c r="L775" s="157"/>
      <c r="M775" s="162"/>
      <c r="T775" s="163"/>
      <c r="AT775" s="164" t="s">
        <v>218</v>
      </c>
      <c r="AU775" s="164" t="s">
        <v>85</v>
      </c>
      <c r="AV775" s="12" t="s">
        <v>85</v>
      </c>
      <c r="AW775" s="12" t="s">
        <v>37</v>
      </c>
      <c r="AX775" s="12" t="s">
        <v>75</v>
      </c>
      <c r="AY775" s="164" t="s">
        <v>147</v>
      </c>
    </row>
    <row r="776" spans="2:51" s="13" customFormat="1" ht="11.25">
      <c r="B776" s="165"/>
      <c r="D776" s="158" t="s">
        <v>218</v>
      </c>
      <c r="E776" s="166" t="s">
        <v>19</v>
      </c>
      <c r="F776" s="167" t="s">
        <v>394</v>
      </c>
      <c r="H776" s="166" t="s">
        <v>19</v>
      </c>
      <c r="I776" s="168"/>
      <c r="L776" s="165"/>
      <c r="M776" s="169"/>
      <c r="T776" s="170"/>
      <c r="AT776" s="166" t="s">
        <v>218</v>
      </c>
      <c r="AU776" s="166" t="s">
        <v>85</v>
      </c>
      <c r="AV776" s="13" t="s">
        <v>83</v>
      </c>
      <c r="AW776" s="13" t="s">
        <v>37</v>
      </c>
      <c r="AX776" s="13" t="s">
        <v>75</v>
      </c>
      <c r="AY776" s="166" t="s">
        <v>147</v>
      </c>
    </row>
    <row r="777" spans="2:51" s="12" customFormat="1" ht="11.25">
      <c r="B777" s="157"/>
      <c r="D777" s="158" t="s">
        <v>218</v>
      </c>
      <c r="E777" s="164" t="s">
        <v>19</v>
      </c>
      <c r="F777" s="159" t="s">
        <v>593</v>
      </c>
      <c r="H777" s="160">
        <v>11.4</v>
      </c>
      <c r="I777" s="161"/>
      <c r="L777" s="157"/>
      <c r="M777" s="162"/>
      <c r="T777" s="163"/>
      <c r="AT777" s="164" t="s">
        <v>218</v>
      </c>
      <c r="AU777" s="164" t="s">
        <v>85</v>
      </c>
      <c r="AV777" s="12" t="s">
        <v>85</v>
      </c>
      <c r="AW777" s="12" t="s">
        <v>37</v>
      </c>
      <c r="AX777" s="12" t="s">
        <v>75</v>
      </c>
      <c r="AY777" s="164" t="s">
        <v>147</v>
      </c>
    </row>
    <row r="778" spans="2:51" s="12" customFormat="1" ht="11.25">
      <c r="B778" s="157"/>
      <c r="D778" s="158" t="s">
        <v>218</v>
      </c>
      <c r="E778" s="164" t="s">
        <v>19</v>
      </c>
      <c r="F778" s="159" t="s">
        <v>594</v>
      </c>
      <c r="H778" s="160">
        <v>3.09</v>
      </c>
      <c r="I778" s="161"/>
      <c r="L778" s="157"/>
      <c r="M778" s="162"/>
      <c r="T778" s="163"/>
      <c r="AT778" s="164" t="s">
        <v>218</v>
      </c>
      <c r="AU778" s="164" t="s">
        <v>85</v>
      </c>
      <c r="AV778" s="12" t="s">
        <v>85</v>
      </c>
      <c r="AW778" s="12" t="s">
        <v>37</v>
      </c>
      <c r="AX778" s="12" t="s">
        <v>75</v>
      </c>
      <c r="AY778" s="164" t="s">
        <v>147</v>
      </c>
    </row>
    <row r="779" spans="2:51" s="12" customFormat="1" ht="11.25">
      <c r="B779" s="157"/>
      <c r="D779" s="158" t="s">
        <v>218</v>
      </c>
      <c r="E779" s="164" t="s">
        <v>19</v>
      </c>
      <c r="F779" s="159" t="s">
        <v>734</v>
      </c>
      <c r="H779" s="160">
        <v>2.8</v>
      </c>
      <c r="I779" s="161"/>
      <c r="L779" s="157"/>
      <c r="M779" s="162"/>
      <c r="T779" s="163"/>
      <c r="AT779" s="164" t="s">
        <v>218</v>
      </c>
      <c r="AU779" s="164" t="s">
        <v>85</v>
      </c>
      <c r="AV779" s="12" t="s">
        <v>85</v>
      </c>
      <c r="AW779" s="12" t="s">
        <v>37</v>
      </c>
      <c r="AX779" s="12" t="s">
        <v>75</v>
      </c>
      <c r="AY779" s="164" t="s">
        <v>147</v>
      </c>
    </row>
    <row r="780" spans="2:51" s="12" customFormat="1" ht="11.25">
      <c r="B780" s="157"/>
      <c r="D780" s="158" t="s">
        <v>218</v>
      </c>
      <c r="E780" s="164" t="s">
        <v>19</v>
      </c>
      <c r="F780" s="159" t="s">
        <v>735</v>
      </c>
      <c r="H780" s="160">
        <v>2.9</v>
      </c>
      <c r="I780" s="161"/>
      <c r="L780" s="157"/>
      <c r="M780" s="162"/>
      <c r="T780" s="163"/>
      <c r="AT780" s="164" t="s">
        <v>218</v>
      </c>
      <c r="AU780" s="164" t="s">
        <v>85</v>
      </c>
      <c r="AV780" s="12" t="s">
        <v>85</v>
      </c>
      <c r="AW780" s="12" t="s">
        <v>37</v>
      </c>
      <c r="AX780" s="12" t="s">
        <v>75</v>
      </c>
      <c r="AY780" s="164" t="s">
        <v>147</v>
      </c>
    </row>
    <row r="781" spans="2:51" s="12" customFormat="1" ht="11.25">
      <c r="B781" s="157"/>
      <c r="D781" s="158" t="s">
        <v>218</v>
      </c>
      <c r="E781" s="164" t="s">
        <v>19</v>
      </c>
      <c r="F781" s="159" t="s">
        <v>597</v>
      </c>
      <c r="H781" s="160">
        <v>4.45</v>
      </c>
      <c r="I781" s="161"/>
      <c r="L781" s="157"/>
      <c r="M781" s="162"/>
      <c r="T781" s="163"/>
      <c r="AT781" s="164" t="s">
        <v>218</v>
      </c>
      <c r="AU781" s="164" t="s">
        <v>85</v>
      </c>
      <c r="AV781" s="12" t="s">
        <v>85</v>
      </c>
      <c r="AW781" s="12" t="s">
        <v>37</v>
      </c>
      <c r="AX781" s="12" t="s">
        <v>75</v>
      </c>
      <c r="AY781" s="164" t="s">
        <v>147</v>
      </c>
    </row>
    <row r="782" spans="2:51" s="12" customFormat="1" ht="11.25">
      <c r="B782" s="157"/>
      <c r="D782" s="158" t="s">
        <v>218</v>
      </c>
      <c r="E782" s="164" t="s">
        <v>19</v>
      </c>
      <c r="F782" s="159" t="s">
        <v>598</v>
      </c>
      <c r="H782" s="160">
        <v>2.34</v>
      </c>
      <c r="I782" s="161"/>
      <c r="L782" s="157"/>
      <c r="M782" s="162"/>
      <c r="T782" s="163"/>
      <c r="AT782" s="164" t="s">
        <v>218</v>
      </c>
      <c r="AU782" s="164" t="s">
        <v>85</v>
      </c>
      <c r="AV782" s="12" t="s">
        <v>85</v>
      </c>
      <c r="AW782" s="12" t="s">
        <v>37</v>
      </c>
      <c r="AX782" s="12" t="s">
        <v>75</v>
      </c>
      <c r="AY782" s="164" t="s">
        <v>147</v>
      </c>
    </row>
    <row r="783" spans="2:51" s="12" customFormat="1" ht="11.25">
      <c r="B783" s="157"/>
      <c r="D783" s="158" t="s">
        <v>218</v>
      </c>
      <c r="E783" s="164" t="s">
        <v>19</v>
      </c>
      <c r="F783" s="159" t="s">
        <v>599</v>
      </c>
      <c r="H783" s="160">
        <v>4.4939999999999998</v>
      </c>
      <c r="I783" s="161"/>
      <c r="L783" s="157"/>
      <c r="M783" s="162"/>
      <c r="T783" s="163"/>
      <c r="AT783" s="164" t="s">
        <v>218</v>
      </c>
      <c r="AU783" s="164" t="s">
        <v>85</v>
      </c>
      <c r="AV783" s="12" t="s">
        <v>85</v>
      </c>
      <c r="AW783" s="12" t="s">
        <v>37</v>
      </c>
      <c r="AX783" s="12" t="s">
        <v>75</v>
      </c>
      <c r="AY783" s="164" t="s">
        <v>147</v>
      </c>
    </row>
    <row r="784" spans="2:51" s="12" customFormat="1" ht="11.25">
      <c r="B784" s="157"/>
      <c r="D784" s="158" t="s">
        <v>218</v>
      </c>
      <c r="E784" s="164" t="s">
        <v>19</v>
      </c>
      <c r="F784" s="159" t="s">
        <v>600</v>
      </c>
      <c r="H784" s="160">
        <v>1.238</v>
      </c>
      <c r="I784" s="161"/>
      <c r="L784" s="157"/>
      <c r="M784" s="162"/>
      <c r="T784" s="163"/>
      <c r="AT784" s="164" t="s">
        <v>218</v>
      </c>
      <c r="AU784" s="164" t="s">
        <v>85</v>
      </c>
      <c r="AV784" s="12" t="s">
        <v>85</v>
      </c>
      <c r="AW784" s="12" t="s">
        <v>37</v>
      </c>
      <c r="AX784" s="12" t="s">
        <v>75</v>
      </c>
      <c r="AY784" s="164" t="s">
        <v>147</v>
      </c>
    </row>
    <row r="785" spans="2:65" s="14" customFormat="1" ht="11.25">
      <c r="B785" s="171"/>
      <c r="D785" s="158" t="s">
        <v>218</v>
      </c>
      <c r="E785" s="172" t="s">
        <v>19</v>
      </c>
      <c r="F785" s="173" t="s">
        <v>256</v>
      </c>
      <c r="H785" s="174">
        <v>195.99099999999999</v>
      </c>
      <c r="I785" s="175"/>
      <c r="L785" s="171"/>
      <c r="M785" s="176"/>
      <c r="T785" s="177"/>
      <c r="AT785" s="172" t="s">
        <v>218</v>
      </c>
      <c r="AU785" s="172" t="s">
        <v>85</v>
      </c>
      <c r="AV785" s="14" t="s">
        <v>153</v>
      </c>
      <c r="AW785" s="14" t="s">
        <v>37</v>
      </c>
      <c r="AX785" s="14" t="s">
        <v>83</v>
      </c>
      <c r="AY785" s="172" t="s">
        <v>147</v>
      </c>
    </row>
    <row r="786" spans="2:65" s="12" customFormat="1" ht="11.25">
      <c r="B786" s="157"/>
      <c r="D786" s="158" t="s">
        <v>218</v>
      </c>
      <c r="F786" s="159" t="s">
        <v>736</v>
      </c>
      <c r="H786" s="160">
        <v>205.791</v>
      </c>
      <c r="I786" s="161"/>
      <c r="L786" s="157"/>
      <c r="M786" s="162"/>
      <c r="T786" s="163"/>
      <c r="AT786" s="164" t="s">
        <v>218</v>
      </c>
      <c r="AU786" s="164" t="s">
        <v>85</v>
      </c>
      <c r="AV786" s="12" t="s">
        <v>85</v>
      </c>
      <c r="AW786" s="12" t="s">
        <v>4</v>
      </c>
      <c r="AX786" s="12" t="s">
        <v>83</v>
      </c>
      <c r="AY786" s="164" t="s">
        <v>147</v>
      </c>
    </row>
    <row r="787" spans="2:65" s="1" customFormat="1" ht="37.9" customHeight="1">
      <c r="B787" s="32"/>
      <c r="C787" s="128" t="s">
        <v>742</v>
      </c>
      <c r="D787" s="128" t="s">
        <v>149</v>
      </c>
      <c r="E787" s="129" t="s">
        <v>743</v>
      </c>
      <c r="F787" s="130" t="s">
        <v>744</v>
      </c>
      <c r="G787" s="131" t="s">
        <v>159</v>
      </c>
      <c r="H787" s="132">
        <v>1819.258</v>
      </c>
      <c r="I787" s="133"/>
      <c r="J787" s="134">
        <f>ROUND(I787*H787,2)</f>
        <v>0</v>
      </c>
      <c r="K787" s="135"/>
      <c r="L787" s="32"/>
      <c r="M787" s="136" t="s">
        <v>19</v>
      </c>
      <c r="N787" s="137" t="s">
        <v>46</v>
      </c>
      <c r="P787" s="138">
        <f>O787*H787</f>
        <v>0</v>
      </c>
      <c r="Q787" s="138">
        <v>3.82E-3</v>
      </c>
      <c r="R787" s="138">
        <f>Q787*H787</f>
        <v>6.9495655599999999</v>
      </c>
      <c r="S787" s="138">
        <v>0</v>
      </c>
      <c r="T787" s="139">
        <f>S787*H787</f>
        <v>0</v>
      </c>
      <c r="AR787" s="140" t="s">
        <v>153</v>
      </c>
      <c r="AT787" s="140" t="s">
        <v>149</v>
      </c>
      <c r="AU787" s="140" t="s">
        <v>85</v>
      </c>
      <c r="AY787" s="17" t="s">
        <v>147</v>
      </c>
      <c r="BE787" s="141">
        <f>IF(N787="základní",J787,0)</f>
        <v>0</v>
      </c>
      <c r="BF787" s="141">
        <f>IF(N787="snížená",J787,0)</f>
        <v>0</v>
      </c>
      <c r="BG787" s="141">
        <f>IF(N787="zákl. přenesená",J787,0)</f>
        <v>0</v>
      </c>
      <c r="BH787" s="141">
        <f>IF(N787="sníž. přenesená",J787,0)</f>
        <v>0</v>
      </c>
      <c r="BI787" s="141">
        <f>IF(N787="nulová",J787,0)</f>
        <v>0</v>
      </c>
      <c r="BJ787" s="17" t="s">
        <v>83</v>
      </c>
      <c r="BK787" s="141">
        <f>ROUND(I787*H787,2)</f>
        <v>0</v>
      </c>
      <c r="BL787" s="17" t="s">
        <v>153</v>
      </c>
      <c r="BM787" s="140" t="s">
        <v>745</v>
      </c>
    </row>
    <row r="788" spans="2:65" s="1" customFormat="1" ht="11.25">
      <c r="B788" s="32"/>
      <c r="D788" s="142" t="s">
        <v>155</v>
      </c>
      <c r="F788" s="143" t="s">
        <v>746</v>
      </c>
      <c r="I788" s="144"/>
      <c r="L788" s="32"/>
      <c r="M788" s="145"/>
      <c r="T788" s="53"/>
      <c r="AT788" s="17" t="s">
        <v>155</v>
      </c>
      <c r="AU788" s="17" t="s">
        <v>85</v>
      </c>
    </row>
    <row r="789" spans="2:65" s="12" customFormat="1" ht="11.25">
      <c r="B789" s="157"/>
      <c r="D789" s="158" t="s">
        <v>218</v>
      </c>
      <c r="E789" s="164" t="s">
        <v>19</v>
      </c>
      <c r="F789" s="159" t="s">
        <v>747</v>
      </c>
      <c r="H789" s="160">
        <v>1819.258</v>
      </c>
      <c r="I789" s="161"/>
      <c r="L789" s="157"/>
      <c r="M789" s="162"/>
      <c r="T789" s="163"/>
      <c r="AT789" s="164" t="s">
        <v>218</v>
      </c>
      <c r="AU789" s="164" t="s">
        <v>85</v>
      </c>
      <c r="AV789" s="12" t="s">
        <v>85</v>
      </c>
      <c r="AW789" s="12" t="s">
        <v>37</v>
      </c>
      <c r="AX789" s="12" t="s">
        <v>83</v>
      </c>
      <c r="AY789" s="164" t="s">
        <v>147</v>
      </c>
    </row>
    <row r="790" spans="2:65" s="1" customFormat="1" ht="33" customHeight="1">
      <c r="B790" s="32"/>
      <c r="C790" s="128" t="s">
        <v>748</v>
      </c>
      <c r="D790" s="128" t="s">
        <v>149</v>
      </c>
      <c r="E790" s="129" t="s">
        <v>749</v>
      </c>
      <c r="F790" s="130" t="s">
        <v>750</v>
      </c>
      <c r="G790" s="131" t="s">
        <v>159</v>
      </c>
      <c r="H790" s="132">
        <v>126.84</v>
      </c>
      <c r="I790" s="133"/>
      <c r="J790" s="134">
        <f>ROUND(I790*H790,2)</f>
        <v>0</v>
      </c>
      <c r="K790" s="135"/>
      <c r="L790" s="32"/>
      <c r="M790" s="136" t="s">
        <v>19</v>
      </c>
      <c r="N790" s="137" t="s">
        <v>46</v>
      </c>
      <c r="P790" s="138">
        <f>O790*H790</f>
        <v>0</v>
      </c>
      <c r="Q790" s="138">
        <v>3.15E-2</v>
      </c>
      <c r="R790" s="138">
        <f>Q790*H790</f>
        <v>3.99546</v>
      </c>
      <c r="S790" s="138">
        <v>0</v>
      </c>
      <c r="T790" s="139">
        <f>S790*H790</f>
        <v>0</v>
      </c>
      <c r="AR790" s="140" t="s">
        <v>153</v>
      </c>
      <c r="AT790" s="140" t="s">
        <v>149</v>
      </c>
      <c r="AU790" s="140" t="s">
        <v>85</v>
      </c>
      <c r="AY790" s="17" t="s">
        <v>147</v>
      </c>
      <c r="BE790" s="141">
        <f>IF(N790="základní",J790,0)</f>
        <v>0</v>
      </c>
      <c r="BF790" s="141">
        <f>IF(N790="snížená",J790,0)</f>
        <v>0</v>
      </c>
      <c r="BG790" s="141">
        <f>IF(N790="zákl. přenesená",J790,0)</f>
        <v>0</v>
      </c>
      <c r="BH790" s="141">
        <f>IF(N790="sníž. přenesená",J790,0)</f>
        <v>0</v>
      </c>
      <c r="BI790" s="141">
        <f>IF(N790="nulová",J790,0)</f>
        <v>0</v>
      </c>
      <c r="BJ790" s="17" t="s">
        <v>83</v>
      </c>
      <c r="BK790" s="141">
        <f>ROUND(I790*H790,2)</f>
        <v>0</v>
      </c>
      <c r="BL790" s="17" t="s">
        <v>153</v>
      </c>
      <c r="BM790" s="140" t="s">
        <v>751</v>
      </c>
    </row>
    <row r="791" spans="2:65" s="1" customFormat="1" ht="11.25">
      <c r="B791" s="32"/>
      <c r="D791" s="142" t="s">
        <v>155</v>
      </c>
      <c r="F791" s="143" t="s">
        <v>752</v>
      </c>
      <c r="I791" s="144"/>
      <c r="L791" s="32"/>
      <c r="M791" s="145"/>
      <c r="T791" s="53"/>
      <c r="AT791" s="17" t="s">
        <v>155</v>
      </c>
      <c r="AU791" s="17" t="s">
        <v>85</v>
      </c>
    </row>
    <row r="792" spans="2:65" s="13" customFormat="1" ht="22.5">
      <c r="B792" s="165"/>
      <c r="D792" s="158" t="s">
        <v>218</v>
      </c>
      <c r="E792" s="166" t="s">
        <v>19</v>
      </c>
      <c r="F792" s="167" t="s">
        <v>753</v>
      </c>
      <c r="H792" s="166" t="s">
        <v>19</v>
      </c>
      <c r="I792" s="168"/>
      <c r="L792" s="165"/>
      <c r="M792" s="169"/>
      <c r="T792" s="170"/>
      <c r="AT792" s="166" t="s">
        <v>218</v>
      </c>
      <c r="AU792" s="166" t="s">
        <v>85</v>
      </c>
      <c r="AV792" s="13" t="s">
        <v>83</v>
      </c>
      <c r="AW792" s="13" t="s">
        <v>37</v>
      </c>
      <c r="AX792" s="13" t="s">
        <v>75</v>
      </c>
      <c r="AY792" s="166" t="s">
        <v>147</v>
      </c>
    </row>
    <row r="793" spans="2:65" s="13" customFormat="1" ht="11.25">
      <c r="B793" s="165"/>
      <c r="D793" s="158" t="s">
        <v>218</v>
      </c>
      <c r="E793" s="166" t="s">
        <v>19</v>
      </c>
      <c r="F793" s="167" t="s">
        <v>383</v>
      </c>
      <c r="H793" s="166" t="s">
        <v>19</v>
      </c>
      <c r="I793" s="168"/>
      <c r="L793" s="165"/>
      <c r="M793" s="169"/>
      <c r="T793" s="170"/>
      <c r="AT793" s="166" t="s">
        <v>218</v>
      </c>
      <c r="AU793" s="166" t="s">
        <v>85</v>
      </c>
      <c r="AV793" s="13" t="s">
        <v>83</v>
      </c>
      <c r="AW793" s="13" t="s">
        <v>37</v>
      </c>
      <c r="AX793" s="13" t="s">
        <v>75</v>
      </c>
      <c r="AY793" s="166" t="s">
        <v>147</v>
      </c>
    </row>
    <row r="794" spans="2:65" s="12" customFormat="1" ht="11.25">
      <c r="B794" s="157"/>
      <c r="D794" s="158" t="s">
        <v>218</v>
      </c>
      <c r="E794" s="164" t="s">
        <v>19</v>
      </c>
      <c r="F794" s="159" t="s">
        <v>408</v>
      </c>
      <c r="H794" s="160">
        <v>34.880000000000003</v>
      </c>
      <c r="I794" s="161"/>
      <c r="L794" s="157"/>
      <c r="M794" s="162"/>
      <c r="T794" s="163"/>
      <c r="AT794" s="164" t="s">
        <v>218</v>
      </c>
      <c r="AU794" s="164" t="s">
        <v>85</v>
      </c>
      <c r="AV794" s="12" t="s">
        <v>85</v>
      </c>
      <c r="AW794" s="12" t="s">
        <v>37</v>
      </c>
      <c r="AX794" s="12" t="s">
        <v>75</v>
      </c>
      <c r="AY794" s="164" t="s">
        <v>147</v>
      </c>
    </row>
    <row r="795" spans="2:65" s="13" customFormat="1" ht="11.25">
      <c r="B795" s="165"/>
      <c r="D795" s="158" t="s">
        <v>218</v>
      </c>
      <c r="E795" s="166" t="s">
        <v>19</v>
      </c>
      <c r="F795" s="167" t="s">
        <v>386</v>
      </c>
      <c r="H795" s="166" t="s">
        <v>19</v>
      </c>
      <c r="I795" s="168"/>
      <c r="L795" s="165"/>
      <c r="M795" s="169"/>
      <c r="T795" s="170"/>
      <c r="AT795" s="166" t="s">
        <v>218</v>
      </c>
      <c r="AU795" s="166" t="s">
        <v>85</v>
      </c>
      <c r="AV795" s="13" t="s">
        <v>83</v>
      </c>
      <c r="AW795" s="13" t="s">
        <v>37</v>
      </c>
      <c r="AX795" s="13" t="s">
        <v>75</v>
      </c>
      <c r="AY795" s="166" t="s">
        <v>147</v>
      </c>
    </row>
    <row r="796" spans="2:65" s="12" customFormat="1" ht="11.25">
      <c r="B796" s="157"/>
      <c r="D796" s="158" t="s">
        <v>218</v>
      </c>
      <c r="E796" s="164" t="s">
        <v>19</v>
      </c>
      <c r="F796" s="159" t="s">
        <v>409</v>
      </c>
      <c r="H796" s="160">
        <v>46.22</v>
      </c>
      <c r="I796" s="161"/>
      <c r="L796" s="157"/>
      <c r="M796" s="162"/>
      <c r="T796" s="163"/>
      <c r="AT796" s="164" t="s">
        <v>218</v>
      </c>
      <c r="AU796" s="164" t="s">
        <v>85</v>
      </c>
      <c r="AV796" s="12" t="s">
        <v>85</v>
      </c>
      <c r="AW796" s="12" t="s">
        <v>37</v>
      </c>
      <c r="AX796" s="12" t="s">
        <v>75</v>
      </c>
      <c r="AY796" s="164" t="s">
        <v>147</v>
      </c>
    </row>
    <row r="797" spans="2:65" s="13" customFormat="1" ht="11.25">
      <c r="B797" s="165"/>
      <c r="D797" s="158" t="s">
        <v>218</v>
      </c>
      <c r="E797" s="166" t="s">
        <v>19</v>
      </c>
      <c r="F797" s="167" t="s">
        <v>410</v>
      </c>
      <c r="H797" s="166" t="s">
        <v>19</v>
      </c>
      <c r="I797" s="168"/>
      <c r="L797" s="165"/>
      <c r="M797" s="169"/>
      <c r="T797" s="170"/>
      <c r="AT797" s="166" t="s">
        <v>218</v>
      </c>
      <c r="AU797" s="166" t="s">
        <v>85</v>
      </c>
      <c r="AV797" s="13" t="s">
        <v>83</v>
      </c>
      <c r="AW797" s="13" t="s">
        <v>37</v>
      </c>
      <c r="AX797" s="13" t="s">
        <v>75</v>
      </c>
      <c r="AY797" s="166" t="s">
        <v>147</v>
      </c>
    </row>
    <row r="798" spans="2:65" s="12" customFormat="1" ht="11.25">
      <c r="B798" s="157"/>
      <c r="D798" s="158" t="s">
        <v>218</v>
      </c>
      <c r="E798" s="164" t="s">
        <v>19</v>
      </c>
      <c r="F798" s="159" t="s">
        <v>411</v>
      </c>
      <c r="H798" s="160">
        <v>4.4800000000000004</v>
      </c>
      <c r="I798" s="161"/>
      <c r="L798" s="157"/>
      <c r="M798" s="162"/>
      <c r="T798" s="163"/>
      <c r="AT798" s="164" t="s">
        <v>218</v>
      </c>
      <c r="AU798" s="164" t="s">
        <v>85</v>
      </c>
      <c r="AV798" s="12" t="s">
        <v>85</v>
      </c>
      <c r="AW798" s="12" t="s">
        <v>37</v>
      </c>
      <c r="AX798" s="12" t="s">
        <v>75</v>
      </c>
      <c r="AY798" s="164" t="s">
        <v>147</v>
      </c>
    </row>
    <row r="799" spans="2:65" s="13" customFormat="1" ht="11.25">
      <c r="B799" s="165"/>
      <c r="D799" s="158" t="s">
        <v>218</v>
      </c>
      <c r="E799" s="166" t="s">
        <v>19</v>
      </c>
      <c r="F799" s="167" t="s">
        <v>390</v>
      </c>
      <c r="H799" s="166" t="s">
        <v>19</v>
      </c>
      <c r="I799" s="168"/>
      <c r="L799" s="165"/>
      <c r="M799" s="169"/>
      <c r="T799" s="170"/>
      <c r="AT799" s="166" t="s">
        <v>218</v>
      </c>
      <c r="AU799" s="166" t="s">
        <v>85</v>
      </c>
      <c r="AV799" s="13" t="s">
        <v>83</v>
      </c>
      <c r="AW799" s="13" t="s">
        <v>37</v>
      </c>
      <c r="AX799" s="13" t="s">
        <v>75</v>
      </c>
      <c r="AY799" s="166" t="s">
        <v>147</v>
      </c>
    </row>
    <row r="800" spans="2:65" s="12" customFormat="1" ht="11.25">
      <c r="B800" s="157"/>
      <c r="D800" s="158" t="s">
        <v>218</v>
      </c>
      <c r="E800" s="164" t="s">
        <v>19</v>
      </c>
      <c r="F800" s="159" t="s">
        <v>412</v>
      </c>
      <c r="H800" s="160">
        <v>8.4499999999999993</v>
      </c>
      <c r="I800" s="161"/>
      <c r="L800" s="157"/>
      <c r="M800" s="162"/>
      <c r="T800" s="163"/>
      <c r="AT800" s="164" t="s">
        <v>218</v>
      </c>
      <c r="AU800" s="164" t="s">
        <v>85</v>
      </c>
      <c r="AV800" s="12" t="s">
        <v>85</v>
      </c>
      <c r="AW800" s="12" t="s">
        <v>37</v>
      </c>
      <c r="AX800" s="12" t="s">
        <v>75</v>
      </c>
      <c r="AY800" s="164" t="s">
        <v>147</v>
      </c>
    </row>
    <row r="801" spans="2:65" s="13" customFormat="1" ht="11.25">
      <c r="B801" s="165"/>
      <c r="D801" s="158" t="s">
        <v>218</v>
      </c>
      <c r="E801" s="166" t="s">
        <v>19</v>
      </c>
      <c r="F801" s="167" t="s">
        <v>392</v>
      </c>
      <c r="H801" s="166" t="s">
        <v>19</v>
      </c>
      <c r="I801" s="168"/>
      <c r="L801" s="165"/>
      <c r="M801" s="169"/>
      <c r="T801" s="170"/>
      <c r="AT801" s="166" t="s">
        <v>218</v>
      </c>
      <c r="AU801" s="166" t="s">
        <v>85</v>
      </c>
      <c r="AV801" s="13" t="s">
        <v>83</v>
      </c>
      <c r="AW801" s="13" t="s">
        <v>37</v>
      </c>
      <c r="AX801" s="13" t="s">
        <v>75</v>
      </c>
      <c r="AY801" s="166" t="s">
        <v>147</v>
      </c>
    </row>
    <row r="802" spans="2:65" s="12" customFormat="1" ht="11.25">
      <c r="B802" s="157"/>
      <c r="D802" s="158" t="s">
        <v>218</v>
      </c>
      <c r="E802" s="164" t="s">
        <v>19</v>
      </c>
      <c r="F802" s="159" t="s">
        <v>413</v>
      </c>
      <c r="H802" s="160">
        <v>22.26</v>
      </c>
      <c r="I802" s="161"/>
      <c r="L802" s="157"/>
      <c r="M802" s="162"/>
      <c r="T802" s="163"/>
      <c r="AT802" s="164" t="s">
        <v>218</v>
      </c>
      <c r="AU802" s="164" t="s">
        <v>85</v>
      </c>
      <c r="AV802" s="12" t="s">
        <v>85</v>
      </c>
      <c r="AW802" s="12" t="s">
        <v>37</v>
      </c>
      <c r="AX802" s="12" t="s">
        <v>75</v>
      </c>
      <c r="AY802" s="164" t="s">
        <v>147</v>
      </c>
    </row>
    <row r="803" spans="2:65" s="13" customFormat="1" ht="11.25">
      <c r="B803" s="165"/>
      <c r="D803" s="158" t="s">
        <v>218</v>
      </c>
      <c r="E803" s="166" t="s">
        <v>19</v>
      </c>
      <c r="F803" s="167" t="s">
        <v>414</v>
      </c>
      <c r="H803" s="166" t="s">
        <v>19</v>
      </c>
      <c r="I803" s="168"/>
      <c r="L803" s="165"/>
      <c r="M803" s="169"/>
      <c r="T803" s="170"/>
      <c r="AT803" s="166" t="s">
        <v>218</v>
      </c>
      <c r="AU803" s="166" t="s">
        <v>85</v>
      </c>
      <c r="AV803" s="13" t="s">
        <v>83</v>
      </c>
      <c r="AW803" s="13" t="s">
        <v>37</v>
      </c>
      <c r="AX803" s="13" t="s">
        <v>75</v>
      </c>
      <c r="AY803" s="166" t="s">
        <v>147</v>
      </c>
    </row>
    <row r="804" spans="2:65" s="12" customFormat="1" ht="11.25">
      <c r="B804" s="157"/>
      <c r="D804" s="158" t="s">
        <v>218</v>
      </c>
      <c r="E804" s="164" t="s">
        <v>19</v>
      </c>
      <c r="F804" s="159" t="s">
        <v>415</v>
      </c>
      <c r="H804" s="160">
        <v>10.55</v>
      </c>
      <c r="I804" s="161"/>
      <c r="L804" s="157"/>
      <c r="M804" s="162"/>
      <c r="T804" s="163"/>
      <c r="AT804" s="164" t="s">
        <v>218</v>
      </c>
      <c r="AU804" s="164" t="s">
        <v>85</v>
      </c>
      <c r="AV804" s="12" t="s">
        <v>85</v>
      </c>
      <c r="AW804" s="12" t="s">
        <v>37</v>
      </c>
      <c r="AX804" s="12" t="s">
        <v>75</v>
      </c>
      <c r="AY804" s="164" t="s">
        <v>147</v>
      </c>
    </row>
    <row r="805" spans="2:65" s="14" customFormat="1" ht="11.25">
      <c r="B805" s="171"/>
      <c r="D805" s="158" t="s">
        <v>218</v>
      </c>
      <c r="E805" s="172" t="s">
        <v>19</v>
      </c>
      <c r="F805" s="173" t="s">
        <v>256</v>
      </c>
      <c r="H805" s="174">
        <v>126.84</v>
      </c>
      <c r="I805" s="175"/>
      <c r="L805" s="171"/>
      <c r="M805" s="176"/>
      <c r="T805" s="177"/>
      <c r="AT805" s="172" t="s">
        <v>218</v>
      </c>
      <c r="AU805" s="172" t="s">
        <v>85</v>
      </c>
      <c r="AV805" s="14" t="s">
        <v>153</v>
      </c>
      <c r="AW805" s="14" t="s">
        <v>37</v>
      </c>
      <c r="AX805" s="14" t="s">
        <v>83</v>
      </c>
      <c r="AY805" s="172" t="s">
        <v>147</v>
      </c>
    </row>
    <row r="806" spans="2:65" s="1" customFormat="1" ht="44.25" customHeight="1">
      <c r="B806" s="32"/>
      <c r="C806" s="128" t="s">
        <v>754</v>
      </c>
      <c r="D806" s="128" t="s">
        <v>149</v>
      </c>
      <c r="E806" s="129" t="s">
        <v>755</v>
      </c>
      <c r="F806" s="130" t="s">
        <v>756</v>
      </c>
      <c r="G806" s="131" t="s">
        <v>159</v>
      </c>
      <c r="H806" s="132">
        <v>126.84</v>
      </c>
      <c r="I806" s="133"/>
      <c r="J806" s="134">
        <f>ROUND(I806*H806,2)</f>
        <v>0</v>
      </c>
      <c r="K806" s="135"/>
      <c r="L806" s="32"/>
      <c r="M806" s="136" t="s">
        <v>19</v>
      </c>
      <c r="N806" s="137" t="s">
        <v>46</v>
      </c>
      <c r="P806" s="138">
        <f>O806*H806</f>
        <v>0</v>
      </c>
      <c r="Q806" s="138">
        <v>1.0500000000000001E-2</v>
      </c>
      <c r="R806" s="138">
        <f>Q806*H806</f>
        <v>1.3318200000000002</v>
      </c>
      <c r="S806" s="138">
        <v>0</v>
      </c>
      <c r="T806" s="139">
        <f>S806*H806</f>
        <v>0</v>
      </c>
      <c r="AR806" s="140" t="s">
        <v>153</v>
      </c>
      <c r="AT806" s="140" t="s">
        <v>149</v>
      </c>
      <c r="AU806" s="140" t="s">
        <v>85</v>
      </c>
      <c r="AY806" s="17" t="s">
        <v>147</v>
      </c>
      <c r="BE806" s="141">
        <f>IF(N806="základní",J806,0)</f>
        <v>0</v>
      </c>
      <c r="BF806" s="141">
        <f>IF(N806="snížená",J806,0)</f>
        <v>0</v>
      </c>
      <c r="BG806" s="141">
        <f>IF(N806="zákl. přenesená",J806,0)</f>
        <v>0</v>
      </c>
      <c r="BH806" s="141">
        <f>IF(N806="sníž. přenesená",J806,0)</f>
        <v>0</v>
      </c>
      <c r="BI806" s="141">
        <f>IF(N806="nulová",J806,0)</f>
        <v>0</v>
      </c>
      <c r="BJ806" s="17" t="s">
        <v>83</v>
      </c>
      <c r="BK806" s="141">
        <f>ROUND(I806*H806,2)</f>
        <v>0</v>
      </c>
      <c r="BL806" s="17" t="s">
        <v>153</v>
      </c>
      <c r="BM806" s="140" t="s">
        <v>757</v>
      </c>
    </row>
    <row r="807" spans="2:65" s="1" customFormat="1" ht="11.25">
      <c r="B807" s="32"/>
      <c r="D807" s="142" t="s">
        <v>155</v>
      </c>
      <c r="F807" s="143" t="s">
        <v>758</v>
      </c>
      <c r="I807" s="144"/>
      <c r="L807" s="32"/>
      <c r="M807" s="145"/>
      <c r="T807" s="53"/>
      <c r="AT807" s="17" t="s">
        <v>155</v>
      </c>
      <c r="AU807" s="17" t="s">
        <v>85</v>
      </c>
    </row>
    <row r="808" spans="2:65" s="13" customFormat="1" ht="22.5">
      <c r="B808" s="165"/>
      <c r="D808" s="158" t="s">
        <v>218</v>
      </c>
      <c r="E808" s="166" t="s">
        <v>19</v>
      </c>
      <c r="F808" s="167" t="s">
        <v>759</v>
      </c>
      <c r="H808" s="166" t="s">
        <v>19</v>
      </c>
      <c r="I808" s="168"/>
      <c r="L808" s="165"/>
      <c r="M808" s="169"/>
      <c r="T808" s="170"/>
      <c r="AT808" s="166" t="s">
        <v>218</v>
      </c>
      <c r="AU808" s="166" t="s">
        <v>85</v>
      </c>
      <c r="AV808" s="13" t="s">
        <v>83</v>
      </c>
      <c r="AW808" s="13" t="s">
        <v>37</v>
      </c>
      <c r="AX808" s="13" t="s">
        <v>75</v>
      </c>
      <c r="AY808" s="166" t="s">
        <v>147</v>
      </c>
    </row>
    <row r="809" spans="2:65" s="13" customFormat="1" ht="11.25">
      <c r="B809" s="165"/>
      <c r="D809" s="158" t="s">
        <v>218</v>
      </c>
      <c r="E809" s="166" t="s">
        <v>19</v>
      </c>
      <c r="F809" s="167" t="s">
        <v>383</v>
      </c>
      <c r="H809" s="166" t="s">
        <v>19</v>
      </c>
      <c r="I809" s="168"/>
      <c r="L809" s="165"/>
      <c r="M809" s="169"/>
      <c r="T809" s="170"/>
      <c r="AT809" s="166" t="s">
        <v>218</v>
      </c>
      <c r="AU809" s="166" t="s">
        <v>85</v>
      </c>
      <c r="AV809" s="13" t="s">
        <v>83</v>
      </c>
      <c r="AW809" s="13" t="s">
        <v>37</v>
      </c>
      <c r="AX809" s="13" t="s">
        <v>75</v>
      </c>
      <c r="AY809" s="166" t="s">
        <v>147</v>
      </c>
    </row>
    <row r="810" spans="2:65" s="12" customFormat="1" ht="11.25">
      <c r="B810" s="157"/>
      <c r="D810" s="158" t="s">
        <v>218</v>
      </c>
      <c r="E810" s="164" t="s">
        <v>19</v>
      </c>
      <c r="F810" s="159" t="s">
        <v>408</v>
      </c>
      <c r="H810" s="160">
        <v>34.880000000000003</v>
      </c>
      <c r="I810" s="161"/>
      <c r="L810" s="157"/>
      <c r="M810" s="162"/>
      <c r="T810" s="163"/>
      <c r="AT810" s="164" t="s">
        <v>218</v>
      </c>
      <c r="AU810" s="164" t="s">
        <v>85</v>
      </c>
      <c r="AV810" s="12" t="s">
        <v>85</v>
      </c>
      <c r="AW810" s="12" t="s">
        <v>37</v>
      </c>
      <c r="AX810" s="12" t="s">
        <v>75</v>
      </c>
      <c r="AY810" s="164" t="s">
        <v>147</v>
      </c>
    </row>
    <row r="811" spans="2:65" s="13" customFormat="1" ht="11.25">
      <c r="B811" s="165"/>
      <c r="D811" s="158" t="s">
        <v>218</v>
      </c>
      <c r="E811" s="166" t="s">
        <v>19</v>
      </c>
      <c r="F811" s="167" t="s">
        <v>386</v>
      </c>
      <c r="H811" s="166" t="s">
        <v>19</v>
      </c>
      <c r="I811" s="168"/>
      <c r="L811" s="165"/>
      <c r="M811" s="169"/>
      <c r="T811" s="170"/>
      <c r="AT811" s="166" t="s">
        <v>218</v>
      </c>
      <c r="AU811" s="166" t="s">
        <v>85</v>
      </c>
      <c r="AV811" s="13" t="s">
        <v>83</v>
      </c>
      <c r="AW811" s="13" t="s">
        <v>37</v>
      </c>
      <c r="AX811" s="13" t="s">
        <v>75</v>
      </c>
      <c r="AY811" s="166" t="s">
        <v>147</v>
      </c>
    </row>
    <row r="812" spans="2:65" s="12" customFormat="1" ht="11.25">
      <c r="B812" s="157"/>
      <c r="D812" s="158" t="s">
        <v>218</v>
      </c>
      <c r="E812" s="164" t="s">
        <v>19</v>
      </c>
      <c r="F812" s="159" t="s">
        <v>409</v>
      </c>
      <c r="H812" s="160">
        <v>46.22</v>
      </c>
      <c r="I812" s="161"/>
      <c r="L812" s="157"/>
      <c r="M812" s="162"/>
      <c r="T812" s="163"/>
      <c r="AT812" s="164" t="s">
        <v>218</v>
      </c>
      <c r="AU812" s="164" t="s">
        <v>85</v>
      </c>
      <c r="AV812" s="12" t="s">
        <v>85</v>
      </c>
      <c r="AW812" s="12" t="s">
        <v>37</v>
      </c>
      <c r="AX812" s="12" t="s">
        <v>75</v>
      </c>
      <c r="AY812" s="164" t="s">
        <v>147</v>
      </c>
    </row>
    <row r="813" spans="2:65" s="13" customFormat="1" ht="11.25">
      <c r="B813" s="165"/>
      <c r="D813" s="158" t="s">
        <v>218</v>
      </c>
      <c r="E813" s="166" t="s">
        <v>19</v>
      </c>
      <c r="F813" s="167" t="s">
        <v>410</v>
      </c>
      <c r="H813" s="166" t="s">
        <v>19</v>
      </c>
      <c r="I813" s="168"/>
      <c r="L813" s="165"/>
      <c r="M813" s="169"/>
      <c r="T813" s="170"/>
      <c r="AT813" s="166" t="s">
        <v>218</v>
      </c>
      <c r="AU813" s="166" t="s">
        <v>85</v>
      </c>
      <c r="AV813" s="13" t="s">
        <v>83</v>
      </c>
      <c r="AW813" s="13" t="s">
        <v>37</v>
      </c>
      <c r="AX813" s="13" t="s">
        <v>75</v>
      </c>
      <c r="AY813" s="166" t="s">
        <v>147</v>
      </c>
    </row>
    <row r="814" spans="2:65" s="12" customFormat="1" ht="11.25">
      <c r="B814" s="157"/>
      <c r="D814" s="158" t="s">
        <v>218</v>
      </c>
      <c r="E814" s="164" t="s">
        <v>19</v>
      </c>
      <c r="F814" s="159" t="s">
        <v>411</v>
      </c>
      <c r="H814" s="160">
        <v>4.4800000000000004</v>
      </c>
      <c r="I814" s="161"/>
      <c r="L814" s="157"/>
      <c r="M814" s="162"/>
      <c r="T814" s="163"/>
      <c r="AT814" s="164" t="s">
        <v>218</v>
      </c>
      <c r="AU814" s="164" t="s">
        <v>85</v>
      </c>
      <c r="AV814" s="12" t="s">
        <v>85</v>
      </c>
      <c r="AW814" s="12" t="s">
        <v>37</v>
      </c>
      <c r="AX814" s="12" t="s">
        <v>75</v>
      </c>
      <c r="AY814" s="164" t="s">
        <v>147</v>
      </c>
    </row>
    <row r="815" spans="2:65" s="13" customFormat="1" ht="11.25">
      <c r="B815" s="165"/>
      <c r="D815" s="158" t="s">
        <v>218</v>
      </c>
      <c r="E815" s="166" t="s">
        <v>19</v>
      </c>
      <c r="F815" s="167" t="s">
        <v>390</v>
      </c>
      <c r="H815" s="166" t="s">
        <v>19</v>
      </c>
      <c r="I815" s="168"/>
      <c r="L815" s="165"/>
      <c r="M815" s="169"/>
      <c r="T815" s="170"/>
      <c r="AT815" s="166" t="s">
        <v>218</v>
      </c>
      <c r="AU815" s="166" t="s">
        <v>85</v>
      </c>
      <c r="AV815" s="13" t="s">
        <v>83</v>
      </c>
      <c r="AW815" s="13" t="s">
        <v>37</v>
      </c>
      <c r="AX815" s="13" t="s">
        <v>75</v>
      </c>
      <c r="AY815" s="166" t="s">
        <v>147</v>
      </c>
    </row>
    <row r="816" spans="2:65" s="12" customFormat="1" ht="11.25">
      <c r="B816" s="157"/>
      <c r="D816" s="158" t="s">
        <v>218</v>
      </c>
      <c r="E816" s="164" t="s">
        <v>19</v>
      </c>
      <c r="F816" s="159" t="s">
        <v>412</v>
      </c>
      <c r="H816" s="160">
        <v>8.4499999999999993</v>
      </c>
      <c r="I816" s="161"/>
      <c r="L816" s="157"/>
      <c r="M816" s="162"/>
      <c r="T816" s="163"/>
      <c r="AT816" s="164" t="s">
        <v>218</v>
      </c>
      <c r="AU816" s="164" t="s">
        <v>85</v>
      </c>
      <c r="AV816" s="12" t="s">
        <v>85</v>
      </c>
      <c r="AW816" s="12" t="s">
        <v>37</v>
      </c>
      <c r="AX816" s="12" t="s">
        <v>75</v>
      </c>
      <c r="AY816" s="164" t="s">
        <v>147</v>
      </c>
    </row>
    <row r="817" spans="2:65" s="13" customFormat="1" ht="11.25">
      <c r="B817" s="165"/>
      <c r="D817" s="158" t="s">
        <v>218</v>
      </c>
      <c r="E817" s="166" t="s">
        <v>19</v>
      </c>
      <c r="F817" s="167" t="s">
        <v>392</v>
      </c>
      <c r="H817" s="166" t="s">
        <v>19</v>
      </c>
      <c r="I817" s="168"/>
      <c r="L817" s="165"/>
      <c r="M817" s="169"/>
      <c r="T817" s="170"/>
      <c r="AT817" s="166" t="s">
        <v>218</v>
      </c>
      <c r="AU817" s="166" t="s">
        <v>85</v>
      </c>
      <c r="AV817" s="13" t="s">
        <v>83</v>
      </c>
      <c r="AW817" s="13" t="s">
        <v>37</v>
      </c>
      <c r="AX817" s="13" t="s">
        <v>75</v>
      </c>
      <c r="AY817" s="166" t="s">
        <v>147</v>
      </c>
    </row>
    <row r="818" spans="2:65" s="12" customFormat="1" ht="11.25">
      <c r="B818" s="157"/>
      <c r="D818" s="158" t="s">
        <v>218</v>
      </c>
      <c r="E818" s="164" t="s">
        <v>19</v>
      </c>
      <c r="F818" s="159" t="s">
        <v>413</v>
      </c>
      <c r="H818" s="160">
        <v>22.26</v>
      </c>
      <c r="I818" s="161"/>
      <c r="L818" s="157"/>
      <c r="M818" s="162"/>
      <c r="T818" s="163"/>
      <c r="AT818" s="164" t="s">
        <v>218</v>
      </c>
      <c r="AU818" s="164" t="s">
        <v>85</v>
      </c>
      <c r="AV818" s="12" t="s">
        <v>85</v>
      </c>
      <c r="AW818" s="12" t="s">
        <v>37</v>
      </c>
      <c r="AX818" s="12" t="s">
        <v>75</v>
      </c>
      <c r="AY818" s="164" t="s">
        <v>147</v>
      </c>
    </row>
    <row r="819" spans="2:65" s="13" customFormat="1" ht="11.25">
      <c r="B819" s="165"/>
      <c r="D819" s="158" t="s">
        <v>218</v>
      </c>
      <c r="E819" s="166" t="s">
        <v>19</v>
      </c>
      <c r="F819" s="167" t="s">
        <v>414</v>
      </c>
      <c r="H819" s="166" t="s">
        <v>19</v>
      </c>
      <c r="I819" s="168"/>
      <c r="L819" s="165"/>
      <c r="M819" s="169"/>
      <c r="T819" s="170"/>
      <c r="AT819" s="166" t="s">
        <v>218</v>
      </c>
      <c r="AU819" s="166" t="s">
        <v>85</v>
      </c>
      <c r="AV819" s="13" t="s">
        <v>83</v>
      </c>
      <c r="AW819" s="13" t="s">
        <v>37</v>
      </c>
      <c r="AX819" s="13" t="s">
        <v>75</v>
      </c>
      <c r="AY819" s="166" t="s">
        <v>147</v>
      </c>
    </row>
    <row r="820" spans="2:65" s="12" customFormat="1" ht="11.25">
      <c r="B820" s="157"/>
      <c r="D820" s="158" t="s">
        <v>218</v>
      </c>
      <c r="E820" s="164" t="s">
        <v>19</v>
      </c>
      <c r="F820" s="159" t="s">
        <v>415</v>
      </c>
      <c r="H820" s="160">
        <v>10.55</v>
      </c>
      <c r="I820" s="161"/>
      <c r="L820" s="157"/>
      <c r="M820" s="162"/>
      <c r="T820" s="163"/>
      <c r="AT820" s="164" t="s">
        <v>218</v>
      </c>
      <c r="AU820" s="164" t="s">
        <v>85</v>
      </c>
      <c r="AV820" s="12" t="s">
        <v>85</v>
      </c>
      <c r="AW820" s="12" t="s">
        <v>37</v>
      </c>
      <c r="AX820" s="12" t="s">
        <v>75</v>
      </c>
      <c r="AY820" s="164" t="s">
        <v>147</v>
      </c>
    </row>
    <row r="821" spans="2:65" s="14" customFormat="1" ht="11.25">
      <c r="B821" s="171"/>
      <c r="D821" s="158" t="s">
        <v>218</v>
      </c>
      <c r="E821" s="172" t="s">
        <v>19</v>
      </c>
      <c r="F821" s="173" t="s">
        <v>256</v>
      </c>
      <c r="H821" s="174">
        <v>126.84</v>
      </c>
      <c r="I821" s="175"/>
      <c r="L821" s="171"/>
      <c r="M821" s="176"/>
      <c r="T821" s="177"/>
      <c r="AT821" s="172" t="s">
        <v>218</v>
      </c>
      <c r="AU821" s="172" t="s">
        <v>85</v>
      </c>
      <c r="AV821" s="14" t="s">
        <v>153</v>
      </c>
      <c r="AW821" s="14" t="s">
        <v>37</v>
      </c>
      <c r="AX821" s="14" t="s">
        <v>83</v>
      </c>
      <c r="AY821" s="172" t="s">
        <v>147</v>
      </c>
    </row>
    <row r="822" spans="2:65" s="1" customFormat="1" ht="37.9" customHeight="1">
      <c r="B822" s="32"/>
      <c r="C822" s="128" t="s">
        <v>760</v>
      </c>
      <c r="D822" s="128" t="s">
        <v>149</v>
      </c>
      <c r="E822" s="129" t="s">
        <v>761</v>
      </c>
      <c r="F822" s="130" t="s">
        <v>762</v>
      </c>
      <c r="G822" s="131" t="s">
        <v>159</v>
      </c>
      <c r="H822" s="132">
        <v>47.57</v>
      </c>
      <c r="I822" s="133"/>
      <c r="J822" s="134">
        <f>ROUND(I822*H822,2)</f>
        <v>0</v>
      </c>
      <c r="K822" s="135"/>
      <c r="L822" s="32"/>
      <c r="M822" s="136" t="s">
        <v>19</v>
      </c>
      <c r="N822" s="137" t="s">
        <v>46</v>
      </c>
      <c r="P822" s="138">
        <f>O822*H822</f>
        <v>0</v>
      </c>
      <c r="Q822" s="138">
        <v>5.7000000000000002E-3</v>
      </c>
      <c r="R822" s="138">
        <f>Q822*H822</f>
        <v>0.27114900000000003</v>
      </c>
      <c r="S822" s="138">
        <v>0</v>
      </c>
      <c r="T822" s="139">
        <f>S822*H822</f>
        <v>0</v>
      </c>
      <c r="AR822" s="140" t="s">
        <v>153</v>
      </c>
      <c r="AT822" s="140" t="s">
        <v>149</v>
      </c>
      <c r="AU822" s="140" t="s">
        <v>85</v>
      </c>
      <c r="AY822" s="17" t="s">
        <v>147</v>
      </c>
      <c r="BE822" s="141">
        <f>IF(N822="základní",J822,0)</f>
        <v>0</v>
      </c>
      <c r="BF822" s="141">
        <f>IF(N822="snížená",J822,0)</f>
        <v>0</v>
      </c>
      <c r="BG822" s="141">
        <f>IF(N822="zákl. přenesená",J822,0)</f>
        <v>0</v>
      </c>
      <c r="BH822" s="141">
        <f>IF(N822="sníž. přenesená",J822,0)</f>
        <v>0</v>
      </c>
      <c r="BI822" s="141">
        <f>IF(N822="nulová",J822,0)</f>
        <v>0</v>
      </c>
      <c r="BJ822" s="17" t="s">
        <v>83</v>
      </c>
      <c r="BK822" s="141">
        <f>ROUND(I822*H822,2)</f>
        <v>0</v>
      </c>
      <c r="BL822" s="17" t="s">
        <v>153</v>
      </c>
      <c r="BM822" s="140" t="s">
        <v>763</v>
      </c>
    </row>
    <row r="823" spans="2:65" s="1" customFormat="1" ht="11.25">
      <c r="B823" s="32"/>
      <c r="D823" s="142" t="s">
        <v>155</v>
      </c>
      <c r="F823" s="143" t="s">
        <v>764</v>
      </c>
      <c r="I823" s="144"/>
      <c r="L823" s="32"/>
      <c r="M823" s="145"/>
      <c r="T823" s="53"/>
      <c r="AT823" s="17" t="s">
        <v>155</v>
      </c>
      <c r="AU823" s="17" t="s">
        <v>85</v>
      </c>
    </row>
    <row r="824" spans="2:65" s="13" customFormat="1" ht="11.25">
      <c r="B824" s="165"/>
      <c r="D824" s="158" t="s">
        <v>218</v>
      </c>
      <c r="E824" s="166" t="s">
        <v>19</v>
      </c>
      <c r="F824" s="167" t="s">
        <v>765</v>
      </c>
      <c r="H824" s="166" t="s">
        <v>19</v>
      </c>
      <c r="I824" s="168"/>
      <c r="L824" s="165"/>
      <c r="M824" s="169"/>
      <c r="T824" s="170"/>
      <c r="AT824" s="166" t="s">
        <v>218</v>
      </c>
      <c r="AU824" s="166" t="s">
        <v>85</v>
      </c>
      <c r="AV824" s="13" t="s">
        <v>83</v>
      </c>
      <c r="AW824" s="13" t="s">
        <v>37</v>
      </c>
      <c r="AX824" s="13" t="s">
        <v>75</v>
      </c>
      <c r="AY824" s="166" t="s">
        <v>147</v>
      </c>
    </row>
    <row r="825" spans="2:65" s="13" customFormat="1" ht="11.25">
      <c r="B825" s="165"/>
      <c r="D825" s="158" t="s">
        <v>218</v>
      </c>
      <c r="E825" s="166" t="s">
        <v>19</v>
      </c>
      <c r="F825" s="167" t="s">
        <v>460</v>
      </c>
      <c r="H825" s="166" t="s">
        <v>19</v>
      </c>
      <c r="I825" s="168"/>
      <c r="L825" s="165"/>
      <c r="M825" s="169"/>
      <c r="T825" s="170"/>
      <c r="AT825" s="166" t="s">
        <v>218</v>
      </c>
      <c r="AU825" s="166" t="s">
        <v>85</v>
      </c>
      <c r="AV825" s="13" t="s">
        <v>83</v>
      </c>
      <c r="AW825" s="13" t="s">
        <v>37</v>
      </c>
      <c r="AX825" s="13" t="s">
        <v>75</v>
      </c>
      <c r="AY825" s="166" t="s">
        <v>147</v>
      </c>
    </row>
    <row r="826" spans="2:65" s="12" customFormat="1" ht="11.25">
      <c r="B826" s="157"/>
      <c r="D826" s="158" t="s">
        <v>218</v>
      </c>
      <c r="E826" s="164" t="s">
        <v>19</v>
      </c>
      <c r="F826" s="159" t="s">
        <v>461</v>
      </c>
      <c r="H826" s="160">
        <v>29.96</v>
      </c>
      <c r="I826" s="161"/>
      <c r="L826" s="157"/>
      <c r="M826" s="162"/>
      <c r="T826" s="163"/>
      <c r="AT826" s="164" t="s">
        <v>218</v>
      </c>
      <c r="AU826" s="164" t="s">
        <v>85</v>
      </c>
      <c r="AV826" s="12" t="s">
        <v>85</v>
      </c>
      <c r="AW826" s="12" t="s">
        <v>37</v>
      </c>
      <c r="AX826" s="12" t="s">
        <v>75</v>
      </c>
      <c r="AY826" s="164" t="s">
        <v>147</v>
      </c>
    </row>
    <row r="827" spans="2:65" s="13" customFormat="1" ht="11.25">
      <c r="B827" s="165"/>
      <c r="D827" s="158" t="s">
        <v>218</v>
      </c>
      <c r="E827" s="166" t="s">
        <v>19</v>
      </c>
      <c r="F827" s="167" t="s">
        <v>462</v>
      </c>
      <c r="H827" s="166" t="s">
        <v>19</v>
      </c>
      <c r="I827" s="168"/>
      <c r="L827" s="165"/>
      <c r="M827" s="169"/>
      <c r="T827" s="170"/>
      <c r="AT827" s="166" t="s">
        <v>218</v>
      </c>
      <c r="AU827" s="166" t="s">
        <v>85</v>
      </c>
      <c r="AV827" s="13" t="s">
        <v>83</v>
      </c>
      <c r="AW827" s="13" t="s">
        <v>37</v>
      </c>
      <c r="AX827" s="13" t="s">
        <v>75</v>
      </c>
      <c r="AY827" s="166" t="s">
        <v>147</v>
      </c>
    </row>
    <row r="828" spans="2:65" s="12" customFormat="1" ht="11.25">
      <c r="B828" s="157"/>
      <c r="D828" s="158" t="s">
        <v>218</v>
      </c>
      <c r="E828" s="164" t="s">
        <v>19</v>
      </c>
      <c r="F828" s="159" t="s">
        <v>463</v>
      </c>
      <c r="H828" s="160">
        <v>10.53</v>
      </c>
      <c r="I828" s="161"/>
      <c r="L828" s="157"/>
      <c r="M828" s="162"/>
      <c r="T828" s="163"/>
      <c r="AT828" s="164" t="s">
        <v>218</v>
      </c>
      <c r="AU828" s="164" t="s">
        <v>85</v>
      </c>
      <c r="AV828" s="12" t="s">
        <v>85</v>
      </c>
      <c r="AW828" s="12" t="s">
        <v>37</v>
      </c>
      <c r="AX828" s="12" t="s">
        <v>75</v>
      </c>
      <c r="AY828" s="164" t="s">
        <v>147</v>
      </c>
    </row>
    <row r="829" spans="2:65" s="13" customFormat="1" ht="11.25">
      <c r="B829" s="165"/>
      <c r="D829" s="158" t="s">
        <v>218</v>
      </c>
      <c r="E829" s="166" t="s">
        <v>19</v>
      </c>
      <c r="F829" s="167" t="s">
        <v>766</v>
      </c>
      <c r="H829" s="166" t="s">
        <v>19</v>
      </c>
      <c r="I829" s="168"/>
      <c r="L829" s="165"/>
      <c r="M829" s="169"/>
      <c r="T829" s="170"/>
      <c r="AT829" s="166" t="s">
        <v>218</v>
      </c>
      <c r="AU829" s="166" t="s">
        <v>85</v>
      </c>
      <c r="AV829" s="13" t="s">
        <v>83</v>
      </c>
      <c r="AW829" s="13" t="s">
        <v>37</v>
      </c>
      <c r="AX829" s="13" t="s">
        <v>75</v>
      </c>
      <c r="AY829" s="166" t="s">
        <v>147</v>
      </c>
    </row>
    <row r="830" spans="2:65" s="12" customFormat="1" ht="11.25">
      <c r="B830" s="157"/>
      <c r="D830" s="158" t="s">
        <v>218</v>
      </c>
      <c r="E830" s="164" t="s">
        <v>19</v>
      </c>
      <c r="F830" s="159" t="s">
        <v>767</v>
      </c>
      <c r="H830" s="160">
        <v>2.6</v>
      </c>
      <c r="I830" s="161"/>
      <c r="L830" s="157"/>
      <c r="M830" s="162"/>
      <c r="T830" s="163"/>
      <c r="AT830" s="164" t="s">
        <v>218</v>
      </c>
      <c r="AU830" s="164" t="s">
        <v>85</v>
      </c>
      <c r="AV830" s="12" t="s">
        <v>85</v>
      </c>
      <c r="AW830" s="12" t="s">
        <v>37</v>
      </c>
      <c r="AX830" s="12" t="s">
        <v>75</v>
      </c>
      <c r="AY830" s="164" t="s">
        <v>147</v>
      </c>
    </row>
    <row r="831" spans="2:65" s="13" customFormat="1" ht="11.25">
      <c r="B831" s="165"/>
      <c r="D831" s="158" t="s">
        <v>218</v>
      </c>
      <c r="E831" s="166" t="s">
        <v>19</v>
      </c>
      <c r="F831" s="167" t="s">
        <v>768</v>
      </c>
      <c r="H831" s="166" t="s">
        <v>19</v>
      </c>
      <c r="I831" s="168"/>
      <c r="L831" s="165"/>
      <c r="M831" s="169"/>
      <c r="T831" s="170"/>
      <c r="AT831" s="166" t="s">
        <v>218</v>
      </c>
      <c r="AU831" s="166" t="s">
        <v>85</v>
      </c>
      <c r="AV831" s="13" t="s">
        <v>83</v>
      </c>
      <c r="AW831" s="13" t="s">
        <v>37</v>
      </c>
      <c r="AX831" s="13" t="s">
        <v>75</v>
      </c>
      <c r="AY831" s="166" t="s">
        <v>147</v>
      </c>
    </row>
    <row r="832" spans="2:65" s="12" customFormat="1" ht="11.25">
      <c r="B832" s="157"/>
      <c r="D832" s="158" t="s">
        <v>218</v>
      </c>
      <c r="E832" s="164" t="s">
        <v>19</v>
      </c>
      <c r="F832" s="159" t="s">
        <v>769</v>
      </c>
      <c r="H832" s="160">
        <v>2.48</v>
      </c>
      <c r="I832" s="161"/>
      <c r="L832" s="157"/>
      <c r="M832" s="162"/>
      <c r="T832" s="163"/>
      <c r="AT832" s="164" t="s">
        <v>218</v>
      </c>
      <c r="AU832" s="164" t="s">
        <v>85</v>
      </c>
      <c r="AV832" s="12" t="s">
        <v>85</v>
      </c>
      <c r="AW832" s="12" t="s">
        <v>37</v>
      </c>
      <c r="AX832" s="12" t="s">
        <v>75</v>
      </c>
      <c r="AY832" s="164" t="s">
        <v>147</v>
      </c>
    </row>
    <row r="833" spans="2:65" s="13" customFormat="1" ht="22.5">
      <c r="B833" s="165"/>
      <c r="D833" s="158" t="s">
        <v>218</v>
      </c>
      <c r="E833" s="166" t="s">
        <v>19</v>
      </c>
      <c r="F833" s="167" t="s">
        <v>464</v>
      </c>
      <c r="H833" s="166" t="s">
        <v>19</v>
      </c>
      <c r="I833" s="168"/>
      <c r="L833" s="165"/>
      <c r="M833" s="169"/>
      <c r="T833" s="170"/>
      <c r="AT833" s="166" t="s">
        <v>218</v>
      </c>
      <c r="AU833" s="166" t="s">
        <v>85</v>
      </c>
      <c r="AV833" s="13" t="s">
        <v>83</v>
      </c>
      <c r="AW833" s="13" t="s">
        <v>37</v>
      </c>
      <c r="AX833" s="13" t="s">
        <v>75</v>
      </c>
      <c r="AY833" s="166" t="s">
        <v>147</v>
      </c>
    </row>
    <row r="834" spans="2:65" s="12" customFormat="1" ht="11.25">
      <c r="B834" s="157"/>
      <c r="D834" s="158" t="s">
        <v>218</v>
      </c>
      <c r="E834" s="164" t="s">
        <v>19</v>
      </c>
      <c r="F834" s="159" t="s">
        <v>465</v>
      </c>
      <c r="H834" s="160">
        <v>2</v>
      </c>
      <c r="I834" s="161"/>
      <c r="L834" s="157"/>
      <c r="M834" s="162"/>
      <c r="T834" s="163"/>
      <c r="AT834" s="164" t="s">
        <v>218</v>
      </c>
      <c r="AU834" s="164" t="s">
        <v>85</v>
      </c>
      <c r="AV834" s="12" t="s">
        <v>85</v>
      </c>
      <c r="AW834" s="12" t="s">
        <v>37</v>
      </c>
      <c r="AX834" s="12" t="s">
        <v>75</v>
      </c>
      <c r="AY834" s="164" t="s">
        <v>147</v>
      </c>
    </row>
    <row r="835" spans="2:65" s="14" customFormat="1" ht="11.25">
      <c r="B835" s="171"/>
      <c r="D835" s="158" t="s">
        <v>218</v>
      </c>
      <c r="E835" s="172" t="s">
        <v>19</v>
      </c>
      <c r="F835" s="173" t="s">
        <v>256</v>
      </c>
      <c r="H835" s="174">
        <v>47.57</v>
      </c>
      <c r="I835" s="175"/>
      <c r="L835" s="171"/>
      <c r="M835" s="176"/>
      <c r="T835" s="177"/>
      <c r="AT835" s="172" t="s">
        <v>218</v>
      </c>
      <c r="AU835" s="172" t="s">
        <v>85</v>
      </c>
      <c r="AV835" s="14" t="s">
        <v>153</v>
      </c>
      <c r="AW835" s="14" t="s">
        <v>37</v>
      </c>
      <c r="AX835" s="14" t="s">
        <v>83</v>
      </c>
      <c r="AY835" s="172" t="s">
        <v>147</v>
      </c>
    </row>
    <row r="836" spans="2:65" s="1" customFormat="1" ht="37.9" customHeight="1">
      <c r="B836" s="32"/>
      <c r="C836" s="128" t="s">
        <v>770</v>
      </c>
      <c r="D836" s="128" t="s">
        <v>149</v>
      </c>
      <c r="E836" s="129" t="s">
        <v>771</v>
      </c>
      <c r="F836" s="130" t="s">
        <v>772</v>
      </c>
      <c r="G836" s="131" t="s">
        <v>159</v>
      </c>
      <c r="H836" s="132">
        <v>1819.258</v>
      </c>
      <c r="I836" s="133"/>
      <c r="J836" s="134">
        <f>ROUND(I836*H836,2)</f>
        <v>0</v>
      </c>
      <c r="K836" s="135"/>
      <c r="L836" s="32"/>
      <c r="M836" s="136" t="s">
        <v>19</v>
      </c>
      <c r="N836" s="137" t="s">
        <v>46</v>
      </c>
      <c r="P836" s="138">
        <f>O836*H836</f>
        <v>0</v>
      </c>
      <c r="Q836" s="138">
        <v>2.8500000000000001E-3</v>
      </c>
      <c r="R836" s="138">
        <f>Q836*H836</f>
        <v>5.1848853000000004</v>
      </c>
      <c r="S836" s="138">
        <v>0</v>
      </c>
      <c r="T836" s="139">
        <f>S836*H836</f>
        <v>0</v>
      </c>
      <c r="AR836" s="140" t="s">
        <v>153</v>
      </c>
      <c r="AT836" s="140" t="s">
        <v>149</v>
      </c>
      <c r="AU836" s="140" t="s">
        <v>85</v>
      </c>
      <c r="AY836" s="17" t="s">
        <v>147</v>
      </c>
      <c r="BE836" s="141">
        <f>IF(N836="základní",J836,0)</f>
        <v>0</v>
      </c>
      <c r="BF836" s="141">
        <f>IF(N836="snížená",J836,0)</f>
        <v>0</v>
      </c>
      <c r="BG836" s="141">
        <f>IF(N836="zákl. přenesená",J836,0)</f>
        <v>0</v>
      </c>
      <c r="BH836" s="141">
        <f>IF(N836="sníž. přenesená",J836,0)</f>
        <v>0</v>
      </c>
      <c r="BI836" s="141">
        <f>IF(N836="nulová",J836,0)</f>
        <v>0</v>
      </c>
      <c r="BJ836" s="17" t="s">
        <v>83</v>
      </c>
      <c r="BK836" s="141">
        <f>ROUND(I836*H836,2)</f>
        <v>0</v>
      </c>
      <c r="BL836" s="17" t="s">
        <v>153</v>
      </c>
      <c r="BM836" s="140" t="s">
        <v>773</v>
      </c>
    </row>
    <row r="837" spans="2:65" s="13" customFormat="1" ht="11.25">
      <c r="B837" s="165"/>
      <c r="D837" s="158" t="s">
        <v>218</v>
      </c>
      <c r="E837" s="166" t="s">
        <v>19</v>
      </c>
      <c r="F837" s="167" t="s">
        <v>386</v>
      </c>
      <c r="H837" s="166" t="s">
        <v>19</v>
      </c>
      <c r="I837" s="168"/>
      <c r="L837" s="165"/>
      <c r="M837" s="169"/>
      <c r="T837" s="170"/>
      <c r="AT837" s="166" t="s">
        <v>218</v>
      </c>
      <c r="AU837" s="166" t="s">
        <v>85</v>
      </c>
      <c r="AV837" s="13" t="s">
        <v>83</v>
      </c>
      <c r="AW837" s="13" t="s">
        <v>37</v>
      </c>
      <c r="AX837" s="13" t="s">
        <v>75</v>
      </c>
      <c r="AY837" s="166" t="s">
        <v>147</v>
      </c>
    </row>
    <row r="838" spans="2:65" s="12" customFormat="1" ht="22.5">
      <c r="B838" s="157"/>
      <c r="D838" s="158" t="s">
        <v>218</v>
      </c>
      <c r="E838" s="164" t="s">
        <v>19</v>
      </c>
      <c r="F838" s="159" t="s">
        <v>421</v>
      </c>
      <c r="H838" s="160">
        <v>382.43099999999998</v>
      </c>
      <c r="I838" s="161"/>
      <c r="L838" s="157"/>
      <c r="M838" s="162"/>
      <c r="T838" s="163"/>
      <c r="AT838" s="164" t="s">
        <v>218</v>
      </c>
      <c r="AU838" s="164" t="s">
        <v>85</v>
      </c>
      <c r="AV838" s="12" t="s">
        <v>85</v>
      </c>
      <c r="AW838" s="12" t="s">
        <v>37</v>
      </c>
      <c r="AX838" s="12" t="s">
        <v>75</v>
      </c>
      <c r="AY838" s="164" t="s">
        <v>147</v>
      </c>
    </row>
    <row r="839" spans="2:65" s="13" customFormat="1" ht="11.25">
      <c r="B839" s="165"/>
      <c r="D839" s="158" t="s">
        <v>218</v>
      </c>
      <c r="E839" s="166" t="s">
        <v>19</v>
      </c>
      <c r="F839" s="167" t="s">
        <v>410</v>
      </c>
      <c r="H839" s="166" t="s">
        <v>19</v>
      </c>
      <c r="I839" s="168"/>
      <c r="L839" s="165"/>
      <c r="M839" s="169"/>
      <c r="T839" s="170"/>
      <c r="AT839" s="166" t="s">
        <v>218</v>
      </c>
      <c r="AU839" s="166" t="s">
        <v>85</v>
      </c>
      <c r="AV839" s="13" t="s">
        <v>83</v>
      </c>
      <c r="AW839" s="13" t="s">
        <v>37</v>
      </c>
      <c r="AX839" s="13" t="s">
        <v>75</v>
      </c>
      <c r="AY839" s="166" t="s">
        <v>147</v>
      </c>
    </row>
    <row r="840" spans="2:65" s="12" customFormat="1" ht="11.25">
      <c r="B840" s="157"/>
      <c r="D840" s="158" t="s">
        <v>218</v>
      </c>
      <c r="E840" s="164" t="s">
        <v>19</v>
      </c>
      <c r="F840" s="159" t="s">
        <v>422</v>
      </c>
      <c r="H840" s="160">
        <v>90.79</v>
      </c>
      <c r="I840" s="161"/>
      <c r="L840" s="157"/>
      <c r="M840" s="162"/>
      <c r="T840" s="163"/>
      <c r="AT840" s="164" t="s">
        <v>218</v>
      </c>
      <c r="AU840" s="164" t="s">
        <v>85</v>
      </c>
      <c r="AV840" s="12" t="s">
        <v>85</v>
      </c>
      <c r="AW840" s="12" t="s">
        <v>37</v>
      </c>
      <c r="AX840" s="12" t="s">
        <v>75</v>
      </c>
      <c r="AY840" s="164" t="s">
        <v>147</v>
      </c>
    </row>
    <row r="841" spans="2:65" s="13" customFormat="1" ht="11.25">
      <c r="B841" s="165"/>
      <c r="D841" s="158" t="s">
        <v>218</v>
      </c>
      <c r="E841" s="166" t="s">
        <v>19</v>
      </c>
      <c r="F841" s="167" t="s">
        <v>390</v>
      </c>
      <c r="H841" s="166" t="s">
        <v>19</v>
      </c>
      <c r="I841" s="168"/>
      <c r="L841" s="165"/>
      <c r="M841" s="169"/>
      <c r="T841" s="170"/>
      <c r="AT841" s="166" t="s">
        <v>218</v>
      </c>
      <c r="AU841" s="166" t="s">
        <v>85</v>
      </c>
      <c r="AV841" s="13" t="s">
        <v>83</v>
      </c>
      <c r="AW841" s="13" t="s">
        <v>37</v>
      </c>
      <c r="AX841" s="13" t="s">
        <v>75</v>
      </c>
      <c r="AY841" s="166" t="s">
        <v>147</v>
      </c>
    </row>
    <row r="842" spans="2:65" s="12" customFormat="1" ht="11.25">
      <c r="B842" s="157"/>
      <c r="D842" s="158" t="s">
        <v>218</v>
      </c>
      <c r="E842" s="164" t="s">
        <v>19</v>
      </c>
      <c r="F842" s="159" t="s">
        <v>423</v>
      </c>
      <c r="H842" s="160">
        <v>161.58000000000001</v>
      </c>
      <c r="I842" s="161"/>
      <c r="L842" s="157"/>
      <c r="M842" s="162"/>
      <c r="T842" s="163"/>
      <c r="AT842" s="164" t="s">
        <v>218</v>
      </c>
      <c r="AU842" s="164" t="s">
        <v>85</v>
      </c>
      <c r="AV842" s="12" t="s">
        <v>85</v>
      </c>
      <c r="AW842" s="12" t="s">
        <v>37</v>
      </c>
      <c r="AX842" s="12" t="s">
        <v>75</v>
      </c>
      <c r="AY842" s="164" t="s">
        <v>147</v>
      </c>
    </row>
    <row r="843" spans="2:65" s="13" customFormat="1" ht="11.25">
      <c r="B843" s="165"/>
      <c r="D843" s="158" t="s">
        <v>218</v>
      </c>
      <c r="E843" s="166" t="s">
        <v>19</v>
      </c>
      <c r="F843" s="167" t="s">
        <v>383</v>
      </c>
      <c r="H843" s="166" t="s">
        <v>19</v>
      </c>
      <c r="I843" s="168"/>
      <c r="L843" s="165"/>
      <c r="M843" s="169"/>
      <c r="T843" s="170"/>
      <c r="AT843" s="166" t="s">
        <v>218</v>
      </c>
      <c r="AU843" s="166" t="s">
        <v>85</v>
      </c>
      <c r="AV843" s="13" t="s">
        <v>83</v>
      </c>
      <c r="AW843" s="13" t="s">
        <v>37</v>
      </c>
      <c r="AX843" s="13" t="s">
        <v>75</v>
      </c>
      <c r="AY843" s="166" t="s">
        <v>147</v>
      </c>
    </row>
    <row r="844" spans="2:65" s="12" customFormat="1" ht="11.25">
      <c r="B844" s="157"/>
      <c r="D844" s="158" t="s">
        <v>218</v>
      </c>
      <c r="E844" s="164" t="s">
        <v>19</v>
      </c>
      <c r="F844" s="159" t="s">
        <v>424</v>
      </c>
      <c r="H844" s="160">
        <v>323.08999999999997</v>
      </c>
      <c r="I844" s="161"/>
      <c r="L844" s="157"/>
      <c r="M844" s="162"/>
      <c r="T844" s="163"/>
      <c r="AT844" s="164" t="s">
        <v>218</v>
      </c>
      <c r="AU844" s="164" t="s">
        <v>85</v>
      </c>
      <c r="AV844" s="12" t="s">
        <v>85</v>
      </c>
      <c r="AW844" s="12" t="s">
        <v>37</v>
      </c>
      <c r="AX844" s="12" t="s">
        <v>75</v>
      </c>
      <c r="AY844" s="164" t="s">
        <v>147</v>
      </c>
    </row>
    <row r="845" spans="2:65" s="13" customFormat="1" ht="11.25">
      <c r="B845" s="165"/>
      <c r="D845" s="158" t="s">
        <v>218</v>
      </c>
      <c r="E845" s="166" t="s">
        <v>19</v>
      </c>
      <c r="F845" s="167" t="s">
        <v>392</v>
      </c>
      <c r="H845" s="166" t="s">
        <v>19</v>
      </c>
      <c r="I845" s="168"/>
      <c r="L845" s="165"/>
      <c r="M845" s="169"/>
      <c r="T845" s="170"/>
      <c r="AT845" s="166" t="s">
        <v>218</v>
      </c>
      <c r="AU845" s="166" t="s">
        <v>85</v>
      </c>
      <c r="AV845" s="13" t="s">
        <v>83</v>
      </c>
      <c r="AW845" s="13" t="s">
        <v>37</v>
      </c>
      <c r="AX845" s="13" t="s">
        <v>75</v>
      </c>
      <c r="AY845" s="166" t="s">
        <v>147</v>
      </c>
    </row>
    <row r="846" spans="2:65" s="12" customFormat="1" ht="22.5">
      <c r="B846" s="157"/>
      <c r="D846" s="158" t="s">
        <v>218</v>
      </c>
      <c r="E846" s="164" t="s">
        <v>19</v>
      </c>
      <c r="F846" s="159" t="s">
        <v>425</v>
      </c>
      <c r="H846" s="160">
        <v>287.45999999999998</v>
      </c>
      <c r="I846" s="161"/>
      <c r="L846" s="157"/>
      <c r="M846" s="162"/>
      <c r="T846" s="163"/>
      <c r="AT846" s="164" t="s">
        <v>218</v>
      </c>
      <c r="AU846" s="164" t="s">
        <v>85</v>
      </c>
      <c r="AV846" s="12" t="s">
        <v>85</v>
      </c>
      <c r="AW846" s="12" t="s">
        <v>37</v>
      </c>
      <c r="AX846" s="12" t="s">
        <v>75</v>
      </c>
      <c r="AY846" s="164" t="s">
        <v>147</v>
      </c>
    </row>
    <row r="847" spans="2:65" s="13" customFormat="1" ht="11.25">
      <c r="B847" s="165"/>
      <c r="D847" s="158" t="s">
        <v>218</v>
      </c>
      <c r="E847" s="166" t="s">
        <v>19</v>
      </c>
      <c r="F847" s="167" t="s">
        <v>394</v>
      </c>
      <c r="H847" s="166" t="s">
        <v>19</v>
      </c>
      <c r="I847" s="168"/>
      <c r="L847" s="165"/>
      <c r="M847" s="169"/>
      <c r="T847" s="170"/>
      <c r="AT847" s="166" t="s">
        <v>218</v>
      </c>
      <c r="AU847" s="166" t="s">
        <v>85</v>
      </c>
      <c r="AV847" s="13" t="s">
        <v>83</v>
      </c>
      <c r="AW847" s="13" t="s">
        <v>37</v>
      </c>
      <c r="AX847" s="13" t="s">
        <v>75</v>
      </c>
      <c r="AY847" s="166" t="s">
        <v>147</v>
      </c>
    </row>
    <row r="848" spans="2:65" s="12" customFormat="1" ht="11.25">
      <c r="B848" s="157"/>
      <c r="D848" s="158" t="s">
        <v>218</v>
      </c>
      <c r="E848" s="164" t="s">
        <v>19</v>
      </c>
      <c r="F848" s="159" t="s">
        <v>426</v>
      </c>
      <c r="H848" s="160">
        <v>186.27</v>
      </c>
      <c r="I848" s="161"/>
      <c r="L848" s="157"/>
      <c r="M848" s="162"/>
      <c r="T848" s="163"/>
      <c r="AT848" s="164" t="s">
        <v>218</v>
      </c>
      <c r="AU848" s="164" t="s">
        <v>85</v>
      </c>
      <c r="AV848" s="12" t="s">
        <v>85</v>
      </c>
      <c r="AW848" s="12" t="s">
        <v>37</v>
      </c>
      <c r="AX848" s="12" t="s">
        <v>75</v>
      </c>
      <c r="AY848" s="164" t="s">
        <v>147</v>
      </c>
    </row>
    <row r="849" spans="2:51" s="13" customFormat="1" ht="11.25">
      <c r="B849" s="165"/>
      <c r="D849" s="158" t="s">
        <v>218</v>
      </c>
      <c r="E849" s="166" t="s">
        <v>19</v>
      </c>
      <c r="F849" s="167" t="s">
        <v>427</v>
      </c>
      <c r="H849" s="166" t="s">
        <v>19</v>
      </c>
      <c r="I849" s="168"/>
      <c r="L849" s="165"/>
      <c r="M849" s="169"/>
      <c r="T849" s="170"/>
      <c r="AT849" s="166" t="s">
        <v>218</v>
      </c>
      <c r="AU849" s="166" t="s">
        <v>85</v>
      </c>
      <c r="AV849" s="13" t="s">
        <v>83</v>
      </c>
      <c r="AW849" s="13" t="s">
        <v>37</v>
      </c>
      <c r="AX849" s="13" t="s">
        <v>75</v>
      </c>
      <c r="AY849" s="166" t="s">
        <v>147</v>
      </c>
    </row>
    <row r="850" spans="2:51" s="13" customFormat="1" ht="11.25">
      <c r="B850" s="165"/>
      <c r="D850" s="158" t="s">
        <v>218</v>
      </c>
      <c r="E850" s="166" t="s">
        <v>19</v>
      </c>
      <c r="F850" s="167" t="s">
        <v>410</v>
      </c>
      <c r="H850" s="166" t="s">
        <v>19</v>
      </c>
      <c r="I850" s="168"/>
      <c r="L850" s="165"/>
      <c r="M850" s="169"/>
      <c r="T850" s="170"/>
      <c r="AT850" s="166" t="s">
        <v>218</v>
      </c>
      <c r="AU850" s="166" t="s">
        <v>85</v>
      </c>
      <c r="AV850" s="13" t="s">
        <v>83</v>
      </c>
      <c r="AW850" s="13" t="s">
        <v>37</v>
      </c>
      <c r="AX850" s="13" t="s">
        <v>75</v>
      </c>
      <c r="AY850" s="166" t="s">
        <v>147</v>
      </c>
    </row>
    <row r="851" spans="2:51" s="12" customFormat="1" ht="11.25">
      <c r="B851" s="157"/>
      <c r="D851" s="158" t="s">
        <v>218</v>
      </c>
      <c r="E851" s="164" t="s">
        <v>19</v>
      </c>
      <c r="F851" s="159" t="s">
        <v>428</v>
      </c>
      <c r="H851" s="160">
        <v>4.2539999999999996</v>
      </c>
      <c r="I851" s="161"/>
      <c r="L851" s="157"/>
      <c r="M851" s="162"/>
      <c r="T851" s="163"/>
      <c r="AT851" s="164" t="s">
        <v>218</v>
      </c>
      <c r="AU851" s="164" t="s">
        <v>85</v>
      </c>
      <c r="AV851" s="12" t="s">
        <v>85</v>
      </c>
      <c r="AW851" s="12" t="s">
        <v>37</v>
      </c>
      <c r="AX851" s="12" t="s">
        <v>75</v>
      </c>
      <c r="AY851" s="164" t="s">
        <v>147</v>
      </c>
    </row>
    <row r="852" spans="2:51" s="12" customFormat="1" ht="11.25">
      <c r="B852" s="157"/>
      <c r="D852" s="158" t="s">
        <v>218</v>
      </c>
      <c r="E852" s="164" t="s">
        <v>19</v>
      </c>
      <c r="F852" s="159" t="s">
        <v>429</v>
      </c>
      <c r="H852" s="160">
        <v>4.2430000000000003</v>
      </c>
      <c r="I852" s="161"/>
      <c r="L852" s="157"/>
      <c r="M852" s="162"/>
      <c r="T852" s="163"/>
      <c r="AT852" s="164" t="s">
        <v>218</v>
      </c>
      <c r="AU852" s="164" t="s">
        <v>85</v>
      </c>
      <c r="AV852" s="12" t="s">
        <v>85</v>
      </c>
      <c r="AW852" s="12" t="s">
        <v>37</v>
      </c>
      <c r="AX852" s="12" t="s">
        <v>75</v>
      </c>
      <c r="AY852" s="164" t="s">
        <v>147</v>
      </c>
    </row>
    <row r="853" spans="2:51" s="13" customFormat="1" ht="11.25">
      <c r="B853" s="165"/>
      <c r="D853" s="158" t="s">
        <v>218</v>
      </c>
      <c r="E853" s="166" t="s">
        <v>19</v>
      </c>
      <c r="F853" s="167" t="s">
        <v>383</v>
      </c>
      <c r="H853" s="166" t="s">
        <v>19</v>
      </c>
      <c r="I853" s="168"/>
      <c r="L853" s="165"/>
      <c r="M853" s="169"/>
      <c r="T853" s="170"/>
      <c r="AT853" s="166" t="s">
        <v>218</v>
      </c>
      <c r="AU853" s="166" t="s">
        <v>85</v>
      </c>
      <c r="AV853" s="13" t="s">
        <v>83</v>
      </c>
      <c r="AW853" s="13" t="s">
        <v>37</v>
      </c>
      <c r="AX853" s="13" t="s">
        <v>75</v>
      </c>
      <c r="AY853" s="166" t="s">
        <v>147</v>
      </c>
    </row>
    <row r="854" spans="2:51" s="12" customFormat="1" ht="11.25">
      <c r="B854" s="157"/>
      <c r="D854" s="158" t="s">
        <v>218</v>
      </c>
      <c r="E854" s="164" t="s">
        <v>19</v>
      </c>
      <c r="F854" s="159" t="s">
        <v>430</v>
      </c>
      <c r="H854" s="160">
        <v>7.5679999999999996</v>
      </c>
      <c r="I854" s="161"/>
      <c r="L854" s="157"/>
      <c r="M854" s="162"/>
      <c r="T854" s="163"/>
      <c r="AT854" s="164" t="s">
        <v>218</v>
      </c>
      <c r="AU854" s="164" t="s">
        <v>85</v>
      </c>
      <c r="AV854" s="12" t="s">
        <v>85</v>
      </c>
      <c r="AW854" s="12" t="s">
        <v>37</v>
      </c>
      <c r="AX854" s="12" t="s">
        <v>75</v>
      </c>
      <c r="AY854" s="164" t="s">
        <v>147</v>
      </c>
    </row>
    <row r="855" spans="2:51" s="12" customFormat="1" ht="11.25">
      <c r="B855" s="157"/>
      <c r="D855" s="158" t="s">
        <v>218</v>
      </c>
      <c r="E855" s="164" t="s">
        <v>19</v>
      </c>
      <c r="F855" s="159" t="s">
        <v>431</v>
      </c>
      <c r="H855" s="160">
        <v>7.859</v>
      </c>
      <c r="I855" s="161"/>
      <c r="L855" s="157"/>
      <c r="M855" s="162"/>
      <c r="T855" s="163"/>
      <c r="AT855" s="164" t="s">
        <v>218</v>
      </c>
      <c r="AU855" s="164" t="s">
        <v>85</v>
      </c>
      <c r="AV855" s="12" t="s">
        <v>85</v>
      </c>
      <c r="AW855" s="12" t="s">
        <v>37</v>
      </c>
      <c r="AX855" s="12" t="s">
        <v>75</v>
      </c>
      <c r="AY855" s="164" t="s">
        <v>147</v>
      </c>
    </row>
    <row r="856" spans="2:51" s="12" customFormat="1" ht="11.25">
      <c r="B856" s="157"/>
      <c r="D856" s="158" t="s">
        <v>218</v>
      </c>
      <c r="E856" s="164" t="s">
        <v>19</v>
      </c>
      <c r="F856" s="159" t="s">
        <v>432</v>
      </c>
      <c r="H856" s="160">
        <v>6.9550000000000001</v>
      </c>
      <c r="I856" s="161"/>
      <c r="L856" s="157"/>
      <c r="M856" s="162"/>
      <c r="T856" s="163"/>
      <c r="AT856" s="164" t="s">
        <v>218</v>
      </c>
      <c r="AU856" s="164" t="s">
        <v>85</v>
      </c>
      <c r="AV856" s="12" t="s">
        <v>85</v>
      </c>
      <c r="AW856" s="12" t="s">
        <v>37</v>
      </c>
      <c r="AX856" s="12" t="s">
        <v>75</v>
      </c>
      <c r="AY856" s="164" t="s">
        <v>147</v>
      </c>
    </row>
    <row r="857" spans="2:51" s="12" customFormat="1" ht="11.25">
      <c r="B857" s="157"/>
      <c r="D857" s="158" t="s">
        <v>218</v>
      </c>
      <c r="E857" s="164" t="s">
        <v>19</v>
      </c>
      <c r="F857" s="159" t="s">
        <v>433</v>
      </c>
      <c r="H857" s="160">
        <v>2.294</v>
      </c>
      <c r="I857" s="161"/>
      <c r="L857" s="157"/>
      <c r="M857" s="162"/>
      <c r="T857" s="163"/>
      <c r="AT857" s="164" t="s">
        <v>218</v>
      </c>
      <c r="AU857" s="164" t="s">
        <v>85</v>
      </c>
      <c r="AV857" s="12" t="s">
        <v>85</v>
      </c>
      <c r="AW857" s="12" t="s">
        <v>37</v>
      </c>
      <c r="AX857" s="12" t="s">
        <v>75</v>
      </c>
      <c r="AY857" s="164" t="s">
        <v>147</v>
      </c>
    </row>
    <row r="858" spans="2:51" s="12" customFormat="1" ht="11.25">
      <c r="B858" s="157"/>
      <c r="D858" s="158" t="s">
        <v>218</v>
      </c>
      <c r="E858" s="164" t="s">
        <v>19</v>
      </c>
      <c r="F858" s="159" t="s">
        <v>434</v>
      </c>
      <c r="H858" s="160">
        <v>15.664</v>
      </c>
      <c r="I858" s="161"/>
      <c r="L858" s="157"/>
      <c r="M858" s="162"/>
      <c r="T858" s="163"/>
      <c r="AT858" s="164" t="s">
        <v>218</v>
      </c>
      <c r="AU858" s="164" t="s">
        <v>85</v>
      </c>
      <c r="AV858" s="12" t="s">
        <v>85</v>
      </c>
      <c r="AW858" s="12" t="s">
        <v>37</v>
      </c>
      <c r="AX858" s="12" t="s">
        <v>75</v>
      </c>
      <c r="AY858" s="164" t="s">
        <v>147</v>
      </c>
    </row>
    <row r="859" spans="2:51" s="12" customFormat="1" ht="11.25">
      <c r="B859" s="157"/>
      <c r="D859" s="158" t="s">
        <v>218</v>
      </c>
      <c r="E859" s="164" t="s">
        <v>19</v>
      </c>
      <c r="F859" s="159" t="s">
        <v>384</v>
      </c>
      <c r="H859" s="160">
        <v>16.28</v>
      </c>
      <c r="I859" s="161"/>
      <c r="L859" s="157"/>
      <c r="M859" s="162"/>
      <c r="T859" s="163"/>
      <c r="AT859" s="164" t="s">
        <v>218</v>
      </c>
      <c r="AU859" s="164" t="s">
        <v>85</v>
      </c>
      <c r="AV859" s="12" t="s">
        <v>85</v>
      </c>
      <c r="AW859" s="12" t="s">
        <v>37</v>
      </c>
      <c r="AX859" s="12" t="s">
        <v>75</v>
      </c>
      <c r="AY859" s="164" t="s">
        <v>147</v>
      </c>
    </row>
    <row r="860" spans="2:51" s="12" customFormat="1" ht="11.25">
      <c r="B860" s="157"/>
      <c r="D860" s="158" t="s">
        <v>218</v>
      </c>
      <c r="E860" s="164" t="s">
        <v>19</v>
      </c>
      <c r="F860" s="159" t="s">
        <v>385</v>
      </c>
      <c r="H860" s="160">
        <v>23.54</v>
      </c>
      <c r="I860" s="161"/>
      <c r="L860" s="157"/>
      <c r="M860" s="162"/>
      <c r="T860" s="163"/>
      <c r="AT860" s="164" t="s">
        <v>218</v>
      </c>
      <c r="AU860" s="164" t="s">
        <v>85</v>
      </c>
      <c r="AV860" s="12" t="s">
        <v>85</v>
      </c>
      <c r="AW860" s="12" t="s">
        <v>37</v>
      </c>
      <c r="AX860" s="12" t="s">
        <v>75</v>
      </c>
      <c r="AY860" s="164" t="s">
        <v>147</v>
      </c>
    </row>
    <row r="861" spans="2:51" s="13" customFormat="1" ht="11.25">
      <c r="B861" s="165"/>
      <c r="D861" s="158" t="s">
        <v>218</v>
      </c>
      <c r="E861" s="166" t="s">
        <v>19</v>
      </c>
      <c r="F861" s="167" t="s">
        <v>386</v>
      </c>
      <c r="H861" s="166" t="s">
        <v>19</v>
      </c>
      <c r="I861" s="168"/>
      <c r="L861" s="165"/>
      <c r="M861" s="169"/>
      <c r="T861" s="170"/>
      <c r="AT861" s="166" t="s">
        <v>218</v>
      </c>
      <c r="AU861" s="166" t="s">
        <v>85</v>
      </c>
      <c r="AV861" s="13" t="s">
        <v>83</v>
      </c>
      <c r="AW861" s="13" t="s">
        <v>37</v>
      </c>
      <c r="AX861" s="13" t="s">
        <v>75</v>
      </c>
      <c r="AY861" s="166" t="s">
        <v>147</v>
      </c>
    </row>
    <row r="862" spans="2:51" s="12" customFormat="1" ht="11.25">
      <c r="B862" s="157"/>
      <c r="D862" s="158" t="s">
        <v>218</v>
      </c>
      <c r="E862" s="164" t="s">
        <v>19</v>
      </c>
      <c r="F862" s="159" t="s">
        <v>435</v>
      </c>
      <c r="H862" s="160">
        <v>2.2559999999999998</v>
      </c>
      <c r="I862" s="161"/>
      <c r="L862" s="157"/>
      <c r="M862" s="162"/>
      <c r="T862" s="163"/>
      <c r="AT862" s="164" t="s">
        <v>218</v>
      </c>
      <c r="AU862" s="164" t="s">
        <v>85</v>
      </c>
      <c r="AV862" s="12" t="s">
        <v>85</v>
      </c>
      <c r="AW862" s="12" t="s">
        <v>37</v>
      </c>
      <c r="AX862" s="12" t="s">
        <v>75</v>
      </c>
      <c r="AY862" s="164" t="s">
        <v>147</v>
      </c>
    </row>
    <row r="863" spans="2:51" s="12" customFormat="1" ht="11.25">
      <c r="B863" s="157"/>
      <c r="D863" s="158" t="s">
        <v>218</v>
      </c>
      <c r="E863" s="164" t="s">
        <v>19</v>
      </c>
      <c r="F863" s="159" t="s">
        <v>436</v>
      </c>
      <c r="H863" s="160">
        <v>0.84199999999999997</v>
      </c>
      <c r="I863" s="161"/>
      <c r="L863" s="157"/>
      <c r="M863" s="162"/>
      <c r="T863" s="163"/>
      <c r="AT863" s="164" t="s">
        <v>218</v>
      </c>
      <c r="AU863" s="164" t="s">
        <v>85</v>
      </c>
      <c r="AV863" s="12" t="s">
        <v>85</v>
      </c>
      <c r="AW863" s="12" t="s">
        <v>37</v>
      </c>
      <c r="AX863" s="12" t="s">
        <v>75</v>
      </c>
      <c r="AY863" s="164" t="s">
        <v>147</v>
      </c>
    </row>
    <row r="864" spans="2:51" s="12" customFormat="1" ht="11.25">
      <c r="B864" s="157"/>
      <c r="D864" s="158" t="s">
        <v>218</v>
      </c>
      <c r="E864" s="164" t="s">
        <v>19</v>
      </c>
      <c r="F864" s="159" t="s">
        <v>437</v>
      </c>
      <c r="H864" s="160">
        <v>4.2240000000000002</v>
      </c>
      <c r="I864" s="161"/>
      <c r="L864" s="157"/>
      <c r="M864" s="162"/>
      <c r="T864" s="163"/>
      <c r="AT864" s="164" t="s">
        <v>218</v>
      </c>
      <c r="AU864" s="164" t="s">
        <v>85</v>
      </c>
      <c r="AV864" s="12" t="s">
        <v>85</v>
      </c>
      <c r="AW864" s="12" t="s">
        <v>37</v>
      </c>
      <c r="AX864" s="12" t="s">
        <v>75</v>
      </c>
      <c r="AY864" s="164" t="s">
        <v>147</v>
      </c>
    </row>
    <row r="865" spans="2:51" s="12" customFormat="1" ht="11.25">
      <c r="B865" s="157"/>
      <c r="D865" s="158" t="s">
        <v>218</v>
      </c>
      <c r="E865" s="164" t="s">
        <v>19</v>
      </c>
      <c r="F865" s="159" t="s">
        <v>438</v>
      </c>
      <c r="H865" s="160">
        <v>0.97399999999999998</v>
      </c>
      <c r="I865" s="161"/>
      <c r="L865" s="157"/>
      <c r="M865" s="162"/>
      <c r="T865" s="163"/>
      <c r="AT865" s="164" t="s">
        <v>218</v>
      </c>
      <c r="AU865" s="164" t="s">
        <v>85</v>
      </c>
      <c r="AV865" s="12" t="s">
        <v>85</v>
      </c>
      <c r="AW865" s="12" t="s">
        <v>37</v>
      </c>
      <c r="AX865" s="12" t="s">
        <v>75</v>
      </c>
      <c r="AY865" s="164" t="s">
        <v>147</v>
      </c>
    </row>
    <row r="866" spans="2:51" s="12" customFormat="1" ht="11.25">
      <c r="B866" s="157"/>
      <c r="D866" s="158" t="s">
        <v>218</v>
      </c>
      <c r="E866" s="164" t="s">
        <v>19</v>
      </c>
      <c r="F866" s="159" t="s">
        <v>439</v>
      </c>
      <c r="H866" s="160">
        <v>5.702</v>
      </c>
      <c r="I866" s="161"/>
      <c r="L866" s="157"/>
      <c r="M866" s="162"/>
      <c r="T866" s="163"/>
      <c r="AT866" s="164" t="s">
        <v>218</v>
      </c>
      <c r="AU866" s="164" t="s">
        <v>85</v>
      </c>
      <c r="AV866" s="12" t="s">
        <v>85</v>
      </c>
      <c r="AW866" s="12" t="s">
        <v>37</v>
      </c>
      <c r="AX866" s="12" t="s">
        <v>75</v>
      </c>
      <c r="AY866" s="164" t="s">
        <v>147</v>
      </c>
    </row>
    <row r="867" spans="2:51" s="12" customFormat="1" ht="11.25">
      <c r="B867" s="157"/>
      <c r="D867" s="158" t="s">
        <v>218</v>
      </c>
      <c r="E867" s="164" t="s">
        <v>19</v>
      </c>
      <c r="F867" s="159" t="s">
        <v>440</v>
      </c>
      <c r="H867" s="160">
        <v>3.8980000000000001</v>
      </c>
      <c r="I867" s="161"/>
      <c r="L867" s="157"/>
      <c r="M867" s="162"/>
      <c r="T867" s="163"/>
      <c r="AT867" s="164" t="s">
        <v>218</v>
      </c>
      <c r="AU867" s="164" t="s">
        <v>85</v>
      </c>
      <c r="AV867" s="12" t="s">
        <v>85</v>
      </c>
      <c r="AW867" s="12" t="s">
        <v>37</v>
      </c>
      <c r="AX867" s="12" t="s">
        <v>75</v>
      </c>
      <c r="AY867" s="164" t="s">
        <v>147</v>
      </c>
    </row>
    <row r="868" spans="2:51" s="12" customFormat="1" ht="11.25">
      <c r="B868" s="157"/>
      <c r="D868" s="158" t="s">
        <v>218</v>
      </c>
      <c r="E868" s="164" t="s">
        <v>19</v>
      </c>
      <c r="F868" s="159" t="s">
        <v>441</v>
      </c>
      <c r="H868" s="160">
        <v>4.1180000000000003</v>
      </c>
      <c r="I868" s="161"/>
      <c r="L868" s="157"/>
      <c r="M868" s="162"/>
      <c r="T868" s="163"/>
      <c r="AT868" s="164" t="s">
        <v>218</v>
      </c>
      <c r="AU868" s="164" t="s">
        <v>85</v>
      </c>
      <c r="AV868" s="12" t="s">
        <v>85</v>
      </c>
      <c r="AW868" s="12" t="s">
        <v>37</v>
      </c>
      <c r="AX868" s="12" t="s">
        <v>75</v>
      </c>
      <c r="AY868" s="164" t="s">
        <v>147</v>
      </c>
    </row>
    <row r="869" spans="2:51" s="12" customFormat="1" ht="11.25">
      <c r="B869" s="157"/>
      <c r="D869" s="158" t="s">
        <v>218</v>
      </c>
      <c r="E869" s="164" t="s">
        <v>19</v>
      </c>
      <c r="F869" s="159" t="s">
        <v>442</v>
      </c>
      <c r="H869" s="160">
        <v>0.83</v>
      </c>
      <c r="I869" s="161"/>
      <c r="L869" s="157"/>
      <c r="M869" s="162"/>
      <c r="T869" s="163"/>
      <c r="AT869" s="164" t="s">
        <v>218</v>
      </c>
      <c r="AU869" s="164" t="s">
        <v>85</v>
      </c>
      <c r="AV869" s="12" t="s">
        <v>85</v>
      </c>
      <c r="AW869" s="12" t="s">
        <v>37</v>
      </c>
      <c r="AX869" s="12" t="s">
        <v>75</v>
      </c>
      <c r="AY869" s="164" t="s">
        <v>147</v>
      </c>
    </row>
    <row r="870" spans="2:51" s="12" customFormat="1" ht="11.25">
      <c r="B870" s="157"/>
      <c r="D870" s="158" t="s">
        <v>218</v>
      </c>
      <c r="E870" s="164" t="s">
        <v>19</v>
      </c>
      <c r="F870" s="159" t="s">
        <v>443</v>
      </c>
      <c r="H870" s="160">
        <v>9.1780000000000008</v>
      </c>
      <c r="I870" s="161"/>
      <c r="L870" s="157"/>
      <c r="M870" s="162"/>
      <c r="T870" s="163"/>
      <c r="AT870" s="164" t="s">
        <v>218</v>
      </c>
      <c r="AU870" s="164" t="s">
        <v>85</v>
      </c>
      <c r="AV870" s="12" t="s">
        <v>85</v>
      </c>
      <c r="AW870" s="12" t="s">
        <v>37</v>
      </c>
      <c r="AX870" s="12" t="s">
        <v>75</v>
      </c>
      <c r="AY870" s="164" t="s">
        <v>147</v>
      </c>
    </row>
    <row r="871" spans="2:51" s="12" customFormat="1" ht="11.25">
      <c r="B871" s="157"/>
      <c r="D871" s="158" t="s">
        <v>218</v>
      </c>
      <c r="E871" s="164" t="s">
        <v>19</v>
      </c>
      <c r="F871" s="159" t="s">
        <v>387</v>
      </c>
      <c r="H871" s="160">
        <v>5.2</v>
      </c>
      <c r="I871" s="161"/>
      <c r="L871" s="157"/>
      <c r="M871" s="162"/>
      <c r="T871" s="163"/>
      <c r="AT871" s="164" t="s">
        <v>218</v>
      </c>
      <c r="AU871" s="164" t="s">
        <v>85</v>
      </c>
      <c r="AV871" s="12" t="s">
        <v>85</v>
      </c>
      <c r="AW871" s="12" t="s">
        <v>37</v>
      </c>
      <c r="AX871" s="12" t="s">
        <v>75</v>
      </c>
      <c r="AY871" s="164" t="s">
        <v>147</v>
      </c>
    </row>
    <row r="872" spans="2:51" s="12" customFormat="1" ht="11.25">
      <c r="B872" s="157"/>
      <c r="D872" s="158" t="s">
        <v>218</v>
      </c>
      <c r="E872" s="164" t="s">
        <v>19</v>
      </c>
      <c r="F872" s="159" t="s">
        <v>434</v>
      </c>
      <c r="H872" s="160">
        <v>15.664</v>
      </c>
      <c r="I872" s="161"/>
      <c r="L872" s="157"/>
      <c r="M872" s="162"/>
      <c r="T872" s="163"/>
      <c r="AT872" s="164" t="s">
        <v>218</v>
      </c>
      <c r="AU872" s="164" t="s">
        <v>85</v>
      </c>
      <c r="AV872" s="12" t="s">
        <v>85</v>
      </c>
      <c r="AW872" s="12" t="s">
        <v>37</v>
      </c>
      <c r="AX872" s="12" t="s">
        <v>75</v>
      </c>
      <c r="AY872" s="164" t="s">
        <v>147</v>
      </c>
    </row>
    <row r="873" spans="2:51" s="12" customFormat="1" ht="11.25">
      <c r="B873" s="157"/>
      <c r="D873" s="158" t="s">
        <v>218</v>
      </c>
      <c r="E873" s="164" t="s">
        <v>19</v>
      </c>
      <c r="F873" s="159" t="s">
        <v>388</v>
      </c>
      <c r="H873" s="160">
        <v>22.748000000000001</v>
      </c>
      <c r="I873" s="161"/>
      <c r="L873" s="157"/>
      <c r="M873" s="162"/>
      <c r="T873" s="163"/>
      <c r="AT873" s="164" t="s">
        <v>218</v>
      </c>
      <c r="AU873" s="164" t="s">
        <v>85</v>
      </c>
      <c r="AV873" s="12" t="s">
        <v>85</v>
      </c>
      <c r="AW873" s="12" t="s">
        <v>37</v>
      </c>
      <c r="AX873" s="12" t="s">
        <v>75</v>
      </c>
      <c r="AY873" s="164" t="s">
        <v>147</v>
      </c>
    </row>
    <row r="874" spans="2:51" s="12" customFormat="1" ht="11.25">
      <c r="B874" s="157"/>
      <c r="D874" s="158" t="s">
        <v>218</v>
      </c>
      <c r="E874" s="164" t="s">
        <v>19</v>
      </c>
      <c r="F874" s="159" t="s">
        <v>389</v>
      </c>
      <c r="H874" s="160">
        <v>17.074999999999999</v>
      </c>
      <c r="I874" s="161"/>
      <c r="L874" s="157"/>
      <c r="M874" s="162"/>
      <c r="T874" s="163"/>
      <c r="AT874" s="164" t="s">
        <v>218</v>
      </c>
      <c r="AU874" s="164" t="s">
        <v>85</v>
      </c>
      <c r="AV874" s="12" t="s">
        <v>85</v>
      </c>
      <c r="AW874" s="12" t="s">
        <v>37</v>
      </c>
      <c r="AX874" s="12" t="s">
        <v>75</v>
      </c>
      <c r="AY874" s="164" t="s">
        <v>147</v>
      </c>
    </row>
    <row r="875" spans="2:51" s="13" customFormat="1" ht="11.25">
      <c r="B875" s="165"/>
      <c r="D875" s="158" t="s">
        <v>218</v>
      </c>
      <c r="E875" s="166" t="s">
        <v>19</v>
      </c>
      <c r="F875" s="167" t="s">
        <v>390</v>
      </c>
      <c r="H875" s="166" t="s">
        <v>19</v>
      </c>
      <c r="I875" s="168"/>
      <c r="L875" s="165"/>
      <c r="M875" s="169"/>
      <c r="T875" s="170"/>
      <c r="AT875" s="166" t="s">
        <v>218</v>
      </c>
      <c r="AU875" s="166" t="s">
        <v>85</v>
      </c>
      <c r="AV875" s="13" t="s">
        <v>83</v>
      </c>
      <c r="AW875" s="13" t="s">
        <v>37</v>
      </c>
      <c r="AX875" s="13" t="s">
        <v>75</v>
      </c>
      <c r="AY875" s="166" t="s">
        <v>147</v>
      </c>
    </row>
    <row r="876" spans="2:51" s="12" customFormat="1" ht="11.25">
      <c r="B876" s="157"/>
      <c r="D876" s="158" t="s">
        <v>218</v>
      </c>
      <c r="E876" s="164" t="s">
        <v>19</v>
      </c>
      <c r="F876" s="159" t="s">
        <v>444</v>
      </c>
      <c r="H876" s="160">
        <v>8.5060000000000002</v>
      </c>
      <c r="I876" s="161"/>
      <c r="L876" s="157"/>
      <c r="M876" s="162"/>
      <c r="T876" s="163"/>
      <c r="AT876" s="164" t="s">
        <v>218</v>
      </c>
      <c r="AU876" s="164" t="s">
        <v>85</v>
      </c>
      <c r="AV876" s="12" t="s">
        <v>85</v>
      </c>
      <c r="AW876" s="12" t="s">
        <v>37</v>
      </c>
      <c r="AX876" s="12" t="s">
        <v>75</v>
      </c>
      <c r="AY876" s="164" t="s">
        <v>147</v>
      </c>
    </row>
    <row r="877" spans="2:51" s="12" customFormat="1" ht="11.25">
      <c r="B877" s="157"/>
      <c r="D877" s="158" t="s">
        <v>218</v>
      </c>
      <c r="E877" s="164" t="s">
        <v>19</v>
      </c>
      <c r="F877" s="159" t="s">
        <v>445</v>
      </c>
      <c r="H877" s="160">
        <v>1.8180000000000001</v>
      </c>
      <c r="I877" s="161"/>
      <c r="L877" s="157"/>
      <c r="M877" s="162"/>
      <c r="T877" s="163"/>
      <c r="AT877" s="164" t="s">
        <v>218</v>
      </c>
      <c r="AU877" s="164" t="s">
        <v>85</v>
      </c>
      <c r="AV877" s="12" t="s">
        <v>85</v>
      </c>
      <c r="AW877" s="12" t="s">
        <v>37</v>
      </c>
      <c r="AX877" s="12" t="s">
        <v>75</v>
      </c>
      <c r="AY877" s="164" t="s">
        <v>147</v>
      </c>
    </row>
    <row r="878" spans="2:51" s="12" customFormat="1" ht="11.25">
      <c r="B878" s="157"/>
      <c r="D878" s="158" t="s">
        <v>218</v>
      </c>
      <c r="E878" s="164" t="s">
        <v>19</v>
      </c>
      <c r="F878" s="159" t="s">
        <v>446</v>
      </c>
      <c r="H878" s="160">
        <v>2.0920000000000001</v>
      </c>
      <c r="I878" s="161"/>
      <c r="L878" s="157"/>
      <c r="M878" s="162"/>
      <c r="T878" s="163"/>
      <c r="AT878" s="164" t="s">
        <v>218</v>
      </c>
      <c r="AU878" s="164" t="s">
        <v>85</v>
      </c>
      <c r="AV878" s="12" t="s">
        <v>85</v>
      </c>
      <c r="AW878" s="12" t="s">
        <v>37</v>
      </c>
      <c r="AX878" s="12" t="s">
        <v>75</v>
      </c>
      <c r="AY878" s="164" t="s">
        <v>147</v>
      </c>
    </row>
    <row r="879" spans="2:51" s="12" customFormat="1" ht="11.25">
      <c r="B879" s="157"/>
      <c r="D879" s="158" t="s">
        <v>218</v>
      </c>
      <c r="E879" s="164" t="s">
        <v>19</v>
      </c>
      <c r="F879" s="159" t="s">
        <v>391</v>
      </c>
      <c r="H879" s="160">
        <v>23.538</v>
      </c>
      <c r="I879" s="161"/>
      <c r="L879" s="157"/>
      <c r="M879" s="162"/>
      <c r="T879" s="163"/>
      <c r="AT879" s="164" t="s">
        <v>218</v>
      </c>
      <c r="AU879" s="164" t="s">
        <v>85</v>
      </c>
      <c r="AV879" s="12" t="s">
        <v>85</v>
      </c>
      <c r="AW879" s="12" t="s">
        <v>37</v>
      </c>
      <c r="AX879" s="12" t="s">
        <v>75</v>
      </c>
      <c r="AY879" s="164" t="s">
        <v>147</v>
      </c>
    </row>
    <row r="880" spans="2:51" s="13" customFormat="1" ht="11.25">
      <c r="B880" s="165"/>
      <c r="D880" s="158" t="s">
        <v>218</v>
      </c>
      <c r="E880" s="166" t="s">
        <v>19</v>
      </c>
      <c r="F880" s="167" t="s">
        <v>392</v>
      </c>
      <c r="H880" s="166" t="s">
        <v>19</v>
      </c>
      <c r="I880" s="168"/>
      <c r="L880" s="165"/>
      <c r="M880" s="169"/>
      <c r="T880" s="170"/>
      <c r="AT880" s="166" t="s">
        <v>218</v>
      </c>
      <c r="AU880" s="166" t="s">
        <v>85</v>
      </c>
      <c r="AV880" s="13" t="s">
        <v>83</v>
      </c>
      <c r="AW880" s="13" t="s">
        <v>37</v>
      </c>
      <c r="AX880" s="13" t="s">
        <v>75</v>
      </c>
      <c r="AY880" s="166" t="s">
        <v>147</v>
      </c>
    </row>
    <row r="881" spans="2:51" s="12" customFormat="1" ht="11.25">
      <c r="B881" s="157"/>
      <c r="D881" s="158" t="s">
        <v>218</v>
      </c>
      <c r="E881" s="164" t="s">
        <v>19</v>
      </c>
      <c r="F881" s="159" t="s">
        <v>447</v>
      </c>
      <c r="H881" s="160">
        <v>13.565</v>
      </c>
      <c r="I881" s="161"/>
      <c r="L881" s="157"/>
      <c r="M881" s="162"/>
      <c r="T881" s="163"/>
      <c r="AT881" s="164" t="s">
        <v>218</v>
      </c>
      <c r="AU881" s="164" t="s">
        <v>85</v>
      </c>
      <c r="AV881" s="12" t="s">
        <v>85</v>
      </c>
      <c r="AW881" s="12" t="s">
        <v>37</v>
      </c>
      <c r="AX881" s="12" t="s">
        <v>75</v>
      </c>
      <c r="AY881" s="164" t="s">
        <v>147</v>
      </c>
    </row>
    <row r="882" spans="2:51" s="12" customFormat="1" ht="11.25">
      <c r="B882" s="157"/>
      <c r="D882" s="158" t="s">
        <v>218</v>
      </c>
      <c r="E882" s="164" t="s">
        <v>19</v>
      </c>
      <c r="F882" s="159" t="s">
        <v>448</v>
      </c>
      <c r="H882" s="160">
        <v>10.349</v>
      </c>
      <c r="I882" s="161"/>
      <c r="L882" s="157"/>
      <c r="M882" s="162"/>
      <c r="T882" s="163"/>
      <c r="AT882" s="164" t="s">
        <v>218</v>
      </c>
      <c r="AU882" s="164" t="s">
        <v>85</v>
      </c>
      <c r="AV882" s="12" t="s">
        <v>85</v>
      </c>
      <c r="AW882" s="12" t="s">
        <v>37</v>
      </c>
      <c r="AX882" s="12" t="s">
        <v>75</v>
      </c>
      <c r="AY882" s="164" t="s">
        <v>147</v>
      </c>
    </row>
    <row r="883" spans="2:51" s="12" customFormat="1" ht="11.25">
      <c r="B883" s="157"/>
      <c r="D883" s="158" t="s">
        <v>218</v>
      </c>
      <c r="E883" s="164" t="s">
        <v>19</v>
      </c>
      <c r="F883" s="159" t="s">
        <v>449</v>
      </c>
      <c r="H883" s="160">
        <v>0.84499999999999997</v>
      </c>
      <c r="I883" s="161"/>
      <c r="L883" s="157"/>
      <c r="M883" s="162"/>
      <c r="T883" s="163"/>
      <c r="AT883" s="164" t="s">
        <v>218</v>
      </c>
      <c r="AU883" s="164" t="s">
        <v>85</v>
      </c>
      <c r="AV883" s="12" t="s">
        <v>85</v>
      </c>
      <c r="AW883" s="12" t="s">
        <v>37</v>
      </c>
      <c r="AX883" s="12" t="s">
        <v>75</v>
      </c>
      <c r="AY883" s="164" t="s">
        <v>147</v>
      </c>
    </row>
    <row r="884" spans="2:51" s="12" customFormat="1" ht="11.25">
      <c r="B884" s="157"/>
      <c r="D884" s="158" t="s">
        <v>218</v>
      </c>
      <c r="E884" s="164" t="s">
        <v>19</v>
      </c>
      <c r="F884" s="159" t="s">
        <v>450</v>
      </c>
      <c r="H884" s="160">
        <v>1.9750000000000001</v>
      </c>
      <c r="I884" s="161"/>
      <c r="L884" s="157"/>
      <c r="M884" s="162"/>
      <c r="T884" s="163"/>
      <c r="AT884" s="164" t="s">
        <v>218</v>
      </c>
      <c r="AU884" s="164" t="s">
        <v>85</v>
      </c>
      <c r="AV884" s="12" t="s">
        <v>85</v>
      </c>
      <c r="AW884" s="12" t="s">
        <v>37</v>
      </c>
      <c r="AX884" s="12" t="s">
        <v>75</v>
      </c>
      <c r="AY884" s="164" t="s">
        <v>147</v>
      </c>
    </row>
    <row r="885" spans="2:51" s="12" customFormat="1" ht="11.25">
      <c r="B885" s="157"/>
      <c r="D885" s="158" t="s">
        <v>218</v>
      </c>
      <c r="E885" s="164" t="s">
        <v>19</v>
      </c>
      <c r="F885" s="159" t="s">
        <v>451</v>
      </c>
      <c r="H885" s="160">
        <v>1.6060000000000001</v>
      </c>
      <c r="I885" s="161"/>
      <c r="L885" s="157"/>
      <c r="M885" s="162"/>
      <c r="T885" s="163"/>
      <c r="AT885" s="164" t="s">
        <v>218</v>
      </c>
      <c r="AU885" s="164" t="s">
        <v>85</v>
      </c>
      <c r="AV885" s="12" t="s">
        <v>85</v>
      </c>
      <c r="AW885" s="12" t="s">
        <v>37</v>
      </c>
      <c r="AX885" s="12" t="s">
        <v>75</v>
      </c>
      <c r="AY885" s="164" t="s">
        <v>147</v>
      </c>
    </row>
    <row r="886" spans="2:51" s="12" customFormat="1" ht="11.25">
      <c r="B886" s="157"/>
      <c r="D886" s="158" t="s">
        <v>218</v>
      </c>
      <c r="E886" s="164" t="s">
        <v>19</v>
      </c>
      <c r="F886" s="159" t="s">
        <v>434</v>
      </c>
      <c r="H886" s="160">
        <v>15.664</v>
      </c>
      <c r="I886" s="161"/>
      <c r="L886" s="157"/>
      <c r="M886" s="162"/>
      <c r="T886" s="163"/>
      <c r="AT886" s="164" t="s">
        <v>218</v>
      </c>
      <c r="AU886" s="164" t="s">
        <v>85</v>
      </c>
      <c r="AV886" s="12" t="s">
        <v>85</v>
      </c>
      <c r="AW886" s="12" t="s">
        <v>37</v>
      </c>
      <c r="AX886" s="12" t="s">
        <v>75</v>
      </c>
      <c r="AY886" s="164" t="s">
        <v>147</v>
      </c>
    </row>
    <row r="887" spans="2:51" s="12" customFormat="1" ht="11.25">
      <c r="B887" s="157"/>
      <c r="D887" s="158" t="s">
        <v>218</v>
      </c>
      <c r="E887" s="164" t="s">
        <v>19</v>
      </c>
      <c r="F887" s="159" t="s">
        <v>393</v>
      </c>
      <c r="H887" s="160">
        <v>47.454000000000001</v>
      </c>
      <c r="I887" s="161"/>
      <c r="L887" s="157"/>
      <c r="M887" s="162"/>
      <c r="T887" s="163"/>
      <c r="AT887" s="164" t="s">
        <v>218</v>
      </c>
      <c r="AU887" s="164" t="s">
        <v>85</v>
      </c>
      <c r="AV887" s="12" t="s">
        <v>85</v>
      </c>
      <c r="AW887" s="12" t="s">
        <v>37</v>
      </c>
      <c r="AX887" s="12" t="s">
        <v>75</v>
      </c>
      <c r="AY887" s="164" t="s">
        <v>147</v>
      </c>
    </row>
    <row r="888" spans="2:51" s="13" customFormat="1" ht="11.25">
      <c r="B888" s="165"/>
      <c r="D888" s="158" t="s">
        <v>218</v>
      </c>
      <c r="E888" s="166" t="s">
        <v>19</v>
      </c>
      <c r="F888" s="167" t="s">
        <v>394</v>
      </c>
      <c r="H888" s="166" t="s">
        <v>19</v>
      </c>
      <c r="I888" s="168"/>
      <c r="L888" s="165"/>
      <c r="M888" s="169"/>
      <c r="T888" s="170"/>
      <c r="AT888" s="166" t="s">
        <v>218</v>
      </c>
      <c r="AU888" s="166" t="s">
        <v>85</v>
      </c>
      <c r="AV888" s="13" t="s">
        <v>83</v>
      </c>
      <c r="AW888" s="13" t="s">
        <v>37</v>
      </c>
      <c r="AX888" s="13" t="s">
        <v>75</v>
      </c>
      <c r="AY888" s="166" t="s">
        <v>147</v>
      </c>
    </row>
    <row r="889" spans="2:51" s="12" customFormat="1" ht="11.25">
      <c r="B889" s="157"/>
      <c r="D889" s="158" t="s">
        <v>218</v>
      </c>
      <c r="E889" s="164" t="s">
        <v>19</v>
      </c>
      <c r="F889" s="159" t="s">
        <v>452</v>
      </c>
      <c r="H889" s="160">
        <v>8.3520000000000003</v>
      </c>
      <c r="I889" s="161"/>
      <c r="L889" s="157"/>
      <c r="M889" s="162"/>
      <c r="T889" s="163"/>
      <c r="AT889" s="164" t="s">
        <v>218</v>
      </c>
      <c r="AU889" s="164" t="s">
        <v>85</v>
      </c>
      <c r="AV889" s="12" t="s">
        <v>85</v>
      </c>
      <c r="AW889" s="12" t="s">
        <v>37</v>
      </c>
      <c r="AX889" s="12" t="s">
        <v>75</v>
      </c>
      <c r="AY889" s="164" t="s">
        <v>147</v>
      </c>
    </row>
    <row r="890" spans="2:51" s="12" customFormat="1" ht="11.25">
      <c r="B890" s="157"/>
      <c r="D890" s="158" t="s">
        <v>218</v>
      </c>
      <c r="E890" s="164" t="s">
        <v>19</v>
      </c>
      <c r="F890" s="159" t="s">
        <v>453</v>
      </c>
      <c r="H890" s="160">
        <v>2.27</v>
      </c>
      <c r="I890" s="161"/>
      <c r="L890" s="157"/>
      <c r="M890" s="162"/>
      <c r="T890" s="163"/>
      <c r="AT890" s="164" t="s">
        <v>218</v>
      </c>
      <c r="AU890" s="164" t="s">
        <v>85</v>
      </c>
      <c r="AV890" s="12" t="s">
        <v>85</v>
      </c>
      <c r="AW890" s="12" t="s">
        <v>37</v>
      </c>
      <c r="AX890" s="12" t="s">
        <v>75</v>
      </c>
      <c r="AY890" s="164" t="s">
        <v>147</v>
      </c>
    </row>
    <row r="891" spans="2:51" s="12" customFormat="1" ht="11.25">
      <c r="B891" s="157"/>
      <c r="D891" s="158" t="s">
        <v>218</v>
      </c>
      <c r="E891" s="164" t="s">
        <v>19</v>
      </c>
      <c r="F891" s="159" t="s">
        <v>454</v>
      </c>
      <c r="H891" s="160">
        <v>1.556</v>
      </c>
      <c r="I891" s="161"/>
      <c r="L891" s="157"/>
      <c r="M891" s="162"/>
      <c r="T891" s="163"/>
      <c r="AT891" s="164" t="s">
        <v>218</v>
      </c>
      <c r="AU891" s="164" t="s">
        <v>85</v>
      </c>
      <c r="AV891" s="12" t="s">
        <v>85</v>
      </c>
      <c r="AW891" s="12" t="s">
        <v>37</v>
      </c>
      <c r="AX891" s="12" t="s">
        <v>75</v>
      </c>
      <c r="AY891" s="164" t="s">
        <v>147</v>
      </c>
    </row>
    <row r="892" spans="2:51" s="12" customFormat="1" ht="11.25">
      <c r="B892" s="157"/>
      <c r="D892" s="158" t="s">
        <v>218</v>
      </c>
      <c r="E892" s="164" t="s">
        <v>19</v>
      </c>
      <c r="F892" s="159" t="s">
        <v>455</v>
      </c>
      <c r="H892" s="160">
        <v>1.974</v>
      </c>
      <c r="I892" s="161"/>
      <c r="L892" s="157"/>
      <c r="M892" s="162"/>
      <c r="T892" s="163"/>
      <c r="AT892" s="164" t="s">
        <v>218</v>
      </c>
      <c r="AU892" s="164" t="s">
        <v>85</v>
      </c>
      <c r="AV892" s="12" t="s">
        <v>85</v>
      </c>
      <c r="AW892" s="12" t="s">
        <v>37</v>
      </c>
      <c r="AX892" s="12" t="s">
        <v>75</v>
      </c>
      <c r="AY892" s="164" t="s">
        <v>147</v>
      </c>
    </row>
    <row r="893" spans="2:51" s="12" customFormat="1" ht="11.25">
      <c r="B893" s="157"/>
      <c r="D893" s="158" t="s">
        <v>218</v>
      </c>
      <c r="E893" s="164" t="s">
        <v>19</v>
      </c>
      <c r="F893" s="159" t="s">
        <v>456</v>
      </c>
      <c r="H893" s="160">
        <v>2.1360000000000001</v>
      </c>
      <c r="I893" s="161"/>
      <c r="L893" s="157"/>
      <c r="M893" s="162"/>
      <c r="T893" s="163"/>
      <c r="AT893" s="164" t="s">
        <v>218</v>
      </c>
      <c r="AU893" s="164" t="s">
        <v>85</v>
      </c>
      <c r="AV893" s="12" t="s">
        <v>85</v>
      </c>
      <c r="AW893" s="12" t="s">
        <v>37</v>
      </c>
      <c r="AX893" s="12" t="s">
        <v>75</v>
      </c>
      <c r="AY893" s="164" t="s">
        <v>147</v>
      </c>
    </row>
    <row r="894" spans="2:51" s="12" customFormat="1" ht="11.25">
      <c r="B894" s="157"/>
      <c r="D894" s="158" t="s">
        <v>218</v>
      </c>
      <c r="E894" s="164" t="s">
        <v>19</v>
      </c>
      <c r="F894" s="159" t="s">
        <v>457</v>
      </c>
      <c r="H894" s="160">
        <v>1.3149999999999999</v>
      </c>
      <c r="I894" s="161"/>
      <c r="L894" s="157"/>
      <c r="M894" s="162"/>
      <c r="T894" s="163"/>
      <c r="AT894" s="164" t="s">
        <v>218</v>
      </c>
      <c r="AU894" s="164" t="s">
        <v>85</v>
      </c>
      <c r="AV894" s="12" t="s">
        <v>85</v>
      </c>
      <c r="AW894" s="12" t="s">
        <v>37</v>
      </c>
      <c r="AX894" s="12" t="s">
        <v>75</v>
      </c>
      <c r="AY894" s="164" t="s">
        <v>147</v>
      </c>
    </row>
    <row r="895" spans="2:51" s="12" customFormat="1" ht="11.25">
      <c r="B895" s="157"/>
      <c r="D895" s="158" t="s">
        <v>218</v>
      </c>
      <c r="E895" s="164" t="s">
        <v>19</v>
      </c>
      <c r="F895" s="159" t="s">
        <v>458</v>
      </c>
      <c r="H895" s="160">
        <v>13.433999999999999</v>
      </c>
      <c r="I895" s="161"/>
      <c r="L895" s="157"/>
      <c r="M895" s="162"/>
      <c r="T895" s="163"/>
      <c r="AT895" s="164" t="s">
        <v>218</v>
      </c>
      <c r="AU895" s="164" t="s">
        <v>85</v>
      </c>
      <c r="AV895" s="12" t="s">
        <v>85</v>
      </c>
      <c r="AW895" s="12" t="s">
        <v>37</v>
      </c>
      <c r="AX895" s="12" t="s">
        <v>75</v>
      </c>
      <c r="AY895" s="164" t="s">
        <v>147</v>
      </c>
    </row>
    <row r="896" spans="2:51" s="12" customFormat="1" ht="11.25">
      <c r="B896" s="157"/>
      <c r="D896" s="158" t="s">
        <v>218</v>
      </c>
      <c r="E896" s="164" t="s">
        <v>19</v>
      </c>
      <c r="F896" s="159" t="s">
        <v>459</v>
      </c>
      <c r="H896" s="160">
        <v>4.218</v>
      </c>
      <c r="I896" s="161"/>
      <c r="L896" s="157"/>
      <c r="M896" s="162"/>
      <c r="T896" s="163"/>
      <c r="AT896" s="164" t="s">
        <v>218</v>
      </c>
      <c r="AU896" s="164" t="s">
        <v>85</v>
      </c>
      <c r="AV896" s="12" t="s">
        <v>85</v>
      </c>
      <c r="AW896" s="12" t="s">
        <v>37</v>
      </c>
      <c r="AX896" s="12" t="s">
        <v>75</v>
      </c>
      <c r="AY896" s="164" t="s">
        <v>147</v>
      </c>
    </row>
    <row r="897" spans="2:65" s="12" customFormat="1" ht="11.25">
      <c r="B897" s="157"/>
      <c r="D897" s="158" t="s">
        <v>218</v>
      </c>
      <c r="E897" s="164" t="s">
        <v>19</v>
      </c>
      <c r="F897" s="159" t="s">
        <v>434</v>
      </c>
      <c r="H897" s="160">
        <v>15.664</v>
      </c>
      <c r="I897" s="161"/>
      <c r="L897" s="157"/>
      <c r="M897" s="162"/>
      <c r="T897" s="163"/>
      <c r="AT897" s="164" t="s">
        <v>218</v>
      </c>
      <c r="AU897" s="164" t="s">
        <v>85</v>
      </c>
      <c r="AV897" s="12" t="s">
        <v>85</v>
      </c>
      <c r="AW897" s="12" t="s">
        <v>37</v>
      </c>
      <c r="AX897" s="12" t="s">
        <v>75</v>
      </c>
      <c r="AY897" s="164" t="s">
        <v>147</v>
      </c>
    </row>
    <row r="898" spans="2:65" s="12" customFormat="1" ht="11.25">
      <c r="B898" s="157"/>
      <c r="D898" s="158" t="s">
        <v>218</v>
      </c>
      <c r="E898" s="164" t="s">
        <v>19</v>
      </c>
      <c r="F898" s="159" t="s">
        <v>395</v>
      </c>
      <c r="H898" s="160">
        <v>12.87</v>
      </c>
      <c r="I898" s="161"/>
      <c r="L898" s="157"/>
      <c r="M898" s="162"/>
      <c r="T898" s="163"/>
      <c r="AT898" s="164" t="s">
        <v>218</v>
      </c>
      <c r="AU898" s="164" t="s">
        <v>85</v>
      </c>
      <c r="AV898" s="12" t="s">
        <v>85</v>
      </c>
      <c r="AW898" s="12" t="s">
        <v>37</v>
      </c>
      <c r="AX898" s="12" t="s">
        <v>75</v>
      </c>
      <c r="AY898" s="164" t="s">
        <v>147</v>
      </c>
    </row>
    <row r="899" spans="2:65" s="12" customFormat="1" ht="11.25">
      <c r="B899" s="157"/>
      <c r="D899" s="158" t="s">
        <v>218</v>
      </c>
      <c r="E899" s="164" t="s">
        <v>19</v>
      </c>
      <c r="F899" s="159" t="s">
        <v>396</v>
      </c>
      <c r="H899" s="160">
        <v>15.07</v>
      </c>
      <c r="I899" s="161"/>
      <c r="L899" s="157"/>
      <c r="M899" s="162"/>
      <c r="T899" s="163"/>
      <c r="AT899" s="164" t="s">
        <v>218</v>
      </c>
      <c r="AU899" s="164" t="s">
        <v>85</v>
      </c>
      <c r="AV899" s="12" t="s">
        <v>85</v>
      </c>
      <c r="AW899" s="12" t="s">
        <v>37</v>
      </c>
      <c r="AX899" s="12" t="s">
        <v>75</v>
      </c>
      <c r="AY899" s="164" t="s">
        <v>147</v>
      </c>
    </row>
    <row r="900" spans="2:65" s="14" customFormat="1" ht="11.25">
      <c r="B900" s="171"/>
      <c r="D900" s="158" t="s">
        <v>218</v>
      </c>
      <c r="E900" s="172" t="s">
        <v>19</v>
      </c>
      <c r="F900" s="173" t="s">
        <v>256</v>
      </c>
      <c r="H900" s="174">
        <v>1819.2579999999998</v>
      </c>
      <c r="I900" s="175"/>
      <c r="L900" s="171"/>
      <c r="M900" s="176"/>
      <c r="T900" s="177"/>
      <c r="AT900" s="172" t="s">
        <v>218</v>
      </c>
      <c r="AU900" s="172" t="s">
        <v>85</v>
      </c>
      <c r="AV900" s="14" t="s">
        <v>153</v>
      </c>
      <c r="AW900" s="14" t="s">
        <v>37</v>
      </c>
      <c r="AX900" s="14" t="s">
        <v>83</v>
      </c>
      <c r="AY900" s="172" t="s">
        <v>147</v>
      </c>
    </row>
    <row r="901" spans="2:65" s="1" customFormat="1" ht="37.9" customHeight="1">
      <c r="B901" s="32"/>
      <c r="C901" s="128" t="s">
        <v>774</v>
      </c>
      <c r="D901" s="128" t="s">
        <v>149</v>
      </c>
      <c r="E901" s="129" t="s">
        <v>775</v>
      </c>
      <c r="F901" s="130" t="s">
        <v>776</v>
      </c>
      <c r="G901" s="131" t="s">
        <v>159</v>
      </c>
      <c r="H901" s="132">
        <v>150</v>
      </c>
      <c r="I901" s="133"/>
      <c r="J901" s="134">
        <f>ROUND(I901*H901,2)</f>
        <v>0</v>
      </c>
      <c r="K901" s="135"/>
      <c r="L901" s="32"/>
      <c r="M901" s="136" t="s">
        <v>19</v>
      </c>
      <c r="N901" s="137" t="s">
        <v>46</v>
      </c>
      <c r="P901" s="138">
        <f>O901*H901</f>
        <v>0</v>
      </c>
      <c r="Q901" s="138">
        <v>0</v>
      </c>
      <c r="R901" s="138">
        <f>Q901*H901</f>
        <v>0</v>
      </c>
      <c r="S901" s="138">
        <v>0</v>
      </c>
      <c r="T901" s="139">
        <f>S901*H901</f>
        <v>0</v>
      </c>
      <c r="AR901" s="140" t="s">
        <v>153</v>
      </c>
      <c r="AT901" s="140" t="s">
        <v>149</v>
      </c>
      <c r="AU901" s="140" t="s">
        <v>85</v>
      </c>
      <c r="AY901" s="17" t="s">
        <v>147</v>
      </c>
      <c r="BE901" s="141">
        <f>IF(N901="základní",J901,0)</f>
        <v>0</v>
      </c>
      <c r="BF901" s="141">
        <f>IF(N901="snížená",J901,0)</f>
        <v>0</v>
      </c>
      <c r="BG901" s="141">
        <f>IF(N901="zákl. přenesená",J901,0)</f>
        <v>0</v>
      </c>
      <c r="BH901" s="141">
        <f>IF(N901="sníž. přenesená",J901,0)</f>
        <v>0</v>
      </c>
      <c r="BI901" s="141">
        <f>IF(N901="nulová",J901,0)</f>
        <v>0</v>
      </c>
      <c r="BJ901" s="17" t="s">
        <v>83</v>
      </c>
      <c r="BK901" s="141">
        <f>ROUND(I901*H901,2)</f>
        <v>0</v>
      </c>
      <c r="BL901" s="17" t="s">
        <v>153</v>
      </c>
      <c r="BM901" s="140" t="s">
        <v>777</v>
      </c>
    </row>
    <row r="902" spans="2:65" s="1" customFormat="1" ht="11.25">
      <c r="B902" s="32"/>
      <c r="D902" s="142" t="s">
        <v>155</v>
      </c>
      <c r="F902" s="143" t="s">
        <v>778</v>
      </c>
      <c r="I902" s="144"/>
      <c r="L902" s="32"/>
      <c r="M902" s="145"/>
      <c r="T902" s="53"/>
      <c r="AT902" s="17" t="s">
        <v>155</v>
      </c>
      <c r="AU902" s="17" t="s">
        <v>85</v>
      </c>
    </row>
    <row r="903" spans="2:65" s="13" customFormat="1" ht="22.5">
      <c r="B903" s="165"/>
      <c r="D903" s="158" t="s">
        <v>218</v>
      </c>
      <c r="E903" s="166" t="s">
        <v>19</v>
      </c>
      <c r="F903" s="167" t="s">
        <v>779</v>
      </c>
      <c r="H903" s="166" t="s">
        <v>19</v>
      </c>
      <c r="I903" s="168"/>
      <c r="L903" s="165"/>
      <c r="M903" s="169"/>
      <c r="T903" s="170"/>
      <c r="AT903" s="166" t="s">
        <v>218</v>
      </c>
      <c r="AU903" s="166" t="s">
        <v>85</v>
      </c>
      <c r="AV903" s="13" t="s">
        <v>83</v>
      </c>
      <c r="AW903" s="13" t="s">
        <v>37</v>
      </c>
      <c r="AX903" s="13" t="s">
        <v>75</v>
      </c>
      <c r="AY903" s="166" t="s">
        <v>147</v>
      </c>
    </row>
    <row r="904" spans="2:65" s="12" customFormat="1" ht="11.25">
      <c r="B904" s="157"/>
      <c r="D904" s="158" t="s">
        <v>218</v>
      </c>
      <c r="E904" s="164" t="s">
        <v>19</v>
      </c>
      <c r="F904" s="159" t="s">
        <v>780</v>
      </c>
      <c r="H904" s="160">
        <v>150</v>
      </c>
      <c r="I904" s="161"/>
      <c r="L904" s="157"/>
      <c r="M904" s="162"/>
      <c r="T904" s="163"/>
      <c r="AT904" s="164" t="s">
        <v>218</v>
      </c>
      <c r="AU904" s="164" t="s">
        <v>85</v>
      </c>
      <c r="AV904" s="12" t="s">
        <v>85</v>
      </c>
      <c r="AW904" s="12" t="s">
        <v>37</v>
      </c>
      <c r="AX904" s="12" t="s">
        <v>83</v>
      </c>
      <c r="AY904" s="164" t="s">
        <v>147</v>
      </c>
    </row>
    <row r="905" spans="2:65" s="1" customFormat="1" ht="37.9" customHeight="1">
      <c r="B905" s="32"/>
      <c r="C905" s="128" t="s">
        <v>781</v>
      </c>
      <c r="D905" s="128" t="s">
        <v>149</v>
      </c>
      <c r="E905" s="129" t="s">
        <v>782</v>
      </c>
      <c r="F905" s="130" t="s">
        <v>783</v>
      </c>
      <c r="G905" s="131" t="s">
        <v>159</v>
      </c>
      <c r="H905" s="132">
        <v>350.66899999999998</v>
      </c>
      <c r="I905" s="133"/>
      <c r="J905" s="134">
        <f>ROUND(I905*H905,2)</f>
        <v>0</v>
      </c>
      <c r="K905" s="135"/>
      <c r="L905" s="32"/>
      <c r="M905" s="136" t="s">
        <v>19</v>
      </c>
      <c r="N905" s="137" t="s">
        <v>46</v>
      </c>
      <c r="P905" s="138">
        <f>O905*H905</f>
        <v>0</v>
      </c>
      <c r="Q905" s="138">
        <v>0</v>
      </c>
      <c r="R905" s="138">
        <f>Q905*H905</f>
        <v>0</v>
      </c>
      <c r="S905" s="138">
        <v>0</v>
      </c>
      <c r="T905" s="139">
        <f>S905*H905</f>
        <v>0</v>
      </c>
      <c r="AR905" s="140" t="s">
        <v>153</v>
      </c>
      <c r="AT905" s="140" t="s">
        <v>149</v>
      </c>
      <c r="AU905" s="140" t="s">
        <v>85</v>
      </c>
      <c r="AY905" s="17" t="s">
        <v>147</v>
      </c>
      <c r="BE905" s="141">
        <f>IF(N905="základní",J905,0)</f>
        <v>0</v>
      </c>
      <c r="BF905" s="141">
        <f>IF(N905="snížená",J905,0)</f>
        <v>0</v>
      </c>
      <c r="BG905" s="141">
        <f>IF(N905="zákl. přenesená",J905,0)</f>
        <v>0</v>
      </c>
      <c r="BH905" s="141">
        <f>IF(N905="sníž. přenesená",J905,0)</f>
        <v>0</v>
      </c>
      <c r="BI905" s="141">
        <f>IF(N905="nulová",J905,0)</f>
        <v>0</v>
      </c>
      <c r="BJ905" s="17" t="s">
        <v>83</v>
      </c>
      <c r="BK905" s="141">
        <f>ROUND(I905*H905,2)</f>
        <v>0</v>
      </c>
      <c r="BL905" s="17" t="s">
        <v>153</v>
      </c>
      <c r="BM905" s="140" t="s">
        <v>784</v>
      </c>
    </row>
    <row r="906" spans="2:65" s="1" customFormat="1" ht="11.25">
      <c r="B906" s="32"/>
      <c r="D906" s="142" t="s">
        <v>155</v>
      </c>
      <c r="F906" s="143" t="s">
        <v>785</v>
      </c>
      <c r="I906" s="144"/>
      <c r="L906" s="32"/>
      <c r="M906" s="145"/>
      <c r="T906" s="53"/>
      <c r="AT906" s="17" t="s">
        <v>155</v>
      </c>
      <c r="AU906" s="17" t="s">
        <v>85</v>
      </c>
    </row>
    <row r="907" spans="2:65" s="13" customFormat="1" ht="11.25">
      <c r="B907" s="165"/>
      <c r="D907" s="158" t="s">
        <v>218</v>
      </c>
      <c r="E907" s="166" t="s">
        <v>19</v>
      </c>
      <c r="F907" s="167" t="s">
        <v>786</v>
      </c>
      <c r="H907" s="166" t="s">
        <v>19</v>
      </c>
      <c r="I907" s="168"/>
      <c r="L907" s="165"/>
      <c r="M907" s="169"/>
      <c r="T907" s="170"/>
      <c r="AT907" s="166" t="s">
        <v>218</v>
      </c>
      <c r="AU907" s="166" t="s">
        <v>85</v>
      </c>
      <c r="AV907" s="13" t="s">
        <v>83</v>
      </c>
      <c r="AW907" s="13" t="s">
        <v>37</v>
      </c>
      <c r="AX907" s="13" t="s">
        <v>75</v>
      </c>
      <c r="AY907" s="166" t="s">
        <v>147</v>
      </c>
    </row>
    <row r="908" spans="2:65" s="13" customFormat="1" ht="11.25">
      <c r="B908" s="165"/>
      <c r="D908" s="158" t="s">
        <v>218</v>
      </c>
      <c r="E908" s="166" t="s">
        <v>19</v>
      </c>
      <c r="F908" s="167" t="s">
        <v>410</v>
      </c>
      <c r="H908" s="166" t="s">
        <v>19</v>
      </c>
      <c r="I908" s="168"/>
      <c r="L908" s="165"/>
      <c r="M908" s="169"/>
      <c r="T908" s="170"/>
      <c r="AT908" s="166" t="s">
        <v>218</v>
      </c>
      <c r="AU908" s="166" t="s">
        <v>85</v>
      </c>
      <c r="AV908" s="13" t="s">
        <v>83</v>
      </c>
      <c r="AW908" s="13" t="s">
        <v>37</v>
      </c>
      <c r="AX908" s="13" t="s">
        <v>75</v>
      </c>
      <c r="AY908" s="166" t="s">
        <v>147</v>
      </c>
    </row>
    <row r="909" spans="2:65" s="12" customFormat="1" ht="11.25">
      <c r="B909" s="157"/>
      <c r="D909" s="158" t="s">
        <v>218</v>
      </c>
      <c r="E909" s="164" t="s">
        <v>19</v>
      </c>
      <c r="F909" s="159" t="s">
        <v>787</v>
      </c>
      <c r="H909" s="160">
        <v>10.795999999999999</v>
      </c>
      <c r="I909" s="161"/>
      <c r="L909" s="157"/>
      <c r="M909" s="162"/>
      <c r="T909" s="163"/>
      <c r="AT909" s="164" t="s">
        <v>218</v>
      </c>
      <c r="AU909" s="164" t="s">
        <v>85</v>
      </c>
      <c r="AV909" s="12" t="s">
        <v>85</v>
      </c>
      <c r="AW909" s="12" t="s">
        <v>37</v>
      </c>
      <c r="AX909" s="12" t="s">
        <v>75</v>
      </c>
      <c r="AY909" s="164" t="s">
        <v>147</v>
      </c>
    </row>
    <row r="910" spans="2:65" s="12" customFormat="1" ht="11.25">
      <c r="B910" s="157"/>
      <c r="D910" s="158" t="s">
        <v>218</v>
      </c>
      <c r="E910" s="164" t="s">
        <v>19</v>
      </c>
      <c r="F910" s="159" t="s">
        <v>788</v>
      </c>
      <c r="H910" s="160">
        <v>10.685</v>
      </c>
      <c r="I910" s="161"/>
      <c r="L910" s="157"/>
      <c r="M910" s="162"/>
      <c r="T910" s="163"/>
      <c r="AT910" s="164" t="s">
        <v>218</v>
      </c>
      <c r="AU910" s="164" t="s">
        <v>85</v>
      </c>
      <c r="AV910" s="12" t="s">
        <v>85</v>
      </c>
      <c r="AW910" s="12" t="s">
        <v>37</v>
      </c>
      <c r="AX910" s="12" t="s">
        <v>75</v>
      </c>
      <c r="AY910" s="164" t="s">
        <v>147</v>
      </c>
    </row>
    <row r="911" spans="2:65" s="13" customFormat="1" ht="11.25">
      <c r="B911" s="165"/>
      <c r="D911" s="158" t="s">
        <v>218</v>
      </c>
      <c r="E911" s="166" t="s">
        <v>19</v>
      </c>
      <c r="F911" s="167" t="s">
        <v>383</v>
      </c>
      <c r="H911" s="166" t="s">
        <v>19</v>
      </c>
      <c r="I911" s="168"/>
      <c r="L911" s="165"/>
      <c r="M911" s="169"/>
      <c r="T911" s="170"/>
      <c r="AT911" s="166" t="s">
        <v>218</v>
      </c>
      <c r="AU911" s="166" t="s">
        <v>85</v>
      </c>
      <c r="AV911" s="13" t="s">
        <v>83</v>
      </c>
      <c r="AW911" s="13" t="s">
        <v>37</v>
      </c>
      <c r="AX911" s="13" t="s">
        <v>75</v>
      </c>
      <c r="AY911" s="166" t="s">
        <v>147</v>
      </c>
    </row>
    <row r="912" spans="2:65" s="12" customFormat="1" ht="11.25">
      <c r="B912" s="157"/>
      <c r="D912" s="158" t="s">
        <v>218</v>
      </c>
      <c r="E912" s="164" t="s">
        <v>19</v>
      </c>
      <c r="F912" s="159" t="s">
        <v>789</v>
      </c>
      <c r="H912" s="160">
        <v>17.954999999999998</v>
      </c>
      <c r="I912" s="161"/>
      <c r="L912" s="157"/>
      <c r="M912" s="162"/>
      <c r="T912" s="163"/>
      <c r="AT912" s="164" t="s">
        <v>218</v>
      </c>
      <c r="AU912" s="164" t="s">
        <v>85</v>
      </c>
      <c r="AV912" s="12" t="s">
        <v>85</v>
      </c>
      <c r="AW912" s="12" t="s">
        <v>37</v>
      </c>
      <c r="AX912" s="12" t="s">
        <v>75</v>
      </c>
      <c r="AY912" s="164" t="s">
        <v>147</v>
      </c>
    </row>
    <row r="913" spans="2:51" s="12" customFormat="1" ht="11.25">
      <c r="B913" s="157"/>
      <c r="D913" s="158" t="s">
        <v>218</v>
      </c>
      <c r="E913" s="164" t="s">
        <v>19</v>
      </c>
      <c r="F913" s="159" t="s">
        <v>790</v>
      </c>
      <c r="H913" s="160">
        <v>35.683</v>
      </c>
      <c r="I913" s="161"/>
      <c r="L913" s="157"/>
      <c r="M913" s="162"/>
      <c r="T913" s="163"/>
      <c r="AT913" s="164" t="s">
        <v>218</v>
      </c>
      <c r="AU913" s="164" t="s">
        <v>85</v>
      </c>
      <c r="AV913" s="12" t="s">
        <v>85</v>
      </c>
      <c r="AW913" s="12" t="s">
        <v>37</v>
      </c>
      <c r="AX913" s="12" t="s">
        <v>75</v>
      </c>
      <c r="AY913" s="164" t="s">
        <v>147</v>
      </c>
    </row>
    <row r="914" spans="2:51" s="12" customFormat="1" ht="11.25">
      <c r="B914" s="157"/>
      <c r="D914" s="158" t="s">
        <v>218</v>
      </c>
      <c r="E914" s="164" t="s">
        <v>19</v>
      </c>
      <c r="F914" s="159" t="s">
        <v>791</v>
      </c>
      <c r="H914" s="160">
        <v>17.861000000000001</v>
      </c>
      <c r="I914" s="161"/>
      <c r="L914" s="157"/>
      <c r="M914" s="162"/>
      <c r="T914" s="163"/>
      <c r="AT914" s="164" t="s">
        <v>218</v>
      </c>
      <c r="AU914" s="164" t="s">
        <v>85</v>
      </c>
      <c r="AV914" s="12" t="s">
        <v>85</v>
      </c>
      <c r="AW914" s="12" t="s">
        <v>37</v>
      </c>
      <c r="AX914" s="12" t="s">
        <v>75</v>
      </c>
      <c r="AY914" s="164" t="s">
        <v>147</v>
      </c>
    </row>
    <row r="915" spans="2:51" s="12" customFormat="1" ht="11.25">
      <c r="B915" s="157"/>
      <c r="D915" s="158" t="s">
        <v>218</v>
      </c>
      <c r="E915" s="164" t="s">
        <v>19</v>
      </c>
      <c r="F915" s="159" t="s">
        <v>792</v>
      </c>
      <c r="H915" s="160">
        <v>5.67</v>
      </c>
      <c r="I915" s="161"/>
      <c r="L915" s="157"/>
      <c r="M915" s="162"/>
      <c r="T915" s="163"/>
      <c r="AT915" s="164" t="s">
        <v>218</v>
      </c>
      <c r="AU915" s="164" t="s">
        <v>85</v>
      </c>
      <c r="AV915" s="12" t="s">
        <v>85</v>
      </c>
      <c r="AW915" s="12" t="s">
        <v>37</v>
      </c>
      <c r="AX915" s="12" t="s">
        <v>75</v>
      </c>
      <c r="AY915" s="164" t="s">
        <v>147</v>
      </c>
    </row>
    <row r="916" spans="2:51" s="13" customFormat="1" ht="11.25">
      <c r="B916" s="165"/>
      <c r="D916" s="158" t="s">
        <v>218</v>
      </c>
      <c r="E916" s="166" t="s">
        <v>19</v>
      </c>
      <c r="F916" s="167" t="s">
        <v>386</v>
      </c>
      <c r="H916" s="166" t="s">
        <v>19</v>
      </c>
      <c r="I916" s="168"/>
      <c r="L916" s="165"/>
      <c r="M916" s="169"/>
      <c r="T916" s="170"/>
      <c r="AT916" s="166" t="s">
        <v>218</v>
      </c>
      <c r="AU916" s="166" t="s">
        <v>85</v>
      </c>
      <c r="AV916" s="13" t="s">
        <v>83</v>
      </c>
      <c r="AW916" s="13" t="s">
        <v>37</v>
      </c>
      <c r="AX916" s="13" t="s">
        <v>75</v>
      </c>
      <c r="AY916" s="166" t="s">
        <v>147</v>
      </c>
    </row>
    <row r="917" spans="2:51" s="12" customFormat="1" ht="11.25">
      <c r="B917" s="157"/>
      <c r="D917" s="158" t="s">
        <v>218</v>
      </c>
      <c r="E917" s="164" t="s">
        <v>19</v>
      </c>
      <c r="F917" s="159" t="s">
        <v>793</v>
      </c>
      <c r="H917" s="160">
        <v>6.16</v>
      </c>
      <c r="I917" s="161"/>
      <c r="L917" s="157"/>
      <c r="M917" s="162"/>
      <c r="T917" s="163"/>
      <c r="AT917" s="164" t="s">
        <v>218</v>
      </c>
      <c r="AU917" s="164" t="s">
        <v>85</v>
      </c>
      <c r="AV917" s="12" t="s">
        <v>85</v>
      </c>
      <c r="AW917" s="12" t="s">
        <v>37</v>
      </c>
      <c r="AX917" s="12" t="s">
        <v>75</v>
      </c>
      <c r="AY917" s="164" t="s">
        <v>147</v>
      </c>
    </row>
    <row r="918" spans="2:51" s="12" customFormat="1" ht="11.25">
      <c r="B918" s="157"/>
      <c r="D918" s="158" t="s">
        <v>218</v>
      </c>
      <c r="E918" s="164" t="s">
        <v>19</v>
      </c>
      <c r="F918" s="159" t="s">
        <v>794</v>
      </c>
      <c r="H918" s="160">
        <v>2.2570000000000001</v>
      </c>
      <c r="I918" s="161"/>
      <c r="L918" s="157"/>
      <c r="M918" s="162"/>
      <c r="T918" s="163"/>
      <c r="AT918" s="164" t="s">
        <v>218</v>
      </c>
      <c r="AU918" s="164" t="s">
        <v>85</v>
      </c>
      <c r="AV918" s="12" t="s">
        <v>85</v>
      </c>
      <c r="AW918" s="12" t="s">
        <v>37</v>
      </c>
      <c r="AX918" s="12" t="s">
        <v>75</v>
      </c>
      <c r="AY918" s="164" t="s">
        <v>147</v>
      </c>
    </row>
    <row r="919" spans="2:51" s="12" customFormat="1" ht="11.25">
      <c r="B919" s="157"/>
      <c r="D919" s="158" t="s">
        <v>218</v>
      </c>
      <c r="E919" s="164" t="s">
        <v>19</v>
      </c>
      <c r="F919" s="159" t="s">
        <v>795</v>
      </c>
      <c r="H919" s="160">
        <v>10.621</v>
      </c>
      <c r="I919" s="161"/>
      <c r="L919" s="157"/>
      <c r="M919" s="162"/>
      <c r="T919" s="163"/>
      <c r="AT919" s="164" t="s">
        <v>218</v>
      </c>
      <c r="AU919" s="164" t="s">
        <v>85</v>
      </c>
      <c r="AV919" s="12" t="s">
        <v>85</v>
      </c>
      <c r="AW919" s="12" t="s">
        <v>37</v>
      </c>
      <c r="AX919" s="12" t="s">
        <v>75</v>
      </c>
      <c r="AY919" s="164" t="s">
        <v>147</v>
      </c>
    </row>
    <row r="920" spans="2:51" s="12" customFormat="1" ht="11.25">
      <c r="B920" s="157"/>
      <c r="D920" s="158" t="s">
        <v>218</v>
      </c>
      <c r="E920" s="164" t="s">
        <v>19</v>
      </c>
      <c r="F920" s="159" t="s">
        <v>796</v>
      </c>
      <c r="H920" s="160">
        <v>2.2709999999999999</v>
      </c>
      <c r="I920" s="161"/>
      <c r="L920" s="157"/>
      <c r="M920" s="162"/>
      <c r="T920" s="163"/>
      <c r="AT920" s="164" t="s">
        <v>218</v>
      </c>
      <c r="AU920" s="164" t="s">
        <v>85</v>
      </c>
      <c r="AV920" s="12" t="s">
        <v>85</v>
      </c>
      <c r="AW920" s="12" t="s">
        <v>37</v>
      </c>
      <c r="AX920" s="12" t="s">
        <v>75</v>
      </c>
      <c r="AY920" s="164" t="s">
        <v>147</v>
      </c>
    </row>
    <row r="921" spans="2:51" s="12" customFormat="1" ht="11.25">
      <c r="B921" s="157"/>
      <c r="D921" s="158" t="s">
        <v>218</v>
      </c>
      <c r="E921" s="164" t="s">
        <v>19</v>
      </c>
      <c r="F921" s="159" t="s">
        <v>797</v>
      </c>
      <c r="H921" s="160">
        <v>25.271999999999998</v>
      </c>
      <c r="I921" s="161"/>
      <c r="L921" s="157"/>
      <c r="M921" s="162"/>
      <c r="T921" s="163"/>
      <c r="AT921" s="164" t="s">
        <v>218</v>
      </c>
      <c r="AU921" s="164" t="s">
        <v>85</v>
      </c>
      <c r="AV921" s="12" t="s">
        <v>85</v>
      </c>
      <c r="AW921" s="12" t="s">
        <v>37</v>
      </c>
      <c r="AX921" s="12" t="s">
        <v>75</v>
      </c>
      <c r="AY921" s="164" t="s">
        <v>147</v>
      </c>
    </row>
    <row r="922" spans="2:51" s="12" customFormat="1" ht="11.25">
      <c r="B922" s="157"/>
      <c r="D922" s="158" t="s">
        <v>218</v>
      </c>
      <c r="E922" s="164" t="s">
        <v>19</v>
      </c>
      <c r="F922" s="159" t="s">
        <v>798</v>
      </c>
      <c r="H922" s="160">
        <v>12.074</v>
      </c>
      <c r="I922" s="161"/>
      <c r="L922" s="157"/>
      <c r="M922" s="162"/>
      <c r="T922" s="163"/>
      <c r="AT922" s="164" t="s">
        <v>218</v>
      </c>
      <c r="AU922" s="164" t="s">
        <v>85</v>
      </c>
      <c r="AV922" s="12" t="s">
        <v>85</v>
      </c>
      <c r="AW922" s="12" t="s">
        <v>37</v>
      </c>
      <c r="AX922" s="12" t="s">
        <v>75</v>
      </c>
      <c r="AY922" s="164" t="s">
        <v>147</v>
      </c>
    </row>
    <row r="923" spans="2:51" s="12" customFormat="1" ht="11.25">
      <c r="B923" s="157"/>
      <c r="D923" s="158" t="s">
        <v>218</v>
      </c>
      <c r="E923" s="164" t="s">
        <v>19</v>
      </c>
      <c r="F923" s="159" t="s">
        <v>799</v>
      </c>
      <c r="H923" s="160">
        <v>9.5190000000000001</v>
      </c>
      <c r="I923" s="161"/>
      <c r="L923" s="157"/>
      <c r="M923" s="162"/>
      <c r="T923" s="163"/>
      <c r="AT923" s="164" t="s">
        <v>218</v>
      </c>
      <c r="AU923" s="164" t="s">
        <v>85</v>
      </c>
      <c r="AV923" s="12" t="s">
        <v>85</v>
      </c>
      <c r="AW923" s="12" t="s">
        <v>37</v>
      </c>
      <c r="AX923" s="12" t="s">
        <v>75</v>
      </c>
      <c r="AY923" s="164" t="s">
        <v>147</v>
      </c>
    </row>
    <row r="924" spans="2:51" s="12" customFormat="1" ht="11.25">
      <c r="B924" s="157"/>
      <c r="D924" s="158" t="s">
        <v>218</v>
      </c>
      <c r="E924" s="164" t="s">
        <v>19</v>
      </c>
      <c r="F924" s="159" t="s">
        <v>800</v>
      </c>
      <c r="H924" s="160">
        <v>2.1739999999999999</v>
      </c>
      <c r="I924" s="161"/>
      <c r="L924" s="157"/>
      <c r="M924" s="162"/>
      <c r="T924" s="163"/>
      <c r="AT924" s="164" t="s">
        <v>218</v>
      </c>
      <c r="AU924" s="164" t="s">
        <v>85</v>
      </c>
      <c r="AV924" s="12" t="s">
        <v>85</v>
      </c>
      <c r="AW924" s="12" t="s">
        <v>37</v>
      </c>
      <c r="AX924" s="12" t="s">
        <v>75</v>
      </c>
      <c r="AY924" s="164" t="s">
        <v>147</v>
      </c>
    </row>
    <row r="925" spans="2:51" s="12" customFormat="1" ht="11.25">
      <c r="B925" s="157"/>
      <c r="D925" s="158" t="s">
        <v>218</v>
      </c>
      <c r="E925" s="164" t="s">
        <v>19</v>
      </c>
      <c r="F925" s="159" t="s">
        <v>801</v>
      </c>
      <c r="H925" s="160">
        <v>14.24</v>
      </c>
      <c r="I925" s="161"/>
      <c r="L925" s="157"/>
      <c r="M925" s="162"/>
      <c r="T925" s="163"/>
      <c r="AT925" s="164" t="s">
        <v>218</v>
      </c>
      <c r="AU925" s="164" t="s">
        <v>85</v>
      </c>
      <c r="AV925" s="12" t="s">
        <v>85</v>
      </c>
      <c r="AW925" s="12" t="s">
        <v>37</v>
      </c>
      <c r="AX925" s="12" t="s">
        <v>75</v>
      </c>
      <c r="AY925" s="164" t="s">
        <v>147</v>
      </c>
    </row>
    <row r="926" spans="2:51" s="13" customFormat="1" ht="11.25">
      <c r="B926" s="165"/>
      <c r="D926" s="158" t="s">
        <v>218</v>
      </c>
      <c r="E926" s="166" t="s">
        <v>19</v>
      </c>
      <c r="F926" s="167" t="s">
        <v>390</v>
      </c>
      <c r="H926" s="166" t="s">
        <v>19</v>
      </c>
      <c r="I926" s="168"/>
      <c r="L926" s="165"/>
      <c r="M926" s="169"/>
      <c r="T926" s="170"/>
      <c r="AT926" s="166" t="s">
        <v>218</v>
      </c>
      <c r="AU926" s="166" t="s">
        <v>85</v>
      </c>
      <c r="AV926" s="13" t="s">
        <v>83</v>
      </c>
      <c r="AW926" s="13" t="s">
        <v>37</v>
      </c>
      <c r="AX926" s="13" t="s">
        <v>75</v>
      </c>
      <c r="AY926" s="166" t="s">
        <v>147</v>
      </c>
    </row>
    <row r="927" spans="2:51" s="12" customFormat="1" ht="11.25">
      <c r="B927" s="157"/>
      <c r="D927" s="158" t="s">
        <v>218</v>
      </c>
      <c r="E927" s="164" t="s">
        <v>19</v>
      </c>
      <c r="F927" s="159" t="s">
        <v>802</v>
      </c>
      <c r="H927" s="160">
        <v>21.571000000000002</v>
      </c>
      <c r="I927" s="161"/>
      <c r="L927" s="157"/>
      <c r="M927" s="162"/>
      <c r="T927" s="163"/>
      <c r="AT927" s="164" t="s">
        <v>218</v>
      </c>
      <c r="AU927" s="164" t="s">
        <v>85</v>
      </c>
      <c r="AV927" s="12" t="s">
        <v>85</v>
      </c>
      <c r="AW927" s="12" t="s">
        <v>37</v>
      </c>
      <c r="AX927" s="12" t="s">
        <v>75</v>
      </c>
      <c r="AY927" s="164" t="s">
        <v>147</v>
      </c>
    </row>
    <row r="928" spans="2:51" s="12" customFormat="1" ht="11.25">
      <c r="B928" s="157"/>
      <c r="D928" s="158" t="s">
        <v>218</v>
      </c>
      <c r="E928" s="164" t="s">
        <v>19</v>
      </c>
      <c r="F928" s="159" t="s">
        <v>803</v>
      </c>
      <c r="H928" s="160">
        <v>8.0640000000000001</v>
      </c>
      <c r="I928" s="161"/>
      <c r="L928" s="157"/>
      <c r="M928" s="162"/>
      <c r="T928" s="163"/>
      <c r="AT928" s="164" t="s">
        <v>218</v>
      </c>
      <c r="AU928" s="164" t="s">
        <v>85</v>
      </c>
      <c r="AV928" s="12" t="s">
        <v>85</v>
      </c>
      <c r="AW928" s="12" t="s">
        <v>37</v>
      </c>
      <c r="AX928" s="12" t="s">
        <v>75</v>
      </c>
      <c r="AY928" s="164" t="s">
        <v>147</v>
      </c>
    </row>
    <row r="929" spans="2:51" s="12" customFormat="1" ht="11.25">
      <c r="B929" s="157"/>
      <c r="D929" s="158" t="s">
        <v>218</v>
      </c>
      <c r="E929" s="164" t="s">
        <v>19</v>
      </c>
      <c r="F929" s="159" t="s">
        <v>804</v>
      </c>
      <c r="H929" s="160">
        <v>7.4859999999999998</v>
      </c>
      <c r="I929" s="161"/>
      <c r="L929" s="157"/>
      <c r="M929" s="162"/>
      <c r="T929" s="163"/>
      <c r="AT929" s="164" t="s">
        <v>218</v>
      </c>
      <c r="AU929" s="164" t="s">
        <v>85</v>
      </c>
      <c r="AV929" s="12" t="s">
        <v>85</v>
      </c>
      <c r="AW929" s="12" t="s">
        <v>37</v>
      </c>
      <c r="AX929" s="12" t="s">
        <v>75</v>
      </c>
      <c r="AY929" s="164" t="s">
        <v>147</v>
      </c>
    </row>
    <row r="930" spans="2:51" s="13" customFormat="1" ht="11.25">
      <c r="B930" s="165"/>
      <c r="D930" s="158" t="s">
        <v>218</v>
      </c>
      <c r="E930" s="166" t="s">
        <v>19</v>
      </c>
      <c r="F930" s="167" t="s">
        <v>392</v>
      </c>
      <c r="H930" s="166" t="s">
        <v>19</v>
      </c>
      <c r="I930" s="168"/>
      <c r="L930" s="165"/>
      <c r="M930" s="169"/>
      <c r="T930" s="170"/>
      <c r="AT930" s="166" t="s">
        <v>218</v>
      </c>
      <c r="AU930" s="166" t="s">
        <v>85</v>
      </c>
      <c r="AV930" s="13" t="s">
        <v>83</v>
      </c>
      <c r="AW930" s="13" t="s">
        <v>37</v>
      </c>
      <c r="AX930" s="13" t="s">
        <v>75</v>
      </c>
      <c r="AY930" s="166" t="s">
        <v>147</v>
      </c>
    </row>
    <row r="931" spans="2:51" s="12" customFormat="1" ht="11.25">
      <c r="B931" s="157"/>
      <c r="D931" s="158" t="s">
        <v>218</v>
      </c>
      <c r="E931" s="164" t="s">
        <v>19</v>
      </c>
      <c r="F931" s="159" t="s">
        <v>805</v>
      </c>
      <c r="H931" s="160">
        <v>36.845999999999997</v>
      </c>
      <c r="I931" s="161"/>
      <c r="L931" s="157"/>
      <c r="M931" s="162"/>
      <c r="T931" s="163"/>
      <c r="AT931" s="164" t="s">
        <v>218</v>
      </c>
      <c r="AU931" s="164" t="s">
        <v>85</v>
      </c>
      <c r="AV931" s="12" t="s">
        <v>85</v>
      </c>
      <c r="AW931" s="12" t="s">
        <v>37</v>
      </c>
      <c r="AX931" s="12" t="s">
        <v>75</v>
      </c>
      <c r="AY931" s="164" t="s">
        <v>147</v>
      </c>
    </row>
    <row r="932" spans="2:51" s="12" customFormat="1" ht="11.25">
      <c r="B932" s="157"/>
      <c r="D932" s="158" t="s">
        <v>218</v>
      </c>
      <c r="E932" s="164" t="s">
        <v>19</v>
      </c>
      <c r="F932" s="159" t="s">
        <v>806</v>
      </c>
      <c r="H932" s="160">
        <v>26.414999999999999</v>
      </c>
      <c r="I932" s="161"/>
      <c r="L932" s="157"/>
      <c r="M932" s="162"/>
      <c r="T932" s="163"/>
      <c r="AT932" s="164" t="s">
        <v>218</v>
      </c>
      <c r="AU932" s="164" t="s">
        <v>85</v>
      </c>
      <c r="AV932" s="12" t="s">
        <v>85</v>
      </c>
      <c r="AW932" s="12" t="s">
        <v>37</v>
      </c>
      <c r="AX932" s="12" t="s">
        <v>75</v>
      </c>
      <c r="AY932" s="164" t="s">
        <v>147</v>
      </c>
    </row>
    <row r="933" spans="2:51" s="12" customFormat="1" ht="11.25">
      <c r="B933" s="157"/>
      <c r="D933" s="158" t="s">
        <v>218</v>
      </c>
      <c r="E933" s="164" t="s">
        <v>19</v>
      </c>
      <c r="F933" s="159" t="s">
        <v>807</v>
      </c>
      <c r="H933" s="160">
        <v>2.2069999999999999</v>
      </c>
      <c r="I933" s="161"/>
      <c r="L933" s="157"/>
      <c r="M933" s="162"/>
      <c r="T933" s="163"/>
      <c r="AT933" s="164" t="s">
        <v>218</v>
      </c>
      <c r="AU933" s="164" t="s">
        <v>85</v>
      </c>
      <c r="AV933" s="12" t="s">
        <v>85</v>
      </c>
      <c r="AW933" s="12" t="s">
        <v>37</v>
      </c>
      <c r="AX933" s="12" t="s">
        <v>75</v>
      </c>
      <c r="AY933" s="164" t="s">
        <v>147</v>
      </c>
    </row>
    <row r="934" spans="2:51" s="12" customFormat="1" ht="11.25">
      <c r="B934" s="157"/>
      <c r="D934" s="158" t="s">
        <v>218</v>
      </c>
      <c r="E934" s="164" t="s">
        <v>19</v>
      </c>
      <c r="F934" s="159" t="s">
        <v>808</v>
      </c>
      <c r="H934" s="160">
        <v>6.9139999999999997</v>
      </c>
      <c r="I934" s="161"/>
      <c r="L934" s="157"/>
      <c r="M934" s="162"/>
      <c r="T934" s="163"/>
      <c r="AT934" s="164" t="s">
        <v>218</v>
      </c>
      <c r="AU934" s="164" t="s">
        <v>85</v>
      </c>
      <c r="AV934" s="12" t="s">
        <v>85</v>
      </c>
      <c r="AW934" s="12" t="s">
        <v>37</v>
      </c>
      <c r="AX934" s="12" t="s">
        <v>75</v>
      </c>
      <c r="AY934" s="164" t="s">
        <v>147</v>
      </c>
    </row>
    <row r="935" spans="2:51" s="12" customFormat="1" ht="11.25">
      <c r="B935" s="157"/>
      <c r="D935" s="158" t="s">
        <v>218</v>
      </c>
      <c r="E935" s="164" t="s">
        <v>19</v>
      </c>
      <c r="F935" s="159" t="s">
        <v>809</v>
      </c>
      <c r="H935" s="160">
        <v>5.1980000000000004</v>
      </c>
      <c r="I935" s="161"/>
      <c r="L935" s="157"/>
      <c r="M935" s="162"/>
      <c r="T935" s="163"/>
      <c r="AT935" s="164" t="s">
        <v>218</v>
      </c>
      <c r="AU935" s="164" t="s">
        <v>85</v>
      </c>
      <c r="AV935" s="12" t="s">
        <v>85</v>
      </c>
      <c r="AW935" s="12" t="s">
        <v>37</v>
      </c>
      <c r="AX935" s="12" t="s">
        <v>75</v>
      </c>
      <c r="AY935" s="164" t="s">
        <v>147</v>
      </c>
    </row>
    <row r="936" spans="2:51" s="13" customFormat="1" ht="11.25">
      <c r="B936" s="165"/>
      <c r="D936" s="158" t="s">
        <v>218</v>
      </c>
      <c r="E936" s="166" t="s">
        <v>19</v>
      </c>
      <c r="F936" s="167" t="s">
        <v>394</v>
      </c>
      <c r="H936" s="166" t="s">
        <v>19</v>
      </c>
      <c r="I936" s="168"/>
      <c r="L936" s="165"/>
      <c r="M936" s="169"/>
      <c r="T936" s="170"/>
      <c r="AT936" s="166" t="s">
        <v>218</v>
      </c>
      <c r="AU936" s="166" t="s">
        <v>85</v>
      </c>
      <c r="AV936" s="13" t="s">
        <v>83</v>
      </c>
      <c r="AW936" s="13" t="s">
        <v>37</v>
      </c>
      <c r="AX936" s="13" t="s">
        <v>75</v>
      </c>
      <c r="AY936" s="166" t="s">
        <v>147</v>
      </c>
    </row>
    <row r="937" spans="2:51" s="12" customFormat="1" ht="11.25">
      <c r="B937" s="157"/>
      <c r="D937" s="158" t="s">
        <v>218</v>
      </c>
      <c r="E937" s="164" t="s">
        <v>19</v>
      </c>
      <c r="F937" s="159" t="s">
        <v>810</v>
      </c>
      <c r="H937" s="160">
        <v>19.38</v>
      </c>
      <c r="I937" s="161"/>
      <c r="L937" s="157"/>
      <c r="M937" s="162"/>
      <c r="T937" s="163"/>
      <c r="AT937" s="164" t="s">
        <v>218</v>
      </c>
      <c r="AU937" s="164" t="s">
        <v>85</v>
      </c>
      <c r="AV937" s="12" t="s">
        <v>85</v>
      </c>
      <c r="AW937" s="12" t="s">
        <v>37</v>
      </c>
      <c r="AX937" s="12" t="s">
        <v>75</v>
      </c>
      <c r="AY937" s="164" t="s">
        <v>147</v>
      </c>
    </row>
    <row r="938" spans="2:51" s="12" customFormat="1" ht="11.25">
      <c r="B938" s="157"/>
      <c r="D938" s="158" t="s">
        <v>218</v>
      </c>
      <c r="E938" s="164" t="s">
        <v>19</v>
      </c>
      <c r="F938" s="159" t="s">
        <v>811</v>
      </c>
      <c r="H938" s="160">
        <v>5.7169999999999996</v>
      </c>
      <c r="I938" s="161"/>
      <c r="L938" s="157"/>
      <c r="M938" s="162"/>
      <c r="T938" s="163"/>
      <c r="AT938" s="164" t="s">
        <v>218</v>
      </c>
      <c r="AU938" s="164" t="s">
        <v>85</v>
      </c>
      <c r="AV938" s="12" t="s">
        <v>85</v>
      </c>
      <c r="AW938" s="12" t="s">
        <v>37</v>
      </c>
      <c r="AX938" s="12" t="s">
        <v>75</v>
      </c>
      <c r="AY938" s="164" t="s">
        <v>147</v>
      </c>
    </row>
    <row r="939" spans="2:51" s="12" customFormat="1" ht="11.25">
      <c r="B939" s="157"/>
      <c r="D939" s="158" t="s">
        <v>218</v>
      </c>
      <c r="E939" s="164" t="s">
        <v>19</v>
      </c>
      <c r="F939" s="159" t="s">
        <v>812</v>
      </c>
      <c r="H939" s="160">
        <v>4.8470000000000004</v>
      </c>
      <c r="I939" s="161"/>
      <c r="L939" s="157"/>
      <c r="M939" s="162"/>
      <c r="T939" s="163"/>
      <c r="AT939" s="164" t="s">
        <v>218</v>
      </c>
      <c r="AU939" s="164" t="s">
        <v>85</v>
      </c>
      <c r="AV939" s="12" t="s">
        <v>85</v>
      </c>
      <c r="AW939" s="12" t="s">
        <v>37</v>
      </c>
      <c r="AX939" s="12" t="s">
        <v>75</v>
      </c>
      <c r="AY939" s="164" t="s">
        <v>147</v>
      </c>
    </row>
    <row r="940" spans="2:51" s="12" customFormat="1" ht="11.25">
      <c r="B940" s="157"/>
      <c r="D940" s="158" t="s">
        <v>218</v>
      </c>
      <c r="E940" s="164" t="s">
        <v>19</v>
      </c>
      <c r="F940" s="159" t="s">
        <v>813</v>
      </c>
      <c r="H940" s="160">
        <v>6.8440000000000003</v>
      </c>
      <c r="I940" s="161"/>
      <c r="L940" s="157"/>
      <c r="M940" s="162"/>
      <c r="T940" s="163"/>
      <c r="AT940" s="164" t="s">
        <v>218</v>
      </c>
      <c r="AU940" s="164" t="s">
        <v>85</v>
      </c>
      <c r="AV940" s="12" t="s">
        <v>85</v>
      </c>
      <c r="AW940" s="12" t="s">
        <v>37</v>
      </c>
      <c r="AX940" s="12" t="s">
        <v>75</v>
      </c>
      <c r="AY940" s="164" t="s">
        <v>147</v>
      </c>
    </row>
    <row r="941" spans="2:51" s="12" customFormat="1" ht="11.25">
      <c r="B941" s="157"/>
      <c r="D941" s="158" t="s">
        <v>218</v>
      </c>
      <c r="E941" s="164" t="s">
        <v>19</v>
      </c>
      <c r="F941" s="159" t="s">
        <v>814</v>
      </c>
      <c r="H941" s="160">
        <v>3.9609999999999999</v>
      </c>
      <c r="I941" s="161"/>
      <c r="L941" s="157"/>
      <c r="M941" s="162"/>
      <c r="T941" s="163"/>
      <c r="AT941" s="164" t="s">
        <v>218</v>
      </c>
      <c r="AU941" s="164" t="s">
        <v>85</v>
      </c>
      <c r="AV941" s="12" t="s">
        <v>85</v>
      </c>
      <c r="AW941" s="12" t="s">
        <v>37</v>
      </c>
      <c r="AX941" s="12" t="s">
        <v>75</v>
      </c>
      <c r="AY941" s="164" t="s">
        <v>147</v>
      </c>
    </row>
    <row r="942" spans="2:51" s="12" customFormat="1" ht="11.25">
      <c r="B942" s="157"/>
      <c r="D942" s="158" t="s">
        <v>218</v>
      </c>
      <c r="E942" s="164" t="s">
        <v>19</v>
      </c>
      <c r="F942" s="159" t="s">
        <v>815</v>
      </c>
      <c r="H942" s="160">
        <v>3.44</v>
      </c>
      <c r="I942" s="161"/>
      <c r="L942" s="157"/>
      <c r="M942" s="162"/>
      <c r="T942" s="163"/>
      <c r="AT942" s="164" t="s">
        <v>218</v>
      </c>
      <c r="AU942" s="164" t="s">
        <v>85</v>
      </c>
      <c r="AV942" s="12" t="s">
        <v>85</v>
      </c>
      <c r="AW942" s="12" t="s">
        <v>37</v>
      </c>
      <c r="AX942" s="12" t="s">
        <v>75</v>
      </c>
      <c r="AY942" s="164" t="s">
        <v>147</v>
      </c>
    </row>
    <row r="943" spans="2:51" s="12" customFormat="1" ht="11.25">
      <c r="B943" s="157"/>
      <c r="D943" s="158" t="s">
        <v>218</v>
      </c>
      <c r="E943" s="164" t="s">
        <v>19</v>
      </c>
      <c r="F943" s="159" t="s">
        <v>816</v>
      </c>
      <c r="H943" s="160">
        <v>6.6959999999999997</v>
      </c>
      <c r="I943" s="161"/>
      <c r="L943" s="157"/>
      <c r="M943" s="162"/>
      <c r="T943" s="163"/>
      <c r="AT943" s="164" t="s">
        <v>218</v>
      </c>
      <c r="AU943" s="164" t="s">
        <v>85</v>
      </c>
      <c r="AV943" s="12" t="s">
        <v>85</v>
      </c>
      <c r="AW943" s="12" t="s">
        <v>37</v>
      </c>
      <c r="AX943" s="12" t="s">
        <v>75</v>
      </c>
      <c r="AY943" s="164" t="s">
        <v>147</v>
      </c>
    </row>
    <row r="944" spans="2:51" s="12" customFormat="1" ht="11.25">
      <c r="B944" s="157"/>
      <c r="D944" s="158" t="s">
        <v>218</v>
      </c>
      <c r="E944" s="164" t="s">
        <v>19</v>
      </c>
      <c r="F944" s="159" t="s">
        <v>817</v>
      </c>
      <c r="H944" s="160">
        <v>1.845</v>
      </c>
      <c r="I944" s="161"/>
      <c r="L944" s="157"/>
      <c r="M944" s="162"/>
      <c r="T944" s="163"/>
      <c r="AT944" s="164" t="s">
        <v>218</v>
      </c>
      <c r="AU944" s="164" t="s">
        <v>85</v>
      </c>
      <c r="AV944" s="12" t="s">
        <v>85</v>
      </c>
      <c r="AW944" s="12" t="s">
        <v>37</v>
      </c>
      <c r="AX944" s="12" t="s">
        <v>75</v>
      </c>
      <c r="AY944" s="164" t="s">
        <v>147</v>
      </c>
    </row>
    <row r="945" spans="2:65" s="14" customFormat="1" ht="11.25">
      <c r="B945" s="171"/>
      <c r="D945" s="158" t="s">
        <v>218</v>
      </c>
      <c r="E945" s="172" t="s">
        <v>19</v>
      </c>
      <c r="F945" s="173" t="s">
        <v>256</v>
      </c>
      <c r="H945" s="174">
        <v>350.66899999999998</v>
      </c>
      <c r="I945" s="175"/>
      <c r="L945" s="171"/>
      <c r="M945" s="176"/>
      <c r="T945" s="177"/>
      <c r="AT945" s="172" t="s">
        <v>218</v>
      </c>
      <c r="AU945" s="172" t="s">
        <v>85</v>
      </c>
      <c r="AV945" s="14" t="s">
        <v>153</v>
      </c>
      <c r="AW945" s="14" t="s">
        <v>37</v>
      </c>
      <c r="AX945" s="14" t="s">
        <v>83</v>
      </c>
      <c r="AY945" s="172" t="s">
        <v>147</v>
      </c>
    </row>
    <row r="946" spans="2:65" s="1" customFormat="1" ht="16.5" customHeight="1">
      <c r="B946" s="32"/>
      <c r="C946" s="128" t="s">
        <v>818</v>
      </c>
      <c r="D946" s="128" t="s">
        <v>149</v>
      </c>
      <c r="E946" s="129" t="s">
        <v>819</v>
      </c>
      <c r="F946" s="130" t="s">
        <v>820</v>
      </c>
      <c r="G946" s="131" t="s">
        <v>159</v>
      </c>
      <c r="H946" s="132">
        <v>2092.35</v>
      </c>
      <c r="I946" s="133"/>
      <c r="J946" s="134">
        <f>ROUND(I946*H946,2)</f>
        <v>0</v>
      </c>
      <c r="K946" s="135"/>
      <c r="L946" s="32"/>
      <c r="M946" s="136" t="s">
        <v>19</v>
      </c>
      <c r="N946" s="137" t="s">
        <v>46</v>
      </c>
      <c r="P946" s="138">
        <f>O946*H946</f>
        <v>0</v>
      </c>
      <c r="Q946" s="138">
        <v>0</v>
      </c>
      <c r="R946" s="138">
        <f>Q946*H946</f>
        <v>0</v>
      </c>
      <c r="S946" s="138">
        <v>0</v>
      </c>
      <c r="T946" s="139">
        <f>S946*H946</f>
        <v>0</v>
      </c>
      <c r="AR946" s="140" t="s">
        <v>153</v>
      </c>
      <c r="AT946" s="140" t="s">
        <v>149</v>
      </c>
      <c r="AU946" s="140" t="s">
        <v>85</v>
      </c>
      <c r="AY946" s="17" t="s">
        <v>147</v>
      </c>
      <c r="BE946" s="141">
        <f>IF(N946="základní",J946,0)</f>
        <v>0</v>
      </c>
      <c r="BF946" s="141">
        <f>IF(N946="snížená",J946,0)</f>
        <v>0</v>
      </c>
      <c r="BG946" s="141">
        <f>IF(N946="zákl. přenesená",J946,0)</f>
        <v>0</v>
      </c>
      <c r="BH946" s="141">
        <f>IF(N946="sníž. přenesená",J946,0)</f>
        <v>0</v>
      </c>
      <c r="BI946" s="141">
        <f>IF(N946="nulová",J946,0)</f>
        <v>0</v>
      </c>
      <c r="BJ946" s="17" t="s">
        <v>83</v>
      </c>
      <c r="BK946" s="141">
        <f>ROUND(I946*H946,2)</f>
        <v>0</v>
      </c>
      <c r="BL946" s="17" t="s">
        <v>153</v>
      </c>
      <c r="BM946" s="140" t="s">
        <v>821</v>
      </c>
    </row>
    <row r="947" spans="2:65" s="1" customFormat="1" ht="11.25">
      <c r="B947" s="32"/>
      <c r="D947" s="142" t="s">
        <v>155</v>
      </c>
      <c r="F947" s="143" t="s">
        <v>822</v>
      </c>
      <c r="I947" s="144"/>
      <c r="L947" s="32"/>
      <c r="M947" s="145"/>
      <c r="T947" s="53"/>
      <c r="AT947" s="17" t="s">
        <v>155</v>
      </c>
      <c r="AU947" s="17" t="s">
        <v>85</v>
      </c>
    </row>
    <row r="948" spans="2:65" s="13" customFormat="1" ht="11.25">
      <c r="B948" s="165"/>
      <c r="D948" s="158" t="s">
        <v>218</v>
      </c>
      <c r="E948" s="166" t="s">
        <v>19</v>
      </c>
      <c r="F948" s="167" t="s">
        <v>386</v>
      </c>
      <c r="H948" s="166" t="s">
        <v>19</v>
      </c>
      <c r="I948" s="168"/>
      <c r="L948" s="165"/>
      <c r="M948" s="169"/>
      <c r="T948" s="170"/>
      <c r="AT948" s="166" t="s">
        <v>218</v>
      </c>
      <c r="AU948" s="166" t="s">
        <v>85</v>
      </c>
      <c r="AV948" s="13" t="s">
        <v>83</v>
      </c>
      <c r="AW948" s="13" t="s">
        <v>37</v>
      </c>
      <c r="AX948" s="13" t="s">
        <v>75</v>
      </c>
      <c r="AY948" s="166" t="s">
        <v>147</v>
      </c>
    </row>
    <row r="949" spans="2:65" s="12" customFormat="1" ht="11.25">
      <c r="B949" s="157"/>
      <c r="D949" s="158" t="s">
        <v>218</v>
      </c>
      <c r="E949" s="164" t="s">
        <v>19</v>
      </c>
      <c r="F949" s="159" t="s">
        <v>823</v>
      </c>
      <c r="H949" s="160">
        <v>465.16</v>
      </c>
      <c r="I949" s="161"/>
      <c r="L949" s="157"/>
      <c r="M949" s="162"/>
      <c r="T949" s="163"/>
      <c r="AT949" s="164" t="s">
        <v>218</v>
      </c>
      <c r="AU949" s="164" t="s">
        <v>85</v>
      </c>
      <c r="AV949" s="12" t="s">
        <v>85</v>
      </c>
      <c r="AW949" s="12" t="s">
        <v>37</v>
      </c>
      <c r="AX949" s="12" t="s">
        <v>75</v>
      </c>
      <c r="AY949" s="164" t="s">
        <v>147</v>
      </c>
    </row>
    <row r="950" spans="2:65" s="13" customFormat="1" ht="11.25">
      <c r="B950" s="165"/>
      <c r="D950" s="158" t="s">
        <v>218</v>
      </c>
      <c r="E950" s="166" t="s">
        <v>19</v>
      </c>
      <c r="F950" s="167" t="s">
        <v>410</v>
      </c>
      <c r="H950" s="166" t="s">
        <v>19</v>
      </c>
      <c r="I950" s="168"/>
      <c r="L950" s="165"/>
      <c r="M950" s="169"/>
      <c r="T950" s="170"/>
      <c r="AT950" s="166" t="s">
        <v>218</v>
      </c>
      <c r="AU950" s="166" t="s">
        <v>85</v>
      </c>
      <c r="AV950" s="13" t="s">
        <v>83</v>
      </c>
      <c r="AW950" s="13" t="s">
        <v>37</v>
      </c>
      <c r="AX950" s="13" t="s">
        <v>75</v>
      </c>
      <c r="AY950" s="166" t="s">
        <v>147</v>
      </c>
    </row>
    <row r="951" spans="2:65" s="12" customFormat="1" ht="11.25">
      <c r="B951" s="157"/>
      <c r="D951" s="158" t="s">
        <v>218</v>
      </c>
      <c r="E951" s="164" t="s">
        <v>19</v>
      </c>
      <c r="F951" s="159" t="s">
        <v>824</v>
      </c>
      <c r="H951" s="160">
        <v>131.37</v>
      </c>
      <c r="I951" s="161"/>
      <c r="L951" s="157"/>
      <c r="M951" s="162"/>
      <c r="T951" s="163"/>
      <c r="AT951" s="164" t="s">
        <v>218</v>
      </c>
      <c r="AU951" s="164" t="s">
        <v>85</v>
      </c>
      <c r="AV951" s="12" t="s">
        <v>85</v>
      </c>
      <c r="AW951" s="12" t="s">
        <v>37</v>
      </c>
      <c r="AX951" s="12" t="s">
        <v>75</v>
      </c>
      <c r="AY951" s="164" t="s">
        <v>147</v>
      </c>
    </row>
    <row r="952" spans="2:65" s="13" customFormat="1" ht="11.25">
      <c r="B952" s="165"/>
      <c r="D952" s="158" t="s">
        <v>218</v>
      </c>
      <c r="E952" s="166" t="s">
        <v>19</v>
      </c>
      <c r="F952" s="167" t="s">
        <v>390</v>
      </c>
      <c r="H952" s="166" t="s">
        <v>19</v>
      </c>
      <c r="I952" s="168"/>
      <c r="L952" s="165"/>
      <c r="M952" s="169"/>
      <c r="T952" s="170"/>
      <c r="AT952" s="166" t="s">
        <v>218</v>
      </c>
      <c r="AU952" s="166" t="s">
        <v>85</v>
      </c>
      <c r="AV952" s="13" t="s">
        <v>83</v>
      </c>
      <c r="AW952" s="13" t="s">
        <v>37</v>
      </c>
      <c r="AX952" s="13" t="s">
        <v>75</v>
      </c>
      <c r="AY952" s="166" t="s">
        <v>147</v>
      </c>
    </row>
    <row r="953" spans="2:65" s="12" customFormat="1" ht="11.25">
      <c r="B953" s="157"/>
      <c r="D953" s="158" t="s">
        <v>218</v>
      </c>
      <c r="E953" s="164" t="s">
        <v>19</v>
      </c>
      <c r="F953" s="159" t="s">
        <v>825</v>
      </c>
      <c r="H953" s="160">
        <v>219.82</v>
      </c>
      <c r="I953" s="161"/>
      <c r="L953" s="157"/>
      <c r="M953" s="162"/>
      <c r="T953" s="163"/>
      <c r="AT953" s="164" t="s">
        <v>218</v>
      </c>
      <c r="AU953" s="164" t="s">
        <v>85</v>
      </c>
      <c r="AV953" s="12" t="s">
        <v>85</v>
      </c>
      <c r="AW953" s="12" t="s">
        <v>37</v>
      </c>
      <c r="AX953" s="12" t="s">
        <v>75</v>
      </c>
      <c r="AY953" s="164" t="s">
        <v>147</v>
      </c>
    </row>
    <row r="954" spans="2:65" s="13" customFormat="1" ht="11.25">
      <c r="B954" s="165"/>
      <c r="D954" s="158" t="s">
        <v>218</v>
      </c>
      <c r="E954" s="166" t="s">
        <v>19</v>
      </c>
      <c r="F954" s="167" t="s">
        <v>383</v>
      </c>
      <c r="H954" s="166" t="s">
        <v>19</v>
      </c>
      <c r="I954" s="168"/>
      <c r="L954" s="165"/>
      <c r="M954" s="169"/>
      <c r="T954" s="170"/>
      <c r="AT954" s="166" t="s">
        <v>218</v>
      </c>
      <c r="AU954" s="166" t="s">
        <v>85</v>
      </c>
      <c r="AV954" s="13" t="s">
        <v>83</v>
      </c>
      <c r="AW954" s="13" t="s">
        <v>37</v>
      </c>
      <c r="AX954" s="13" t="s">
        <v>75</v>
      </c>
      <c r="AY954" s="166" t="s">
        <v>147</v>
      </c>
    </row>
    <row r="955" spans="2:65" s="12" customFormat="1" ht="11.25">
      <c r="B955" s="157"/>
      <c r="D955" s="158" t="s">
        <v>218</v>
      </c>
      <c r="E955" s="164" t="s">
        <v>19</v>
      </c>
      <c r="F955" s="159" t="s">
        <v>823</v>
      </c>
      <c r="H955" s="160">
        <v>465.16</v>
      </c>
      <c r="I955" s="161"/>
      <c r="L955" s="157"/>
      <c r="M955" s="162"/>
      <c r="T955" s="163"/>
      <c r="AT955" s="164" t="s">
        <v>218</v>
      </c>
      <c r="AU955" s="164" t="s">
        <v>85</v>
      </c>
      <c r="AV955" s="12" t="s">
        <v>85</v>
      </c>
      <c r="AW955" s="12" t="s">
        <v>37</v>
      </c>
      <c r="AX955" s="12" t="s">
        <v>75</v>
      </c>
      <c r="AY955" s="164" t="s">
        <v>147</v>
      </c>
    </row>
    <row r="956" spans="2:65" s="13" customFormat="1" ht="11.25">
      <c r="B956" s="165"/>
      <c r="D956" s="158" t="s">
        <v>218</v>
      </c>
      <c r="E956" s="166" t="s">
        <v>19</v>
      </c>
      <c r="F956" s="167" t="s">
        <v>392</v>
      </c>
      <c r="H956" s="166" t="s">
        <v>19</v>
      </c>
      <c r="I956" s="168"/>
      <c r="L956" s="165"/>
      <c r="M956" s="169"/>
      <c r="T956" s="170"/>
      <c r="AT956" s="166" t="s">
        <v>218</v>
      </c>
      <c r="AU956" s="166" t="s">
        <v>85</v>
      </c>
      <c r="AV956" s="13" t="s">
        <v>83</v>
      </c>
      <c r="AW956" s="13" t="s">
        <v>37</v>
      </c>
      <c r="AX956" s="13" t="s">
        <v>75</v>
      </c>
      <c r="AY956" s="166" t="s">
        <v>147</v>
      </c>
    </row>
    <row r="957" spans="2:65" s="12" customFormat="1" ht="11.25">
      <c r="B957" s="157"/>
      <c r="D957" s="158" t="s">
        <v>218</v>
      </c>
      <c r="E957" s="164" t="s">
        <v>19</v>
      </c>
      <c r="F957" s="159" t="s">
        <v>826</v>
      </c>
      <c r="H957" s="160">
        <v>448.92</v>
      </c>
      <c r="I957" s="161"/>
      <c r="L957" s="157"/>
      <c r="M957" s="162"/>
      <c r="T957" s="163"/>
      <c r="AT957" s="164" t="s">
        <v>218</v>
      </c>
      <c r="AU957" s="164" t="s">
        <v>85</v>
      </c>
      <c r="AV957" s="12" t="s">
        <v>85</v>
      </c>
      <c r="AW957" s="12" t="s">
        <v>37</v>
      </c>
      <c r="AX957" s="12" t="s">
        <v>75</v>
      </c>
      <c r="AY957" s="164" t="s">
        <v>147</v>
      </c>
    </row>
    <row r="958" spans="2:65" s="13" customFormat="1" ht="11.25">
      <c r="B958" s="165"/>
      <c r="D958" s="158" t="s">
        <v>218</v>
      </c>
      <c r="E958" s="166" t="s">
        <v>19</v>
      </c>
      <c r="F958" s="167" t="s">
        <v>394</v>
      </c>
      <c r="H958" s="166" t="s">
        <v>19</v>
      </c>
      <c r="I958" s="168"/>
      <c r="L958" s="165"/>
      <c r="M958" s="169"/>
      <c r="T958" s="170"/>
      <c r="AT958" s="166" t="s">
        <v>218</v>
      </c>
      <c r="AU958" s="166" t="s">
        <v>85</v>
      </c>
      <c r="AV958" s="13" t="s">
        <v>83</v>
      </c>
      <c r="AW958" s="13" t="s">
        <v>37</v>
      </c>
      <c r="AX958" s="13" t="s">
        <v>75</v>
      </c>
      <c r="AY958" s="166" t="s">
        <v>147</v>
      </c>
    </row>
    <row r="959" spans="2:65" s="12" customFormat="1" ht="11.25">
      <c r="B959" s="157"/>
      <c r="D959" s="158" t="s">
        <v>218</v>
      </c>
      <c r="E959" s="164" t="s">
        <v>19</v>
      </c>
      <c r="F959" s="159" t="s">
        <v>827</v>
      </c>
      <c r="H959" s="160">
        <v>361.92</v>
      </c>
      <c r="I959" s="161"/>
      <c r="L959" s="157"/>
      <c r="M959" s="162"/>
      <c r="T959" s="163"/>
      <c r="AT959" s="164" t="s">
        <v>218</v>
      </c>
      <c r="AU959" s="164" t="s">
        <v>85</v>
      </c>
      <c r="AV959" s="12" t="s">
        <v>85</v>
      </c>
      <c r="AW959" s="12" t="s">
        <v>37</v>
      </c>
      <c r="AX959" s="12" t="s">
        <v>75</v>
      </c>
      <c r="AY959" s="164" t="s">
        <v>147</v>
      </c>
    </row>
    <row r="960" spans="2:65" s="14" customFormat="1" ht="11.25">
      <c r="B960" s="171"/>
      <c r="D960" s="158" t="s">
        <v>218</v>
      </c>
      <c r="E960" s="172" t="s">
        <v>19</v>
      </c>
      <c r="F960" s="173" t="s">
        <v>256</v>
      </c>
      <c r="H960" s="174">
        <v>2092.35</v>
      </c>
      <c r="I960" s="175"/>
      <c r="L960" s="171"/>
      <c r="M960" s="176"/>
      <c r="T960" s="177"/>
      <c r="AT960" s="172" t="s">
        <v>218</v>
      </c>
      <c r="AU960" s="172" t="s">
        <v>85</v>
      </c>
      <c r="AV960" s="14" t="s">
        <v>153</v>
      </c>
      <c r="AW960" s="14" t="s">
        <v>37</v>
      </c>
      <c r="AX960" s="14" t="s">
        <v>83</v>
      </c>
      <c r="AY960" s="172" t="s">
        <v>147</v>
      </c>
    </row>
    <row r="961" spans="2:65" s="1" customFormat="1" ht="37.9" customHeight="1">
      <c r="B961" s="32"/>
      <c r="C961" s="128" t="s">
        <v>828</v>
      </c>
      <c r="D961" s="128" t="s">
        <v>149</v>
      </c>
      <c r="E961" s="129" t="s">
        <v>829</v>
      </c>
      <c r="F961" s="130" t="s">
        <v>830</v>
      </c>
      <c r="G961" s="131" t="s">
        <v>236</v>
      </c>
      <c r="H961" s="132">
        <v>350</v>
      </c>
      <c r="I961" s="133"/>
      <c r="J961" s="134">
        <f>ROUND(I961*H961,2)</f>
        <v>0</v>
      </c>
      <c r="K961" s="135"/>
      <c r="L961" s="32"/>
      <c r="M961" s="136" t="s">
        <v>19</v>
      </c>
      <c r="N961" s="137" t="s">
        <v>46</v>
      </c>
      <c r="P961" s="138">
        <f>O961*H961</f>
        <v>0</v>
      </c>
      <c r="Q961" s="138">
        <v>0</v>
      </c>
      <c r="R961" s="138">
        <f>Q961*H961</f>
        <v>0</v>
      </c>
      <c r="S961" s="138">
        <v>0</v>
      </c>
      <c r="T961" s="139">
        <f>S961*H961</f>
        <v>0</v>
      </c>
      <c r="AR961" s="140" t="s">
        <v>153</v>
      </c>
      <c r="AT961" s="140" t="s">
        <v>149</v>
      </c>
      <c r="AU961" s="140" t="s">
        <v>85</v>
      </c>
      <c r="AY961" s="17" t="s">
        <v>147</v>
      </c>
      <c r="BE961" s="141">
        <f>IF(N961="základní",J961,0)</f>
        <v>0</v>
      </c>
      <c r="BF961" s="141">
        <f>IF(N961="snížená",J961,0)</f>
        <v>0</v>
      </c>
      <c r="BG961" s="141">
        <f>IF(N961="zákl. přenesená",J961,0)</f>
        <v>0</v>
      </c>
      <c r="BH961" s="141">
        <f>IF(N961="sníž. přenesená",J961,0)</f>
        <v>0</v>
      </c>
      <c r="BI961" s="141">
        <f>IF(N961="nulová",J961,0)</f>
        <v>0</v>
      </c>
      <c r="BJ961" s="17" t="s">
        <v>83</v>
      </c>
      <c r="BK961" s="141">
        <f>ROUND(I961*H961,2)</f>
        <v>0</v>
      </c>
      <c r="BL961" s="17" t="s">
        <v>153</v>
      </c>
      <c r="BM961" s="140" t="s">
        <v>831</v>
      </c>
    </row>
    <row r="962" spans="2:65" s="1" customFormat="1" ht="11.25">
      <c r="B962" s="32"/>
      <c r="D962" s="142" t="s">
        <v>155</v>
      </c>
      <c r="F962" s="143" t="s">
        <v>832</v>
      </c>
      <c r="I962" s="144"/>
      <c r="L962" s="32"/>
      <c r="M962" s="145"/>
      <c r="T962" s="53"/>
      <c r="AT962" s="17" t="s">
        <v>155</v>
      </c>
      <c r="AU962" s="17" t="s">
        <v>85</v>
      </c>
    </row>
    <row r="963" spans="2:65" s="1" customFormat="1" ht="33" customHeight="1">
      <c r="B963" s="32"/>
      <c r="C963" s="128" t="s">
        <v>833</v>
      </c>
      <c r="D963" s="128" t="s">
        <v>149</v>
      </c>
      <c r="E963" s="129" t="s">
        <v>834</v>
      </c>
      <c r="F963" s="130" t="s">
        <v>835</v>
      </c>
      <c r="G963" s="131" t="s">
        <v>152</v>
      </c>
      <c r="H963" s="132">
        <v>3.573</v>
      </c>
      <c r="I963" s="133"/>
      <c r="J963" s="134">
        <f>ROUND(I963*H963,2)</f>
        <v>0</v>
      </c>
      <c r="K963" s="135"/>
      <c r="L963" s="32"/>
      <c r="M963" s="136" t="s">
        <v>19</v>
      </c>
      <c r="N963" s="137" t="s">
        <v>46</v>
      </c>
      <c r="P963" s="138">
        <f>O963*H963</f>
        <v>0</v>
      </c>
      <c r="Q963" s="138">
        <v>2.3010199999999998</v>
      </c>
      <c r="R963" s="138">
        <f>Q963*H963</f>
        <v>8.2215444599999987</v>
      </c>
      <c r="S963" s="138">
        <v>0</v>
      </c>
      <c r="T963" s="139">
        <f>S963*H963</f>
        <v>0</v>
      </c>
      <c r="AR963" s="140" t="s">
        <v>153</v>
      </c>
      <c r="AT963" s="140" t="s">
        <v>149</v>
      </c>
      <c r="AU963" s="140" t="s">
        <v>85</v>
      </c>
      <c r="AY963" s="17" t="s">
        <v>147</v>
      </c>
      <c r="BE963" s="141">
        <f>IF(N963="základní",J963,0)</f>
        <v>0</v>
      </c>
      <c r="BF963" s="141">
        <f>IF(N963="snížená",J963,0)</f>
        <v>0</v>
      </c>
      <c r="BG963" s="141">
        <f>IF(N963="zákl. přenesená",J963,0)</f>
        <v>0</v>
      </c>
      <c r="BH963" s="141">
        <f>IF(N963="sníž. přenesená",J963,0)</f>
        <v>0</v>
      </c>
      <c r="BI963" s="141">
        <f>IF(N963="nulová",J963,0)</f>
        <v>0</v>
      </c>
      <c r="BJ963" s="17" t="s">
        <v>83</v>
      </c>
      <c r="BK963" s="141">
        <f>ROUND(I963*H963,2)</f>
        <v>0</v>
      </c>
      <c r="BL963" s="17" t="s">
        <v>153</v>
      </c>
      <c r="BM963" s="140" t="s">
        <v>836</v>
      </c>
    </row>
    <row r="964" spans="2:65" s="1" customFormat="1" ht="11.25">
      <c r="B964" s="32"/>
      <c r="D964" s="142" t="s">
        <v>155</v>
      </c>
      <c r="F964" s="143" t="s">
        <v>837</v>
      </c>
      <c r="I964" s="144"/>
      <c r="L964" s="32"/>
      <c r="M964" s="145"/>
      <c r="T964" s="53"/>
      <c r="AT964" s="17" t="s">
        <v>155</v>
      </c>
      <c r="AU964" s="17" t="s">
        <v>85</v>
      </c>
    </row>
    <row r="965" spans="2:65" s="1" customFormat="1" ht="37.9" customHeight="1">
      <c r="B965" s="32"/>
      <c r="C965" s="128" t="s">
        <v>838</v>
      </c>
      <c r="D965" s="128" t="s">
        <v>149</v>
      </c>
      <c r="E965" s="129" t="s">
        <v>839</v>
      </c>
      <c r="F965" s="130" t="s">
        <v>840</v>
      </c>
      <c r="G965" s="131" t="s">
        <v>152</v>
      </c>
      <c r="H965" s="132">
        <v>0.6</v>
      </c>
      <c r="I965" s="133"/>
      <c r="J965" s="134">
        <f>ROUND(I965*H965,2)</f>
        <v>0</v>
      </c>
      <c r="K965" s="135"/>
      <c r="L965" s="32"/>
      <c r="M965" s="136" t="s">
        <v>19</v>
      </c>
      <c r="N965" s="137" t="s">
        <v>46</v>
      </c>
      <c r="P965" s="138">
        <f>O965*H965</f>
        <v>0</v>
      </c>
      <c r="Q965" s="138">
        <v>2.3010199999999998</v>
      </c>
      <c r="R965" s="138">
        <f>Q965*H965</f>
        <v>1.380612</v>
      </c>
      <c r="S965" s="138">
        <v>0</v>
      </c>
      <c r="T965" s="139">
        <f>S965*H965</f>
        <v>0</v>
      </c>
      <c r="AR965" s="140" t="s">
        <v>153</v>
      </c>
      <c r="AT965" s="140" t="s">
        <v>149</v>
      </c>
      <c r="AU965" s="140" t="s">
        <v>85</v>
      </c>
      <c r="AY965" s="17" t="s">
        <v>147</v>
      </c>
      <c r="BE965" s="141">
        <f>IF(N965="základní",J965,0)</f>
        <v>0</v>
      </c>
      <c r="BF965" s="141">
        <f>IF(N965="snížená",J965,0)</f>
        <v>0</v>
      </c>
      <c r="BG965" s="141">
        <f>IF(N965="zákl. přenesená",J965,0)</f>
        <v>0</v>
      </c>
      <c r="BH965" s="141">
        <f>IF(N965="sníž. přenesená",J965,0)</f>
        <v>0</v>
      </c>
      <c r="BI965" s="141">
        <f>IF(N965="nulová",J965,0)</f>
        <v>0</v>
      </c>
      <c r="BJ965" s="17" t="s">
        <v>83</v>
      </c>
      <c r="BK965" s="141">
        <f>ROUND(I965*H965,2)</f>
        <v>0</v>
      </c>
      <c r="BL965" s="17" t="s">
        <v>153</v>
      </c>
      <c r="BM965" s="140" t="s">
        <v>841</v>
      </c>
    </row>
    <row r="966" spans="2:65" s="1" customFormat="1" ht="11.25">
      <c r="B966" s="32"/>
      <c r="D966" s="142" t="s">
        <v>155</v>
      </c>
      <c r="F966" s="143" t="s">
        <v>842</v>
      </c>
      <c r="I966" s="144"/>
      <c r="L966" s="32"/>
      <c r="M966" s="145"/>
      <c r="T966" s="53"/>
      <c r="AT966" s="17" t="s">
        <v>155</v>
      </c>
      <c r="AU966" s="17" t="s">
        <v>85</v>
      </c>
    </row>
    <row r="967" spans="2:65" s="1" customFormat="1" ht="33" customHeight="1">
      <c r="B967" s="32"/>
      <c r="C967" s="128" t="s">
        <v>843</v>
      </c>
      <c r="D967" s="128" t="s">
        <v>149</v>
      </c>
      <c r="E967" s="129" t="s">
        <v>844</v>
      </c>
      <c r="F967" s="130" t="s">
        <v>845</v>
      </c>
      <c r="G967" s="131" t="s">
        <v>152</v>
      </c>
      <c r="H967" s="132">
        <v>3.573</v>
      </c>
      <c r="I967" s="133"/>
      <c r="J967" s="134">
        <f>ROUND(I967*H967,2)</f>
        <v>0</v>
      </c>
      <c r="K967" s="135"/>
      <c r="L967" s="32"/>
      <c r="M967" s="136" t="s">
        <v>19</v>
      </c>
      <c r="N967" s="137" t="s">
        <v>46</v>
      </c>
      <c r="P967" s="138">
        <f>O967*H967</f>
        <v>0</v>
      </c>
      <c r="Q967" s="138">
        <v>0</v>
      </c>
      <c r="R967" s="138">
        <f>Q967*H967</f>
        <v>0</v>
      </c>
      <c r="S967" s="138">
        <v>0</v>
      </c>
      <c r="T967" s="139">
        <f>S967*H967</f>
        <v>0</v>
      </c>
      <c r="AR967" s="140" t="s">
        <v>153</v>
      </c>
      <c r="AT967" s="140" t="s">
        <v>149</v>
      </c>
      <c r="AU967" s="140" t="s">
        <v>85</v>
      </c>
      <c r="AY967" s="17" t="s">
        <v>147</v>
      </c>
      <c r="BE967" s="141">
        <f>IF(N967="základní",J967,0)</f>
        <v>0</v>
      </c>
      <c r="BF967" s="141">
        <f>IF(N967="snížená",J967,0)</f>
        <v>0</v>
      </c>
      <c r="BG967" s="141">
        <f>IF(N967="zákl. přenesená",J967,0)</f>
        <v>0</v>
      </c>
      <c r="BH967" s="141">
        <f>IF(N967="sníž. přenesená",J967,0)</f>
        <v>0</v>
      </c>
      <c r="BI967" s="141">
        <f>IF(N967="nulová",J967,0)</f>
        <v>0</v>
      </c>
      <c r="BJ967" s="17" t="s">
        <v>83</v>
      </c>
      <c r="BK967" s="141">
        <f>ROUND(I967*H967,2)</f>
        <v>0</v>
      </c>
      <c r="BL967" s="17" t="s">
        <v>153</v>
      </c>
      <c r="BM967" s="140" t="s">
        <v>846</v>
      </c>
    </row>
    <row r="968" spans="2:65" s="1" customFormat="1" ht="11.25">
      <c r="B968" s="32"/>
      <c r="D968" s="142" t="s">
        <v>155</v>
      </c>
      <c r="F968" s="143" t="s">
        <v>847</v>
      </c>
      <c r="I968" s="144"/>
      <c r="L968" s="32"/>
      <c r="M968" s="145"/>
      <c r="T968" s="53"/>
      <c r="AT968" s="17" t="s">
        <v>155</v>
      </c>
      <c r="AU968" s="17" t="s">
        <v>85</v>
      </c>
    </row>
    <row r="969" spans="2:65" s="1" customFormat="1" ht="33" customHeight="1">
      <c r="B969" s="32"/>
      <c r="C969" s="128" t="s">
        <v>848</v>
      </c>
      <c r="D969" s="128" t="s">
        <v>149</v>
      </c>
      <c r="E969" s="129" t="s">
        <v>849</v>
      </c>
      <c r="F969" s="130" t="s">
        <v>850</v>
      </c>
      <c r="G969" s="131" t="s">
        <v>152</v>
      </c>
      <c r="H969" s="132">
        <v>3.573</v>
      </c>
      <c r="I969" s="133"/>
      <c r="J969" s="134">
        <f>ROUND(I969*H969,2)</f>
        <v>0</v>
      </c>
      <c r="K969" s="135"/>
      <c r="L969" s="32"/>
      <c r="M969" s="136" t="s">
        <v>19</v>
      </c>
      <c r="N969" s="137" t="s">
        <v>46</v>
      </c>
      <c r="P969" s="138">
        <f>O969*H969</f>
        <v>0</v>
      </c>
      <c r="Q969" s="138">
        <v>0</v>
      </c>
      <c r="R969" s="138">
        <f>Q969*H969</f>
        <v>0</v>
      </c>
      <c r="S969" s="138">
        <v>0</v>
      </c>
      <c r="T969" s="139">
        <f>S969*H969</f>
        <v>0</v>
      </c>
      <c r="AR969" s="140" t="s">
        <v>153</v>
      </c>
      <c r="AT969" s="140" t="s">
        <v>149</v>
      </c>
      <c r="AU969" s="140" t="s">
        <v>85</v>
      </c>
      <c r="AY969" s="17" t="s">
        <v>147</v>
      </c>
      <c r="BE969" s="141">
        <f>IF(N969="základní",J969,0)</f>
        <v>0</v>
      </c>
      <c r="BF969" s="141">
        <f>IF(N969="snížená",J969,0)</f>
        <v>0</v>
      </c>
      <c r="BG969" s="141">
        <f>IF(N969="zákl. přenesená",J969,0)</f>
        <v>0</v>
      </c>
      <c r="BH969" s="141">
        <f>IF(N969="sníž. přenesená",J969,0)</f>
        <v>0</v>
      </c>
      <c r="BI969" s="141">
        <f>IF(N969="nulová",J969,0)</f>
        <v>0</v>
      </c>
      <c r="BJ969" s="17" t="s">
        <v>83</v>
      </c>
      <c r="BK969" s="141">
        <f>ROUND(I969*H969,2)</f>
        <v>0</v>
      </c>
      <c r="BL969" s="17" t="s">
        <v>153</v>
      </c>
      <c r="BM969" s="140" t="s">
        <v>851</v>
      </c>
    </row>
    <row r="970" spans="2:65" s="1" customFormat="1" ht="11.25">
      <c r="B970" s="32"/>
      <c r="D970" s="142" t="s">
        <v>155</v>
      </c>
      <c r="F970" s="143" t="s">
        <v>852</v>
      </c>
      <c r="I970" s="144"/>
      <c r="L970" s="32"/>
      <c r="M970" s="145"/>
      <c r="T970" s="53"/>
      <c r="AT970" s="17" t="s">
        <v>155</v>
      </c>
      <c r="AU970" s="17" t="s">
        <v>85</v>
      </c>
    </row>
    <row r="971" spans="2:65" s="1" customFormat="1" ht="33" customHeight="1">
      <c r="B971" s="32"/>
      <c r="C971" s="128" t="s">
        <v>853</v>
      </c>
      <c r="D971" s="128" t="s">
        <v>149</v>
      </c>
      <c r="E971" s="129" t="s">
        <v>854</v>
      </c>
      <c r="F971" s="130" t="s">
        <v>855</v>
      </c>
      <c r="G971" s="131" t="s">
        <v>159</v>
      </c>
      <c r="H971" s="132">
        <v>30.742999999999999</v>
      </c>
      <c r="I971" s="133"/>
      <c r="J971" s="134">
        <f>ROUND(I971*H971,2)</f>
        <v>0</v>
      </c>
      <c r="K971" s="135"/>
      <c r="L971" s="32"/>
      <c r="M971" s="136" t="s">
        <v>19</v>
      </c>
      <c r="N971" s="137" t="s">
        <v>46</v>
      </c>
      <c r="P971" s="138">
        <f>O971*H971</f>
        <v>0</v>
      </c>
      <c r="Q971" s="138">
        <v>6.3E-2</v>
      </c>
      <c r="R971" s="138">
        <f>Q971*H971</f>
        <v>1.936809</v>
      </c>
      <c r="S971" s="138">
        <v>0</v>
      </c>
      <c r="T971" s="139">
        <f>S971*H971</f>
        <v>0</v>
      </c>
      <c r="AR971" s="140" t="s">
        <v>153</v>
      </c>
      <c r="AT971" s="140" t="s">
        <v>149</v>
      </c>
      <c r="AU971" s="140" t="s">
        <v>85</v>
      </c>
      <c r="AY971" s="17" t="s">
        <v>147</v>
      </c>
      <c r="BE971" s="141">
        <f>IF(N971="základní",J971,0)</f>
        <v>0</v>
      </c>
      <c r="BF971" s="141">
        <f>IF(N971="snížená",J971,0)</f>
        <v>0</v>
      </c>
      <c r="BG971" s="141">
        <f>IF(N971="zákl. přenesená",J971,0)</f>
        <v>0</v>
      </c>
      <c r="BH971" s="141">
        <f>IF(N971="sníž. přenesená",J971,0)</f>
        <v>0</v>
      </c>
      <c r="BI971" s="141">
        <f>IF(N971="nulová",J971,0)</f>
        <v>0</v>
      </c>
      <c r="BJ971" s="17" t="s">
        <v>83</v>
      </c>
      <c r="BK971" s="141">
        <f>ROUND(I971*H971,2)</f>
        <v>0</v>
      </c>
      <c r="BL971" s="17" t="s">
        <v>153</v>
      </c>
      <c r="BM971" s="140" t="s">
        <v>856</v>
      </c>
    </row>
    <row r="972" spans="2:65" s="1" customFormat="1" ht="11.25">
      <c r="B972" s="32"/>
      <c r="D972" s="142" t="s">
        <v>155</v>
      </c>
      <c r="F972" s="143" t="s">
        <v>857</v>
      </c>
      <c r="I972" s="144"/>
      <c r="L972" s="32"/>
      <c r="M972" s="145"/>
      <c r="T972" s="53"/>
      <c r="AT972" s="17" t="s">
        <v>155</v>
      </c>
      <c r="AU972" s="17" t="s">
        <v>85</v>
      </c>
    </row>
    <row r="973" spans="2:65" s="13" customFormat="1" ht="22.5">
      <c r="B973" s="165"/>
      <c r="D973" s="158" t="s">
        <v>218</v>
      </c>
      <c r="E973" s="166" t="s">
        <v>19</v>
      </c>
      <c r="F973" s="167" t="s">
        <v>858</v>
      </c>
      <c r="H973" s="166" t="s">
        <v>19</v>
      </c>
      <c r="I973" s="168"/>
      <c r="L973" s="165"/>
      <c r="M973" s="169"/>
      <c r="T973" s="170"/>
      <c r="AT973" s="166" t="s">
        <v>218</v>
      </c>
      <c r="AU973" s="166" t="s">
        <v>85</v>
      </c>
      <c r="AV973" s="13" t="s">
        <v>83</v>
      </c>
      <c r="AW973" s="13" t="s">
        <v>37</v>
      </c>
      <c r="AX973" s="13" t="s">
        <v>75</v>
      </c>
      <c r="AY973" s="166" t="s">
        <v>147</v>
      </c>
    </row>
    <row r="974" spans="2:65" s="13" customFormat="1" ht="11.25">
      <c r="B974" s="165"/>
      <c r="D974" s="158" t="s">
        <v>218</v>
      </c>
      <c r="E974" s="166" t="s">
        <v>19</v>
      </c>
      <c r="F974" s="167" t="s">
        <v>410</v>
      </c>
      <c r="H974" s="166" t="s">
        <v>19</v>
      </c>
      <c r="I974" s="168"/>
      <c r="L974" s="165"/>
      <c r="M974" s="169"/>
      <c r="T974" s="170"/>
      <c r="AT974" s="166" t="s">
        <v>218</v>
      </c>
      <c r="AU974" s="166" t="s">
        <v>85</v>
      </c>
      <c r="AV974" s="13" t="s">
        <v>83</v>
      </c>
      <c r="AW974" s="13" t="s">
        <v>37</v>
      </c>
      <c r="AX974" s="13" t="s">
        <v>75</v>
      </c>
      <c r="AY974" s="166" t="s">
        <v>147</v>
      </c>
    </row>
    <row r="975" spans="2:65" s="12" customFormat="1" ht="11.25">
      <c r="B975" s="157"/>
      <c r="D975" s="158" t="s">
        <v>218</v>
      </c>
      <c r="E975" s="164" t="s">
        <v>19</v>
      </c>
      <c r="F975" s="159" t="s">
        <v>859</v>
      </c>
      <c r="H975" s="160">
        <v>1.028</v>
      </c>
      <c r="I975" s="161"/>
      <c r="L975" s="157"/>
      <c r="M975" s="162"/>
      <c r="T975" s="163"/>
      <c r="AT975" s="164" t="s">
        <v>218</v>
      </c>
      <c r="AU975" s="164" t="s">
        <v>85</v>
      </c>
      <c r="AV975" s="12" t="s">
        <v>85</v>
      </c>
      <c r="AW975" s="12" t="s">
        <v>37</v>
      </c>
      <c r="AX975" s="12" t="s">
        <v>75</v>
      </c>
      <c r="AY975" s="164" t="s">
        <v>147</v>
      </c>
    </row>
    <row r="976" spans="2:65" s="12" customFormat="1" ht="11.25">
      <c r="B976" s="157"/>
      <c r="D976" s="158" t="s">
        <v>218</v>
      </c>
      <c r="E976" s="164" t="s">
        <v>19</v>
      </c>
      <c r="F976" s="159" t="s">
        <v>860</v>
      </c>
      <c r="H976" s="160">
        <v>1.018</v>
      </c>
      <c r="I976" s="161"/>
      <c r="L976" s="157"/>
      <c r="M976" s="162"/>
      <c r="T976" s="163"/>
      <c r="AT976" s="164" t="s">
        <v>218</v>
      </c>
      <c r="AU976" s="164" t="s">
        <v>85</v>
      </c>
      <c r="AV976" s="12" t="s">
        <v>85</v>
      </c>
      <c r="AW976" s="12" t="s">
        <v>37</v>
      </c>
      <c r="AX976" s="12" t="s">
        <v>75</v>
      </c>
      <c r="AY976" s="164" t="s">
        <v>147</v>
      </c>
    </row>
    <row r="977" spans="2:51" s="13" customFormat="1" ht="11.25">
      <c r="B977" s="165"/>
      <c r="D977" s="158" t="s">
        <v>218</v>
      </c>
      <c r="E977" s="166" t="s">
        <v>19</v>
      </c>
      <c r="F977" s="167" t="s">
        <v>383</v>
      </c>
      <c r="H977" s="166" t="s">
        <v>19</v>
      </c>
      <c r="I977" s="168"/>
      <c r="L977" s="165"/>
      <c r="M977" s="169"/>
      <c r="T977" s="170"/>
      <c r="AT977" s="166" t="s">
        <v>218</v>
      </c>
      <c r="AU977" s="166" t="s">
        <v>85</v>
      </c>
      <c r="AV977" s="13" t="s">
        <v>83</v>
      </c>
      <c r="AW977" s="13" t="s">
        <v>37</v>
      </c>
      <c r="AX977" s="13" t="s">
        <v>75</v>
      </c>
      <c r="AY977" s="166" t="s">
        <v>147</v>
      </c>
    </row>
    <row r="978" spans="2:51" s="12" customFormat="1" ht="11.25">
      <c r="B978" s="157"/>
      <c r="D978" s="158" t="s">
        <v>218</v>
      </c>
      <c r="E978" s="164" t="s">
        <v>19</v>
      </c>
      <c r="F978" s="159" t="s">
        <v>861</v>
      </c>
      <c r="H978" s="160">
        <v>1.52</v>
      </c>
      <c r="I978" s="161"/>
      <c r="L978" s="157"/>
      <c r="M978" s="162"/>
      <c r="T978" s="163"/>
      <c r="AT978" s="164" t="s">
        <v>218</v>
      </c>
      <c r="AU978" s="164" t="s">
        <v>85</v>
      </c>
      <c r="AV978" s="12" t="s">
        <v>85</v>
      </c>
      <c r="AW978" s="12" t="s">
        <v>37</v>
      </c>
      <c r="AX978" s="12" t="s">
        <v>75</v>
      </c>
      <c r="AY978" s="164" t="s">
        <v>147</v>
      </c>
    </row>
    <row r="979" spans="2:51" s="12" customFormat="1" ht="11.25">
      <c r="B979" s="157"/>
      <c r="D979" s="158" t="s">
        <v>218</v>
      </c>
      <c r="E979" s="164" t="s">
        <v>19</v>
      </c>
      <c r="F979" s="159" t="s">
        <v>862</v>
      </c>
      <c r="H979" s="160">
        <v>3.0209999999999999</v>
      </c>
      <c r="I979" s="161"/>
      <c r="L979" s="157"/>
      <c r="M979" s="162"/>
      <c r="T979" s="163"/>
      <c r="AT979" s="164" t="s">
        <v>218</v>
      </c>
      <c r="AU979" s="164" t="s">
        <v>85</v>
      </c>
      <c r="AV979" s="12" t="s">
        <v>85</v>
      </c>
      <c r="AW979" s="12" t="s">
        <v>37</v>
      </c>
      <c r="AX979" s="12" t="s">
        <v>75</v>
      </c>
      <c r="AY979" s="164" t="s">
        <v>147</v>
      </c>
    </row>
    <row r="980" spans="2:51" s="12" customFormat="1" ht="11.25">
      <c r="B980" s="157"/>
      <c r="D980" s="158" t="s">
        <v>218</v>
      </c>
      <c r="E980" s="164" t="s">
        <v>19</v>
      </c>
      <c r="F980" s="159" t="s">
        <v>863</v>
      </c>
      <c r="H980" s="160">
        <v>1.512</v>
      </c>
      <c r="I980" s="161"/>
      <c r="L980" s="157"/>
      <c r="M980" s="162"/>
      <c r="T980" s="163"/>
      <c r="AT980" s="164" t="s">
        <v>218</v>
      </c>
      <c r="AU980" s="164" t="s">
        <v>85</v>
      </c>
      <c r="AV980" s="12" t="s">
        <v>85</v>
      </c>
      <c r="AW980" s="12" t="s">
        <v>37</v>
      </c>
      <c r="AX980" s="12" t="s">
        <v>75</v>
      </c>
      <c r="AY980" s="164" t="s">
        <v>147</v>
      </c>
    </row>
    <row r="981" spans="2:51" s="12" customFormat="1" ht="11.25">
      <c r="B981" s="157"/>
      <c r="D981" s="158" t="s">
        <v>218</v>
      </c>
      <c r="E981" s="164" t="s">
        <v>19</v>
      </c>
      <c r="F981" s="159" t="s">
        <v>864</v>
      </c>
      <c r="H981" s="160">
        <v>0.48</v>
      </c>
      <c r="I981" s="161"/>
      <c r="L981" s="157"/>
      <c r="M981" s="162"/>
      <c r="T981" s="163"/>
      <c r="AT981" s="164" t="s">
        <v>218</v>
      </c>
      <c r="AU981" s="164" t="s">
        <v>85</v>
      </c>
      <c r="AV981" s="12" t="s">
        <v>85</v>
      </c>
      <c r="AW981" s="12" t="s">
        <v>37</v>
      </c>
      <c r="AX981" s="12" t="s">
        <v>75</v>
      </c>
      <c r="AY981" s="164" t="s">
        <v>147</v>
      </c>
    </row>
    <row r="982" spans="2:51" s="13" customFormat="1" ht="11.25">
      <c r="B982" s="165"/>
      <c r="D982" s="158" t="s">
        <v>218</v>
      </c>
      <c r="E982" s="166" t="s">
        <v>19</v>
      </c>
      <c r="F982" s="167" t="s">
        <v>386</v>
      </c>
      <c r="H982" s="166" t="s">
        <v>19</v>
      </c>
      <c r="I982" s="168"/>
      <c r="L982" s="165"/>
      <c r="M982" s="169"/>
      <c r="T982" s="170"/>
      <c r="AT982" s="166" t="s">
        <v>218</v>
      </c>
      <c r="AU982" s="166" t="s">
        <v>85</v>
      </c>
      <c r="AV982" s="13" t="s">
        <v>83</v>
      </c>
      <c r="AW982" s="13" t="s">
        <v>37</v>
      </c>
      <c r="AX982" s="13" t="s">
        <v>75</v>
      </c>
      <c r="AY982" s="166" t="s">
        <v>147</v>
      </c>
    </row>
    <row r="983" spans="2:51" s="12" customFormat="1" ht="11.25">
      <c r="B983" s="157"/>
      <c r="D983" s="158" t="s">
        <v>218</v>
      </c>
      <c r="E983" s="164" t="s">
        <v>19</v>
      </c>
      <c r="F983" s="159" t="s">
        <v>865</v>
      </c>
      <c r="H983" s="160">
        <v>0.55700000000000005</v>
      </c>
      <c r="I983" s="161"/>
      <c r="L983" s="157"/>
      <c r="M983" s="162"/>
      <c r="T983" s="163"/>
      <c r="AT983" s="164" t="s">
        <v>218</v>
      </c>
      <c r="AU983" s="164" t="s">
        <v>85</v>
      </c>
      <c r="AV983" s="12" t="s">
        <v>85</v>
      </c>
      <c r="AW983" s="12" t="s">
        <v>37</v>
      </c>
      <c r="AX983" s="12" t="s">
        <v>75</v>
      </c>
      <c r="AY983" s="164" t="s">
        <v>147</v>
      </c>
    </row>
    <row r="984" spans="2:51" s="12" customFormat="1" ht="11.25">
      <c r="B984" s="157"/>
      <c r="D984" s="158" t="s">
        <v>218</v>
      </c>
      <c r="E984" s="164" t="s">
        <v>19</v>
      </c>
      <c r="F984" s="159" t="s">
        <v>860</v>
      </c>
      <c r="H984" s="160">
        <v>1.018</v>
      </c>
      <c r="I984" s="161"/>
      <c r="L984" s="157"/>
      <c r="M984" s="162"/>
      <c r="T984" s="163"/>
      <c r="AT984" s="164" t="s">
        <v>218</v>
      </c>
      <c r="AU984" s="164" t="s">
        <v>85</v>
      </c>
      <c r="AV984" s="12" t="s">
        <v>85</v>
      </c>
      <c r="AW984" s="12" t="s">
        <v>37</v>
      </c>
      <c r="AX984" s="12" t="s">
        <v>75</v>
      </c>
      <c r="AY984" s="164" t="s">
        <v>147</v>
      </c>
    </row>
    <row r="985" spans="2:51" s="12" customFormat="1" ht="11.25">
      <c r="B985" s="157"/>
      <c r="D985" s="158" t="s">
        <v>218</v>
      </c>
      <c r="E985" s="164" t="s">
        <v>19</v>
      </c>
      <c r="F985" s="159" t="s">
        <v>866</v>
      </c>
      <c r="H985" s="160">
        <v>2.246</v>
      </c>
      <c r="I985" s="161"/>
      <c r="L985" s="157"/>
      <c r="M985" s="162"/>
      <c r="T985" s="163"/>
      <c r="AT985" s="164" t="s">
        <v>218</v>
      </c>
      <c r="AU985" s="164" t="s">
        <v>85</v>
      </c>
      <c r="AV985" s="12" t="s">
        <v>85</v>
      </c>
      <c r="AW985" s="12" t="s">
        <v>37</v>
      </c>
      <c r="AX985" s="12" t="s">
        <v>75</v>
      </c>
      <c r="AY985" s="164" t="s">
        <v>147</v>
      </c>
    </row>
    <row r="986" spans="2:51" s="12" customFormat="1" ht="11.25">
      <c r="B986" s="157"/>
      <c r="D986" s="158" t="s">
        <v>218</v>
      </c>
      <c r="E986" s="164" t="s">
        <v>19</v>
      </c>
      <c r="F986" s="159" t="s">
        <v>866</v>
      </c>
      <c r="H986" s="160">
        <v>2.246</v>
      </c>
      <c r="I986" s="161"/>
      <c r="L986" s="157"/>
      <c r="M986" s="162"/>
      <c r="T986" s="163"/>
      <c r="AT986" s="164" t="s">
        <v>218</v>
      </c>
      <c r="AU986" s="164" t="s">
        <v>85</v>
      </c>
      <c r="AV986" s="12" t="s">
        <v>85</v>
      </c>
      <c r="AW986" s="12" t="s">
        <v>37</v>
      </c>
      <c r="AX986" s="12" t="s">
        <v>75</v>
      </c>
      <c r="AY986" s="164" t="s">
        <v>147</v>
      </c>
    </row>
    <row r="987" spans="2:51" s="12" customFormat="1" ht="11.25">
      <c r="B987" s="157"/>
      <c r="D987" s="158" t="s">
        <v>218</v>
      </c>
      <c r="E987" s="164" t="s">
        <v>19</v>
      </c>
      <c r="F987" s="159" t="s">
        <v>867</v>
      </c>
      <c r="H987" s="160">
        <v>0.91200000000000003</v>
      </c>
      <c r="I987" s="161"/>
      <c r="L987" s="157"/>
      <c r="M987" s="162"/>
      <c r="T987" s="163"/>
      <c r="AT987" s="164" t="s">
        <v>218</v>
      </c>
      <c r="AU987" s="164" t="s">
        <v>85</v>
      </c>
      <c r="AV987" s="12" t="s">
        <v>85</v>
      </c>
      <c r="AW987" s="12" t="s">
        <v>37</v>
      </c>
      <c r="AX987" s="12" t="s">
        <v>75</v>
      </c>
      <c r="AY987" s="164" t="s">
        <v>147</v>
      </c>
    </row>
    <row r="988" spans="2:51" s="12" customFormat="1" ht="11.25">
      <c r="B988" s="157"/>
      <c r="D988" s="158" t="s">
        <v>218</v>
      </c>
      <c r="E988" s="164" t="s">
        <v>19</v>
      </c>
      <c r="F988" s="159" t="s">
        <v>868</v>
      </c>
      <c r="H988" s="160">
        <v>0.16800000000000001</v>
      </c>
      <c r="I988" s="161"/>
      <c r="L988" s="157"/>
      <c r="M988" s="162"/>
      <c r="T988" s="163"/>
      <c r="AT988" s="164" t="s">
        <v>218</v>
      </c>
      <c r="AU988" s="164" t="s">
        <v>85</v>
      </c>
      <c r="AV988" s="12" t="s">
        <v>85</v>
      </c>
      <c r="AW988" s="12" t="s">
        <v>37</v>
      </c>
      <c r="AX988" s="12" t="s">
        <v>75</v>
      </c>
      <c r="AY988" s="164" t="s">
        <v>147</v>
      </c>
    </row>
    <row r="989" spans="2:51" s="13" customFormat="1" ht="11.25">
      <c r="B989" s="165"/>
      <c r="D989" s="158" t="s">
        <v>218</v>
      </c>
      <c r="E989" s="166" t="s">
        <v>19</v>
      </c>
      <c r="F989" s="167" t="s">
        <v>390</v>
      </c>
      <c r="H989" s="166" t="s">
        <v>19</v>
      </c>
      <c r="I989" s="168"/>
      <c r="L989" s="165"/>
      <c r="M989" s="169"/>
      <c r="T989" s="170"/>
      <c r="AT989" s="166" t="s">
        <v>218</v>
      </c>
      <c r="AU989" s="166" t="s">
        <v>85</v>
      </c>
      <c r="AV989" s="13" t="s">
        <v>83</v>
      </c>
      <c r="AW989" s="13" t="s">
        <v>37</v>
      </c>
      <c r="AX989" s="13" t="s">
        <v>75</v>
      </c>
      <c r="AY989" s="166" t="s">
        <v>147</v>
      </c>
    </row>
    <row r="990" spans="2:51" s="12" customFormat="1" ht="11.25">
      <c r="B990" s="157"/>
      <c r="D990" s="158" t="s">
        <v>218</v>
      </c>
      <c r="E990" s="164" t="s">
        <v>19</v>
      </c>
      <c r="F990" s="159" t="s">
        <v>869</v>
      </c>
      <c r="H990" s="160">
        <v>2.0539999999999998</v>
      </c>
      <c r="I990" s="161"/>
      <c r="L990" s="157"/>
      <c r="M990" s="162"/>
      <c r="T990" s="163"/>
      <c r="AT990" s="164" t="s">
        <v>218</v>
      </c>
      <c r="AU990" s="164" t="s">
        <v>85</v>
      </c>
      <c r="AV990" s="12" t="s">
        <v>85</v>
      </c>
      <c r="AW990" s="12" t="s">
        <v>37</v>
      </c>
      <c r="AX990" s="12" t="s">
        <v>75</v>
      </c>
      <c r="AY990" s="164" t="s">
        <v>147</v>
      </c>
    </row>
    <row r="991" spans="2:51" s="12" customFormat="1" ht="11.25">
      <c r="B991" s="157"/>
      <c r="D991" s="158" t="s">
        <v>218</v>
      </c>
      <c r="E991" s="164" t="s">
        <v>19</v>
      </c>
      <c r="F991" s="159" t="s">
        <v>870</v>
      </c>
      <c r="H991" s="160">
        <v>0.76800000000000002</v>
      </c>
      <c r="I991" s="161"/>
      <c r="L991" s="157"/>
      <c r="M991" s="162"/>
      <c r="T991" s="163"/>
      <c r="AT991" s="164" t="s">
        <v>218</v>
      </c>
      <c r="AU991" s="164" t="s">
        <v>85</v>
      </c>
      <c r="AV991" s="12" t="s">
        <v>85</v>
      </c>
      <c r="AW991" s="12" t="s">
        <v>37</v>
      </c>
      <c r="AX991" s="12" t="s">
        <v>75</v>
      </c>
      <c r="AY991" s="164" t="s">
        <v>147</v>
      </c>
    </row>
    <row r="992" spans="2:51" s="12" customFormat="1" ht="11.25">
      <c r="B992" s="157"/>
      <c r="D992" s="158" t="s">
        <v>218</v>
      </c>
      <c r="E992" s="164" t="s">
        <v>19</v>
      </c>
      <c r="F992" s="159" t="s">
        <v>871</v>
      </c>
      <c r="H992" s="160">
        <v>0.80900000000000005</v>
      </c>
      <c r="I992" s="161"/>
      <c r="L992" s="157"/>
      <c r="M992" s="162"/>
      <c r="T992" s="163"/>
      <c r="AT992" s="164" t="s">
        <v>218</v>
      </c>
      <c r="AU992" s="164" t="s">
        <v>85</v>
      </c>
      <c r="AV992" s="12" t="s">
        <v>85</v>
      </c>
      <c r="AW992" s="12" t="s">
        <v>37</v>
      </c>
      <c r="AX992" s="12" t="s">
        <v>75</v>
      </c>
      <c r="AY992" s="164" t="s">
        <v>147</v>
      </c>
    </row>
    <row r="993" spans="2:65" s="13" customFormat="1" ht="11.25">
      <c r="B993" s="165"/>
      <c r="D993" s="158" t="s">
        <v>218</v>
      </c>
      <c r="E993" s="166" t="s">
        <v>19</v>
      </c>
      <c r="F993" s="167" t="s">
        <v>392</v>
      </c>
      <c r="H993" s="166" t="s">
        <v>19</v>
      </c>
      <c r="I993" s="168"/>
      <c r="L993" s="165"/>
      <c r="M993" s="169"/>
      <c r="T993" s="170"/>
      <c r="AT993" s="166" t="s">
        <v>218</v>
      </c>
      <c r="AU993" s="166" t="s">
        <v>85</v>
      </c>
      <c r="AV993" s="13" t="s">
        <v>83</v>
      </c>
      <c r="AW993" s="13" t="s">
        <v>37</v>
      </c>
      <c r="AX993" s="13" t="s">
        <v>75</v>
      </c>
      <c r="AY993" s="166" t="s">
        <v>147</v>
      </c>
    </row>
    <row r="994" spans="2:65" s="12" customFormat="1" ht="11.25">
      <c r="B994" s="157"/>
      <c r="D994" s="158" t="s">
        <v>218</v>
      </c>
      <c r="E994" s="164" t="s">
        <v>19</v>
      </c>
      <c r="F994" s="159" t="s">
        <v>872</v>
      </c>
      <c r="H994" s="160">
        <v>3.3119999999999998</v>
      </c>
      <c r="I994" s="161"/>
      <c r="L994" s="157"/>
      <c r="M994" s="162"/>
      <c r="T994" s="163"/>
      <c r="AT994" s="164" t="s">
        <v>218</v>
      </c>
      <c r="AU994" s="164" t="s">
        <v>85</v>
      </c>
      <c r="AV994" s="12" t="s">
        <v>85</v>
      </c>
      <c r="AW994" s="12" t="s">
        <v>37</v>
      </c>
      <c r="AX994" s="12" t="s">
        <v>75</v>
      </c>
      <c r="AY994" s="164" t="s">
        <v>147</v>
      </c>
    </row>
    <row r="995" spans="2:65" s="12" customFormat="1" ht="11.25">
      <c r="B995" s="157"/>
      <c r="D995" s="158" t="s">
        <v>218</v>
      </c>
      <c r="E995" s="164" t="s">
        <v>19</v>
      </c>
      <c r="F995" s="159" t="s">
        <v>873</v>
      </c>
      <c r="H995" s="160">
        <v>2.3740000000000001</v>
      </c>
      <c r="I995" s="161"/>
      <c r="L995" s="157"/>
      <c r="M995" s="162"/>
      <c r="T995" s="163"/>
      <c r="AT995" s="164" t="s">
        <v>218</v>
      </c>
      <c r="AU995" s="164" t="s">
        <v>85</v>
      </c>
      <c r="AV995" s="12" t="s">
        <v>85</v>
      </c>
      <c r="AW995" s="12" t="s">
        <v>37</v>
      </c>
      <c r="AX995" s="12" t="s">
        <v>75</v>
      </c>
      <c r="AY995" s="164" t="s">
        <v>147</v>
      </c>
    </row>
    <row r="996" spans="2:65" s="12" customFormat="1" ht="11.25">
      <c r="B996" s="157"/>
      <c r="D996" s="158" t="s">
        <v>218</v>
      </c>
      <c r="E996" s="164" t="s">
        <v>19</v>
      </c>
      <c r="F996" s="159" t="s">
        <v>874</v>
      </c>
      <c r="H996" s="160">
        <v>0.46700000000000003</v>
      </c>
      <c r="I996" s="161"/>
      <c r="L996" s="157"/>
      <c r="M996" s="162"/>
      <c r="T996" s="163"/>
      <c r="AT996" s="164" t="s">
        <v>218</v>
      </c>
      <c r="AU996" s="164" t="s">
        <v>85</v>
      </c>
      <c r="AV996" s="12" t="s">
        <v>85</v>
      </c>
      <c r="AW996" s="12" t="s">
        <v>37</v>
      </c>
      <c r="AX996" s="12" t="s">
        <v>75</v>
      </c>
      <c r="AY996" s="164" t="s">
        <v>147</v>
      </c>
    </row>
    <row r="997" spans="2:65" s="13" customFormat="1" ht="11.25">
      <c r="B997" s="165"/>
      <c r="D997" s="158" t="s">
        <v>218</v>
      </c>
      <c r="E997" s="166" t="s">
        <v>19</v>
      </c>
      <c r="F997" s="167" t="s">
        <v>394</v>
      </c>
      <c r="H997" s="166" t="s">
        <v>19</v>
      </c>
      <c r="I997" s="168"/>
      <c r="L997" s="165"/>
      <c r="M997" s="169"/>
      <c r="T997" s="170"/>
      <c r="AT997" s="166" t="s">
        <v>218</v>
      </c>
      <c r="AU997" s="166" t="s">
        <v>85</v>
      </c>
      <c r="AV997" s="13" t="s">
        <v>83</v>
      </c>
      <c r="AW997" s="13" t="s">
        <v>37</v>
      </c>
      <c r="AX997" s="13" t="s">
        <v>75</v>
      </c>
      <c r="AY997" s="166" t="s">
        <v>147</v>
      </c>
    </row>
    <row r="998" spans="2:65" s="12" customFormat="1" ht="11.25">
      <c r="B998" s="157"/>
      <c r="D998" s="158" t="s">
        <v>218</v>
      </c>
      <c r="E998" s="164" t="s">
        <v>19</v>
      </c>
      <c r="F998" s="159" t="s">
        <v>875</v>
      </c>
      <c r="H998" s="160">
        <v>1.8240000000000001</v>
      </c>
      <c r="I998" s="161"/>
      <c r="L998" s="157"/>
      <c r="M998" s="162"/>
      <c r="T998" s="163"/>
      <c r="AT998" s="164" t="s">
        <v>218</v>
      </c>
      <c r="AU998" s="164" t="s">
        <v>85</v>
      </c>
      <c r="AV998" s="12" t="s">
        <v>85</v>
      </c>
      <c r="AW998" s="12" t="s">
        <v>37</v>
      </c>
      <c r="AX998" s="12" t="s">
        <v>75</v>
      </c>
      <c r="AY998" s="164" t="s">
        <v>147</v>
      </c>
    </row>
    <row r="999" spans="2:65" s="12" customFormat="1" ht="11.25">
      <c r="B999" s="157"/>
      <c r="D999" s="158" t="s">
        <v>218</v>
      </c>
      <c r="E999" s="164" t="s">
        <v>19</v>
      </c>
      <c r="F999" s="159" t="s">
        <v>876</v>
      </c>
      <c r="H999" s="160">
        <v>0.49399999999999999</v>
      </c>
      <c r="I999" s="161"/>
      <c r="L999" s="157"/>
      <c r="M999" s="162"/>
      <c r="T999" s="163"/>
      <c r="AT999" s="164" t="s">
        <v>218</v>
      </c>
      <c r="AU999" s="164" t="s">
        <v>85</v>
      </c>
      <c r="AV999" s="12" t="s">
        <v>85</v>
      </c>
      <c r="AW999" s="12" t="s">
        <v>37</v>
      </c>
      <c r="AX999" s="12" t="s">
        <v>75</v>
      </c>
      <c r="AY999" s="164" t="s">
        <v>147</v>
      </c>
    </row>
    <row r="1000" spans="2:65" s="12" customFormat="1" ht="11.25">
      <c r="B1000" s="157"/>
      <c r="D1000" s="158" t="s">
        <v>218</v>
      </c>
      <c r="E1000" s="164" t="s">
        <v>19</v>
      </c>
      <c r="F1000" s="159" t="s">
        <v>877</v>
      </c>
      <c r="H1000" s="160">
        <v>0.44800000000000001</v>
      </c>
      <c r="I1000" s="161"/>
      <c r="L1000" s="157"/>
      <c r="M1000" s="162"/>
      <c r="T1000" s="163"/>
      <c r="AT1000" s="164" t="s">
        <v>218</v>
      </c>
      <c r="AU1000" s="164" t="s">
        <v>85</v>
      </c>
      <c r="AV1000" s="12" t="s">
        <v>85</v>
      </c>
      <c r="AW1000" s="12" t="s">
        <v>37</v>
      </c>
      <c r="AX1000" s="12" t="s">
        <v>75</v>
      </c>
      <c r="AY1000" s="164" t="s">
        <v>147</v>
      </c>
    </row>
    <row r="1001" spans="2:65" s="12" customFormat="1" ht="11.25">
      <c r="B1001" s="157"/>
      <c r="D1001" s="158" t="s">
        <v>218</v>
      </c>
      <c r="E1001" s="164" t="s">
        <v>19</v>
      </c>
      <c r="F1001" s="159" t="s">
        <v>878</v>
      </c>
      <c r="H1001" s="160">
        <v>0.46400000000000002</v>
      </c>
      <c r="I1001" s="161"/>
      <c r="L1001" s="157"/>
      <c r="M1001" s="162"/>
      <c r="T1001" s="163"/>
      <c r="AT1001" s="164" t="s">
        <v>218</v>
      </c>
      <c r="AU1001" s="164" t="s">
        <v>85</v>
      </c>
      <c r="AV1001" s="12" t="s">
        <v>85</v>
      </c>
      <c r="AW1001" s="12" t="s">
        <v>37</v>
      </c>
      <c r="AX1001" s="12" t="s">
        <v>75</v>
      </c>
      <c r="AY1001" s="164" t="s">
        <v>147</v>
      </c>
    </row>
    <row r="1002" spans="2:65" s="12" customFormat="1" ht="11.25">
      <c r="B1002" s="157"/>
      <c r="D1002" s="158" t="s">
        <v>218</v>
      </c>
      <c r="E1002" s="164" t="s">
        <v>19</v>
      </c>
      <c r="F1002" s="159" t="s">
        <v>879</v>
      </c>
      <c r="H1002" s="160">
        <v>0.71199999999999997</v>
      </c>
      <c r="I1002" s="161"/>
      <c r="L1002" s="157"/>
      <c r="M1002" s="162"/>
      <c r="T1002" s="163"/>
      <c r="AT1002" s="164" t="s">
        <v>218</v>
      </c>
      <c r="AU1002" s="164" t="s">
        <v>85</v>
      </c>
      <c r="AV1002" s="12" t="s">
        <v>85</v>
      </c>
      <c r="AW1002" s="12" t="s">
        <v>37</v>
      </c>
      <c r="AX1002" s="12" t="s">
        <v>75</v>
      </c>
      <c r="AY1002" s="164" t="s">
        <v>147</v>
      </c>
    </row>
    <row r="1003" spans="2:65" s="12" customFormat="1" ht="11.25">
      <c r="B1003" s="157"/>
      <c r="D1003" s="158" t="s">
        <v>218</v>
      </c>
      <c r="E1003" s="164" t="s">
        <v>19</v>
      </c>
      <c r="F1003" s="159" t="s">
        <v>880</v>
      </c>
      <c r="H1003" s="160">
        <v>0.374</v>
      </c>
      <c r="I1003" s="161"/>
      <c r="L1003" s="157"/>
      <c r="M1003" s="162"/>
      <c r="T1003" s="163"/>
      <c r="AT1003" s="164" t="s">
        <v>218</v>
      </c>
      <c r="AU1003" s="164" t="s">
        <v>85</v>
      </c>
      <c r="AV1003" s="12" t="s">
        <v>85</v>
      </c>
      <c r="AW1003" s="12" t="s">
        <v>37</v>
      </c>
      <c r="AX1003" s="12" t="s">
        <v>75</v>
      </c>
      <c r="AY1003" s="164" t="s">
        <v>147</v>
      </c>
    </row>
    <row r="1004" spans="2:65" s="12" customFormat="1" ht="11.25">
      <c r="B1004" s="157"/>
      <c r="D1004" s="158" t="s">
        <v>218</v>
      </c>
      <c r="E1004" s="164" t="s">
        <v>19</v>
      </c>
      <c r="F1004" s="159" t="s">
        <v>881</v>
      </c>
      <c r="H1004" s="160">
        <v>0.71899999999999997</v>
      </c>
      <c r="I1004" s="161"/>
      <c r="L1004" s="157"/>
      <c r="M1004" s="162"/>
      <c r="T1004" s="163"/>
      <c r="AT1004" s="164" t="s">
        <v>218</v>
      </c>
      <c r="AU1004" s="164" t="s">
        <v>85</v>
      </c>
      <c r="AV1004" s="12" t="s">
        <v>85</v>
      </c>
      <c r="AW1004" s="12" t="s">
        <v>37</v>
      </c>
      <c r="AX1004" s="12" t="s">
        <v>75</v>
      </c>
      <c r="AY1004" s="164" t="s">
        <v>147</v>
      </c>
    </row>
    <row r="1005" spans="2:65" s="12" customFormat="1" ht="11.25">
      <c r="B1005" s="157"/>
      <c r="D1005" s="158" t="s">
        <v>218</v>
      </c>
      <c r="E1005" s="164" t="s">
        <v>19</v>
      </c>
      <c r="F1005" s="159" t="s">
        <v>882</v>
      </c>
      <c r="H1005" s="160">
        <v>0.19800000000000001</v>
      </c>
      <c r="I1005" s="161"/>
      <c r="L1005" s="157"/>
      <c r="M1005" s="162"/>
      <c r="T1005" s="163"/>
      <c r="AT1005" s="164" t="s">
        <v>218</v>
      </c>
      <c r="AU1005" s="164" t="s">
        <v>85</v>
      </c>
      <c r="AV1005" s="12" t="s">
        <v>85</v>
      </c>
      <c r="AW1005" s="12" t="s">
        <v>37</v>
      </c>
      <c r="AX1005" s="12" t="s">
        <v>75</v>
      </c>
      <c r="AY1005" s="164" t="s">
        <v>147</v>
      </c>
    </row>
    <row r="1006" spans="2:65" s="14" customFormat="1" ht="11.25">
      <c r="B1006" s="171"/>
      <c r="D1006" s="158" t="s">
        <v>218</v>
      </c>
      <c r="E1006" s="172" t="s">
        <v>19</v>
      </c>
      <c r="F1006" s="173" t="s">
        <v>256</v>
      </c>
      <c r="H1006" s="174">
        <v>30.743000000000002</v>
      </c>
      <c r="I1006" s="175"/>
      <c r="L1006" s="171"/>
      <c r="M1006" s="176"/>
      <c r="T1006" s="177"/>
      <c r="AT1006" s="172" t="s">
        <v>218</v>
      </c>
      <c r="AU1006" s="172" t="s">
        <v>85</v>
      </c>
      <c r="AV1006" s="14" t="s">
        <v>153</v>
      </c>
      <c r="AW1006" s="14" t="s">
        <v>37</v>
      </c>
      <c r="AX1006" s="14" t="s">
        <v>83</v>
      </c>
      <c r="AY1006" s="172" t="s">
        <v>147</v>
      </c>
    </row>
    <row r="1007" spans="2:65" s="11" customFormat="1" ht="22.9" customHeight="1">
      <c r="B1007" s="116"/>
      <c r="D1007" s="117" t="s">
        <v>74</v>
      </c>
      <c r="E1007" s="126" t="s">
        <v>652</v>
      </c>
      <c r="F1007" s="126" t="s">
        <v>883</v>
      </c>
      <c r="I1007" s="119"/>
      <c r="J1007" s="127">
        <f>BK1007</f>
        <v>0</v>
      </c>
      <c r="L1007" s="116"/>
      <c r="M1007" s="121"/>
      <c r="P1007" s="122">
        <f>SUM(P1008:P1010)</f>
        <v>0</v>
      </c>
      <c r="R1007" s="122">
        <f>SUM(R1008:R1010)</f>
        <v>0</v>
      </c>
      <c r="T1007" s="123">
        <f>SUM(T1008:T1010)</f>
        <v>0</v>
      </c>
      <c r="AR1007" s="117" t="s">
        <v>83</v>
      </c>
      <c r="AT1007" s="124" t="s">
        <v>74</v>
      </c>
      <c r="AU1007" s="124" t="s">
        <v>83</v>
      </c>
      <c r="AY1007" s="117" t="s">
        <v>147</v>
      </c>
      <c r="BK1007" s="125">
        <f>SUM(BK1008:BK1010)</f>
        <v>0</v>
      </c>
    </row>
    <row r="1008" spans="2:65" s="1" customFormat="1" ht="49.15" customHeight="1">
      <c r="B1008" s="32"/>
      <c r="C1008" s="128" t="s">
        <v>884</v>
      </c>
      <c r="D1008" s="128" t="s">
        <v>149</v>
      </c>
      <c r="E1008" s="129" t="s">
        <v>885</v>
      </c>
      <c r="F1008" s="130" t="s">
        <v>886</v>
      </c>
      <c r="G1008" s="131" t="s">
        <v>286</v>
      </c>
      <c r="H1008" s="132">
        <v>544</v>
      </c>
      <c r="I1008" s="133"/>
      <c r="J1008" s="134">
        <f>ROUND(I1008*H1008,2)</f>
        <v>0</v>
      </c>
      <c r="K1008" s="135"/>
      <c r="L1008" s="32"/>
      <c r="M1008" s="136" t="s">
        <v>19</v>
      </c>
      <c r="N1008" s="137" t="s">
        <v>46</v>
      </c>
      <c r="P1008" s="138">
        <f>O1008*H1008</f>
        <v>0</v>
      </c>
      <c r="Q1008" s="138">
        <v>0</v>
      </c>
      <c r="R1008" s="138">
        <f>Q1008*H1008</f>
        <v>0</v>
      </c>
      <c r="S1008" s="138">
        <v>0</v>
      </c>
      <c r="T1008" s="139">
        <f>S1008*H1008</f>
        <v>0</v>
      </c>
      <c r="AR1008" s="140" t="s">
        <v>153</v>
      </c>
      <c r="AT1008" s="140" t="s">
        <v>149</v>
      </c>
      <c r="AU1008" s="140" t="s">
        <v>85</v>
      </c>
      <c r="AY1008" s="17" t="s">
        <v>147</v>
      </c>
      <c r="BE1008" s="141">
        <f>IF(N1008="základní",J1008,0)</f>
        <v>0</v>
      </c>
      <c r="BF1008" s="141">
        <f>IF(N1008="snížená",J1008,0)</f>
        <v>0</v>
      </c>
      <c r="BG1008" s="141">
        <f>IF(N1008="zákl. přenesená",J1008,0)</f>
        <v>0</v>
      </c>
      <c r="BH1008" s="141">
        <f>IF(N1008="sníž. přenesená",J1008,0)</f>
        <v>0</v>
      </c>
      <c r="BI1008" s="141">
        <f>IF(N1008="nulová",J1008,0)</f>
        <v>0</v>
      </c>
      <c r="BJ1008" s="17" t="s">
        <v>83</v>
      </c>
      <c r="BK1008" s="141">
        <f>ROUND(I1008*H1008,2)</f>
        <v>0</v>
      </c>
      <c r="BL1008" s="17" t="s">
        <v>153</v>
      </c>
      <c r="BM1008" s="140" t="s">
        <v>887</v>
      </c>
    </row>
    <row r="1009" spans="2:65" s="1" customFormat="1" ht="39">
      <c r="B1009" s="32"/>
      <c r="D1009" s="158" t="s">
        <v>650</v>
      </c>
      <c r="F1009" s="178" t="s">
        <v>651</v>
      </c>
      <c r="I1009" s="144"/>
      <c r="L1009" s="32"/>
      <c r="M1009" s="145"/>
      <c r="T1009" s="53"/>
      <c r="AT1009" s="17" t="s">
        <v>650</v>
      </c>
      <c r="AU1009" s="17" t="s">
        <v>85</v>
      </c>
    </row>
    <row r="1010" spans="2:65" s="12" customFormat="1" ht="11.25">
      <c r="B1010" s="157"/>
      <c r="D1010" s="158" t="s">
        <v>218</v>
      </c>
      <c r="E1010" s="164" t="s">
        <v>19</v>
      </c>
      <c r="F1010" s="159" t="s">
        <v>888</v>
      </c>
      <c r="H1010" s="160">
        <v>544</v>
      </c>
      <c r="I1010" s="161"/>
      <c r="L1010" s="157"/>
      <c r="M1010" s="162"/>
      <c r="T1010" s="163"/>
      <c r="AT1010" s="164" t="s">
        <v>218</v>
      </c>
      <c r="AU1010" s="164" t="s">
        <v>85</v>
      </c>
      <c r="AV1010" s="12" t="s">
        <v>85</v>
      </c>
      <c r="AW1010" s="12" t="s">
        <v>37</v>
      </c>
      <c r="AX1010" s="12" t="s">
        <v>83</v>
      </c>
      <c r="AY1010" s="164" t="s">
        <v>147</v>
      </c>
    </row>
    <row r="1011" spans="2:65" s="11" customFormat="1" ht="22.9" customHeight="1">
      <c r="B1011" s="116"/>
      <c r="D1011" s="117" t="s">
        <v>74</v>
      </c>
      <c r="E1011" s="126" t="s">
        <v>192</v>
      </c>
      <c r="F1011" s="126" t="s">
        <v>889</v>
      </c>
      <c r="I1011" s="119"/>
      <c r="J1011" s="127">
        <f>BK1011</f>
        <v>0</v>
      </c>
      <c r="L1011" s="116"/>
      <c r="M1011" s="121"/>
      <c r="P1011" s="122">
        <f>SUM(P1012:P1143)</f>
        <v>0</v>
      </c>
      <c r="R1011" s="122">
        <f>SUM(R1012:R1143)</f>
        <v>3.3803279999999998E-2</v>
      </c>
      <c r="T1011" s="123">
        <f>SUM(T1012:T1143)</f>
        <v>38.137124999999997</v>
      </c>
      <c r="AR1011" s="117" t="s">
        <v>83</v>
      </c>
      <c r="AT1011" s="124" t="s">
        <v>74</v>
      </c>
      <c r="AU1011" s="124" t="s">
        <v>83</v>
      </c>
      <c r="AY1011" s="117" t="s">
        <v>147</v>
      </c>
      <c r="BK1011" s="125">
        <f>SUM(BK1012:BK1143)</f>
        <v>0</v>
      </c>
    </row>
    <row r="1012" spans="2:65" s="1" customFormat="1" ht="44.25" customHeight="1">
      <c r="B1012" s="32"/>
      <c r="C1012" s="128" t="s">
        <v>890</v>
      </c>
      <c r="D1012" s="128" t="s">
        <v>149</v>
      </c>
      <c r="E1012" s="129" t="s">
        <v>891</v>
      </c>
      <c r="F1012" s="130" t="s">
        <v>892</v>
      </c>
      <c r="G1012" s="131" t="s">
        <v>159</v>
      </c>
      <c r="H1012" s="132">
        <v>2548.3000000000002</v>
      </c>
      <c r="I1012" s="133"/>
      <c r="J1012" s="134">
        <f>ROUND(I1012*H1012,2)</f>
        <v>0</v>
      </c>
      <c r="K1012" s="135"/>
      <c r="L1012" s="32"/>
      <c r="M1012" s="136" t="s">
        <v>19</v>
      </c>
      <c r="N1012" s="137" t="s">
        <v>46</v>
      </c>
      <c r="P1012" s="138">
        <f>O1012*H1012</f>
        <v>0</v>
      </c>
      <c r="Q1012" s="138">
        <v>0</v>
      </c>
      <c r="R1012" s="138">
        <f>Q1012*H1012</f>
        <v>0</v>
      </c>
      <c r="S1012" s="138">
        <v>0</v>
      </c>
      <c r="T1012" s="139">
        <f>S1012*H1012</f>
        <v>0</v>
      </c>
      <c r="AR1012" s="140" t="s">
        <v>153</v>
      </c>
      <c r="AT1012" s="140" t="s">
        <v>149</v>
      </c>
      <c r="AU1012" s="140" t="s">
        <v>85</v>
      </c>
      <c r="AY1012" s="17" t="s">
        <v>147</v>
      </c>
      <c r="BE1012" s="141">
        <f>IF(N1012="základní",J1012,0)</f>
        <v>0</v>
      </c>
      <c r="BF1012" s="141">
        <f>IF(N1012="snížená",J1012,0)</f>
        <v>0</v>
      </c>
      <c r="BG1012" s="141">
        <f>IF(N1012="zákl. přenesená",J1012,0)</f>
        <v>0</v>
      </c>
      <c r="BH1012" s="141">
        <f>IF(N1012="sníž. přenesená",J1012,0)</f>
        <v>0</v>
      </c>
      <c r="BI1012" s="141">
        <f>IF(N1012="nulová",J1012,0)</f>
        <v>0</v>
      </c>
      <c r="BJ1012" s="17" t="s">
        <v>83</v>
      </c>
      <c r="BK1012" s="141">
        <f>ROUND(I1012*H1012,2)</f>
        <v>0</v>
      </c>
      <c r="BL1012" s="17" t="s">
        <v>153</v>
      </c>
      <c r="BM1012" s="140" t="s">
        <v>893</v>
      </c>
    </row>
    <row r="1013" spans="2:65" s="1" customFormat="1" ht="11.25">
      <c r="B1013" s="32"/>
      <c r="D1013" s="142" t="s">
        <v>155</v>
      </c>
      <c r="F1013" s="143" t="s">
        <v>894</v>
      </c>
      <c r="I1013" s="144"/>
      <c r="L1013" s="32"/>
      <c r="M1013" s="145"/>
      <c r="T1013" s="53"/>
      <c r="AT1013" s="17" t="s">
        <v>155</v>
      </c>
      <c r="AU1013" s="17" t="s">
        <v>85</v>
      </c>
    </row>
    <row r="1014" spans="2:65" s="13" customFormat="1" ht="11.25">
      <c r="B1014" s="165"/>
      <c r="D1014" s="158" t="s">
        <v>218</v>
      </c>
      <c r="E1014" s="166" t="s">
        <v>19</v>
      </c>
      <c r="F1014" s="167" t="s">
        <v>386</v>
      </c>
      <c r="H1014" s="166" t="s">
        <v>19</v>
      </c>
      <c r="I1014" s="168"/>
      <c r="L1014" s="165"/>
      <c r="M1014" s="169"/>
      <c r="T1014" s="170"/>
      <c r="AT1014" s="166" t="s">
        <v>218</v>
      </c>
      <c r="AU1014" s="166" t="s">
        <v>85</v>
      </c>
      <c r="AV1014" s="13" t="s">
        <v>83</v>
      </c>
      <c r="AW1014" s="13" t="s">
        <v>37</v>
      </c>
      <c r="AX1014" s="13" t="s">
        <v>75</v>
      </c>
      <c r="AY1014" s="166" t="s">
        <v>147</v>
      </c>
    </row>
    <row r="1015" spans="2:65" s="12" customFormat="1" ht="11.25">
      <c r="B1015" s="157"/>
      <c r="D1015" s="158" t="s">
        <v>218</v>
      </c>
      <c r="E1015" s="164" t="s">
        <v>19</v>
      </c>
      <c r="F1015" s="159" t="s">
        <v>895</v>
      </c>
      <c r="H1015" s="160">
        <v>558.96</v>
      </c>
      <c r="I1015" s="161"/>
      <c r="L1015" s="157"/>
      <c r="M1015" s="162"/>
      <c r="T1015" s="163"/>
      <c r="AT1015" s="164" t="s">
        <v>218</v>
      </c>
      <c r="AU1015" s="164" t="s">
        <v>85</v>
      </c>
      <c r="AV1015" s="12" t="s">
        <v>85</v>
      </c>
      <c r="AW1015" s="12" t="s">
        <v>37</v>
      </c>
      <c r="AX1015" s="12" t="s">
        <v>75</v>
      </c>
      <c r="AY1015" s="164" t="s">
        <v>147</v>
      </c>
    </row>
    <row r="1016" spans="2:65" s="13" customFormat="1" ht="11.25">
      <c r="B1016" s="165"/>
      <c r="D1016" s="158" t="s">
        <v>218</v>
      </c>
      <c r="E1016" s="166" t="s">
        <v>19</v>
      </c>
      <c r="F1016" s="167" t="s">
        <v>410</v>
      </c>
      <c r="H1016" s="166" t="s">
        <v>19</v>
      </c>
      <c r="I1016" s="168"/>
      <c r="L1016" s="165"/>
      <c r="M1016" s="169"/>
      <c r="T1016" s="170"/>
      <c r="AT1016" s="166" t="s">
        <v>218</v>
      </c>
      <c r="AU1016" s="166" t="s">
        <v>85</v>
      </c>
      <c r="AV1016" s="13" t="s">
        <v>83</v>
      </c>
      <c r="AW1016" s="13" t="s">
        <v>37</v>
      </c>
      <c r="AX1016" s="13" t="s">
        <v>75</v>
      </c>
      <c r="AY1016" s="166" t="s">
        <v>147</v>
      </c>
    </row>
    <row r="1017" spans="2:65" s="12" customFormat="1" ht="11.25">
      <c r="B1017" s="157"/>
      <c r="D1017" s="158" t="s">
        <v>218</v>
      </c>
      <c r="E1017" s="164" t="s">
        <v>19</v>
      </c>
      <c r="F1017" s="159" t="s">
        <v>896</v>
      </c>
      <c r="H1017" s="160">
        <v>167.62</v>
      </c>
      <c r="I1017" s="161"/>
      <c r="L1017" s="157"/>
      <c r="M1017" s="162"/>
      <c r="T1017" s="163"/>
      <c r="AT1017" s="164" t="s">
        <v>218</v>
      </c>
      <c r="AU1017" s="164" t="s">
        <v>85</v>
      </c>
      <c r="AV1017" s="12" t="s">
        <v>85</v>
      </c>
      <c r="AW1017" s="12" t="s">
        <v>37</v>
      </c>
      <c r="AX1017" s="12" t="s">
        <v>75</v>
      </c>
      <c r="AY1017" s="164" t="s">
        <v>147</v>
      </c>
    </row>
    <row r="1018" spans="2:65" s="13" customFormat="1" ht="11.25">
      <c r="B1018" s="165"/>
      <c r="D1018" s="158" t="s">
        <v>218</v>
      </c>
      <c r="E1018" s="166" t="s">
        <v>19</v>
      </c>
      <c r="F1018" s="167" t="s">
        <v>390</v>
      </c>
      <c r="H1018" s="166" t="s">
        <v>19</v>
      </c>
      <c r="I1018" s="168"/>
      <c r="L1018" s="165"/>
      <c r="M1018" s="169"/>
      <c r="T1018" s="170"/>
      <c r="AT1018" s="166" t="s">
        <v>218</v>
      </c>
      <c r="AU1018" s="166" t="s">
        <v>85</v>
      </c>
      <c r="AV1018" s="13" t="s">
        <v>83</v>
      </c>
      <c r="AW1018" s="13" t="s">
        <v>37</v>
      </c>
      <c r="AX1018" s="13" t="s">
        <v>75</v>
      </c>
      <c r="AY1018" s="166" t="s">
        <v>147</v>
      </c>
    </row>
    <row r="1019" spans="2:65" s="12" customFormat="1" ht="11.25">
      <c r="B1019" s="157"/>
      <c r="D1019" s="158" t="s">
        <v>218</v>
      </c>
      <c r="E1019" s="164" t="s">
        <v>19</v>
      </c>
      <c r="F1019" s="159" t="s">
        <v>897</v>
      </c>
      <c r="H1019" s="160">
        <v>271.32</v>
      </c>
      <c r="I1019" s="161"/>
      <c r="L1019" s="157"/>
      <c r="M1019" s="162"/>
      <c r="T1019" s="163"/>
      <c r="AT1019" s="164" t="s">
        <v>218</v>
      </c>
      <c r="AU1019" s="164" t="s">
        <v>85</v>
      </c>
      <c r="AV1019" s="12" t="s">
        <v>85</v>
      </c>
      <c r="AW1019" s="12" t="s">
        <v>37</v>
      </c>
      <c r="AX1019" s="12" t="s">
        <v>75</v>
      </c>
      <c r="AY1019" s="164" t="s">
        <v>147</v>
      </c>
    </row>
    <row r="1020" spans="2:65" s="13" customFormat="1" ht="11.25">
      <c r="B1020" s="165"/>
      <c r="D1020" s="158" t="s">
        <v>218</v>
      </c>
      <c r="E1020" s="166" t="s">
        <v>19</v>
      </c>
      <c r="F1020" s="167" t="s">
        <v>383</v>
      </c>
      <c r="H1020" s="166" t="s">
        <v>19</v>
      </c>
      <c r="I1020" s="168"/>
      <c r="L1020" s="165"/>
      <c r="M1020" s="169"/>
      <c r="T1020" s="170"/>
      <c r="AT1020" s="166" t="s">
        <v>218</v>
      </c>
      <c r="AU1020" s="166" t="s">
        <v>85</v>
      </c>
      <c r="AV1020" s="13" t="s">
        <v>83</v>
      </c>
      <c r="AW1020" s="13" t="s">
        <v>37</v>
      </c>
      <c r="AX1020" s="13" t="s">
        <v>75</v>
      </c>
      <c r="AY1020" s="166" t="s">
        <v>147</v>
      </c>
    </row>
    <row r="1021" spans="2:65" s="12" customFormat="1" ht="11.25">
      <c r="B1021" s="157"/>
      <c r="D1021" s="158" t="s">
        <v>218</v>
      </c>
      <c r="E1021" s="164" t="s">
        <v>19</v>
      </c>
      <c r="F1021" s="159" t="s">
        <v>895</v>
      </c>
      <c r="H1021" s="160">
        <v>558.96</v>
      </c>
      <c r="I1021" s="161"/>
      <c r="L1021" s="157"/>
      <c r="M1021" s="162"/>
      <c r="T1021" s="163"/>
      <c r="AT1021" s="164" t="s">
        <v>218</v>
      </c>
      <c r="AU1021" s="164" t="s">
        <v>85</v>
      </c>
      <c r="AV1021" s="12" t="s">
        <v>85</v>
      </c>
      <c r="AW1021" s="12" t="s">
        <v>37</v>
      </c>
      <c r="AX1021" s="12" t="s">
        <v>75</v>
      </c>
      <c r="AY1021" s="164" t="s">
        <v>147</v>
      </c>
    </row>
    <row r="1022" spans="2:65" s="13" customFormat="1" ht="11.25">
      <c r="B1022" s="165"/>
      <c r="D1022" s="158" t="s">
        <v>218</v>
      </c>
      <c r="E1022" s="166" t="s">
        <v>19</v>
      </c>
      <c r="F1022" s="167" t="s">
        <v>392</v>
      </c>
      <c r="H1022" s="166" t="s">
        <v>19</v>
      </c>
      <c r="I1022" s="168"/>
      <c r="L1022" s="165"/>
      <c r="M1022" s="169"/>
      <c r="T1022" s="170"/>
      <c r="AT1022" s="166" t="s">
        <v>218</v>
      </c>
      <c r="AU1022" s="166" t="s">
        <v>85</v>
      </c>
      <c r="AV1022" s="13" t="s">
        <v>83</v>
      </c>
      <c r="AW1022" s="13" t="s">
        <v>37</v>
      </c>
      <c r="AX1022" s="13" t="s">
        <v>75</v>
      </c>
      <c r="AY1022" s="166" t="s">
        <v>147</v>
      </c>
    </row>
    <row r="1023" spans="2:65" s="12" customFormat="1" ht="11.25">
      <c r="B1023" s="157"/>
      <c r="D1023" s="158" t="s">
        <v>218</v>
      </c>
      <c r="E1023" s="164" t="s">
        <v>19</v>
      </c>
      <c r="F1023" s="159" t="s">
        <v>898</v>
      </c>
      <c r="H1023" s="160">
        <v>546.72</v>
      </c>
      <c r="I1023" s="161"/>
      <c r="L1023" s="157"/>
      <c r="M1023" s="162"/>
      <c r="T1023" s="163"/>
      <c r="AT1023" s="164" t="s">
        <v>218</v>
      </c>
      <c r="AU1023" s="164" t="s">
        <v>85</v>
      </c>
      <c r="AV1023" s="12" t="s">
        <v>85</v>
      </c>
      <c r="AW1023" s="12" t="s">
        <v>37</v>
      </c>
      <c r="AX1023" s="12" t="s">
        <v>75</v>
      </c>
      <c r="AY1023" s="164" t="s">
        <v>147</v>
      </c>
    </row>
    <row r="1024" spans="2:65" s="13" customFormat="1" ht="11.25">
      <c r="B1024" s="165"/>
      <c r="D1024" s="158" t="s">
        <v>218</v>
      </c>
      <c r="E1024" s="166" t="s">
        <v>19</v>
      </c>
      <c r="F1024" s="167" t="s">
        <v>394</v>
      </c>
      <c r="H1024" s="166" t="s">
        <v>19</v>
      </c>
      <c r="I1024" s="168"/>
      <c r="L1024" s="165"/>
      <c r="M1024" s="169"/>
      <c r="T1024" s="170"/>
      <c r="AT1024" s="166" t="s">
        <v>218</v>
      </c>
      <c r="AU1024" s="166" t="s">
        <v>85</v>
      </c>
      <c r="AV1024" s="13" t="s">
        <v>83</v>
      </c>
      <c r="AW1024" s="13" t="s">
        <v>37</v>
      </c>
      <c r="AX1024" s="13" t="s">
        <v>75</v>
      </c>
      <c r="AY1024" s="166" t="s">
        <v>147</v>
      </c>
    </row>
    <row r="1025" spans="2:65" s="12" customFormat="1" ht="11.25">
      <c r="B1025" s="157"/>
      <c r="D1025" s="158" t="s">
        <v>218</v>
      </c>
      <c r="E1025" s="164" t="s">
        <v>19</v>
      </c>
      <c r="F1025" s="159" t="s">
        <v>899</v>
      </c>
      <c r="H1025" s="160">
        <v>444.72</v>
      </c>
      <c r="I1025" s="161"/>
      <c r="L1025" s="157"/>
      <c r="M1025" s="162"/>
      <c r="T1025" s="163"/>
      <c r="AT1025" s="164" t="s">
        <v>218</v>
      </c>
      <c r="AU1025" s="164" t="s">
        <v>85</v>
      </c>
      <c r="AV1025" s="12" t="s">
        <v>85</v>
      </c>
      <c r="AW1025" s="12" t="s">
        <v>37</v>
      </c>
      <c r="AX1025" s="12" t="s">
        <v>75</v>
      </c>
      <c r="AY1025" s="164" t="s">
        <v>147</v>
      </c>
    </row>
    <row r="1026" spans="2:65" s="14" customFormat="1" ht="11.25">
      <c r="B1026" s="171"/>
      <c r="D1026" s="158" t="s">
        <v>218</v>
      </c>
      <c r="E1026" s="172" t="s">
        <v>19</v>
      </c>
      <c r="F1026" s="173" t="s">
        <v>256</v>
      </c>
      <c r="H1026" s="174">
        <v>2548.3000000000002</v>
      </c>
      <c r="I1026" s="175"/>
      <c r="L1026" s="171"/>
      <c r="M1026" s="176"/>
      <c r="T1026" s="177"/>
      <c r="AT1026" s="172" t="s">
        <v>218</v>
      </c>
      <c r="AU1026" s="172" t="s">
        <v>85</v>
      </c>
      <c r="AV1026" s="14" t="s">
        <v>153</v>
      </c>
      <c r="AW1026" s="14" t="s">
        <v>37</v>
      </c>
      <c r="AX1026" s="14" t="s">
        <v>83</v>
      </c>
      <c r="AY1026" s="172" t="s">
        <v>147</v>
      </c>
    </row>
    <row r="1027" spans="2:65" s="1" customFormat="1" ht="49.15" customHeight="1">
      <c r="B1027" s="32"/>
      <c r="C1027" s="128" t="s">
        <v>900</v>
      </c>
      <c r="D1027" s="128" t="s">
        <v>149</v>
      </c>
      <c r="E1027" s="129" t="s">
        <v>901</v>
      </c>
      <c r="F1027" s="130" t="s">
        <v>902</v>
      </c>
      <c r="G1027" s="131" t="s">
        <v>159</v>
      </c>
      <c r="H1027" s="132">
        <v>458694</v>
      </c>
      <c r="I1027" s="133"/>
      <c r="J1027" s="134">
        <f>ROUND(I1027*H1027,2)</f>
        <v>0</v>
      </c>
      <c r="K1027" s="135"/>
      <c r="L1027" s="32"/>
      <c r="M1027" s="136" t="s">
        <v>19</v>
      </c>
      <c r="N1027" s="137" t="s">
        <v>46</v>
      </c>
      <c r="P1027" s="138">
        <f>O1027*H1027</f>
        <v>0</v>
      </c>
      <c r="Q1027" s="138">
        <v>0</v>
      </c>
      <c r="R1027" s="138">
        <f>Q1027*H1027</f>
        <v>0</v>
      </c>
      <c r="S1027" s="138">
        <v>0</v>
      </c>
      <c r="T1027" s="139">
        <f>S1027*H1027</f>
        <v>0</v>
      </c>
      <c r="AR1027" s="140" t="s">
        <v>153</v>
      </c>
      <c r="AT1027" s="140" t="s">
        <v>149</v>
      </c>
      <c r="AU1027" s="140" t="s">
        <v>85</v>
      </c>
      <c r="AY1027" s="17" t="s">
        <v>147</v>
      </c>
      <c r="BE1027" s="141">
        <f>IF(N1027="základní",J1027,0)</f>
        <v>0</v>
      </c>
      <c r="BF1027" s="141">
        <f>IF(N1027="snížená",J1027,0)</f>
        <v>0</v>
      </c>
      <c r="BG1027" s="141">
        <f>IF(N1027="zákl. přenesená",J1027,0)</f>
        <v>0</v>
      </c>
      <c r="BH1027" s="141">
        <f>IF(N1027="sníž. přenesená",J1027,0)</f>
        <v>0</v>
      </c>
      <c r="BI1027" s="141">
        <f>IF(N1027="nulová",J1027,0)</f>
        <v>0</v>
      </c>
      <c r="BJ1027" s="17" t="s">
        <v>83</v>
      </c>
      <c r="BK1027" s="141">
        <f>ROUND(I1027*H1027,2)</f>
        <v>0</v>
      </c>
      <c r="BL1027" s="17" t="s">
        <v>153</v>
      </c>
      <c r="BM1027" s="140" t="s">
        <v>903</v>
      </c>
    </row>
    <row r="1028" spans="2:65" s="1" customFormat="1" ht="11.25">
      <c r="B1028" s="32"/>
      <c r="D1028" s="142" t="s">
        <v>155</v>
      </c>
      <c r="F1028" s="143" t="s">
        <v>904</v>
      </c>
      <c r="I1028" s="144"/>
      <c r="L1028" s="32"/>
      <c r="M1028" s="145"/>
      <c r="T1028" s="53"/>
      <c r="AT1028" s="17" t="s">
        <v>155</v>
      </c>
      <c r="AU1028" s="17" t="s">
        <v>85</v>
      </c>
    </row>
    <row r="1029" spans="2:65" s="13" customFormat="1" ht="11.25">
      <c r="B1029" s="165"/>
      <c r="D1029" s="158" t="s">
        <v>218</v>
      </c>
      <c r="E1029" s="166" t="s">
        <v>19</v>
      </c>
      <c r="F1029" s="167" t="s">
        <v>905</v>
      </c>
      <c r="H1029" s="166" t="s">
        <v>19</v>
      </c>
      <c r="I1029" s="168"/>
      <c r="L1029" s="165"/>
      <c r="M1029" s="169"/>
      <c r="T1029" s="170"/>
      <c r="AT1029" s="166" t="s">
        <v>218</v>
      </c>
      <c r="AU1029" s="166" t="s">
        <v>85</v>
      </c>
      <c r="AV1029" s="13" t="s">
        <v>83</v>
      </c>
      <c r="AW1029" s="13" t="s">
        <v>37</v>
      </c>
      <c r="AX1029" s="13" t="s">
        <v>75</v>
      </c>
      <c r="AY1029" s="166" t="s">
        <v>147</v>
      </c>
    </row>
    <row r="1030" spans="2:65" s="12" customFormat="1" ht="11.25">
      <c r="B1030" s="157"/>
      <c r="D1030" s="158" t="s">
        <v>218</v>
      </c>
      <c r="E1030" s="164" t="s">
        <v>19</v>
      </c>
      <c r="F1030" s="159" t="s">
        <v>906</v>
      </c>
      <c r="H1030" s="160">
        <v>458694</v>
      </c>
      <c r="I1030" s="161"/>
      <c r="L1030" s="157"/>
      <c r="M1030" s="162"/>
      <c r="T1030" s="163"/>
      <c r="AT1030" s="164" t="s">
        <v>218</v>
      </c>
      <c r="AU1030" s="164" t="s">
        <v>85</v>
      </c>
      <c r="AV1030" s="12" t="s">
        <v>85</v>
      </c>
      <c r="AW1030" s="12" t="s">
        <v>37</v>
      </c>
      <c r="AX1030" s="12" t="s">
        <v>83</v>
      </c>
      <c r="AY1030" s="164" t="s">
        <v>147</v>
      </c>
    </row>
    <row r="1031" spans="2:65" s="1" customFormat="1" ht="44.25" customHeight="1">
      <c r="B1031" s="32"/>
      <c r="C1031" s="128" t="s">
        <v>907</v>
      </c>
      <c r="D1031" s="128" t="s">
        <v>149</v>
      </c>
      <c r="E1031" s="129" t="s">
        <v>908</v>
      </c>
      <c r="F1031" s="130" t="s">
        <v>909</v>
      </c>
      <c r="G1031" s="131" t="s">
        <v>159</v>
      </c>
      <c r="H1031" s="132">
        <v>2548.3000000000002</v>
      </c>
      <c r="I1031" s="133"/>
      <c r="J1031" s="134">
        <f>ROUND(I1031*H1031,2)</f>
        <v>0</v>
      </c>
      <c r="K1031" s="135"/>
      <c r="L1031" s="32"/>
      <c r="M1031" s="136" t="s">
        <v>19</v>
      </c>
      <c r="N1031" s="137" t="s">
        <v>46</v>
      </c>
      <c r="P1031" s="138">
        <f>O1031*H1031</f>
        <v>0</v>
      </c>
      <c r="Q1031" s="138">
        <v>0</v>
      </c>
      <c r="R1031" s="138">
        <f>Q1031*H1031</f>
        <v>0</v>
      </c>
      <c r="S1031" s="138">
        <v>0</v>
      </c>
      <c r="T1031" s="139">
        <f>S1031*H1031</f>
        <v>0</v>
      </c>
      <c r="AR1031" s="140" t="s">
        <v>153</v>
      </c>
      <c r="AT1031" s="140" t="s">
        <v>149</v>
      </c>
      <c r="AU1031" s="140" t="s">
        <v>85</v>
      </c>
      <c r="AY1031" s="17" t="s">
        <v>147</v>
      </c>
      <c r="BE1031" s="141">
        <f>IF(N1031="základní",J1031,0)</f>
        <v>0</v>
      </c>
      <c r="BF1031" s="141">
        <f>IF(N1031="snížená",J1031,0)</f>
        <v>0</v>
      </c>
      <c r="BG1031" s="141">
        <f>IF(N1031="zákl. přenesená",J1031,0)</f>
        <v>0</v>
      </c>
      <c r="BH1031" s="141">
        <f>IF(N1031="sníž. přenesená",J1031,0)</f>
        <v>0</v>
      </c>
      <c r="BI1031" s="141">
        <f>IF(N1031="nulová",J1031,0)</f>
        <v>0</v>
      </c>
      <c r="BJ1031" s="17" t="s">
        <v>83</v>
      </c>
      <c r="BK1031" s="141">
        <f>ROUND(I1031*H1031,2)</f>
        <v>0</v>
      </c>
      <c r="BL1031" s="17" t="s">
        <v>153</v>
      </c>
      <c r="BM1031" s="140" t="s">
        <v>910</v>
      </c>
    </row>
    <row r="1032" spans="2:65" s="1" customFormat="1" ht="11.25">
      <c r="B1032" s="32"/>
      <c r="D1032" s="142" t="s">
        <v>155</v>
      </c>
      <c r="F1032" s="143" t="s">
        <v>911</v>
      </c>
      <c r="I1032" s="144"/>
      <c r="L1032" s="32"/>
      <c r="M1032" s="145"/>
      <c r="T1032" s="53"/>
      <c r="AT1032" s="17" t="s">
        <v>155</v>
      </c>
      <c r="AU1032" s="17" t="s">
        <v>85</v>
      </c>
    </row>
    <row r="1033" spans="2:65" s="12" customFormat="1" ht="11.25">
      <c r="B1033" s="157"/>
      <c r="D1033" s="158" t="s">
        <v>218</v>
      </c>
      <c r="E1033" s="164" t="s">
        <v>19</v>
      </c>
      <c r="F1033" s="159" t="s">
        <v>912</v>
      </c>
      <c r="H1033" s="160">
        <v>2548.3000000000002</v>
      </c>
      <c r="I1033" s="161"/>
      <c r="L1033" s="157"/>
      <c r="M1033" s="162"/>
      <c r="T1033" s="163"/>
      <c r="AT1033" s="164" t="s">
        <v>218</v>
      </c>
      <c r="AU1033" s="164" t="s">
        <v>85</v>
      </c>
      <c r="AV1033" s="12" t="s">
        <v>85</v>
      </c>
      <c r="AW1033" s="12" t="s">
        <v>37</v>
      </c>
      <c r="AX1033" s="12" t="s">
        <v>83</v>
      </c>
      <c r="AY1033" s="164" t="s">
        <v>147</v>
      </c>
    </row>
    <row r="1034" spans="2:65" s="1" customFormat="1" ht="24.2" customHeight="1">
      <c r="B1034" s="32"/>
      <c r="C1034" s="128" t="s">
        <v>913</v>
      </c>
      <c r="D1034" s="128" t="s">
        <v>149</v>
      </c>
      <c r="E1034" s="129" t="s">
        <v>914</v>
      </c>
      <c r="F1034" s="130" t="s">
        <v>915</v>
      </c>
      <c r="G1034" s="131" t="s">
        <v>159</v>
      </c>
      <c r="H1034" s="132">
        <v>2548.3000000000002</v>
      </c>
      <c r="I1034" s="133"/>
      <c r="J1034" s="134">
        <f>ROUND(I1034*H1034,2)</f>
        <v>0</v>
      </c>
      <c r="K1034" s="135"/>
      <c r="L1034" s="32"/>
      <c r="M1034" s="136" t="s">
        <v>19</v>
      </c>
      <c r="N1034" s="137" t="s">
        <v>46</v>
      </c>
      <c r="P1034" s="138">
        <f>O1034*H1034</f>
        <v>0</v>
      </c>
      <c r="Q1034" s="138">
        <v>0</v>
      </c>
      <c r="R1034" s="138">
        <f>Q1034*H1034</f>
        <v>0</v>
      </c>
      <c r="S1034" s="138">
        <v>0</v>
      </c>
      <c r="T1034" s="139">
        <f>S1034*H1034</f>
        <v>0</v>
      </c>
      <c r="AR1034" s="140" t="s">
        <v>153</v>
      </c>
      <c r="AT1034" s="140" t="s">
        <v>149</v>
      </c>
      <c r="AU1034" s="140" t="s">
        <v>85</v>
      </c>
      <c r="AY1034" s="17" t="s">
        <v>147</v>
      </c>
      <c r="BE1034" s="141">
        <f>IF(N1034="základní",J1034,0)</f>
        <v>0</v>
      </c>
      <c r="BF1034" s="141">
        <f>IF(N1034="snížená",J1034,0)</f>
        <v>0</v>
      </c>
      <c r="BG1034" s="141">
        <f>IF(N1034="zákl. přenesená",J1034,0)</f>
        <v>0</v>
      </c>
      <c r="BH1034" s="141">
        <f>IF(N1034="sníž. přenesená",J1034,0)</f>
        <v>0</v>
      </c>
      <c r="BI1034" s="141">
        <f>IF(N1034="nulová",J1034,0)</f>
        <v>0</v>
      </c>
      <c r="BJ1034" s="17" t="s">
        <v>83</v>
      </c>
      <c r="BK1034" s="141">
        <f>ROUND(I1034*H1034,2)</f>
        <v>0</v>
      </c>
      <c r="BL1034" s="17" t="s">
        <v>153</v>
      </c>
      <c r="BM1034" s="140" t="s">
        <v>916</v>
      </c>
    </row>
    <row r="1035" spans="2:65" s="1" customFormat="1" ht="11.25">
      <c r="B1035" s="32"/>
      <c r="D1035" s="142" t="s">
        <v>155</v>
      </c>
      <c r="F1035" s="143" t="s">
        <v>917</v>
      </c>
      <c r="I1035" s="144"/>
      <c r="L1035" s="32"/>
      <c r="M1035" s="145"/>
      <c r="T1035" s="53"/>
      <c r="AT1035" s="17" t="s">
        <v>155</v>
      </c>
      <c r="AU1035" s="17" t="s">
        <v>85</v>
      </c>
    </row>
    <row r="1036" spans="2:65" s="13" customFormat="1" ht="11.25">
      <c r="B1036" s="165"/>
      <c r="D1036" s="158" t="s">
        <v>218</v>
      </c>
      <c r="E1036" s="166" t="s">
        <v>19</v>
      </c>
      <c r="F1036" s="167" t="s">
        <v>386</v>
      </c>
      <c r="H1036" s="166" t="s">
        <v>19</v>
      </c>
      <c r="I1036" s="168"/>
      <c r="L1036" s="165"/>
      <c r="M1036" s="169"/>
      <c r="T1036" s="170"/>
      <c r="AT1036" s="166" t="s">
        <v>218</v>
      </c>
      <c r="AU1036" s="166" t="s">
        <v>85</v>
      </c>
      <c r="AV1036" s="13" t="s">
        <v>83</v>
      </c>
      <c r="AW1036" s="13" t="s">
        <v>37</v>
      </c>
      <c r="AX1036" s="13" t="s">
        <v>75</v>
      </c>
      <c r="AY1036" s="166" t="s">
        <v>147</v>
      </c>
    </row>
    <row r="1037" spans="2:65" s="12" customFormat="1" ht="11.25">
      <c r="B1037" s="157"/>
      <c r="D1037" s="158" t="s">
        <v>218</v>
      </c>
      <c r="E1037" s="164" t="s">
        <v>19</v>
      </c>
      <c r="F1037" s="159" t="s">
        <v>895</v>
      </c>
      <c r="H1037" s="160">
        <v>558.96</v>
      </c>
      <c r="I1037" s="161"/>
      <c r="L1037" s="157"/>
      <c r="M1037" s="162"/>
      <c r="T1037" s="163"/>
      <c r="AT1037" s="164" t="s">
        <v>218</v>
      </c>
      <c r="AU1037" s="164" t="s">
        <v>85</v>
      </c>
      <c r="AV1037" s="12" t="s">
        <v>85</v>
      </c>
      <c r="AW1037" s="12" t="s">
        <v>37</v>
      </c>
      <c r="AX1037" s="12" t="s">
        <v>75</v>
      </c>
      <c r="AY1037" s="164" t="s">
        <v>147</v>
      </c>
    </row>
    <row r="1038" spans="2:65" s="13" customFormat="1" ht="11.25">
      <c r="B1038" s="165"/>
      <c r="D1038" s="158" t="s">
        <v>218</v>
      </c>
      <c r="E1038" s="166" t="s">
        <v>19</v>
      </c>
      <c r="F1038" s="167" t="s">
        <v>410</v>
      </c>
      <c r="H1038" s="166" t="s">
        <v>19</v>
      </c>
      <c r="I1038" s="168"/>
      <c r="L1038" s="165"/>
      <c r="M1038" s="169"/>
      <c r="T1038" s="170"/>
      <c r="AT1038" s="166" t="s">
        <v>218</v>
      </c>
      <c r="AU1038" s="166" t="s">
        <v>85</v>
      </c>
      <c r="AV1038" s="13" t="s">
        <v>83</v>
      </c>
      <c r="AW1038" s="13" t="s">
        <v>37</v>
      </c>
      <c r="AX1038" s="13" t="s">
        <v>75</v>
      </c>
      <c r="AY1038" s="166" t="s">
        <v>147</v>
      </c>
    </row>
    <row r="1039" spans="2:65" s="12" customFormat="1" ht="11.25">
      <c r="B1039" s="157"/>
      <c r="D1039" s="158" t="s">
        <v>218</v>
      </c>
      <c r="E1039" s="164" t="s">
        <v>19</v>
      </c>
      <c r="F1039" s="159" t="s">
        <v>896</v>
      </c>
      <c r="H1039" s="160">
        <v>167.62</v>
      </c>
      <c r="I1039" s="161"/>
      <c r="L1039" s="157"/>
      <c r="M1039" s="162"/>
      <c r="T1039" s="163"/>
      <c r="AT1039" s="164" t="s">
        <v>218</v>
      </c>
      <c r="AU1039" s="164" t="s">
        <v>85</v>
      </c>
      <c r="AV1039" s="12" t="s">
        <v>85</v>
      </c>
      <c r="AW1039" s="12" t="s">
        <v>37</v>
      </c>
      <c r="AX1039" s="12" t="s">
        <v>75</v>
      </c>
      <c r="AY1039" s="164" t="s">
        <v>147</v>
      </c>
    </row>
    <row r="1040" spans="2:65" s="13" customFormat="1" ht="11.25">
      <c r="B1040" s="165"/>
      <c r="D1040" s="158" t="s">
        <v>218</v>
      </c>
      <c r="E1040" s="166" t="s">
        <v>19</v>
      </c>
      <c r="F1040" s="167" t="s">
        <v>390</v>
      </c>
      <c r="H1040" s="166" t="s">
        <v>19</v>
      </c>
      <c r="I1040" s="168"/>
      <c r="L1040" s="165"/>
      <c r="M1040" s="169"/>
      <c r="T1040" s="170"/>
      <c r="AT1040" s="166" t="s">
        <v>218</v>
      </c>
      <c r="AU1040" s="166" t="s">
        <v>85</v>
      </c>
      <c r="AV1040" s="13" t="s">
        <v>83</v>
      </c>
      <c r="AW1040" s="13" t="s">
        <v>37</v>
      </c>
      <c r="AX1040" s="13" t="s">
        <v>75</v>
      </c>
      <c r="AY1040" s="166" t="s">
        <v>147</v>
      </c>
    </row>
    <row r="1041" spans="2:65" s="12" customFormat="1" ht="11.25">
      <c r="B1041" s="157"/>
      <c r="D1041" s="158" t="s">
        <v>218</v>
      </c>
      <c r="E1041" s="164" t="s">
        <v>19</v>
      </c>
      <c r="F1041" s="159" t="s">
        <v>897</v>
      </c>
      <c r="H1041" s="160">
        <v>271.32</v>
      </c>
      <c r="I1041" s="161"/>
      <c r="L1041" s="157"/>
      <c r="M1041" s="162"/>
      <c r="T1041" s="163"/>
      <c r="AT1041" s="164" t="s">
        <v>218</v>
      </c>
      <c r="AU1041" s="164" t="s">
        <v>85</v>
      </c>
      <c r="AV1041" s="12" t="s">
        <v>85</v>
      </c>
      <c r="AW1041" s="12" t="s">
        <v>37</v>
      </c>
      <c r="AX1041" s="12" t="s">
        <v>75</v>
      </c>
      <c r="AY1041" s="164" t="s">
        <v>147</v>
      </c>
    </row>
    <row r="1042" spans="2:65" s="13" customFormat="1" ht="11.25">
      <c r="B1042" s="165"/>
      <c r="D1042" s="158" t="s">
        <v>218</v>
      </c>
      <c r="E1042" s="166" t="s">
        <v>19</v>
      </c>
      <c r="F1042" s="167" t="s">
        <v>383</v>
      </c>
      <c r="H1042" s="166" t="s">
        <v>19</v>
      </c>
      <c r="I1042" s="168"/>
      <c r="L1042" s="165"/>
      <c r="M1042" s="169"/>
      <c r="T1042" s="170"/>
      <c r="AT1042" s="166" t="s">
        <v>218</v>
      </c>
      <c r="AU1042" s="166" t="s">
        <v>85</v>
      </c>
      <c r="AV1042" s="13" t="s">
        <v>83</v>
      </c>
      <c r="AW1042" s="13" t="s">
        <v>37</v>
      </c>
      <c r="AX1042" s="13" t="s">
        <v>75</v>
      </c>
      <c r="AY1042" s="166" t="s">
        <v>147</v>
      </c>
    </row>
    <row r="1043" spans="2:65" s="12" customFormat="1" ht="11.25">
      <c r="B1043" s="157"/>
      <c r="D1043" s="158" t="s">
        <v>218</v>
      </c>
      <c r="E1043" s="164" t="s">
        <v>19</v>
      </c>
      <c r="F1043" s="159" t="s">
        <v>895</v>
      </c>
      <c r="H1043" s="160">
        <v>558.96</v>
      </c>
      <c r="I1043" s="161"/>
      <c r="L1043" s="157"/>
      <c r="M1043" s="162"/>
      <c r="T1043" s="163"/>
      <c r="AT1043" s="164" t="s">
        <v>218</v>
      </c>
      <c r="AU1043" s="164" t="s">
        <v>85</v>
      </c>
      <c r="AV1043" s="12" t="s">
        <v>85</v>
      </c>
      <c r="AW1043" s="12" t="s">
        <v>37</v>
      </c>
      <c r="AX1043" s="12" t="s">
        <v>75</v>
      </c>
      <c r="AY1043" s="164" t="s">
        <v>147</v>
      </c>
    </row>
    <row r="1044" spans="2:65" s="13" customFormat="1" ht="11.25">
      <c r="B1044" s="165"/>
      <c r="D1044" s="158" t="s">
        <v>218</v>
      </c>
      <c r="E1044" s="166" t="s">
        <v>19</v>
      </c>
      <c r="F1044" s="167" t="s">
        <v>392</v>
      </c>
      <c r="H1044" s="166" t="s">
        <v>19</v>
      </c>
      <c r="I1044" s="168"/>
      <c r="L1044" s="165"/>
      <c r="M1044" s="169"/>
      <c r="T1044" s="170"/>
      <c r="AT1044" s="166" t="s">
        <v>218</v>
      </c>
      <c r="AU1044" s="166" t="s">
        <v>85</v>
      </c>
      <c r="AV1044" s="13" t="s">
        <v>83</v>
      </c>
      <c r="AW1044" s="13" t="s">
        <v>37</v>
      </c>
      <c r="AX1044" s="13" t="s">
        <v>75</v>
      </c>
      <c r="AY1044" s="166" t="s">
        <v>147</v>
      </c>
    </row>
    <row r="1045" spans="2:65" s="12" customFormat="1" ht="11.25">
      <c r="B1045" s="157"/>
      <c r="D1045" s="158" t="s">
        <v>218</v>
      </c>
      <c r="E1045" s="164" t="s">
        <v>19</v>
      </c>
      <c r="F1045" s="159" t="s">
        <v>898</v>
      </c>
      <c r="H1045" s="160">
        <v>546.72</v>
      </c>
      <c r="I1045" s="161"/>
      <c r="L1045" s="157"/>
      <c r="M1045" s="162"/>
      <c r="T1045" s="163"/>
      <c r="AT1045" s="164" t="s">
        <v>218</v>
      </c>
      <c r="AU1045" s="164" t="s">
        <v>85</v>
      </c>
      <c r="AV1045" s="12" t="s">
        <v>85</v>
      </c>
      <c r="AW1045" s="12" t="s">
        <v>37</v>
      </c>
      <c r="AX1045" s="12" t="s">
        <v>75</v>
      </c>
      <c r="AY1045" s="164" t="s">
        <v>147</v>
      </c>
    </row>
    <row r="1046" spans="2:65" s="13" customFormat="1" ht="11.25">
      <c r="B1046" s="165"/>
      <c r="D1046" s="158" t="s">
        <v>218</v>
      </c>
      <c r="E1046" s="166" t="s">
        <v>19</v>
      </c>
      <c r="F1046" s="167" t="s">
        <v>394</v>
      </c>
      <c r="H1046" s="166" t="s">
        <v>19</v>
      </c>
      <c r="I1046" s="168"/>
      <c r="L1046" s="165"/>
      <c r="M1046" s="169"/>
      <c r="T1046" s="170"/>
      <c r="AT1046" s="166" t="s">
        <v>218</v>
      </c>
      <c r="AU1046" s="166" t="s">
        <v>85</v>
      </c>
      <c r="AV1046" s="13" t="s">
        <v>83</v>
      </c>
      <c r="AW1046" s="13" t="s">
        <v>37</v>
      </c>
      <c r="AX1046" s="13" t="s">
        <v>75</v>
      </c>
      <c r="AY1046" s="166" t="s">
        <v>147</v>
      </c>
    </row>
    <row r="1047" spans="2:65" s="12" customFormat="1" ht="11.25">
      <c r="B1047" s="157"/>
      <c r="D1047" s="158" t="s">
        <v>218</v>
      </c>
      <c r="E1047" s="164" t="s">
        <v>19</v>
      </c>
      <c r="F1047" s="159" t="s">
        <v>899</v>
      </c>
      <c r="H1047" s="160">
        <v>444.72</v>
      </c>
      <c r="I1047" s="161"/>
      <c r="L1047" s="157"/>
      <c r="M1047" s="162"/>
      <c r="T1047" s="163"/>
      <c r="AT1047" s="164" t="s">
        <v>218</v>
      </c>
      <c r="AU1047" s="164" t="s">
        <v>85</v>
      </c>
      <c r="AV1047" s="12" t="s">
        <v>85</v>
      </c>
      <c r="AW1047" s="12" t="s">
        <v>37</v>
      </c>
      <c r="AX1047" s="12" t="s">
        <v>75</v>
      </c>
      <c r="AY1047" s="164" t="s">
        <v>147</v>
      </c>
    </row>
    <row r="1048" spans="2:65" s="14" customFormat="1" ht="11.25">
      <c r="B1048" s="171"/>
      <c r="D1048" s="158" t="s">
        <v>218</v>
      </c>
      <c r="E1048" s="172" t="s">
        <v>19</v>
      </c>
      <c r="F1048" s="173" t="s">
        <v>256</v>
      </c>
      <c r="H1048" s="174">
        <v>2548.3000000000002</v>
      </c>
      <c r="I1048" s="175"/>
      <c r="L1048" s="171"/>
      <c r="M1048" s="176"/>
      <c r="T1048" s="177"/>
      <c r="AT1048" s="172" t="s">
        <v>218</v>
      </c>
      <c r="AU1048" s="172" t="s">
        <v>85</v>
      </c>
      <c r="AV1048" s="14" t="s">
        <v>153</v>
      </c>
      <c r="AW1048" s="14" t="s">
        <v>37</v>
      </c>
      <c r="AX1048" s="14" t="s">
        <v>83</v>
      </c>
      <c r="AY1048" s="172" t="s">
        <v>147</v>
      </c>
    </row>
    <row r="1049" spans="2:65" s="1" customFormat="1" ht="33" customHeight="1">
      <c r="B1049" s="32"/>
      <c r="C1049" s="128" t="s">
        <v>918</v>
      </c>
      <c r="D1049" s="128" t="s">
        <v>149</v>
      </c>
      <c r="E1049" s="129" t="s">
        <v>919</v>
      </c>
      <c r="F1049" s="130" t="s">
        <v>920</v>
      </c>
      <c r="G1049" s="131" t="s">
        <v>159</v>
      </c>
      <c r="H1049" s="132">
        <v>458694</v>
      </c>
      <c r="I1049" s="133"/>
      <c r="J1049" s="134">
        <f>ROUND(I1049*H1049,2)</f>
        <v>0</v>
      </c>
      <c r="K1049" s="135"/>
      <c r="L1049" s="32"/>
      <c r="M1049" s="136" t="s">
        <v>19</v>
      </c>
      <c r="N1049" s="137" t="s">
        <v>46</v>
      </c>
      <c r="P1049" s="138">
        <f>O1049*H1049</f>
        <v>0</v>
      </c>
      <c r="Q1049" s="138">
        <v>0</v>
      </c>
      <c r="R1049" s="138">
        <f>Q1049*H1049</f>
        <v>0</v>
      </c>
      <c r="S1049" s="138">
        <v>0</v>
      </c>
      <c r="T1049" s="139">
        <f>S1049*H1049</f>
        <v>0</v>
      </c>
      <c r="AR1049" s="140" t="s">
        <v>153</v>
      </c>
      <c r="AT1049" s="140" t="s">
        <v>149</v>
      </c>
      <c r="AU1049" s="140" t="s">
        <v>85</v>
      </c>
      <c r="AY1049" s="17" t="s">
        <v>147</v>
      </c>
      <c r="BE1049" s="141">
        <f>IF(N1049="základní",J1049,0)</f>
        <v>0</v>
      </c>
      <c r="BF1049" s="141">
        <f>IF(N1049="snížená",J1049,0)</f>
        <v>0</v>
      </c>
      <c r="BG1049" s="141">
        <f>IF(N1049="zákl. přenesená",J1049,0)</f>
        <v>0</v>
      </c>
      <c r="BH1049" s="141">
        <f>IF(N1049="sníž. přenesená",J1049,0)</f>
        <v>0</v>
      </c>
      <c r="BI1049" s="141">
        <f>IF(N1049="nulová",J1049,0)</f>
        <v>0</v>
      </c>
      <c r="BJ1049" s="17" t="s">
        <v>83</v>
      </c>
      <c r="BK1049" s="141">
        <f>ROUND(I1049*H1049,2)</f>
        <v>0</v>
      </c>
      <c r="BL1049" s="17" t="s">
        <v>153</v>
      </c>
      <c r="BM1049" s="140" t="s">
        <v>921</v>
      </c>
    </row>
    <row r="1050" spans="2:65" s="1" customFormat="1" ht="11.25">
      <c r="B1050" s="32"/>
      <c r="D1050" s="142" t="s">
        <v>155</v>
      </c>
      <c r="F1050" s="143" t="s">
        <v>922</v>
      </c>
      <c r="I1050" s="144"/>
      <c r="L1050" s="32"/>
      <c r="M1050" s="145"/>
      <c r="T1050" s="53"/>
      <c r="AT1050" s="17" t="s">
        <v>155</v>
      </c>
      <c r="AU1050" s="17" t="s">
        <v>85</v>
      </c>
    </row>
    <row r="1051" spans="2:65" s="13" customFormat="1" ht="11.25">
      <c r="B1051" s="165"/>
      <c r="D1051" s="158" t="s">
        <v>218</v>
      </c>
      <c r="E1051" s="166" t="s">
        <v>19</v>
      </c>
      <c r="F1051" s="167" t="s">
        <v>905</v>
      </c>
      <c r="H1051" s="166" t="s">
        <v>19</v>
      </c>
      <c r="I1051" s="168"/>
      <c r="L1051" s="165"/>
      <c r="M1051" s="169"/>
      <c r="T1051" s="170"/>
      <c r="AT1051" s="166" t="s">
        <v>218</v>
      </c>
      <c r="AU1051" s="166" t="s">
        <v>85</v>
      </c>
      <c r="AV1051" s="13" t="s">
        <v>83</v>
      </c>
      <c r="AW1051" s="13" t="s">
        <v>37</v>
      </c>
      <c r="AX1051" s="13" t="s">
        <v>75</v>
      </c>
      <c r="AY1051" s="166" t="s">
        <v>147</v>
      </c>
    </row>
    <row r="1052" spans="2:65" s="12" customFormat="1" ht="11.25">
      <c r="B1052" s="157"/>
      <c r="D1052" s="158" t="s">
        <v>218</v>
      </c>
      <c r="E1052" s="164" t="s">
        <v>19</v>
      </c>
      <c r="F1052" s="159" t="s">
        <v>906</v>
      </c>
      <c r="H1052" s="160">
        <v>458694</v>
      </c>
      <c r="I1052" s="161"/>
      <c r="L1052" s="157"/>
      <c r="M1052" s="162"/>
      <c r="T1052" s="163"/>
      <c r="AT1052" s="164" t="s">
        <v>218</v>
      </c>
      <c r="AU1052" s="164" t="s">
        <v>85</v>
      </c>
      <c r="AV1052" s="12" t="s">
        <v>85</v>
      </c>
      <c r="AW1052" s="12" t="s">
        <v>37</v>
      </c>
      <c r="AX1052" s="12" t="s">
        <v>83</v>
      </c>
      <c r="AY1052" s="164" t="s">
        <v>147</v>
      </c>
    </row>
    <row r="1053" spans="2:65" s="1" customFormat="1" ht="24.2" customHeight="1">
      <c r="B1053" s="32"/>
      <c r="C1053" s="128" t="s">
        <v>923</v>
      </c>
      <c r="D1053" s="128" t="s">
        <v>149</v>
      </c>
      <c r="E1053" s="129" t="s">
        <v>924</v>
      </c>
      <c r="F1053" s="130" t="s">
        <v>925</v>
      </c>
      <c r="G1053" s="131" t="s">
        <v>159</v>
      </c>
      <c r="H1053" s="132">
        <v>2548.3000000000002</v>
      </c>
      <c r="I1053" s="133"/>
      <c r="J1053" s="134">
        <f>ROUND(I1053*H1053,2)</f>
        <v>0</v>
      </c>
      <c r="K1053" s="135"/>
      <c r="L1053" s="32"/>
      <c r="M1053" s="136" t="s">
        <v>19</v>
      </c>
      <c r="N1053" s="137" t="s">
        <v>46</v>
      </c>
      <c r="P1053" s="138">
        <f>O1053*H1053</f>
        <v>0</v>
      </c>
      <c r="Q1053" s="138">
        <v>0</v>
      </c>
      <c r="R1053" s="138">
        <f>Q1053*H1053</f>
        <v>0</v>
      </c>
      <c r="S1053" s="138">
        <v>0</v>
      </c>
      <c r="T1053" s="139">
        <f>S1053*H1053</f>
        <v>0</v>
      </c>
      <c r="AR1053" s="140" t="s">
        <v>153</v>
      </c>
      <c r="AT1053" s="140" t="s">
        <v>149</v>
      </c>
      <c r="AU1053" s="140" t="s">
        <v>85</v>
      </c>
      <c r="AY1053" s="17" t="s">
        <v>147</v>
      </c>
      <c r="BE1053" s="141">
        <f>IF(N1053="základní",J1053,0)</f>
        <v>0</v>
      </c>
      <c r="BF1053" s="141">
        <f>IF(N1053="snížená",J1053,0)</f>
        <v>0</v>
      </c>
      <c r="BG1053" s="141">
        <f>IF(N1053="zákl. přenesená",J1053,0)</f>
        <v>0</v>
      </c>
      <c r="BH1053" s="141">
        <f>IF(N1053="sníž. přenesená",J1053,0)</f>
        <v>0</v>
      </c>
      <c r="BI1053" s="141">
        <f>IF(N1053="nulová",J1053,0)</f>
        <v>0</v>
      </c>
      <c r="BJ1053" s="17" t="s">
        <v>83</v>
      </c>
      <c r="BK1053" s="141">
        <f>ROUND(I1053*H1053,2)</f>
        <v>0</v>
      </c>
      <c r="BL1053" s="17" t="s">
        <v>153</v>
      </c>
      <c r="BM1053" s="140" t="s">
        <v>926</v>
      </c>
    </row>
    <row r="1054" spans="2:65" s="1" customFormat="1" ht="11.25">
      <c r="B1054" s="32"/>
      <c r="D1054" s="142" t="s">
        <v>155</v>
      </c>
      <c r="F1054" s="143" t="s">
        <v>927</v>
      </c>
      <c r="I1054" s="144"/>
      <c r="L1054" s="32"/>
      <c r="M1054" s="145"/>
      <c r="T1054" s="53"/>
      <c r="AT1054" s="17" t="s">
        <v>155</v>
      </c>
      <c r="AU1054" s="17" t="s">
        <v>85</v>
      </c>
    </row>
    <row r="1055" spans="2:65" s="12" customFormat="1" ht="11.25">
      <c r="B1055" s="157"/>
      <c r="D1055" s="158" t="s">
        <v>218</v>
      </c>
      <c r="E1055" s="164" t="s">
        <v>19</v>
      </c>
      <c r="F1055" s="159" t="s">
        <v>912</v>
      </c>
      <c r="H1055" s="160">
        <v>2548.3000000000002</v>
      </c>
      <c r="I1055" s="161"/>
      <c r="L1055" s="157"/>
      <c r="M1055" s="162"/>
      <c r="T1055" s="163"/>
      <c r="AT1055" s="164" t="s">
        <v>218</v>
      </c>
      <c r="AU1055" s="164" t="s">
        <v>85</v>
      </c>
      <c r="AV1055" s="12" t="s">
        <v>85</v>
      </c>
      <c r="AW1055" s="12" t="s">
        <v>37</v>
      </c>
      <c r="AX1055" s="12" t="s">
        <v>83</v>
      </c>
      <c r="AY1055" s="164" t="s">
        <v>147</v>
      </c>
    </row>
    <row r="1056" spans="2:65" s="1" customFormat="1" ht="33" customHeight="1">
      <c r="B1056" s="32"/>
      <c r="C1056" s="128" t="s">
        <v>928</v>
      </c>
      <c r="D1056" s="128" t="s">
        <v>149</v>
      </c>
      <c r="E1056" s="129" t="s">
        <v>929</v>
      </c>
      <c r="F1056" s="130" t="s">
        <v>930</v>
      </c>
      <c r="G1056" s="131" t="s">
        <v>236</v>
      </c>
      <c r="H1056" s="132">
        <v>10.6</v>
      </c>
      <c r="I1056" s="133"/>
      <c r="J1056" s="134">
        <f>ROUND(I1056*H1056,2)</f>
        <v>0</v>
      </c>
      <c r="K1056" s="135"/>
      <c r="L1056" s="32"/>
      <c r="M1056" s="136" t="s">
        <v>19</v>
      </c>
      <c r="N1056" s="137" t="s">
        <v>46</v>
      </c>
      <c r="P1056" s="138">
        <f>O1056*H1056</f>
        <v>0</v>
      </c>
      <c r="Q1056" s="138">
        <v>0</v>
      </c>
      <c r="R1056" s="138">
        <f>Q1056*H1056</f>
        <v>0</v>
      </c>
      <c r="S1056" s="138">
        <v>0</v>
      </c>
      <c r="T1056" s="139">
        <f>S1056*H1056</f>
        <v>0</v>
      </c>
      <c r="AR1056" s="140" t="s">
        <v>153</v>
      </c>
      <c r="AT1056" s="140" t="s">
        <v>149</v>
      </c>
      <c r="AU1056" s="140" t="s">
        <v>85</v>
      </c>
      <c r="AY1056" s="17" t="s">
        <v>147</v>
      </c>
      <c r="BE1056" s="141">
        <f>IF(N1056="základní",J1056,0)</f>
        <v>0</v>
      </c>
      <c r="BF1056" s="141">
        <f>IF(N1056="snížená",J1056,0)</f>
        <v>0</v>
      </c>
      <c r="BG1056" s="141">
        <f>IF(N1056="zákl. přenesená",J1056,0)</f>
        <v>0</v>
      </c>
      <c r="BH1056" s="141">
        <f>IF(N1056="sníž. přenesená",J1056,0)</f>
        <v>0</v>
      </c>
      <c r="BI1056" s="141">
        <f>IF(N1056="nulová",J1056,0)</f>
        <v>0</v>
      </c>
      <c r="BJ1056" s="17" t="s">
        <v>83</v>
      </c>
      <c r="BK1056" s="141">
        <f>ROUND(I1056*H1056,2)</f>
        <v>0</v>
      </c>
      <c r="BL1056" s="17" t="s">
        <v>153</v>
      </c>
      <c r="BM1056" s="140" t="s">
        <v>931</v>
      </c>
    </row>
    <row r="1057" spans="2:65" s="1" customFormat="1" ht="11.25">
      <c r="B1057" s="32"/>
      <c r="D1057" s="142" t="s">
        <v>155</v>
      </c>
      <c r="F1057" s="143" t="s">
        <v>932</v>
      </c>
      <c r="I1057" s="144"/>
      <c r="L1057" s="32"/>
      <c r="M1057" s="145"/>
      <c r="T1057" s="53"/>
      <c r="AT1057" s="17" t="s">
        <v>155</v>
      </c>
      <c r="AU1057" s="17" t="s">
        <v>85</v>
      </c>
    </row>
    <row r="1058" spans="2:65" s="13" customFormat="1" ht="11.25">
      <c r="B1058" s="165"/>
      <c r="D1058" s="158" t="s">
        <v>218</v>
      </c>
      <c r="E1058" s="166" t="s">
        <v>19</v>
      </c>
      <c r="F1058" s="167" t="s">
        <v>933</v>
      </c>
      <c r="H1058" s="166" t="s">
        <v>19</v>
      </c>
      <c r="I1058" s="168"/>
      <c r="L1058" s="165"/>
      <c r="M1058" s="169"/>
      <c r="T1058" s="170"/>
      <c r="AT1058" s="166" t="s">
        <v>218</v>
      </c>
      <c r="AU1058" s="166" t="s">
        <v>85</v>
      </c>
      <c r="AV1058" s="13" t="s">
        <v>83</v>
      </c>
      <c r="AW1058" s="13" t="s">
        <v>37</v>
      </c>
      <c r="AX1058" s="13" t="s">
        <v>75</v>
      </c>
      <c r="AY1058" s="166" t="s">
        <v>147</v>
      </c>
    </row>
    <row r="1059" spans="2:65" s="12" customFormat="1" ht="11.25">
      <c r="B1059" s="157"/>
      <c r="D1059" s="158" t="s">
        <v>218</v>
      </c>
      <c r="E1059" s="164" t="s">
        <v>19</v>
      </c>
      <c r="F1059" s="159" t="s">
        <v>934</v>
      </c>
      <c r="H1059" s="160">
        <v>2.5</v>
      </c>
      <c r="I1059" s="161"/>
      <c r="L1059" s="157"/>
      <c r="M1059" s="162"/>
      <c r="T1059" s="163"/>
      <c r="AT1059" s="164" t="s">
        <v>218</v>
      </c>
      <c r="AU1059" s="164" t="s">
        <v>85</v>
      </c>
      <c r="AV1059" s="12" t="s">
        <v>85</v>
      </c>
      <c r="AW1059" s="12" t="s">
        <v>37</v>
      </c>
      <c r="AX1059" s="12" t="s">
        <v>75</v>
      </c>
      <c r="AY1059" s="164" t="s">
        <v>147</v>
      </c>
    </row>
    <row r="1060" spans="2:65" s="13" customFormat="1" ht="11.25">
      <c r="B1060" s="165"/>
      <c r="D1060" s="158" t="s">
        <v>218</v>
      </c>
      <c r="E1060" s="166" t="s">
        <v>19</v>
      </c>
      <c r="F1060" s="167" t="s">
        <v>935</v>
      </c>
      <c r="H1060" s="166" t="s">
        <v>19</v>
      </c>
      <c r="I1060" s="168"/>
      <c r="L1060" s="165"/>
      <c r="M1060" s="169"/>
      <c r="T1060" s="170"/>
      <c r="AT1060" s="166" t="s">
        <v>218</v>
      </c>
      <c r="AU1060" s="166" t="s">
        <v>85</v>
      </c>
      <c r="AV1060" s="13" t="s">
        <v>83</v>
      </c>
      <c r="AW1060" s="13" t="s">
        <v>37</v>
      </c>
      <c r="AX1060" s="13" t="s">
        <v>75</v>
      </c>
      <c r="AY1060" s="166" t="s">
        <v>147</v>
      </c>
    </row>
    <row r="1061" spans="2:65" s="12" customFormat="1" ht="11.25">
      <c r="B1061" s="157"/>
      <c r="D1061" s="158" t="s">
        <v>218</v>
      </c>
      <c r="E1061" s="164" t="s">
        <v>19</v>
      </c>
      <c r="F1061" s="159" t="s">
        <v>934</v>
      </c>
      <c r="H1061" s="160">
        <v>2.5</v>
      </c>
      <c r="I1061" s="161"/>
      <c r="L1061" s="157"/>
      <c r="M1061" s="162"/>
      <c r="T1061" s="163"/>
      <c r="AT1061" s="164" t="s">
        <v>218</v>
      </c>
      <c r="AU1061" s="164" t="s">
        <v>85</v>
      </c>
      <c r="AV1061" s="12" t="s">
        <v>85</v>
      </c>
      <c r="AW1061" s="12" t="s">
        <v>37</v>
      </c>
      <c r="AX1061" s="12" t="s">
        <v>75</v>
      </c>
      <c r="AY1061" s="164" t="s">
        <v>147</v>
      </c>
    </row>
    <row r="1062" spans="2:65" s="13" customFormat="1" ht="11.25">
      <c r="B1062" s="165"/>
      <c r="D1062" s="158" t="s">
        <v>218</v>
      </c>
      <c r="E1062" s="166" t="s">
        <v>19</v>
      </c>
      <c r="F1062" s="167" t="s">
        <v>936</v>
      </c>
      <c r="H1062" s="166" t="s">
        <v>19</v>
      </c>
      <c r="I1062" s="168"/>
      <c r="L1062" s="165"/>
      <c r="M1062" s="169"/>
      <c r="T1062" s="170"/>
      <c r="AT1062" s="166" t="s">
        <v>218</v>
      </c>
      <c r="AU1062" s="166" t="s">
        <v>85</v>
      </c>
      <c r="AV1062" s="13" t="s">
        <v>83</v>
      </c>
      <c r="AW1062" s="13" t="s">
        <v>37</v>
      </c>
      <c r="AX1062" s="13" t="s">
        <v>75</v>
      </c>
      <c r="AY1062" s="166" t="s">
        <v>147</v>
      </c>
    </row>
    <row r="1063" spans="2:65" s="12" customFormat="1" ht="11.25">
      <c r="B1063" s="157"/>
      <c r="D1063" s="158" t="s">
        <v>218</v>
      </c>
      <c r="E1063" s="164" t="s">
        <v>19</v>
      </c>
      <c r="F1063" s="159" t="s">
        <v>937</v>
      </c>
      <c r="H1063" s="160">
        <v>5.6</v>
      </c>
      <c r="I1063" s="161"/>
      <c r="L1063" s="157"/>
      <c r="M1063" s="162"/>
      <c r="T1063" s="163"/>
      <c r="AT1063" s="164" t="s">
        <v>218</v>
      </c>
      <c r="AU1063" s="164" t="s">
        <v>85</v>
      </c>
      <c r="AV1063" s="12" t="s">
        <v>85</v>
      </c>
      <c r="AW1063" s="12" t="s">
        <v>37</v>
      </c>
      <c r="AX1063" s="12" t="s">
        <v>75</v>
      </c>
      <c r="AY1063" s="164" t="s">
        <v>147</v>
      </c>
    </row>
    <row r="1064" spans="2:65" s="14" customFormat="1" ht="11.25">
      <c r="B1064" s="171"/>
      <c r="D1064" s="158" t="s">
        <v>218</v>
      </c>
      <c r="E1064" s="172" t="s">
        <v>19</v>
      </c>
      <c r="F1064" s="173" t="s">
        <v>256</v>
      </c>
      <c r="H1064" s="174">
        <v>10.6</v>
      </c>
      <c r="I1064" s="175"/>
      <c r="L1064" s="171"/>
      <c r="M1064" s="176"/>
      <c r="T1064" s="177"/>
      <c r="AT1064" s="172" t="s">
        <v>218</v>
      </c>
      <c r="AU1064" s="172" t="s">
        <v>85</v>
      </c>
      <c r="AV1064" s="14" t="s">
        <v>153</v>
      </c>
      <c r="AW1064" s="14" t="s">
        <v>37</v>
      </c>
      <c r="AX1064" s="14" t="s">
        <v>83</v>
      </c>
      <c r="AY1064" s="172" t="s">
        <v>147</v>
      </c>
    </row>
    <row r="1065" spans="2:65" s="1" customFormat="1" ht="37.9" customHeight="1">
      <c r="B1065" s="32"/>
      <c r="C1065" s="128" t="s">
        <v>938</v>
      </c>
      <c r="D1065" s="128" t="s">
        <v>149</v>
      </c>
      <c r="E1065" s="129" t="s">
        <v>939</v>
      </c>
      <c r="F1065" s="130" t="s">
        <v>940</v>
      </c>
      <c r="G1065" s="131" t="s">
        <v>236</v>
      </c>
      <c r="H1065" s="132">
        <v>1908</v>
      </c>
      <c r="I1065" s="133"/>
      <c r="J1065" s="134">
        <f>ROUND(I1065*H1065,2)</f>
        <v>0</v>
      </c>
      <c r="K1065" s="135"/>
      <c r="L1065" s="32"/>
      <c r="M1065" s="136" t="s">
        <v>19</v>
      </c>
      <c r="N1065" s="137" t="s">
        <v>46</v>
      </c>
      <c r="P1065" s="138">
        <f>O1065*H1065</f>
        <v>0</v>
      </c>
      <c r="Q1065" s="138">
        <v>0</v>
      </c>
      <c r="R1065" s="138">
        <f>Q1065*H1065</f>
        <v>0</v>
      </c>
      <c r="S1065" s="138">
        <v>0</v>
      </c>
      <c r="T1065" s="139">
        <f>S1065*H1065</f>
        <v>0</v>
      </c>
      <c r="AR1065" s="140" t="s">
        <v>153</v>
      </c>
      <c r="AT1065" s="140" t="s">
        <v>149</v>
      </c>
      <c r="AU1065" s="140" t="s">
        <v>85</v>
      </c>
      <c r="AY1065" s="17" t="s">
        <v>147</v>
      </c>
      <c r="BE1065" s="141">
        <f>IF(N1065="základní",J1065,0)</f>
        <v>0</v>
      </c>
      <c r="BF1065" s="141">
        <f>IF(N1065="snížená",J1065,0)</f>
        <v>0</v>
      </c>
      <c r="BG1065" s="141">
        <f>IF(N1065="zákl. přenesená",J1065,0)</f>
        <v>0</v>
      </c>
      <c r="BH1065" s="141">
        <f>IF(N1065="sníž. přenesená",J1065,0)</f>
        <v>0</v>
      </c>
      <c r="BI1065" s="141">
        <f>IF(N1065="nulová",J1065,0)</f>
        <v>0</v>
      </c>
      <c r="BJ1065" s="17" t="s">
        <v>83</v>
      </c>
      <c r="BK1065" s="141">
        <f>ROUND(I1065*H1065,2)</f>
        <v>0</v>
      </c>
      <c r="BL1065" s="17" t="s">
        <v>153</v>
      </c>
      <c r="BM1065" s="140" t="s">
        <v>941</v>
      </c>
    </row>
    <row r="1066" spans="2:65" s="1" customFormat="1" ht="11.25">
      <c r="B1066" s="32"/>
      <c r="D1066" s="142" t="s">
        <v>155</v>
      </c>
      <c r="F1066" s="143" t="s">
        <v>942</v>
      </c>
      <c r="I1066" s="144"/>
      <c r="L1066" s="32"/>
      <c r="M1066" s="145"/>
      <c r="T1066" s="53"/>
      <c r="AT1066" s="17" t="s">
        <v>155</v>
      </c>
      <c r="AU1066" s="17" t="s">
        <v>85</v>
      </c>
    </row>
    <row r="1067" spans="2:65" s="13" customFormat="1" ht="11.25">
      <c r="B1067" s="165"/>
      <c r="D1067" s="158" t="s">
        <v>218</v>
      </c>
      <c r="E1067" s="166" t="s">
        <v>19</v>
      </c>
      <c r="F1067" s="167" t="s">
        <v>943</v>
      </c>
      <c r="H1067" s="166" t="s">
        <v>19</v>
      </c>
      <c r="I1067" s="168"/>
      <c r="L1067" s="165"/>
      <c r="M1067" s="169"/>
      <c r="T1067" s="170"/>
      <c r="AT1067" s="166" t="s">
        <v>218</v>
      </c>
      <c r="AU1067" s="166" t="s">
        <v>85</v>
      </c>
      <c r="AV1067" s="13" t="s">
        <v>83</v>
      </c>
      <c r="AW1067" s="13" t="s">
        <v>37</v>
      </c>
      <c r="AX1067" s="13" t="s">
        <v>75</v>
      </c>
      <c r="AY1067" s="166" t="s">
        <v>147</v>
      </c>
    </row>
    <row r="1068" spans="2:65" s="12" customFormat="1" ht="11.25">
      <c r="B1068" s="157"/>
      <c r="D1068" s="158" t="s">
        <v>218</v>
      </c>
      <c r="E1068" s="164" t="s">
        <v>19</v>
      </c>
      <c r="F1068" s="159" t="s">
        <v>944</v>
      </c>
      <c r="H1068" s="160">
        <v>1908</v>
      </c>
      <c r="I1068" s="161"/>
      <c r="L1068" s="157"/>
      <c r="M1068" s="162"/>
      <c r="T1068" s="163"/>
      <c r="AT1068" s="164" t="s">
        <v>218</v>
      </c>
      <c r="AU1068" s="164" t="s">
        <v>85</v>
      </c>
      <c r="AV1068" s="12" t="s">
        <v>85</v>
      </c>
      <c r="AW1068" s="12" t="s">
        <v>37</v>
      </c>
      <c r="AX1068" s="12" t="s">
        <v>83</v>
      </c>
      <c r="AY1068" s="164" t="s">
        <v>147</v>
      </c>
    </row>
    <row r="1069" spans="2:65" s="1" customFormat="1" ht="33" customHeight="1">
      <c r="B1069" s="32"/>
      <c r="C1069" s="128" t="s">
        <v>945</v>
      </c>
      <c r="D1069" s="128" t="s">
        <v>149</v>
      </c>
      <c r="E1069" s="129" t="s">
        <v>946</v>
      </c>
      <c r="F1069" s="130" t="s">
        <v>947</v>
      </c>
      <c r="G1069" s="131" t="s">
        <v>236</v>
      </c>
      <c r="H1069" s="132">
        <v>10.6</v>
      </c>
      <c r="I1069" s="133"/>
      <c r="J1069" s="134">
        <f>ROUND(I1069*H1069,2)</f>
        <v>0</v>
      </c>
      <c r="K1069" s="135"/>
      <c r="L1069" s="32"/>
      <c r="M1069" s="136" t="s">
        <v>19</v>
      </c>
      <c r="N1069" s="137" t="s">
        <v>46</v>
      </c>
      <c r="P1069" s="138">
        <f>O1069*H1069</f>
        <v>0</v>
      </c>
      <c r="Q1069" s="138">
        <v>0</v>
      </c>
      <c r="R1069" s="138">
        <f>Q1069*H1069</f>
        <v>0</v>
      </c>
      <c r="S1069" s="138">
        <v>0</v>
      </c>
      <c r="T1069" s="139">
        <f>S1069*H1069</f>
        <v>0</v>
      </c>
      <c r="AR1069" s="140" t="s">
        <v>153</v>
      </c>
      <c r="AT1069" s="140" t="s">
        <v>149</v>
      </c>
      <c r="AU1069" s="140" t="s">
        <v>85</v>
      </c>
      <c r="AY1069" s="17" t="s">
        <v>147</v>
      </c>
      <c r="BE1069" s="141">
        <f>IF(N1069="základní",J1069,0)</f>
        <v>0</v>
      </c>
      <c r="BF1069" s="141">
        <f>IF(N1069="snížená",J1069,0)</f>
        <v>0</v>
      </c>
      <c r="BG1069" s="141">
        <f>IF(N1069="zákl. přenesená",J1069,0)</f>
        <v>0</v>
      </c>
      <c r="BH1069" s="141">
        <f>IF(N1069="sníž. přenesená",J1069,0)</f>
        <v>0</v>
      </c>
      <c r="BI1069" s="141">
        <f>IF(N1069="nulová",J1069,0)</f>
        <v>0</v>
      </c>
      <c r="BJ1069" s="17" t="s">
        <v>83</v>
      </c>
      <c r="BK1069" s="141">
        <f>ROUND(I1069*H1069,2)</f>
        <v>0</v>
      </c>
      <c r="BL1069" s="17" t="s">
        <v>153</v>
      </c>
      <c r="BM1069" s="140" t="s">
        <v>948</v>
      </c>
    </row>
    <row r="1070" spans="2:65" s="1" customFormat="1" ht="11.25">
      <c r="B1070" s="32"/>
      <c r="D1070" s="142" t="s">
        <v>155</v>
      </c>
      <c r="F1070" s="143" t="s">
        <v>949</v>
      </c>
      <c r="I1070" s="144"/>
      <c r="L1070" s="32"/>
      <c r="M1070" s="145"/>
      <c r="T1070" s="53"/>
      <c r="AT1070" s="17" t="s">
        <v>155</v>
      </c>
      <c r="AU1070" s="17" t="s">
        <v>85</v>
      </c>
    </row>
    <row r="1071" spans="2:65" s="1" customFormat="1" ht="37.9" customHeight="1">
      <c r="B1071" s="32"/>
      <c r="C1071" s="128" t="s">
        <v>950</v>
      </c>
      <c r="D1071" s="128" t="s">
        <v>149</v>
      </c>
      <c r="E1071" s="129" t="s">
        <v>951</v>
      </c>
      <c r="F1071" s="130" t="s">
        <v>952</v>
      </c>
      <c r="G1071" s="131" t="s">
        <v>159</v>
      </c>
      <c r="H1071" s="132">
        <v>160.96799999999999</v>
      </c>
      <c r="I1071" s="133"/>
      <c r="J1071" s="134">
        <f>ROUND(I1071*H1071,2)</f>
        <v>0</v>
      </c>
      <c r="K1071" s="135"/>
      <c r="L1071" s="32"/>
      <c r="M1071" s="136" t="s">
        <v>19</v>
      </c>
      <c r="N1071" s="137" t="s">
        <v>46</v>
      </c>
      <c r="P1071" s="138">
        <f>O1071*H1071</f>
        <v>0</v>
      </c>
      <c r="Q1071" s="138">
        <v>2.1000000000000001E-4</v>
      </c>
      <c r="R1071" s="138">
        <f>Q1071*H1071</f>
        <v>3.3803279999999998E-2</v>
      </c>
      <c r="S1071" s="138">
        <v>0</v>
      </c>
      <c r="T1071" s="139">
        <f>S1071*H1071</f>
        <v>0</v>
      </c>
      <c r="AR1071" s="140" t="s">
        <v>153</v>
      </c>
      <c r="AT1071" s="140" t="s">
        <v>149</v>
      </c>
      <c r="AU1071" s="140" t="s">
        <v>85</v>
      </c>
      <c r="AY1071" s="17" t="s">
        <v>147</v>
      </c>
      <c r="BE1071" s="141">
        <f>IF(N1071="základní",J1071,0)</f>
        <v>0</v>
      </c>
      <c r="BF1071" s="141">
        <f>IF(N1071="snížená",J1071,0)</f>
        <v>0</v>
      </c>
      <c r="BG1071" s="141">
        <f>IF(N1071="zákl. přenesená",J1071,0)</f>
        <v>0</v>
      </c>
      <c r="BH1071" s="141">
        <f>IF(N1071="sníž. přenesená",J1071,0)</f>
        <v>0</v>
      </c>
      <c r="BI1071" s="141">
        <f>IF(N1071="nulová",J1071,0)</f>
        <v>0</v>
      </c>
      <c r="BJ1071" s="17" t="s">
        <v>83</v>
      </c>
      <c r="BK1071" s="141">
        <f>ROUND(I1071*H1071,2)</f>
        <v>0</v>
      </c>
      <c r="BL1071" s="17" t="s">
        <v>153</v>
      </c>
      <c r="BM1071" s="140" t="s">
        <v>953</v>
      </c>
    </row>
    <row r="1072" spans="2:65" s="1" customFormat="1" ht="11.25">
      <c r="B1072" s="32"/>
      <c r="D1072" s="142" t="s">
        <v>155</v>
      </c>
      <c r="F1072" s="143" t="s">
        <v>954</v>
      </c>
      <c r="I1072" s="144"/>
      <c r="L1072" s="32"/>
      <c r="M1072" s="145"/>
      <c r="T1072" s="53"/>
      <c r="AT1072" s="17" t="s">
        <v>155</v>
      </c>
      <c r="AU1072" s="17" t="s">
        <v>85</v>
      </c>
    </row>
    <row r="1073" spans="2:65" s="12" customFormat="1" ht="11.25">
      <c r="B1073" s="157"/>
      <c r="D1073" s="158" t="s">
        <v>218</v>
      </c>
      <c r="E1073" s="164" t="s">
        <v>19</v>
      </c>
      <c r="F1073" s="159" t="s">
        <v>955</v>
      </c>
      <c r="H1073" s="160">
        <v>160.96799999999999</v>
      </c>
      <c r="I1073" s="161"/>
      <c r="L1073" s="157"/>
      <c r="M1073" s="162"/>
      <c r="T1073" s="163"/>
      <c r="AT1073" s="164" t="s">
        <v>218</v>
      </c>
      <c r="AU1073" s="164" t="s">
        <v>85</v>
      </c>
      <c r="AV1073" s="12" t="s">
        <v>85</v>
      </c>
      <c r="AW1073" s="12" t="s">
        <v>37</v>
      </c>
      <c r="AX1073" s="12" t="s">
        <v>83</v>
      </c>
      <c r="AY1073" s="164" t="s">
        <v>147</v>
      </c>
    </row>
    <row r="1074" spans="2:65" s="1" customFormat="1" ht="24.2" customHeight="1">
      <c r="B1074" s="32"/>
      <c r="C1074" s="128" t="s">
        <v>956</v>
      </c>
      <c r="D1074" s="128" t="s">
        <v>149</v>
      </c>
      <c r="E1074" s="129" t="s">
        <v>957</v>
      </c>
      <c r="F1074" s="130" t="s">
        <v>958</v>
      </c>
      <c r="G1074" s="131" t="s">
        <v>152</v>
      </c>
      <c r="H1074" s="132">
        <v>5.1120000000000001</v>
      </c>
      <c r="I1074" s="133"/>
      <c r="J1074" s="134">
        <f>ROUND(I1074*H1074,2)</f>
        <v>0</v>
      </c>
      <c r="K1074" s="135"/>
      <c r="L1074" s="32"/>
      <c r="M1074" s="136" t="s">
        <v>19</v>
      </c>
      <c r="N1074" s="137" t="s">
        <v>46</v>
      </c>
      <c r="P1074" s="138">
        <f>O1074*H1074</f>
        <v>0</v>
      </c>
      <c r="Q1074" s="138">
        <v>0</v>
      </c>
      <c r="R1074" s="138">
        <f>Q1074*H1074</f>
        <v>0</v>
      </c>
      <c r="S1074" s="138">
        <v>2.2000000000000002</v>
      </c>
      <c r="T1074" s="139">
        <f>S1074*H1074</f>
        <v>11.246400000000001</v>
      </c>
      <c r="AR1074" s="140" t="s">
        <v>153</v>
      </c>
      <c r="AT1074" s="140" t="s">
        <v>149</v>
      </c>
      <c r="AU1074" s="140" t="s">
        <v>85</v>
      </c>
      <c r="AY1074" s="17" t="s">
        <v>147</v>
      </c>
      <c r="BE1074" s="141">
        <f>IF(N1074="základní",J1074,0)</f>
        <v>0</v>
      </c>
      <c r="BF1074" s="141">
        <f>IF(N1074="snížená",J1074,0)</f>
        <v>0</v>
      </c>
      <c r="BG1074" s="141">
        <f>IF(N1074="zákl. přenesená",J1074,0)</f>
        <v>0</v>
      </c>
      <c r="BH1074" s="141">
        <f>IF(N1074="sníž. přenesená",J1074,0)</f>
        <v>0</v>
      </c>
      <c r="BI1074" s="141">
        <f>IF(N1074="nulová",J1074,0)</f>
        <v>0</v>
      </c>
      <c r="BJ1074" s="17" t="s">
        <v>83</v>
      </c>
      <c r="BK1074" s="141">
        <f>ROUND(I1074*H1074,2)</f>
        <v>0</v>
      </c>
      <c r="BL1074" s="17" t="s">
        <v>153</v>
      </c>
      <c r="BM1074" s="140" t="s">
        <v>959</v>
      </c>
    </row>
    <row r="1075" spans="2:65" s="1" customFormat="1" ht="11.25">
      <c r="B1075" s="32"/>
      <c r="D1075" s="142" t="s">
        <v>155</v>
      </c>
      <c r="F1075" s="143" t="s">
        <v>960</v>
      </c>
      <c r="I1075" s="144"/>
      <c r="L1075" s="32"/>
      <c r="M1075" s="145"/>
      <c r="T1075" s="53"/>
      <c r="AT1075" s="17" t="s">
        <v>155</v>
      </c>
      <c r="AU1075" s="17" t="s">
        <v>85</v>
      </c>
    </row>
    <row r="1076" spans="2:65" s="13" customFormat="1" ht="11.25">
      <c r="B1076" s="165"/>
      <c r="D1076" s="158" t="s">
        <v>218</v>
      </c>
      <c r="E1076" s="166" t="s">
        <v>19</v>
      </c>
      <c r="F1076" s="167" t="s">
        <v>961</v>
      </c>
      <c r="H1076" s="166" t="s">
        <v>19</v>
      </c>
      <c r="I1076" s="168"/>
      <c r="L1076" s="165"/>
      <c r="M1076" s="169"/>
      <c r="T1076" s="170"/>
      <c r="AT1076" s="166" t="s">
        <v>218</v>
      </c>
      <c r="AU1076" s="166" t="s">
        <v>85</v>
      </c>
      <c r="AV1076" s="13" t="s">
        <v>83</v>
      </c>
      <c r="AW1076" s="13" t="s">
        <v>37</v>
      </c>
      <c r="AX1076" s="13" t="s">
        <v>75</v>
      </c>
      <c r="AY1076" s="166" t="s">
        <v>147</v>
      </c>
    </row>
    <row r="1077" spans="2:65" s="12" customFormat="1" ht="11.25">
      <c r="B1077" s="157"/>
      <c r="D1077" s="158" t="s">
        <v>218</v>
      </c>
      <c r="E1077" s="164" t="s">
        <v>19</v>
      </c>
      <c r="F1077" s="159" t="s">
        <v>962</v>
      </c>
      <c r="H1077" s="160">
        <v>5.1120000000000001</v>
      </c>
      <c r="I1077" s="161"/>
      <c r="L1077" s="157"/>
      <c r="M1077" s="162"/>
      <c r="T1077" s="163"/>
      <c r="AT1077" s="164" t="s">
        <v>218</v>
      </c>
      <c r="AU1077" s="164" t="s">
        <v>85</v>
      </c>
      <c r="AV1077" s="12" t="s">
        <v>85</v>
      </c>
      <c r="AW1077" s="12" t="s">
        <v>37</v>
      </c>
      <c r="AX1077" s="12" t="s">
        <v>83</v>
      </c>
      <c r="AY1077" s="164" t="s">
        <v>147</v>
      </c>
    </row>
    <row r="1078" spans="2:65" s="1" customFormat="1" ht="24.2" customHeight="1">
      <c r="B1078" s="32"/>
      <c r="C1078" s="128" t="s">
        <v>963</v>
      </c>
      <c r="D1078" s="128" t="s">
        <v>149</v>
      </c>
      <c r="E1078" s="129" t="s">
        <v>964</v>
      </c>
      <c r="F1078" s="130" t="s">
        <v>965</v>
      </c>
      <c r="G1078" s="131" t="s">
        <v>159</v>
      </c>
      <c r="H1078" s="132">
        <v>5.67</v>
      </c>
      <c r="I1078" s="133"/>
      <c r="J1078" s="134">
        <f>ROUND(I1078*H1078,2)</f>
        <v>0</v>
      </c>
      <c r="K1078" s="135"/>
      <c r="L1078" s="32"/>
      <c r="M1078" s="136" t="s">
        <v>19</v>
      </c>
      <c r="N1078" s="137" t="s">
        <v>46</v>
      </c>
      <c r="P1078" s="138">
        <f>O1078*H1078</f>
        <v>0</v>
      </c>
      <c r="Q1078" s="138">
        <v>0</v>
      </c>
      <c r="R1078" s="138">
        <f>Q1078*H1078</f>
        <v>0</v>
      </c>
      <c r="S1078" s="138">
        <v>8.2000000000000003E-2</v>
      </c>
      <c r="T1078" s="139">
        <f>S1078*H1078</f>
        <v>0.46494000000000002</v>
      </c>
      <c r="AR1078" s="140" t="s">
        <v>153</v>
      </c>
      <c r="AT1078" s="140" t="s">
        <v>149</v>
      </c>
      <c r="AU1078" s="140" t="s">
        <v>85</v>
      </c>
      <c r="AY1078" s="17" t="s">
        <v>147</v>
      </c>
      <c r="BE1078" s="141">
        <f>IF(N1078="základní",J1078,0)</f>
        <v>0</v>
      </c>
      <c r="BF1078" s="141">
        <f>IF(N1078="snížená",J1078,0)</f>
        <v>0</v>
      </c>
      <c r="BG1078" s="141">
        <f>IF(N1078="zákl. přenesená",J1078,0)</f>
        <v>0</v>
      </c>
      <c r="BH1078" s="141">
        <f>IF(N1078="sníž. přenesená",J1078,0)</f>
        <v>0</v>
      </c>
      <c r="BI1078" s="141">
        <f>IF(N1078="nulová",J1078,0)</f>
        <v>0</v>
      </c>
      <c r="BJ1078" s="17" t="s">
        <v>83</v>
      </c>
      <c r="BK1078" s="141">
        <f>ROUND(I1078*H1078,2)</f>
        <v>0</v>
      </c>
      <c r="BL1078" s="17" t="s">
        <v>153</v>
      </c>
      <c r="BM1078" s="140" t="s">
        <v>966</v>
      </c>
    </row>
    <row r="1079" spans="2:65" s="1" customFormat="1" ht="11.25">
      <c r="B1079" s="32"/>
      <c r="D1079" s="142" t="s">
        <v>155</v>
      </c>
      <c r="F1079" s="143" t="s">
        <v>967</v>
      </c>
      <c r="I1079" s="144"/>
      <c r="L1079" s="32"/>
      <c r="M1079" s="145"/>
      <c r="T1079" s="53"/>
      <c r="AT1079" s="17" t="s">
        <v>155</v>
      </c>
      <c r="AU1079" s="17" t="s">
        <v>85</v>
      </c>
    </row>
    <row r="1080" spans="2:65" s="13" customFormat="1" ht="11.25">
      <c r="B1080" s="165"/>
      <c r="D1080" s="158" t="s">
        <v>218</v>
      </c>
      <c r="E1080" s="166" t="s">
        <v>19</v>
      </c>
      <c r="F1080" s="167" t="s">
        <v>968</v>
      </c>
      <c r="H1080" s="166" t="s">
        <v>19</v>
      </c>
      <c r="I1080" s="168"/>
      <c r="L1080" s="165"/>
      <c r="M1080" s="169"/>
      <c r="T1080" s="170"/>
      <c r="AT1080" s="166" t="s">
        <v>218</v>
      </c>
      <c r="AU1080" s="166" t="s">
        <v>85</v>
      </c>
      <c r="AV1080" s="13" t="s">
        <v>83</v>
      </c>
      <c r="AW1080" s="13" t="s">
        <v>37</v>
      </c>
      <c r="AX1080" s="13" t="s">
        <v>75</v>
      </c>
      <c r="AY1080" s="166" t="s">
        <v>147</v>
      </c>
    </row>
    <row r="1081" spans="2:65" s="12" customFormat="1" ht="11.25">
      <c r="B1081" s="157"/>
      <c r="D1081" s="158" t="s">
        <v>218</v>
      </c>
      <c r="E1081" s="164" t="s">
        <v>19</v>
      </c>
      <c r="F1081" s="159" t="s">
        <v>792</v>
      </c>
      <c r="H1081" s="160">
        <v>5.67</v>
      </c>
      <c r="I1081" s="161"/>
      <c r="L1081" s="157"/>
      <c r="M1081" s="162"/>
      <c r="T1081" s="163"/>
      <c r="AT1081" s="164" t="s">
        <v>218</v>
      </c>
      <c r="AU1081" s="164" t="s">
        <v>85</v>
      </c>
      <c r="AV1081" s="12" t="s">
        <v>85</v>
      </c>
      <c r="AW1081" s="12" t="s">
        <v>37</v>
      </c>
      <c r="AX1081" s="12" t="s">
        <v>83</v>
      </c>
      <c r="AY1081" s="164" t="s">
        <v>147</v>
      </c>
    </row>
    <row r="1082" spans="2:65" s="1" customFormat="1" ht="24.2" customHeight="1">
      <c r="B1082" s="32"/>
      <c r="C1082" s="128" t="s">
        <v>969</v>
      </c>
      <c r="D1082" s="128" t="s">
        <v>149</v>
      </c>
      <c r="E1082" s="129" t="s">
        <v>970</v>
      </c>
      <c r="F1082" s="130" t="s">
        <v>971</v>
      </c>
      <c r="G1082" s="131" t="s">
        <v>236</v>
      </c>
      <c r="H1082" s="132">
        <v>5.92</v>
      </c>
      <c r="I1082" s="133"/>
      <c r="J1082" s="134">
        <f>ROUND(I1082*H1082,2)</f>
        <v>0</v>
      </c>
      <c r="K1082" s="135"/>
      <c r="L1082" s="32"/>
      <c r="M1082" s="136" t="s">
        <v>19</v>
      </c>
      <c r="N1082" s="137" t="s">
        <v>46</v>
      </c>
      <c r="P1082" s="138">
        <f>O1082*H1082</f>
        <v>0</v>
      </c>
      <c r="Q1082" s="138">
        <v>0</v>
      </c>
      <c r="R1082" s="138">
        <f>Q1082*H1082</f>
        <v>0</v>
      </c>
      <c r="S1082" s="138">
        <v>7.0000000000000007E-2</v>
      </c>
      <c r="T1082" s="139">
        <f>S1082*H1082</f>
        <v>0.41440000000000005</v>
      </c>
      <c r="AR1082" s="140" t="s">
        <v>153</v>
      </c>
      <c r="AT1082" s="140" t="s">
        <v>149</v>
      </c>
      <c r="AU1082" s="140" t="s">
        <v>85</v>
      </c>
      <c r="AY1082" s="17" t="s">
        <v>147</v>
      </c>
      <c r="BE1082" s="141">
        <f>IF(N1082="základní",J1082,0)</f>
        <v>0</v>
      </c>
      <c r="BF1082" s="141">
        <f>IF(N1082="snížená",J1082,0)</f>
        <v>0</v>
      </c>
      <c r="BG1082" s="141">
        <f>IF(N1082="zákl. přenesená",J1082,0)</f>
        <v>0</v>
      </c>
      <c r="BH1082" s="141">
        <f>IF(N1082="sníž. přenesená",J1082,0)</f>
        <v>0</v>
      </c>
      <c r="BI1082" s="141">
        <f>IF(N1082="nulová",J1082,0)</f>
        <v>0</v>
      </c>
      <c r="BJ1082" s="17" t="s">
        <v>83</v>
      </c>
      <c r="BK1082" s="141">
        <f>ROUND(I1082*H1082,2)</f>
        <v>0</v>
      </c>
      <c r="BL1082" s="17" t="s">
        <v>153</v>
      </c>
      <c r="BM1082" s="140" t="s">
        <v>972</v>
      </c>
    </row>
    <row r="1083" spans="2:65" s="1" customFormat="1" ht="11.25">
      <c r="B1083" s="32"/>
      <c r="D1083" s="142" t="s">
        <v>155</v>
      </c>
      <c r="F1083" s="143" t="s">
        <v>973</v>
      </c>
      <c r="I1083" s="144"/>
      <c r="L1083" s="32"/>
      <c r="M1083" s="145"/>
      <c r="T1083" s="53"/>
      <c r="AT1083" s="17" t="s">
        <v>155</v>
      </c>
      <c r="AU1083" s="17" t="s">
        <v>85</v>
      </c>
    </row>
    <row r="1084" spans="2:65" s="13" customFormat="1" ht="11.25">
      <c r="B1084" s="165"/>
      <c r="D1084" s="158" t="s">
        <v>218</v>
      </c>
      <c r="E1084" s="166" t="s">
        <v>19</v>
      </c>
      <c r="F1084" s="167" t="s">
        <v>974</v>
      </c>
      <c r="H1084" s="166" t="s">
        <v>19</v>
      </c>
      <c r="I1084" s="168"/>
      <c r="L1084" s="165"/>
      <c r="M1084" s="169"/>
      <c r="T1084" s="170"/>
      <c r="AT1084" s="166" t="s">
        <v>218</v>
      </c>
      <c r="AU1084" s="166" t="s">
        <v>85</v>
      </c>
      <c r="AV1084" s="13" t="s">
        <v>83</v>
      </c>
      <c r="AW1084" s="13" t="s">
        <v>37</v>
      </c>
      <c r="AX1084" s="13" t="s">
        <v>75</v>
      </c>
      <c r="AY1084" s="166" t="s">
        <v>147</v>
      </c>
    </row>
    <row r="1085" spans="2:65" s="12" customFormat="1" ht="11.25">
      <c r="B1085" s="157"/>
      <c r="D1085" s="158" t="s">
        <v>218</v>
      </c>
      <c r="E1085" s="164" t="s">
        <v>19</v>
      </c>
      <c r="F1085" s="159" t="s">
        <v>975</v>
      </c>
      <c r="H1085" s="160">
        <v>5.92</v>
      </c>
      <c r="I1085" s="161"/>
      <c r="L1085" s="157"/>
      <c r="M1085" s="162"/>
      <c r="T1085" s="163"/>
      <c r="AT1085" s="164" t="s">
        <v>218</v>
      </c>
      <c r="AU1085" s="164" t="s">
        <v>85</v>
      </c>
      <c r="AV1085" s="12" t="s">
        <v>85</v>
      </c>
      <c r="AW1085" s="12" t="s">
        <v>37</v>
      </c>
      <c r="AX1085" s="12" t="s">
        <v>83</v>
      </c>
      <c r="AY1085" s="164" t="s">
        <v>147</v>
      </c>
    </row>
    <row r="1086" spans="2:65" s="1" customFormat="1" ht="55.5" customHeight="1">
      <c r="B1086" s="32"/>
      <c r="C1086" s="128" t="s">
        <v>976</v>
      </c>
      <c r="D1086" s="128" t="s">
        <v>149</v>
      </c>
      <c r="E1086" s="129" t="s">
        <v>977</v>
      </c>
      <c r="F1086" s="130" t="s">
        <v>978</v>
      </c>
      <c r="G1086" s="131" t="s">
        <v>159</v>
      </c>
      <c r="H1086" s="132">
        <v>30.745000000000001</v>
      </c>
      <c r="I1086" s="133"/>
      <c r="J1086" s="134">
        <f>ROUND(I1086*H1086,2)</f>
        <v>0</v>
      </c>
      <c r="K1086" s="135"/>
      <c r="L1086" s="32"/>
      <c r="M1086" s="136" t="s">
        <v>19</v>
      </c>
      <c r="N1086" s="137" t="s">
        <v>46</v>
      </c>
      <c r="P1086" s="138">
        <f>O1086*H1086</f>
        <v>0</v>
      </c>
      <c r="Q1086" s="138">
        <v>0</v>
      </c>
      <c r="R1086" s="138">
        <f>Q1086*H1086</f>
        <v>0</v>
      </c>
      <c r="S1086" s="138">
        <v>0.183</v>
      </c>
      <c r="T1086" s="139">
        <f>S1086*H1086</f>
        <v>5.6263350000000001</v>
      </c>
      <c r="AR1086" s="140" t="s">
        <v>153</v>
      </c>
      <c r="AT1086" s="140" t="s">
        <v>149</v>
      </c>
      <c r="AU1086" s="140" t="s">
        <v>85</v>
      </c>
      <c r="AY1086" s="17" t="s">
        <v>147</v>
      </c>
      <c r="BE1086" s="141">
        <f>IF(N1086="základní",J1086,0)</f>
        <v>0</v>
      </c>
      <c r="BF1086" s="141">
        <f>IF(N1086="snížená",J1086,0)</f>
        <v>0</v>
      </c>
      <c r="BG1086" s="141">
        <f>IF(N1086="zákl. přenesená",J1086,0)</f>
        <v>0</v>
      </c>
      <c r="BH1086" s="141">
        <f>IF(N1086="sníž. přenesená",J1086,0)</f>
        <v>0</v>
      </c>
      <c r="BI1086" s="141">
        <f>IF(N1086="nulová",J1086,0)</f>
        <v>0</v>
      </c>
      <c r="BJ1086" s="17" t="s">
        <v>83</v>
      </c>
      <c r="BK1086" s="141">
        <f>ROUND(I1086*H1086,2)</f>
        <v>0</v>
      </c>
      <c r="BL1086" s="17" t="s">
        <v>153</v>
      </c>
      <c r="BM1086" s="140" t="s">
        <v>979</v>
      </c>
    </row>
    <row r="1087" spans="2:65" s="1" customFormat="1" ht="11.25">
      <c r="B1087" s="32"/>
      <c r="D1087" s="142" t="s">
        <v>155</v>
      </c>
      <c r="F1087" s="143" t="s">
        <v>980</v>
      </c>
      <c r="I1087" s="144"/>
      <c r="L1087" s="32"/>
      <c r="M1087" s="145"/>
      <c r="T1087" s="53"/>
      <c r="AT1087" s="17" t="s">
        <v>155</v>
      </c>
      <c r="AU1087" s="17" t="s">
        <v>85</v>
      </c>
    </row>
    <row r="1088" spans="2:65" s="13" customFormat="1" ht="22.5">
      <c r="B1088" s="165"/>
      <c r="D1088" s="158" t="s">
        <v>218</v>
      </c>
      <c r="E1088" s="166" t="s">
        <v>19</v>
      </c>
      <c r="F1088" s="167" t="s">
        <v>981</v>
      </c>
      <c r="H1088" s="166" t="s">
        <v>19</v>
      </c>
      <c r="I1088" s="168"/>
      <c r="L1088" s="165"/>
      <c r="M1088" s="169"/>
      <c r="T1088" s="170"/>
      <c r="AT1088" s="166" t="s">
        <v>218</v>
      </c>
      <c r="AU1088" s="166" t="s">
        <v>85</v>
      </c>
      <c r="AV1088" s="13" t="s">
        <v>83</v>
      </c>
      <c r="AW1088" s="13" t="s">
        <v>37</v>
      </c>
      <c r="AX1088" s="13" t="s">
        <v>75</v>
      </c>
      <c r="AY1088" s="166" t="s">
        <v>147</v>
      </c>
    </row>
    <row r="1089" spans="2:51" s="13" customFormat="1" ht="11.25">
      <c r="B1089" s="165"/>
      <c r="D1089" s="158" t="s">
        <v>218</v>
      </c>
      <c r="E1089" s="166" t="s">
        <v>19</v>
      </c>
      <c r="F1089" s="167" t="s">
        <v>982</v>
      </c>
      <c r="H1089" s="166" t="s">
        <v>19</v>
      </c>
      <c r="I1089" s="168"/>
      <c r="L1089" s="165"/>
      <c r="M1089" s="169"/>
      <c r="T1089" s="170"/>
      <c r="AT1089" s="166" t="s">
        <v>218</v>
      </c>
      <c r="AU1089" s="166" t="s">
        <v>85</v>
      </c>
      <c r="AV1089" s="13" t="s">
        <v>83</v>
      </c>
      <c r="AW1089" s="13" t="s">
        <v>37</v>
      </c>
      <c r="AX1089" s="13" t="s">
        <v>75</v>
      </c>
      <c r="AY1089" s="166" t="s">
        <v>147</v>
      </c>
    </row>
    <row r="1090" spans="2:51" s="13" customFormat="1" ht="11.25">
      <c r="B1090" s="165"/>
      <c r="D1090" s="158" t="s">
        <v>218</v>
      </c>
      <c r="E1090" s="166" t="s">
        <v>19</v>
      </c>
      <c r="F1090" s="167" t="s">
        <v>410</v>
      </c>
      <c r="H1090" s="166" t="s">
        <v>19</v>
      </c>
      <c r="I1090" s="168"/>
      <c r="L1090" s="165"/>
      <c r="M1090" s="169"/>
      <c r="T1090" s="170"/>
      <c r="AT1090" s="166" t="s">
        <v>218</v>
      </c>
      <c r="AU1090" s="166" t="s">
        <v>85</v>
      </c>
      <c r="AV1090" s="13" t="s">
        <v>83</v>
      </c>
      <c r="AW1090" s="13" t="s">
        <v>37</v>
      </c>
      <c r="AX1090" s="13" t="s">
        <v>75</v>
      </c>
      <c r="AY1090" s="166" t="s">
        <v>147</v>
      </c>
    </row>
    <row r="1091" spans="2:51" s="12" customFormat="1" ht="11.25">
      <c r="B1091" s="157"/>
      <c r="D1091" s="158" t="s">
        <v>218</v>
      </c>
      <c r="E1091" s="164" t="s">
        <v>19</v>
      </c>
      <c r="F1091" s="159" t="s">
        <v>859</v>
      </c>
      <c r="H1091" s="160">
        <v>1.028</v>
      </c>
      <c r="I1091" s="161"/>
      <c r="L1091" s="157"/>
      <c r="M1091" s="162"/>
      <c r="T1091" s="163"/>
      <c r="AT1091" s="164" t="s">
        <v>218</v>
      </c>
      <c r="AU1091" s="164" t="s">
        <v>85</v>
      </c>
      <c r="AV1091" s="12" t="s">
        <v>85</v>
      </c>
      <c r="AW1091" s="12" t="s">
        <v>37</v>
      </c>
      <c r="AX1091" s="12" t="s">
        <v>75</v>
      </c>
      <c r="AY1091" s="164" t="s">
        <v>147</v>
      </c>
    </row>
    <row r="1092" spans="2:51" s="12" customFormat="1" ht="11.25">
      <c r="B1092" s="157"/>
      <c r="D1092" s="158" t="s">
        <v>218</v>
      </c>
      <c r="E1092" s="164" t="s">
        <v>19</v>
      </c>
      <c r="F1092" s="159" t="s">
        <v>860</v>
      </c>
      <c r="H1092" s="160">
        <v>1.018</v>
      </c>
      <c r="I1092" s="161"/>
      <c r="L1092" s="157"/>
      <c r="M1092" s="162"/>
      <c r="T1092" s="163"/>
      <c r="AT1092" s="164" t="s">
        <v>218</v>
      </c>
      <c r="AU1092" s="164" t="s">
        <v>85</v>
      </c>
      <c r="AV1092" s="12" t="s">
        <v>85</v>
      </c>
      <c r="AW1092" s="12" t="s">
        <v>37</v>
      </c>
      <c r="AX1092" s="12" t="s">
        <v>75</v>
      </c>
      <c r="AY1092" s="164" t="s">
        <v>147</v>
      </c>
    </row>
    <row r="1093" spans="2:51" s="13" customFormat="1" ht="11.25">
      <c r="B1093" s="165"/>
      <c r="D1093" s="158" t="s">
        <v>218</v>
      </c>
      <c r="E1093" s="166" t="s">
        <v>19</v>
      </c>
      <c r="F1093" s="167" t="s">
        <v>383</v>
      </c>
      <c r="H1093" s="166" t="s">
        <v>19</v>
      </c>
      <c r="I1093" s="168"/>
      <c r="L1093" s="165"/>
      <c r="M1093" s="169"/>
      <c r="T1093" s="170"/>
      <c r="AT1093" s="166" t="s">
        <v>218</v>
      </c>
      <c r="AU1093" s="166" t="s">
        <v>85</v>
      </c>
      <c r="AV1093" s="13" t="s">
        <v>83</v>
      </c>
      <c r="AW1093" s="13" t="s">
        <v>37</v>
      </c>
      <c r="AX1093" s="13" t="s">
        <v>75</v>
      </c>
      <c r="AY1093" s="166" t="s">
        <v>147</v>
      </c>
    </row>
    <row r="1094" spans="2:51" s="12" customFormat="1" ht="11.25">
      <c r="B1094" s="157"/>
      <c r="D1094" s="158" t="s">
        <v>218</v>
      </c>
      <c r="E1094" s="164" t="s">
        <v>19</v>
      </c>
      <c r="F1094" s="159" t="s">
        <v>861</v>
      </c>
      <c r="H1094" s="160">
        <v>1.52</v>
      </c>
      <c r="I1094" s="161"/>
      <c r="L1094" s="157"/>
      <c r="M1094" s="162"/>
      <c r="T1094" s="163"/>
      <c r="AT1094" s="164" t="s">
        <v>218</v>
      </c>
      <c r="AU1094" s="164" t="s">
        <v>85</v>
      </c>
      <c r="AV1094" s="12" t="s">
        <v>85</v>
      </c>
      <c r="AW1094" s="12" t="s">
        <v>37</v>
      </c>
      <c r="AX1094" s="12" t="s">
        <v>75</v>
      </c>
      <c r="AY1094" s="164" t="s">
        <v>147</v>
      </c>
    </row>
    <row r="1095" spans="2:51" s="12" customFormat="1" ht="11.25">
      <c r="B1095" s="157"/>
      <c r="D1095" s="158" t="s">
        <v>218</v>
      </c>
      <c r="E1095" s="164" t="s">
        <v>19</v>
      </c>
      <c r="F1095" s="159" t="s">
        <v>862</v>
      </c>
      <c r="H1095" s="160">
        <v>3.0209999999999999</v>
      </c>
      <c r="I1095" s="161"/>
      <c r="L1095" s="157"/>
      <c r="M1095" s="162"/>
      <c r="T1095" s="163"/>
      <c r="AT1095" s="164" t="s">
        <v>218</v>
      </c>
      <c r="AU1095" s="164" t="s">
        <v>85</v>
      </c>
      <c r="AV1095" s="12" t="s">
        <v>85</v>
      </c>
      <c r="AW1095" s="12" t="s">
        <v>37</v>
      </c>
      <c r="AX1095" s="12" t="s">
        <v>75</v>
      </c>
      <c r="AY1095" s="164" t="s">
        <v>147</v>
      </c>
    </row>
    <row r="1096" spans="2:51" s="12" customFormat="1" ht="11.25">
      <c r="B1096" s="157"/>
      <c r="D1096" s="158" t="s">
        <v>218</v>
      </c>
      <c r="E1096" s="164" t="s">
        <v>19</v>
      </c>
      <c r="F1096" s="159" t="s">
        <v>863</v>
      </c>
      <c r="H1096" s="160">
        <v>1.512</v>
      </c>
      <c r="I1096" s="161"/>
      <c r="L1096" s="157"/>
      <c r="M1096" s="162"/>
      <c r="T1096" s="163"/>
      <c r="AT1096" s="164" t="s">
        <v>218</v>
      </c>
      <c r="AU1096" s="164" t="s">
        <v>85</v>
      </c>
      <c r="AV1096" s="12" t="s">
        <v>85</v>
      </c>
      <c r="AW1096" s="12" t="s">
        <v>37</v>
      </c>
      <c r="AX1096" s="12" t="s">
        <v>75</v>
      </c>
      <c r="AY1096" s="164" t="s">
        <v>147</v>
      </c>
    </row>
    <row r="1097" spans="2:51" s="12" customFormat="1" ht="11.25">
      <c r="B1097" s="157"/>
      <c r="D1097" s="158" t="s">
        <v>218</v>
      </c>
      <c r="E1097" s="164" t="s">
        <v>19</v>
      </c>
      <c r="F1097" s="159" t="s">
        <v>864</v>
      </c>
      <c r="H1097" s="160">
        <v>0.48</v>
      </c>
      <c r="I1097" s="161"/>
      <c r="L1097" s="157"/>
      <c r="M1097" s="162"/>
      <c r="T1097" s="163"/>
      <c r="AT1097" s="164" t="s">
        <v>218</v>
      </c>
      <c r="AU1097" s="164" t="s">
        <v>85</v>
      </c>
      <c r="AV1097" s="12" t="s">
        <v>85</v>
      </c>
      <c r="AW1097" s="12" t="s">
        <v>37</v>
      </c>
      <c r="AX1097" s="12" t="s">
        <v>75</v>
      </c>
      <c r="AY1097" s="164" t="s">
        <v>147</v>
      </c>
    </row>
    <row r="1098" spans="2:51" s="13" customFormat="1" ht="11.25">
      <c r="B1098" s="165"/>
      <c r="D1098" s="158" t="s">
        <v>218</v>
      </c>
      <c r="E1098" s="166" t="s">
        <v>19</v>
      </c>
      <c r="F1098" s="167" t="s">
        <v>386</v>
      </c>
      <c r="H1098" s="166" t="s">
        <v>19</v>
      </c>
      <c r="I1098" s="168"/>
      <c r="L1098" s="165"/>
      <c r="M1098" s="169"/>
      <c r="T1098" s="170"/>
      <c r="AT1098" s="166" t="s">
        <v>218</v>
      </c>
      <c r="AU1098" s="166" t="s">
        <v>85</v>
      </c>
      <c r="AV1098" s="13" t="s">
        <v>83</v>
      </c>
      <c r="AW1098" s="13" t="s">
        <v>37</v>
      </c>
      <c r="AX1098" s="13" t="s">
        <v>75</v>
      </c>
      <c r="AY1098" s="166" t="s">
        <v>147</v>
      </c>
    </row>
    <row r="1099" spans="2:51" s="12" customFormat="1" ht="11.25">
      <c r="B1099" s="157"/>
      <c r="D1099" s="158" t="s">
        <v>218</v>
      </c>
      <c r="E1099" s="164" t="s">
        <v>19</v>
      </c>
      <c r="F1099" s="159" t="s">
        <v>865</v>
      </c>
      <c r="H1099" s="160">
        <v>0.55700000000000005</v>
      </c>
      <c r="I1099" s="161"/>
      <c r="L1099" s="157"/>
      <c r="M1099" s="162"/>
      <c r="T1099" s="163"/>
      <c r="AT1099" s="164" t="s">
        <v>218</v>
      </c>
      <c r="AU1099" s="164" t="s">
        <v>85</v>
      </c>
      <c r="AV1099" s="12" t="s">
        <v>85</v>
      </c>
      <c r="AW1099" s="12" t="s">
        <v>37</v>
      </c>
      <c r="AX1099" s="12" t="s">
        <v>75</v>
      </c>
      <c r="AY1099" s="164" t="s">
        <v>147</v>
      </c>
    </row>
    <row r="1100" spans="2:51" s="12" customFormat="1" ht="11.25">
      <c r="B1100" s="157"/>
      <c r="D1100" s="158" t="s">
        <v>218</v>
      </c>
      <c r="E1100" s="164" t="s">
        <v>19</v>
      </c>
      <c r="F1100" s="159" t="s">
        <v>860</v>
      </c>
      <c r="H1100" s="160">
        <v>1.018</v>
      </c>
      <c r="I1100" s="161"/>
      <c r="L1100" s="157"/>
      <c r="M1100" s="162"/>
      <c r="T1100" s="163"/>
      <c r="AT1100" s="164" t="s">
        <v>218</v>
      </c>
      <c r="AU1100" s="164" t="s">
        <v>85</v>
      </c>
      <c r="AV1100" s="12" t="s">
        <v>85</v>
      </c>
      <c r="AW1100" s="12" t="s">
        <v>37</v>
      </c>
      <c r="AX1100" s="12" t="s">
        <v>75</v>
      </c>
      <c r="AY1100" s="164" t="s">
        <v>147</v>
      </c>
    </row>
    <row r="1101" spans="2:51" s="12" customFormat="1" ht="11.25">
      <c r="B1101" s="157"/>
      <c r="D1101" s="158" t="s">
        <v>218</v>
      </c>
      <c r="E1101" s="164" t="s">
        <v>19</v>
      </c>
      <c r="F1101" s="159" t="s">
        <v>866</v>
      </c>
      <c r="H1101" s="160">
        <v>2.246</v>
      </c>
      <c r="I1101" s="161"/>
      <c r="L1101" s="157"/>
      <c r="M1101" s="162"/>
      <c r="T1101" s="163"/>
      <c r="AT1101" s="164" t="s">
        <v>218</v>
      </c>
      <c r="AU1101" s="164" t="s">
        <v>85</v>
      </c>
      <c r="AV1101" s="12" t="s">
        <v>85</v>
      </c>
      <c r="AW1101" s="12" t="s">
        <v>37</v>
      </c>
      <c r="AX1101" s="12" t="s">
        <v>75</v>
      </c>
      <c r="AY1101" s="164" t="s">
        <v>147</v>
      </c>
    </row>
    <row r="1102" spans="2:51" s="12" customFormat="1" ht="11.25">
      <c r="B1102" s="157"/>
      <c r="D1102" s="158" t="s">
        <v>218</v>
      </c>
      <c r="E1102" s="164" t="s">
        <v>19</v>
      </c>
      <c r="F1102" s="159" t="s">
        <v>866</v>
      </c>
      <c r="H1102" s="160">
        <v>2.246</v>
      </c>
      <c r="I1102" s="161"/>
      <c r="L1102" s="157"/>
      <c r="M1102" s="162"/>
      <c r="T1102" s="163"/>
      <c r="AT1102" s="164" t="s">
        <v>218</v>
      </c>
      <c r="AU1102" s="164" t="s">
        <v>85</v>
      </c>
      <c r="AV1102" s="12" t="s">
        <v>85</v>
      </c>
      <c r="AW1102" s="12" t="s">
        <v>37</v>
      </c>
      <c r="AX1102" s="12" t="s">
        <v>75</v>
      </c>
      <c r="AY1102" s="164" t="s">
        <v>147</v>
      </c>
    </row>
    <row r="1103" spans="2:51" s="12" customFormat="1" ht="11.25">
      <c r="B1103" s="157"/>
      <c r="D1103" s="158" t="s">
        <v>218</v>
      </c>
      <c r="E1103" s="164" t="s">
        <v>19</v>
      </c>
      <c r="F1103" s="159" t="s">
        <v>867</v>
      </c>
      <c r="H1103" s="160">
        <v>0.91200000000000003</v>
      </c>
      <c r="I1103" s="161"/>
      <c r="L1103" s="157"/>
      <c r="M1103" s="162"/>
      <c r="T1103" s="163"/>
      <c r="AT1103" s="164" t="s">
        <v>218</v>
      </c>
      <c r="AU1103" s="164" t="s">
        <v>85</v>
      </c>
      <c r="AV1103" s="12" t="s">
        <v>85</v>
      </c>
      <c r="AW1103" s="12" t="s">
        <v>37</v>
      </c>
      <c r="AX1103" s="12" t="s">
        <v>75</v>
      </c>
      <c r="AY1103" s="164" t="s">
        <v>147</v>
      </c>
    </row>
    <row r="1104" spans="2:51" s="12" customFormat="1" ht="11.25">
      <c r="B1104" s="157"/>
      <c r="D1104" s="158" t="s">
        <v>218</v>
      </c>
      <c r="E1104" s="164" t="s">
        <v>19</v>
      </c>
      <c r="F1104" s="159" t="s">
        <v>868</v>
      </c>
      <c r="H1104" s="160">
        <v>0.16800000000000001</v>
      </c>
      <c r="I1104" s="161"/>
      <c r="L1104" s="157"/>
      <c r="M1104" s="162"/>
      <c r="T1104" s="163"/>
      <c r="AT1104" s="164" t="s">
        <v>218</v>
      </c>
      <c r="AU1104" s="164" t="s">
        <v>85</v>
      </c>
      <c r="AV1104" s="12" t="s">
        <v>85</v>
      </c>
      <c r="AW1104" s="12" t="s">
        <v>37</v>
      </c>
      <c r="AX1104" s="12" t="s">
        <v>75</v>
      </c>
      <c r="AY1104" s="164" t="s">
        <v>147</v>
      </c>
    </row>
    <row r="1105" spans="2:51" s="13" customFormat="1" ht="11.25">
      <c r="B1105" s="165"/>
      <c r="D1105" s="158" t="s">
        <v>218</v>
      </c>
      <c r="E1105" s="166" t="s">
        <v>19</v>
      </c>
      <c r="F1105" s="167" t="s">
        <v>390</v>
      </c>
      <c r="H1105" s="166" t="s">
        <v>19</v>
      </c>
      <c r="I1105" s="168"/>
      <c r="L1105" s="165"/>
      <c r="M1105" s="169"/>
      <c r="T1105" s="170"/>
      <c r="AT1105" s="166" t="s">
        <v>218</v>
      </c>
      <c r="AU1105" s="166" t="s">
        <v>85</v>
      </c>
      <c r="AV1105" s="13" t="s">
        <v>83</v>
      </c>
      <c r="AW1105" s="13" t="s">
        <v>37</v>
      </c>
      <c r="AX1105" s="13" t="s">
        <v>75</v>
      </c>
      <c r="AY1105" s="166" t="s">
        <v>147</v>
      </c>
    </row>
    <row r="1106" spans="2:51" s="12" customFormat="1" ht="11.25">
      <c r="B1106" s="157"/>
      <c r="D1106" s="158" t="s">
        <v>218</v>
      </c>
      <c r="E1106" s="164" t="s">
        <v>19</v>
      </c>
      <c r="F1106" s="159" t="s">
        <v>869</v>
      </c>
      <c r="H1106" s="160">
        <v>2.0539999999999998</v>
      </c>
      <c r="I1106" s="161"/>
      <c r="L1106" s="157"/>
      <c r="M1106" s="162"/>
      <c r="T1106" s="163"/>
      <c r="AT1106" s="164" t="s">
        <v>218</v>
      </c>
      <c r="AU1106" s="164" t="s">
        <v>85</v>
      </c>
      <c r="AV1106" s="12" t="s">
        <v>85</v>
      </c>
      <c r="AW1106" s="12" t="s">
        <v>37</v>
      </c>
      <c r="AX1106" s="12" t="s">
        <v>75</v>
      </c>
      <c r="AY1106" s="164" t="s">
        <v>147</v>
      </c>
    </row>
    <row r="1107" spans="2:51" s="12" customFormat="1" ht="11.25">
      <c r="B1107" s="157"/>
      <c r="D1107" s="158" t="s">
        <v>218</v>
      </c>
      <c r="E1107" s="164" t="s">
        <v>19</v>
      </c>
      <c r="F1107" s="159" t="s">
        <v>870</v>
      </c>
      <c r="H1107" s="160">
        <v>0.76800000000000002</v>
      </c>
      <c r="I1107" s="161"/>
      <c r="L1107" s="157"/>
      <c r="M1107" s="162"/>
      <c r="T1107" s="163"/>
      <c r="AT1107" s="164" t="s">
        <v>218</v>
      </c>
      <c r="AU1107" s="164" t="s">
        <v>85</v>
      </c>
      <c r="AV1107" s="12" t="s">
        <v>85</v>
      </c>
      <c r="AW1107" s="12" t="s">
        <v>37</v>
      </c>
      <c r="AX1107" s="12" t="s">
        <v>75</v>
      </c>
      <c r="AY1107" s="164" t="s">
        <v>147</v>
      </c>
    </row>
    <row r="1108" spans="2:51" s="12" customFormat="1" ht="11.25">
      <c r="B1108" s="157"/>
      <c r="D1108" s="158" t="s">
        <v>218</v>
      </c>
      <c r="E1108" s="164" t="s">
        <v>19</v>
      </c>
      <c r="F1108" s="159" t="s">
        <v>871</v>
      </c>
      <c r="H1108" s="160">
        <v>0.80900000000000005</v>
      </c>
      <c r="I1108" s="161"/>
      <c r="L1108" s="157"/>
      <c r="M1108" s="162"/>
      <c r="T1108" s="163"/>
      <c r="AT1108" s="164" t="s">
        <v>218</v>
      </c>
      <c r="AU1108" s="164" t="s">
        <v>85</v>
      </c>
      <c r="AV1108" s="12" t="s">
        <v>85</v>
      </c>
      <c r="AW1108" s="12" t="s">
        <v>37</v>
      </c>
      <c r="AX1108" s="12" t="s">
        <v>75</v>
      </c>
      <c r="AY1108" s="164" t="s">
        <v>147</v>
      </c>
    </row>
    <row r="1109" spans="2:51" s="13" customFormat="1" ht="11.25">
      <c r="B1109" s="165"/>
      <c r="D1109" s="158" t="s">
        <v>218</v>
      </c>
      <c r="E1109" s="166" t="s">
        <v>19</v>
      </c>
      <c r="F1109" s="167" t="s">
        <v>392</v>
      </c>
      <c r="H1109" s="166" t="s">
        <v>19</v>
      </c>
      <c r="I1109" s="168"/>
      <c r="L1109" s="165"/>
      <c r="M1109" s="169"/>
      <c r="T1109" s="170"/>
      <c r="AT1109" s="166" t="s">
        <v>218</v>
      </c>
      <c r="AU1109" s="166" t="s">
        <v>85</v>
      </c>
      <c r="AV1109" s="13" t="s">
        <v>83</v>
      </c>
      <c r="AW1109" s="13" t="s">
        <v>37</v>
      </c>
      <c r="AX1109" s="13" t="s">
        <v>75</v>
      </c>
      <c r="AY1109" s="166" t="s">
        <v>147</v>
      </c>
    </row>
    <row r="1110" spans="2:51" s="12" customFormat="1" ht="11.25">
      <c r="B1110" s="157"/>
      <c r="D1110" s="158" t="s">
        <v>218</v>
      </c>
      <c r="E1110" s="164" t="s">
        <v>19</v>
      </c>
      <c r="F1110" s="159" t="s">
        <v>872</v>
      </c>
      <c r="H1110" s="160">
        <v>3.3119999999999998</v>
      </c>
      <c r="I1110" s="161"/>
      <c r="L1110" s="157"/>
      <c r="M1110" s="162"/>
      <c r="T1110" s="163"/>
      <c r="AT1110" s="164" t="s">
        <v>218</v>
      </c>
      <c r="AU1110" s="164" t="s">
        <v>85</v>
      </c>
      <c r="AV1110" s="12" t="s">
        <v>85</v>
      </c>
      <c r="AW1110" s="12" t="s">
        <v>37</v>
      </c>
      <c r="AX1110" s="12" t="s">
        <v>75</v>
      </c>
      <c r="AY1110" s="164" t="s">
        <v>147</v>
      </c>
    </row>
    <row r="1111" spans="2:51" s="12" customFormat="1" ht="11.25">
      <c r="B1111" s="157"/>
      <c r="D1111" s="158" t="s">
        <v>218</v>
      </c>
      <c r="E1111" s="164" t="s">
        <v>19</v>
      </c>
      <c r="F1111" s="159" t="s">
        <v>873</v>
      </c>
      <c r="H1111" s="160">
        <v>2.3740000000000001</v>
      </c>
      <c r="I1111" s="161"/>
      <c r="L1111" s="157"/>
      <c r="M1111" s="162"/>
      <c r="T1111" s="163"/>
      <c r="AT1111" s="164" t="s">
        <v>218</v>
      </c>
      <c r="AU1111" s="164" t="s">
        <v>85</v>
      </c>
      <c r="AV1111" s="12" t="s">
        <v>85</v>
      </c>
      <c r="AW1111" s="12" t="s">
        <v>37</v>
      </c>
      <c r="AX1111" s="12" t="s">
        <v>75</v>
      </c>
      <c r="AY1111" s="164" t="s">
        <v>147</v>
      </c>
    </row>
    <row r="1112" spans="2:51" s="12" customFormat="1" ht="11.25">
      <c r="B1112" s="157"/>
      <c r="D1112" s="158" t="s">
        <v>218</v>
      </c>
      <c r="E1112" s="164" t="s">
        <v>19</v>
      </c>
      <c r="F1112" s="159" t="s">
        <v>874</v>
      </c>
      <c r="H1112" s="160">
        <v>0.46700000000000003</v>
      </c>
      <c r="I1112" s="161"/>
      <c r="L1112" s="157"/>
      <c r="M1112" s="162"/>
      <c r="T1112" s="163"/>
      <c r="AT1112" s="164" t="s">
        <v>218</v>
      </c>
      <c r="AU1112" s="164" t="s">
        <v>85</v>
      </c>
      <c r="AV1112" s="12" t="s">
        <v>85</v>
      </c>
      <c r="AW1112" s="12" t="s">
        <v>37</v>
      </c>
      <c r="AX1112" s="12" t="s">
        <v>75</v>
      </c>
      <c r="AY1112" s="164" t="s">
        <v>147</v>
      </c>
    </row>
    <row r="1113" spans="2:51" s="13" customFormat="1" ht="11.25">
      <c r="B1113" s="165"/>
      <c r="D1113" s="158" t="s">
        <v>218</v>
      </c>
      <c r="E1113" s="166" t="s">
        <v>19</v>
      </c>
      <c r="F1113" s="167" t="s">
        <v>394</v>
      </c>
      <c r="H1113" s="166" t="s">
        <v>19</v>
      </c>
      <c r="I1113" s="168"/>
      <c r="L1113" s="165"/>
      <c r="M1113" s="169"/>
      <c r="T1113" s="170"/>
      <c r="AT1113" s="166" t="s">
        <v>218</v>
      </c>
      <c r="AU1113" s="166" t="s">
        <v>85</v>
      </c>
      <c r="AV1113" s="13" t="s">
        <v>83</v>
      </c>
      <c r="AW1113" s="13" t="s">
        <v>37</v>
      </c>
      <c r="AX1113" s="13" t="s">
        <v>75</v>
      </c>
      <c r="AY1113" s="166" t="s">
        <v>147</v>
      </c>
    </row>
    <row r="1114" spans="2:51" s="12" customFormat="1" ht="11.25">
      <c r="B1114" s="157"/>
      <c r="D1114" s="158" t="s">
        <v>218</v>
      </c>
      <c r="E1114" s="164" t="s">
        <v>19</v>
      </c>
      <c r="F1114" s="159" t="s">
        <v>875</v>
      </c>
      <c r="H1114" s="160">
        <v>1.8240000000000001</v>
      </c>
      <c r="I1114" s="161"/>
      <c r="L1114" s="157"/>
      <c r="M1114" s="162"/>
      <c r="T1114" s="163"/>
      <c r="AT1114" s="164" t="s">
        <v>218</v>
      </c>
      <c r="AU1114" s="164" t="s">
        <v>85</v>
      </c>
      <c r="AV1114" s="12" t="s">
        <v>85</v>
      </c>
      <c r="AW1114" s="12" t="s">
        <v>37</v>
      </c>
      <c r="AX1114" s="12" t="s">
        <v>75</v>
      </c>
      <c r="AY1114" s="164" t="s">
        <v>147</v>
      </c>
    </row>
    <row r="1115" spans="2:51" s="12" customFormat="1" ht="11.25">
      <c r="B1115" s="157"/>
      <c r="D1115" s="158" t="s">
        <v>218</v>
      </c>
      <c r="E1115" s="164" t="s">
        <v>19</v>
      </c>
      <c r="F1115" s="159" t="s">
        <v>876</v>
      </c>
      <c r="H1115" s="160">
        <v>0.49399999999999999</v>
      </c>
      <c r="I1115" s="161"/>
      <c r="L1115" s="157"/>
      <c r="M1115" s="162"/>
      <c r="T1115" s="163"/>
      <c r="AT1115" s="164" t="s">
        <v>218</v>
      </c>
      <c r="AU1115" s="164" t="s">
        <v>85</v>
      </c>
      <c r="AV1115" s="12" t="s">
        <v>85</v>
      </c>
      <c r="AW1115" s="12" t="s">
        <v>37</v>
      </c>
      <c r="AX1115" s="12" t="s">
        <v>75</v>
      </c>
      <c r="AY1115" s="164" t="s">
        <v>147</v>
      </c>
    </row>
    <row r="1116" spans="2:51" s="12" customFormat="1" ht="11.25">
      <c r="B1116" s="157"/>
      <c r="D1116" s="158" t="s">
        <v>218</v>
      </c>
      <c r="E1116" s="164" t="s">
        <v>19</v>
      </c>
      <c r="F1116" s="159" t="s">
        <v>877</v>
      </c>
      <c r="H1116" s="160">
        <v>0.44800000000000001</v>
      </c>
      <c r="I1116" s="161"/>
      <c r="L1116" s="157"/>
      <c r="M1116" s="162"/>
      <c r="T1116" s="163"/>
      <c r="AT1116" s="164" t="s">
        <v>218</v>
      </c>
      <c r="AU1116" s="164" t="s">
        <v>85</v>
      </c>
      <c r="AV1116" s="12" t="s">
        <v>85</v>
      </c>
      <c r="AW1116" s="12" t="s">
        <v>37</v>
      </c>
      <c r="AX1116" s="12" t="s">
        <v>75</v>
      </c>
      <c r="AY1116" s="164" t="s">
        <v>147</v>
      </c>
    </row>
    <row r="1117" spans="2:51" s="12" customFormat="1" ht="11.25">
      <c r="B1117" s="157"/>
      <c r="D1117" s="158" t="s">
        <v>218</v>
      </c>
      <c r="E1117" s="164" t="s">
        <v>19</v>
      </c>
      <c r="F1117" s="159" t="s">
        <v>878</v>
      </c>
      <c r="H1117" s="160">
        <v>0.46400000000000002</v>
      </c>
      <c r="I1117" s="161"/>
      <c r="L1117" s="157"/>
      <c r="M1117" s="162"/>
      <c r="T1117" s="163"/>
      <c r="AT1117" s="164" t="s">
        <v>218</v>
      </c>
      <c r="AU1117" s="164" t="s">
        <v>85</v>
      </c>
      <c r="AV1117" s="12" t="s">
        <v>85</v>
      </c>
      <c r="AW1117" s="12" t="s">
        <v>37</v>
      </c>
      <c r="AX1117" s="12" t="s">
        <v>75</v>
      </c>
      <c r="AY1117" s="164" t="s">
        <v>147</v>
      </c>
    </row>
    <row r="1118" spans="2:51" s="12" customFormat="1" ht="11.25">
      <c r="B1118" s="157"/>
      <c r="D1118" s="158" t="s">
        <v>218</v>
      </c>
      <c r="E1118" s="164" t="s">
        <v>19</v>
      </c>
      <c r="F1118" s="159" t="s">
        <v>879</v>
      </c>
      <c r="H1118" s="160">
        <v>0.71199999999999997</v>
      </c>
      <c r="I1118" s="161"/>
      <c r="L1118" s="157"/>
      <c r="M1118" s="162"/>
      <c r="T1118" s="163"/>
      <c r="AT1118" s="164" t="s">
        <v>218</v>
      </c>
      <c r="AU1118" s="164" t="s">
        <v>85</v>
      </c>
      <c r="AV1118" s="12" t="s">
        <v>85</v>
      </c>
      <c r="AW1118" s="12" t="s">
        <v>37</v>
      </c>
      <c r="AX1118" s="12" t="s">
        <v>75</v>
      </c>
      <c r="AY1118" s="164" t="s">
        <v>147</v>
      </c>
    </row>
    <row r="1119" spans="2:51" s="12" customFormat="1" ht="11.25">
      <c r="B1119" s="157"/>
      <c r="D1119" s="158" t="s">
        <v>218</v>
      </c>
      <c r="E1119" s="164" t="s">
        <v>19</v>
      </c>
      <c r="F1119" s="159" t="s">
        <v>880</v>
      </c>
      <c r="H1119" s="160">
        <v>0.374</v>
      </c>
      <c r="I1119" s="161"/>
      <c r="L1119" s="157"/>
      <c r="M1119" s="162"/>
      <c r="T1119" s="163"/>
      <c r="AT1119" s="164" t="s">
        <v>218</v>
      </c>
      <c r="AU1119" s="164" t="s">
        <v>85</v>
      </c>
      <c r="AV1119" s="12" t="s">
        <v>85</v>
      </c>
      <c r="AW1119" s="12" t="s">
        <v>37</v>
      </c>
      <c r="AX1119" s="12" t="s">
        <v>75</v>
      </c>
      <c r="AY1119" s="164" t="s">
        <v>147</v>
      </c>
    </row>
    <row r="1120" spans="2:51" s="12" customFormat="1" ht="11.25">
      <c r="B1120" s="157"/>
      <c r="D1120" s="158" t="s">
        <v>218</v>
      </c>
      <c r="E1120" s="164" t="s">
        <v>19</v>
      </c>
      <c r="F1120" s="159" t="s">
        <v>881</v>
      </c>
      <c r="H1120" s="160">
        <v>0.71899999999999997</v>
      </c>
      <c r="I1120" s="161"/>
      <c r="L1120" s="157"/>
      <c r="M1120" s="162"/>
      <c r="T1120" s="163"/>
      <c r="AT1120" s="164" t="s">
        <v>218</v>
      </c>
      <c r="AU1120" s="164" t="s">
        <v>85</v>
      </c>
      <c r="AV1120" s="12" t="s">
        <v>85</v>
      </c>
      <c r="AW1120" s="12" t="s">
        <v>37</v>
      </c>
      <c r="AX1120" s="12" t="s">
        <v>75</v>
      </c>
      <c r="AY1120" s="164" t="s">
        <v>147</v>
      </c>
    </row>
    <row r="1121" spans="2:65" s="12" customFormat="1" ht="11.25">
      <c r="B1121" s="157"/>
      <c r="D1121" s="158" t="s">
        <v>218</v>
      </c>
      <c r="E1121" s="164" t="s">
        <v>19</v>
      </c>
      <c r="F1121" s="159" t="s">
        <v>882</v>
      </c>
      <c r="H1121" s="160">
        <v>0.19800000000000001</v>
      </c>
      <c r="I1121" s="161"/>
      <c r="L1121" s="157"/>
      <c r="M1121" s="162"/>
      <c r="T1121" s="163"/>
      <c r="AT1121" s="164" t="s">
        <v>218</v>
      </c>
      <c r="AU1121" s="164" t="s">
        <v>85</v>
      </c>
      <c r="AV1121" s="12" t="s">
        <v>85</v>
      </c>
      <c r="AW1121" s="12" t="s">
        <v>37</v>
      </c>
      <c r="AX1121" s="12" t="s">
        <v>75</v>
      </c>
      <c r="AY1121" s="164" t="s">
        <v>147</v>
      </c>
    </row>
    <row r="1122" spans="2:65" s="14" customFormat="1" ht="11.25">
      <c r="B1122" s="171"/>
      <c r="D1122" s="158" t="s">
        <v>218</v>
      </c>
      <c r="E1122" s="172" t="s">
        <v>19</v>
      </c>
      <c r="F1122" s="173" t="s">
        <v>256</v>
      </c>
      <c r="H1122" s="174">
        <v>30.743000000000002</v>
      </c>
      <c r="I1122" s="175"/>
      <c r="L1122" s="171"/>
      <c r="M1122" s="176"/>
      <c r="T1122" s="177"/>
      <c r="AT1122" s="172" t="s">
        <v>218</v>
      </c>
      <c r="AU1122" s="172" t="s">
        <v>85</v>
      </c>
      <c r="AV1122" s="14" t="s">
        <v>153</v>
      </c>
      <c r="AW1122" s="14" t="s">
        <v>37</v>
      </c>
      <c r="AX1122" s="14" t="s">
        <v>75</v>
      </c>
      <c r="AY1122" s="172" t="s">
        <v>147</v>
      </c>
    </row>
    <row r="1123" spans="2:65" s="12" customFormat="1" ht="11.25">
      <c r="B1123" s="157"/>
      <c r="D1123" s="158" t="s">
        <v>218</v>
      </c>
      <c r="E1123" s="164" t="s">
        <v>19</v>
      </c>
      <c r="F1123" s="159" t="s">
        <v>601</v>
      </c>
      <c r="H1123" s="160">
        <v>30.745000000000001</v>
      </c>
      <c r="I1123" s="161"/>
      <c r="L1123" s="157"/>
      <c r="M1123" s="162"/>
      <c r="T1123" s="163"/>
      <c r="AT1123" s="164" t="s">
        <v>218</v>
      </c>
      <c r="AU1123" s="164" t="s">
        <v>85</v>
      </c>
      <c r="AV1123" s="12" t="s">
        <v>85</v>
      </c>
      <c r="AW1123" s="12" t="s">
        <v>37</v>
      </c>
      <c r="AX1123" s="12" t="s">
        <v>75</v>
      </c>
      <c r="AY1123" s="164" t="s">
        <v>147</v>
      </c>
    </row>
    <row r="1124" spans="2:65" s="14" customFormat="1" ht="11.25">
      <c r="B1124" s="171"/>
      <c r="D1124" s="158" t="s">
        <v>218</v>
      </c>
      <c r="E1124" s="172" t="s">
        <v>19</v>
      </c>
      <c r="F1124" s="173" t="s">
        <v>256</v>
      </c>
      <c r="H1124" s="174">
        <v>30.745000000000001</v>
      </c>
      <c r="I1124" s="175"/>
      <c r="L1124" s="171"/>
      <c r="M1124" s="176"/>
      <c r="T1124" s="177"/>
      <c r="AT1124" s="172" t="s">
        <v>218</v>
      </c>
      <c r="AU1124" s="172" t="s">
        <v>85</v>
      </c>
      <c r="AV1124" s="14" t="s">
        <v>153</v>
      </c>
      <c r="AW1124" s="14" t="s">
        <v>37</v>
      </c>
      <c r="AX1124" s="14" t="s">
        <v>83</v>
      </c>
      <c r="AY1124" s="172" t="s">
        <v>147</v>
      </c>
    </row>
    <row r="1125" spans="2:65" s="1" customFormat="1" ht="44.25" customHeight="1">
      <c r="B1125" s="32"/>
      <c r="C1125" s="128" t="s">
        <v>983</v>
      </c>
      <c r="D1125" s="128" t="s">
        <v>149</v>
      </c>
      <c r="E1125" s="129" t="s">
        <v>984</v>
      </c>
      <c r="F1125" s="130" t="s">
        <v>985</v>
      </c>
      <c r="G1125" s="131" t="s">
        <v>159</v>
      </c>
      <c r="H1125" s="132">
        <v>1819.258</v>
      </c>
      <c r="I1125" s="133"/>
      <c r="J1125" s="134">
        <f>ROUND(I1125*H1125,2)</f>
        <v>0</v>
      </c>
      <c r="K1125" s="135"/>
      <c r="L1125" s="32"/>
      <c r="M1125" s="136" t="s">
        <v>19</v>
      </c>
      <c r="N1125" s="137" t="s">
        <v>46</v>
      </c>
      <c r="P1125" s="138">
        <f>O1125*H1125</f>
        <v>0</v>
      </c>
      <c r="Q1125" s="138">
        <v>0</v>
      </c>
      <c r="R1125" s="138">
        <f>Q1125*H1125</f>
        <v>0</v>
      </c>
      <c r="S1125" s="138">
        <v>5.0000000000000001E-3</v>
      </c>
      <c r="T1125" s="139">
        <f>S1125*H1125</f>
        <v>9.0962899999999998</v>
      </c>
      <c r="AR1125" s="140" t="s">
        <v>153</v>
      </c>
      <c r="AT1125" s="140" t="s">
        <v>149</v>
      </c>
      <c r="AU1125" s="140" t="s">
        <v>85</v>
      </c>
      <c r="AY1125" s="17" t="s">
        <v>147</v>
      </c>
      <c r="BE1125" s="141">
        <f>IF(N1125="základní",J1125,0)</f>
        <v>0</v>
      </c>
      <c r="BF1125" s="141">
        <f>IF(N1125="snížená",J1125,0)</f>
        <v>0</v>
      </c>
      <c r="BG1125" s="141">
        <f>IF(N1125="zákl. přenesená",J1125,0)</f>
        <v>0</v>
      </c>
      <c r="BH1125" s="141">
        <f>IF(N1125="sníž. přenesená",J1125,0)</f>
        <v>0</v>
      </c>
      <c r="BI1125" s="141">
        <f>IF(N1125="nulová",J1125,0)</f>
        <v>0</v>
      </c>
      <c r="BJ1125" s="17" t="s">
        <v>83</v>
      </c>
      <c r="BK1125" s="141">
        <f>ROUND(I1125*H1125,2)</f>
        <v>0</v>
      </c>
      <c r="BL1125" s="17" t="s">
        <v>153</v>
      </c>
      <c r="BM1125" s="140" t="s">
        <v>986</v>
      </c>
    </row>
    <row r="1126" spans="2:65" s="1" customFormat="1" ht="11.25">
      <c r="B1126" s="32"/>
      <c r="D1126" s="142" t="s">
        <v>155</v>
      </c>
      <c r="F1126" s="143" t="s">
        <v>987</v>
      </c>
      <c r="I1126" s="144"/>
      <c r="L1126" s="32"/>
      <c r="M1126" s="145"/>
      <c r="T1126" s="53"/>
      <c r="AT1126" s="17" t="s">
        <v>155</v>
      </c>
      <c r="AU1126" s="17" t="s">
        <v>85</v>
      </c>
    </row>
    <row r="1127" spans="2:65" s="12" customFormat="1" ht="11.25">
      <c r="B1127" s="157"/>
      <c r="D1127" s="158" t="s">
        <v>218</v>
      </c>
      <c r="E1127" s="164" t="s">
        <v>19</v>
      </c>
      <c r="F1127" s="159" t="s">
        <v>747</v>
      </c>
      <c r="H1127" s="160">
        <v>1819.258</v>
      </c>
      <c r="I1127" s="161"/>
      <c r="L1127" s="157"/>
      <c r="M1127" s="162"/>
      <c r="T1127" s="163"/>
      <c r="AT1127" s="164" t="s">
        <v>218</v>
      </c>
      <c r="AU1127" s="164" t="s">
        <v>85</v>
      </c>
      <c r="AV1127" s="12" t="s">
        <v>85</v>
      </c>
      <c r="AW1127" s="12" t="s">
        <v>37</v>
      </c>
      <c r="AX1127" s="12" t="s">
        <v>83</v>
      </c>
      <c r="AY1127" s="164" t="s">
        <v>147</v>
      </c>
    </row>
    <row r="1128" spans="2:65" s="1" customFormat="1" ht="37.9" customHeight="1">
      <c r="B1128" s="32"/>
      <c r="C1128" s="128" t="s">
        <v>988</v>
      </c>
      <c r="D1128" s="128" t="s">
        <v>149</v>
      </c>
      <c r="E1128" s="129" t="s">
        <v>989</v>
      </c>
      <c r="F1128" s="130" t="s">
        <v>990</v>
      </c>
      <c r="G1128" s="131" t="s">
        <v>159</v>
      </c>
      <c r="H1128" s="132">
        <v>126.84</v>
      </c>
      <c r="I1128" s="133"/>
      <c r="J1128" s="134">
        <f>ROUND(I1128*H1128,2)</f>
        <v>0</v>
      </c>
      <c r="K1128" s="135"/>
      <c r="L1128" s="32"/>
      <c r="M1128" s="136" t="s">
        <v>19</v>
      </c>
      <c r="N1128" s="137" t="s">
        <v>46</v>
      </c>
      <c r="P1128" s="138">
        <f>O1128*H1128</f>
        <v>0</v>
      </c>
      <c r="Q1128" s="138">
        <v>0</v>
      </c>
      <c r="R1128" s="138">
        <f>Q1128*H1128</f>
        <v>0</v>
      </c>
      <c r="S1128" s="138">
        <v>8.8999999999999996E-2</v>
      </c>
      <c r="T1128" s="139">
        <f>S1128*H1128</f>
        <v>11.28876</v>
      </c>
      <c r="AR1128" s="140" t="s">
        <v>153</v>
      </c>
      <c r="AT1128" s="140" t="s">
        <v>149</v>
      </c>
      <c r="AU1128" s="140" t="s">
        <v>85</v>
      </c>
      <c r="AY1128" s="17" t="s">
        <v>147</v>
      </c>
      <c r="BE1128" s="141">
        <f>IF(N1128="základní",J1128,0)</f>
        <v>0</v>
      </c>
      <c r="BF1128" s="141">
        <f>IF(N1128="snížená",J1128,0)</f>
        <v>0</v>
      </c>
      <c r="BG1128" s="141">
        <f>IF(N1128="zákl. přenesená",J1128,0)</f>
        <v>0</v>
      </c>
      <c r="BH1128" s="141">
        <f>IF(N1128="sníž. přenesená",J1128,0)</f>
        <v>0</v>
      </c>
      <c r="BI1128" s="141">
        <f>IF(N1128="nulová",J1128,0)</f>
        <v>0</v>
      </c>
      <c r="BJ1128" s="17" t="s">
        <v>83</v>
      </c>
      <c r="BK1128" s="141">
        <f>ROUND(I1128*H1128,2)</f>
        <v>0</v>
      </c>
      <c r="BL1128" s="17" t="s">
        <v>153</v>
      </c>
      <c r="BM1128" s="140" t="s">
        <v>991</v>
      </c>
    </row>
    <row r="1129" spans="2:65" s="1" customFormat="1" ht="11.25">
      <c r="B1129" s="32"/>
      <c r="D1129" s="142" t="s">
        <v>155</v>
      </c>
      <c r="F1129" s="143" t="s">
        <v>992</v>
      </c>
      <c r="I1129" s="144"/>
      <c r="L1129" s="32"/>
      <c r="M1129" s="145"/>
      <c r="T1129" s="53"/>
      <c r="AT1129" s="17" t="s">
        <v>155</v>
      </c>
      <c r="AU1129" s="17" t="s">
        <v>85</v>
      </c>
    </row>
    <row r="1130" spans="2:65" s="13" customFormat="1" ht="22.5">
      <c r="B1130" s="165"/>
      <c r="D1130" s="158" t="s">
        <v>218</v>
      </c>
      <c r="E1130" s="166" t="s">
        <v>19</v>
      </c>
      <c r="F1130" s="167" t="s">
        <v>993</v>
      </c>
      <c r="H1130" s="166" t="s">
        <v>19</v>
      </c>
      <c r="I1130" s="168"/>
      <c r="L1130" s="165"/>
      <c r="M1130" s="169"/>
      <c r="T1130" s="170"/>
      <c r="AT1130" s="166" t="s">
        <v>218</v>
      </c>
      <c r="AU1130" s="166" t="s">
        <v>85</v>
      </c>
      <c r="AV1130" s="13" t="s">
        <v>83</v>
      </c>
      <c r="AW1130" s="13" t="s">
        <v>37</v>
      </c>
      <c r="AX1130" s="13" t="s">
        <v>75</v>
      </c>
      <c r="AY1130" s="166" t="s">
        <v>147</v>
      </c>
    </row>
    <row r="1131" spans="2:65" s="13" customFormat="1" ht="11.25">
      <c r="B1131" s="165"/>
      <c r="D1131" s="158" t="s">
        <v>218</v>
      </c>
      <c r="E1131" s="166" t="s">
        <v>19</v>
      </c>
      <c r="F1131" s="167" t="s">
        <v>383</v>
      </c>
      <c r="H1131" s="166" t="s">
        <v>19</v>
      </c>
      <c r="I1131" s="168"/>
      <c r="L1131" s="165"/>
      <c r="M1131" s="169"/>
      <c r="T1131" s="170"/>
      <c r="AT1131" s="166" t="s">
        <v>218</v>
      </c>
      <c r="AU1131" s="166" t="s">
        <v>85</v>
      </c>
      <c r="AV1131" s="13" t="s">
        <v>83</v>
      </c>
      <c r="AW1131" s="13" t="s">
        <v>37</v>
      </c>
      <c r="AX1131" s="13" t="s">
        <v>75</v>
      </c>
      <c r="AY1131" s="166" t="s">
        <v>147</v>
      </c>
    </row>
    <row r="1132" spans="2:65" s="12" customFormat="1" ht="11.25">
      <c r="B1132" s="157"/>
      <c r="D1132" s="158" t="s">
        <v>218</v>
      </c>
      <c r="E1132" s="164" t="s">
        <v>19</v>
      </c>
      <c r="F1132" s="159" t="s">
        <v>408</v>
      </c>
      <c r="H1132" s="160">
        <v>34.880000000000003</v>
      </c>
      <c r="I1132" s="161"/>
      <c r="L1132" s="157"/>
      <c r="M1132" s="162"/>
      <c r="T1132" s="163"/>
      <c r="AT1132" s="164" t="s">
        <v>218</v>
      </c>
      <c r="AU1132" s="164" t="s">
        <v>85</v>
      </c>
      <c r="AV1132" s="12" t="s">
        <v>85</v>
      </c>
      <c r="AW1132" s="12" t="s">
        <v>37</v>
      </c>
      <c r="AX1132" s="12" t="s">
        <v>75</v>
      </c>
      <c r="AY1132" s="164" t="s">
        <v>147</v>
      </c>
    </row>
    <row r="1133" spans="2:65" s="13" customFormat="1" ht="11.25">
      <c r="B1133" s="165"/>
      <c r="D1133" s="158" t="s">
        <v>218</v>
      </c>
      <c r="E1133" s="166" t="s">
        <v>19</v>
      </c>
      <c r="F1133" s="167" t="s">
        <v>386</v>
      </c>
      <c r="H1133" s="166" t="s">
        <v>19</v>
      </c>
      <c r="I1133" s="168"/>
      <c r="L1133" s="165"/>
      <c r="M1133" s="169"/>
      <c r="T1133" s="170"/>
      <c r="AT1133" s="166" t="s">
        <v>218</v>
      </c>
      <c r="AU1133" s="166" t="s">
        <v>85</v>
      </c>
      <c r="AV1133" s="13" t="s">
        <v>83</v>
      </c>
      <c r="AW1133" s="13" t="s">
        <v>37</v>
      </c>
      <c r="AX1133" s="13" t="s">
        <v>75</v>
      </c>
      <c r="AY1133" s="166" t="s">
        <v>147</v>
      </c>
    </row>
    <row r="1134" spans="2:65" s="12" customFormat="1" ht="11.25">
      <c r="B1134" s="157"/>
      <c r="D1134" s="158" t="s">
        <v>218</v>
      </c>
      <c r="E1134" s="164" t="s">
        <v>19</v>
      </c>
      <c r="F1134" s="159" t="s">
        <v>409</v>
      </c>
      <c r="H1134" s="160">
        <v>46.22</v>
      </c>
      <c r="I1134" s="161"/>
      <c r="L1134" s="157"/>
      <c r="M1134" s="162"/>
      <c r="T1134" s="163"/>
      <c r="AT1134" s="164" t="s">
        <v>218</v>
      </c>
      <c r="AU1134" s="164" t="s">
        <v>85</v>
      </c>
      <c r="AV1134" s="12" t="s">
        <v>85</v>
      </c>
      <c r="AW1134" s="12" t="s">
        <v>37</v>
      </c>
      <c r="AX1134" s="12" t="s">
        <v>75</v>
      </c>
      <c r="AY1134" s="164" t="s">
        <v>147</v>
      </c>
    </row>
    <row r="1135" spans="2:65" s="13" customFormat="1" ht="11.25">
      <c r="B1135" s="165"/>
      <c r="D1135" s="158" t="s">
        <v>218</v>
      </c>
      <c r="E1135" s="166" t="s">
        <v>19</v>
      </c>
      <c r="F1135" s="167" t="s">
        <v>410</v>
      </c>
      <c r="H1135" s="166" t="s">
        <v>19</v>
      </c>
      <c r="I1135" s="168"/>
      <c r="L1135" s="165"/>
      <c r="M1135" s="169"/>
      <c r="T1135" s="170"/>
      <c r="AT1135" s="166" t="s">
        <v>218</v>
      </c>
      <c r="AU1135" s="166" t="s">
        <v>85</v>
      </c>
      <c r="AV1135" s="13" t="s">
        <v>83</v>
      </c>
      <c r="AW1135" s="13" t="s">
        <v>37</v>
      </c>
      <c r="AX1135" s="13" t="s">
        <v>75</v>
      </c>
      <c r="AY1135" s="166" t="s">
        <v>147</v>
      </c>
    </row>
    <row r="1136" spans="2:65" s="12" customFormat="1" ht="11.25">
      <c r="B1136" s="157"/>
      <c r="D1136" s="158" t="s">
        <v>218</v>
      </c>
      <c r="E1136" s="164" t="s">
        <v>19</v>
      </c>
      <c r="F1136" s="159" t="s">
        <v>411</v>
      </c>
      <c r="H1136" s="160">
        <v>4.4800000000000004</v>
      </c>
      <c r="I1136" s="161"/>
      <c r="L1136" s="157"/>
      <c r="M1136" s="162"/>
      <c r="T1136" s="163"/>
      <c r="AT1136" s="164" t="s">
        <v>218</v>
      </c>
      <c r="AU1136" s="164" t="s">
        <v>85</v>
      </c>
      <c r="AV1136" s="12" t="s">
        <v>85</v>
      </c>
      <c r="AW1136" s="12" t="s">
        <v>37</v>
      </c>
      <c r="AX1136" s="12" t="s">
        <v>75</v>
      </c>
      <c r="AY1136" s="164" t="s">
        <v>147</v>
      </c>
    </row>
    <row r="1137" spans="2:65" s="13" customFormat="1" ht="11.25">
      <c r="B1137" s="165"/>
      <c r="D1137" s="158" t="s">
        <v>218</v>
      </c>
      <c r="E1137" s="166" t="s">
        <v>19</v>
      </c>
      <c r="F1137" s="167" t="s">
        <v>390</v>
      </c>
      <c r="H1137" s="166" t="s">
        <v>19</v>
      </c>
      <c r="I1137" s="168"/>
      <c r="L1137" s="165"/>
      <c r="M1137" s="169"/>
      <c r="T1137" s="170"/>
      <c r="AT1137" s="166" t="s">
        <v>218</v>
      </c>
      <c r="AU1137" s="166" t="s">
        <v>85</v>
      </c>
      <c r="AV1137" s="13" t="s">
        <v>83</v>
      </c>
      <c r="AW1137" s="13" t="s">
        <v>37</v>
      </c>
      <c r="AX1137" s="13" t="s">
        <v>75</v>
      </c>
      <c r="AY1137" s="166" t="s">
        <v>147</v>
      </c>
    </row>
    <row r="1138" spans="2:65" s="12" customFormat="1" ht="11.25">
      <c r="B1138" s="157"/>
      <c r="D1138" s="158" t="s">
        <v>218</v>
      </c>
      <c r="E1138" s="164" t="s">
        <v>19</v>
      </c>
      <c r="F1138" s="159" t="s">
        <v>412</v>
      </c>
      <c r="H1138" s="160">
        <v>8.4499999999999993</v>
      </c>
      <c r="I1138" s="161"/>
      <c r="L1138" s="157"/>
      <c r="M1138" s="162"/>
      <c r="T1138" s="163"/>
      <c r="AT1138" s="164" t="s">
        <v>218</v>
      </c>
      <c r="AU1138" s="164" t="s">
        <v>85</v>
      </c>
      <c r="AV1138" s="12" t="s">
        <v>85</v>
      </c>
      <c r="AW1138" s="12" t="s">
        <v>37</v>
      </c>
      <c r="AX1138" s="12" t="s">
        <v>75</v>
      </c>
      <c r="AY1138" s="164" t="s">
        <v>147</v>
      </c>
    </row>
    <row r="1139" spans="2:65" s="13" customFormat="1" ht="11.25">
      <c r="B1139" s="165"/>
      <c r="D1139" s="158" t="s">
        <v>218</v>
      </c>
      <c r="E1139" s="166" t="s">
        <v>19</v>
      </c>
      <c r="F1139" s="167" t="s">
        <v>392</v>
      </c>
      <c r="H1139" s="166" t="s">
        <v>19</v>
      </c>
      <c r="I1139" s="168"/>
      <c r="L1139" s="165"/>
      <c r="M1139" s="169"/>
      <c r="T1139" s="170"/>
      <c r="AT1139" s="166" t="s">
        <v>218</v>
      </c>
      <c r="AU1139" s="166" t="s">
        <v>85</v>
      </c>
      <c r="AV1139" s="13" t="s">
        <v>83</v>
      </c>
      <c r="AW1139" s="13" t="s">
        <v>37</v>
      </c>
      <c r="AX1139" s="13" t="s">
        <v>75</v>
      </c>
      <c r="AY1139" s="166" t="s">
        <v>147</v>
      </c>
    </row>
    <row r="1140" spans="2:65" s="12" customFormat="1" ht="11.25">
      <c r="B1140" s="157"/>
      <c r="D1140" s="158" t="s">
        <v>218</v>
      </c>
      <c r="E1140" s="164" t="s">
        <v>19</v>
      </c>
      <c r="F1140" s="159" t="s">
        <v>413</v>
      </c>
      <c r="H1140" s="160">
        <v>22.26</v>
      </c>
      <c r="I1140" s="161"/>
      <c r="L1140" s="157"/>
      <c r="M1140" s="162"/>
      <c r="T1140" s="163"/>
      <c r="AT1140" s="164" t="s">
        <v>218</v>
      </c>
      <c r="AU1140" s="164" t="s">
        <v>85</v>
      </c>
      <c r="AV1140" s="12" t="s">
        <v>85</v>
      </c>
      <c r="AW1140" s="12" t="s">
        <v>37</v>
      </c>
      <c r="AX1140" s="12" t="s">
        <v>75</v>
      </c>
      <c r="AY1140" s="164" t="s">
        <v>147</v>
      </c>
    </row>
    <row r="1141" spans="2:65" s="13" customFormat="1" ht="11.25">
      <c r="B1141" s="165"/>
      <c r="D1141" s="158" t="s">
        <v>218</v>
      </c>
      <c r="E1141" s="166" t="s">
        <v>19</v>
      </c>
      <c r="F1141" s="167" t="s">
        <v>414</v>
      </c>
      <c r="H1141" s="166" t="s">
        <v>19</v>
      </c>
      <c r="I1141" s="168"/>
      <c r="L1141" s="165"/>
      <c r="M1141" s="169"/>
      <c r="T1141" s="170"/>
      <c r="AT1141" s="166" t="s">
        <v>218</v>
      </c>
      <c r="AU1141" s="166" t="s">
        <v>85</v>
      </c>
      <c r="AV1141" s="13" t="s">
        <v>83</v>
      </c>
      <c r="AW1141" s="13" t="s">
        <v>37</v>
      </c>
      <c r="AX1141" s="13" t="s">
        <v>75</v>
      </c>
      <c r="AY1141" s="166" t="s">
        <v>147</v>
      </c>
    </row>
    <row r="1142" spans="2:65" s="12" customFormat="1" ht="11.25">
      <c r="B1142" s="157"/>
      <c r="D1142" s="158" t="s">
        <v>218</v>
      </c>
      <c r="E1142" s="164" t="s">
        <v>19</v>
      </c>
      <c r="F1142" s="159" t="s">
        <v>415</v>
      </c>
      <c r="H1142" s="160">
        <v>10.55</v>
      </c>
      <c r="I1142" s="161"/>
      <c r="L1142" s="157"/>
      <c r="M1142" s="162"/>
      <c r="T1142" s="163"/>
      <c r="AT1142" s="164" t="s">
        <v>218</v>
      </c>
      <c r="AU1142" s="164" t="s">
        <v>85</v>
      </c>
      <c r="AV1142" s="12" t="s">
        <v>85</v>
      </c>
      <c r="AW1142" s="12" t="s">
        <v>37</v>
      </c>
      <c r="AX1142" s="12" t="s">
        <v>75</v>
      </c>
      <c r="AY1142" s="164" t="s">
        <v>147</v>
      </c>
    </row>
    <row r="1143" spans="2:65" s="14" customFormat="1" ht="11.25">
      <c r="B1143" s="171"/>
      <c r="D1143" s="158" t="s">
        <v>218</v>
      </c>
      <c r="E1143" s="172" t="s">
        <v>19</v>
      </c>
      <c r="F1143" s="173" t="s">
        <v>256</v>
      </c>
      <c r="H1143" s="174">
        <v>126.84</v>
      </c>
      <c r="I1143" s="175"/>
      <c r="L1143" s="171"/>
      <c r="M1143" s="176"/>
      <c r="T1143" s="177"/>
      <c r="AT1143" s="172" t="s">
        <v>218</v>
      </c>
      <c r="AU1143" s="172" t="s">
        <v>85</v>
      </c>
      <c r="AV1143" s="14" t="s">
        <v>153</v>
      </c>
      <c r="AW1143" s="14" t="s">
        <v>37</v>
      </c>
      <c r="AX1143" s="14" t="s">
        <v>83</v>
      </c>
      <c r="AY1143" s="172" t="s">
        <v>147</v>
      </c>
    </row>
    <row r="1144" spans="2:65" s="11" customFormat="1" ht="22.9" customHeight="1">
      <c r="B1144" s="116"/>
      <c r="D1144" s="117" t="s">
        <v>74</v>
      </c>
      <c r="E1144" s="126" t="s">
        <v>969</v>
      </c>
      <c r="F1144" s="126" t="s">
        <v>994</v>
      </c>
      <c r="I1144" s="119"/>
      <c r="J1144" s="127">
        <f>BK1144</f>
        <v>0</v>
      </c>
      <c r="L1144" s="116"/>
      <c r="M1144" s="121"/>
      <c r="P1144" s="122">
        <f>SUM(P1145:P1188)</f>
        <v>0</v>
      </c>
      <c r="R1144" s="122">
        <f>SUM(R1145:R1188)</f>
        <v>0</v>
      </c>
      <c r="T1144" s="123">
        <f>SUM(T1145:T1188)</f>
        <v>0</v>
      </c>
      <c r="AR1144" s="117" t="s">
        <v>83</v>
      </c>
      <c r="AT1144" s="124" t="s">
        <v>74</v>
      </c>
      <c r="AU1144" s="124" t="s">
        <v>83</v>
      </c>
      <c r="AY1144" s="117" t="s">
        <v>147</v>
      </c>
      <c r="BK1144" s="125">
        <f>SUM(BK1145:BK1188)</f>
        <v>0</v>
      </c>
    </row>
    <row r="1145" spans="2:65" s="1" customFormat="1" ht="16.5" customHeight="1">
      <c r="B1145" s="32"/>
      <c r="C1145" s="128" t="s">
        <v>995</v>
      </c>
      <c r="D1145" s="128" t="s">
        <v>149</v>
      </c>
      <c r="E1145" s="129" t="s">
        <v>996</v>
      </c>
      <c r="F1145" s="130" t="s">
        <v>997</v>
      </c>
      <c r="G1145" s="131" t="s">
        <v>286</v>
      </c>
      <c r="H1145" s="132">
        <v>8</v>
      </c>
      <c r="I1145" s="133"/>
      <c r="J1145" s="134">
        <f>ROUND(I1145*H1145,2)</f>
        <v>0</v>
      </c>
      <c r="K1145" s="135"/>
      <c r="L1145" s="32"/>
      <c r="M1145" s="136" t="s">
        <v>19</v>
      </c>
      <c r="N1145" s="137" t="s">
        <v>46</v>
      </c>
      <c r="P1145" s="138">
        <f>O1145*H1145</f>
        <v>0</v>
      </c>
      <c r="Q1145" s="138">
        <v>0</v>
      </c>
      <c r="R1145" s="138">
        <f>Q1145*H1145</f>
        <v>0</v>
      </c>
      <c r="S1145" s="138">
        <v>0</v>
      </c>
      <c r="T1145" s="139">
        <f>S1145*H1145</f>
        <v>0</v>
      </c>
      <c r="AR1145" s="140" t="s">
        <v>153</v>
      </c>
      <c r="AT1145" s="140" t="s">
        <v>149</v>
      </c>
      <c r="AU1145" s="140" t="s">
        <v>85</v>
      </c>
      <c r="AY1145" s="17" t="s">
        <v>147</v>
      </c>
      <c r="BE1145" s="141">
        <f>IF(N1145="základní",J1145,0)</f>
        <v>0</v>
      </c>
      <c r="BF1145" s="141">
        <f>IF(N1145="snížená",J1145,0)</f>
        <v>0</v>
      </c>
      <c r="BG1145" s="141">
        <f>IF(N1145="zákl. přenesená",J1145,0)</f>
        <v>0</v>
      </c>
      <c r="BH1145" s="141">
        <f>IF(N1145="sníž. přenesená",J1145,0)</f>
        <v>0</v>
      </c>
      <c r="BI1145" s="141">
        <f>IF(N1145="nulová",J1145,0)</f>
        <v>0</v>
      </c>
      <c r="BJ1145" s="17" t="s">
        <v>83</v>
      </c>
      <c r="BK1145" s="141">
        <f>ROUND(I1145*H1145,2)</f>
        <v>0</v>
      </c>
      <c r="BL1145" s="17" t="s">
        <v>153</v>
      </c>
      <c r="BM1145" s="140" t="s">
        <v>998</v>
      </c>
    </row>
    <row r="1146" spans="2:65" s="13" customFormat="1" ht="11.25">
      <c r="B1146" s="165"/>
      <c r="D1146" s="158" t="s">
        <v>218</v>
      </c>
      <c r="E1146" s="166" t="s">
        <v>19</v>
      </c>
      <c r="F1146" s="167" t="s">
        <v>999</v>
      </c>
      <c r="H1146" s="166" t="s">
        <v>19</v>
      </c>
      <c r="I1146" s="168"/>
      <c r="L1146" s="165"/>
      <c r="M1146" s="169"/>
      <c r="T1146" s="170"/>
      <c r="AT1146" s="166" t="s">
        <v>218</v>
      </c>
      <c r="AU1146" s="166" t="s">
        <v>85</v>
      </c>
      <c r="AV1146" s="13" t="s">
        <v>83</v>
      </c>
      <c r="AW1146" s="13" t="s">
        <v>37</v>
      </c>
      <c r="AX1146" s="13" t="s">
        <v>75</v>
      </c>
      <c r="AY1146" s="166" t="s">
        <v>147</v>
      </c>
    </row>
    <row r="1147" spans="2:65" s="12" customFormat="1" ht="11.25">
      <c r="B1147" s="157"/>
      <c r="D1147" s="158" t="s">
        <v>218</v>
      </c>
      <c r="E1147" s="164" t="s">
        <v>19</v>
      </c>
      <c r="F1147" s="159" t="s">
        <v>162</v>
      </c>
      <c r="H1147" s="160">
        <v>3</v>
      </c>
      <c r="I1147" s="161"/>
      <c r="L1147" s="157"/>
      <c r="M1147" s="162"/>
      <c r="T1147" s="163"/>
      <c r="AT1147" s="164" t="s">
        <v>218</v>
      </c>
      <c r="AU1147" s="164" t="s">
        <v>85</v>
      </c>
      <c r="AV1147" s="12" t="s">
        <v>85</v>
      </c>
      <c r="AW1147" s="12" t="s">
        <v>37</v>
      </c>
      <c r="AX1147" s="12" t="s">
        <v>75</v>
      </c>
      <c r="AY1147" s="164" t="s">
        <v>147</v>
      </c>
    </row>
    <row r="1148" spans="2:65" s="13" customFormat="1" ht="11.25">
      <c r="B1148" s="165"/>
      <c r="D1148" s="158" t="s">
        <v>218</v>
      </c>
      <c r="E1148" s="166" t="s">
        <v>19</v>
      </c>
      <c r="F1148" s="167" t="s">
        <v>1000</v>
      </c>
      <c r="H1148" s="166" t="s">
        <v>19</v>
      </c>
      <c r="I1148" s="168"/>
      <c r="L1148" s="165"/>
      <c r="M1148" s="169"/>
      <c r="T1148" s="170"/>
      <c r="AT1148" s="166" t="s">
        <v>218</v>
      </c>
      <c r="AU1148" s="166" t="s">
        <v>85</v>
      </c>
      <c r="AV1148" s="13" t="s">
        <v>83</v>
      </c>
      <c r="AW1148" s="13" t="s">
        <v>37</v>
      </c>
      <c r="AX1148" s="13" t="s">
        <v>75</v>
      </c>
      <c r="AY1148" s="166" t="s">
        <v>147</v>
      </c>
    </row>
    <row r="1149" spans="2:65" s="12" customFormat="1" ht="11.25">
      <c r="B1149" s="157"/>
      <c r="D1149" s="158" t="s">
        <v>218</v>
      </c>
      <c r="E1149" s="164" t="s">
        <v>19</v>
      </c>
      <c r="F1149" s="159" t="s">
        <v>83</v>
      </c>
      <c r="H1149" s="160">
        <v>1</v>
      </c>
      <c r="I1149" s="161"/>
      <c r="L1149" s="157"/>
      <c r="M1149" s="162"/>
      <c r="T1149" s="163"/>
      <c r="AT1149" s="164" t="s">
        <v>218</v>
      </c>
      <c r="AU1149" s="164" t="s">
        <v>85</v>
      </c>
      <c r="AV1149" s="12" t="s">
        <v>85</v>
      </c>
      <c r="AW1149" s="12" t="s">
        <v>37</v>
      </c>
      <c r="AX1149" s="12" t="s">
        <v>75</v>
      </c>
      <c r="AY1149" s="164" t="s">
        <v>147</v>
      </c>
    </row>
    <row r="1150" spans="2:65" s="13" customFormat="1" ht="11.25">
      <c r="B1150" s="165"/>
      <c r="D1150" s="158" t="s">
        <v>218</v>
      </c>
      <c r="E1150" s="166" t="s">
        <v>19</v>
      </c>
      <c r="F1150" s="167" t="s">
        <v>1001</v>
      </c>
      <c r="H1150" s="166" t="s">
        <v>19</v>
      </c>
      <c r="I1150" s="168"/>
      <c r="L1150" s="165"/>
      <c r="M1150" s="169"/>
      <c r="T1150" s="170"/>
      <c r="AT1150" s="166" t="s">
        <v>218</v>
      </c>
      <c r="AU1150" s="166" t="s">
        <v>85</v>
      </c>
      <c r="AV1150" s="13" t="s">
        <v>83</v>
      </c>
      <c r="AW1150" s="13" t="s">
        <v>37</v>
      </c>
      <c r="AX1150" s="13" t="s">
        <v>75</v>
      </c>
      <c r="AY1150" s="166" t="s">
        <v>147</v>
      </c>
    </row>
    <row r="1151" spans="2:65" s="12" customFormat="1" ht="11.25">
      <c r="B1151" s="157"/>
      <c r="D1151" s="158" t="s">
        <v>218</v>
      </c>
      <c r="E1151" s="164" t="s">
        <v>19</v>
      </c>
      <c r="F1151" s="159" t="s">
        <v>83</v>
      </c>
      <c r="H1151" s="160">
        <v>1</v>
      </c>
      <c r="I1151" s="161"/>
      <c r="L1151" s="157"/>
      <c r="M1151" s="162"/>
      <c r="T1151" s="163"/>
      <c r="AT1151" s="164" t="s">
        <v>218</v>
      </c>
      <c r="AU1151" s="164" t="s">
        <v>85</v>
      </c>
      <c r="AV1151" s="12" t="s">
        <v>85</v>
      </c>
      <c r="AW1151" s="12" t="s">
        <v>37</v>
      </c>
      <c r="AX1151" s="12" t="s">
        <v>75</v>
      </c>
      <c r="AY1151" s="164" t="s">
        <v>147</v>
      </c>
    </row>
    <row r="1152" spans="2:65" s="13" customFormat="1" ht="11.25">
      <c r="B1152" s="165"/>
      <c r="D1152" s="158" t="s">
        <v>218</v>
      </c>
      <c r="E1152" s="166" t="s">
        <v>19</v>
      </c>
      <c r="F1152" s="167" t="s">
        <v>1002</v>
      </c>
      <c r="H1152" s="166" t="s">
        <v>19</v>
      </c>
      <c r="I1152" s="168"/>
      <c r="L1152" s="165"/>
      <c r="M1152" s="169"/>
      <c r="T1152" s="170"/>
      <c r="AT1152" s="166" t="s">
        <v>218</v>
      </c>
      <c r="AU1152" s="166" t="s">
        <v>85</v>
      </c>
      <c r="AV1152" s="13" t="s">
        <v>83</v>
      </c>
      <c r="AW1152" s="13" t="s">
        <v>37</v>
      </c>
      <c r="AX1152" s="13" t="s">
        <v>75</v>
      </c>
      <c r="AY1152" s="166" t="s">
        <v>147</v>
      </c>
    </row>
    <row r="1153" spans="2:65" s="12" customFormat="1" ht="11.25">
      <c r="B1153" s="157"/>
      <c r="D1153" s="158" t="s">
        <v>218</v>
      </c>
      <c r="E1153" s="164" t="s">
        <v>19</v>
      </c>
      <c r="F1153" s="159" t="s">
        <v>83</v>
      </c>
      <c r="H1153" s="160">
        <v>1</v>
      </c>
      <c r="I1153" s="161"/>
      <c r="L1153" s="157"/>
      <c r="M1153" s="162"/>
      <c r="T1153" s="163"/>
      <c r="AT1153" s="164" t="s">
        <v>218</v>
      </c>
      <c r="AU1153" s="164" t="s">
        <v>85</v>
      </c>
      <c r="AV1153" s="12" t="s">
        <v>85</v>
      </c>
      <c r="AW1153" s="12" t="s">
        <v>37</v>
      </c>
      <c r="AX1153" s="12" t="s">
        <v>75</v>
      </c>
      <c r="AY1153" s="164" t="s">
        <v>147</v>
      </c>
    </row>
    <row r="1154" spans="2:65" s="13" customFormat="1" ht="11.25">
      <c r="B1154" s="165"/>
      <c r="D1154" s="158" t="s">
        <v>218</v>
      </c>
      <c r="E1154" s="166" t="s">
        <v>19</v>
      </c>
      <c r="F1154" s="167" t="s">
        <v>1003</v>
      </c>
      <c r="H1154" s="166" t="s">
        <v>19</v>
      </c>
      <c r="I1154" s="168"/>
      <c r="L1154" s="165"/>
      <c r="M1154" s="169"/>
      <c r="T1154" s="170"/>
      <c r="AT1154" s="166" t="s">
        <v>218</v>
      </c>
      <c r="AU1154" s="166" t="s">
        <v>85</v>
      </c>
      <c r="AV1154" s="13" t="s">
        <v>83</v>
      </c>
      <c r="AW1154" s="13" t="s">
        <v>37</v>
      </c>
      <c r="AX1154" s="13" t="s">
        <v>75</v>
      </c>
      <c r="AY1154" s="166" t="s">
        <v>147</v>
      </c>
    </row>
    <row r="1155" spans="2:65" s="12" customFormat="1" ht="11.25">
      <c r="B1155" s="157"/>
      <c r="D1155" s="158" t="s">
        <v>218</v>
      </c>
      <c r="E1155" s="164" t="s">
        <v>19</v>
      </c>
      <c r="F1155" s="159" t="s">
        <v>83</v>
      </c>
      <c r="H1155" s="160">
        <v>1</v>
      </c>
      <c r="I1155" s="161"/>
      <c r="L1155" s="157"/>
      <c r="M1155" s="162"/>
      <c r="T1155" s="163"/>
      <c r="AT1155" s="164" t="s">
        <v>218</v>
      </c>
      <c r="AU1155" s="164" t="s">
        <v>85</v>
      </c>
      <c r="AV1155" s="12" t="s">
        <v>85</v>
      </c>
      <c r="AW1155" s="12" t="s">
        <v>37</v>
      </c>
      <c r="AX1155" s="12" t="s">
        <v>75</v>
      </c>
      <c r="AY1155" s="164" t="s">
        <v>147</v>
      </c>
    </row>
    <row r="1156" spans="2:65" s="13" customFormat="1" ht="11.25">
      <c r="B1156" s="165"/>
      <c r="D1156" s="158" t="s">
        <v>218</v>
      </c>
      <c r="E1156" s="166" t="s">
        <v>19</v>
      </c>
      <c r="F1156" s="167" t="s">
        <v>1004</v>
      </c>
      <c r="H1156" s="166" t="s">
        <v>19</v>
      </c>
      <c r="I1156" s="168"/>
      <c r="L1156" s="165"/>
      <c r="M1156" s="169"/>
      <c r="T1156" s="170"/>
      <c r="AT1156" s="166" t="s">
        <v>218</v>
      </c>
      <c r="AU1156" s="166" t="s">
        <v>85</v>
      </c>
      <c r="AV1156" s="13" t="s">
        <v>83</v>
      </c>
      <c r="AW1156" s="13" t="s">
        <v>37</v>
      </c>
      <c r="AX1156" s="13" t="s">
        <v>75</v>
      </c>
      <c r="AY1156" s="166" t="s">
        <v>147</v>
      </c>
    </row>
    <row r="1157" spans="2:65" s="12" customFormat="1" ht="11.25">
      <c r="B1157" s="157"/>
      <c r="D1157" s="158" t="s">
        <v>218</v>
      </c>
      <c r="E1157" s="164" t="s">
        <v>19</v>
      </c>
      <c r="F1157" s="159" t="s">
        <v>83</v>
      </c>
      <c r="H1157" s="160">
        <v>1</v>
      </c>
      <c r="I1157" s="161"/>
      <c r="L1157" s="157"/>
      <c r="M1157" s="162"/>
      <c r="T1157" s="163"/>
      <c r="AT1157" s="164" t="s">
        <v>218</v>
      </c>
      <c r="AU1157" s="164" t="s">
        <v>85</v>
      </c>
      <c r="AV1157" s="12" t="s">
        <v>85</v>
      </c>
      <c r="AW1157" s="12" t="s">
        <v>37</v>
      </c>
      <c r="AX1157" s="12" t="s">
        <v>75</v>
      </c>
      <c r="AY1157" s="164" t="s">
        <v>147</v>
      </c>
    </row>
    <row r="1158" spans="2:65" s="14" customFormat="1" ht="11.25">
      <c r="B1158" s="171"/>
      <c r="D1158" s="158" t="s">
        <v>218</v>
      </c>
      <c r="E1158" s="172" t="s">
        <v>19</v>
      </c>
      <c r="F1158" s="173" t="s">
        <v>256</v>
      </c>
      <c r="H1158" s="174">
        <v>8</v>
      </c>
      <c r="I1158" s="175"/>
      <c r="L1158" s="171"/>
      <c r="M1158" s="176"/>
      <c r="T1158" s="177"/>
      <c r="AT1158" s="172" t="s">
        <v>218</v>
      </c>
      <c r="AU1158" s="172" t="s">
        <v>85</v>
      </c>
      <c r="AV1158" s="14" t="s">
        <v>153</v>
      </c>
      <c r="AW1158" s="14" t="s">
        <v>37</v>
      </c>
      <c r="AX1158" s="14" t="s">
        <v>83</v>
      </c>
      <c r="AY1158" s="172" t="s">
        <v>147</v>
      </c>
    </row>
    <row r="1159" spans="2:65" s="1" customFormat="1" ht="21.75" customHeight="1">
      <c r="B1159" s="32"/>
      <c r="C1159" s="128" t="s">
        <v>1005</v>
      </c>
      <c r="D1159" s="128" t="s">
        <v>149</v>
      </c>
      <c r="E1159" s="129" t="s">
        <v>1006</v>
      </c>
      <c r="F1159" s="130" t="s">
        <v>1007</v>
      </c>
      <c r="G1159" s="131" t="s">
        <v>286</v>
      </c>
      <c r="H1159" s="132">
        <v>3</v>
      </c>
      <c r="I1159" s="133"/>
      <c r="J1159" s="134">
        <f>ROUND(I1159*H1159,2)</f>
        <v>0</v>
      </c>
      <c r="K1159" s="135"/>
      <c r="L1159" s="32"/>
      <c r="M1159" s="136" t="s">
        <v>19</v>
      </c>
      <c r="N1159" s="137" t="s">
        <v>46</v>
      </c>
      <c r="P1159" s="138">
        <f>O1159*H1159</f>
        <v>0</v>
      </c>
      <c r="Q1159" s="138">
        <v>0</v>
      </c>
      <c r="R1159" s="138">
        <f>Q1159*H1159</f>
        <v>0</v>
      </c>
      <c r="S1159" s="138">
        <v>0</v>
      </c>
      <c r="T1159" s="139">
        <f>S1159*H1159</f>
        <v>0</v>
      </c>
      <c r="AR1159" s="140" t="s">
        <v>153</v>
      </c>
      <c r="AT1159" s="140" t="s">
        <v>149</v>
      </c>
      <c r="AU1159" s="140" t="s">
        <v>85</v>
      </c>
      <c r="AY1159" s="17" t="s">
        <v>147</v>
      </c>
      <c r="BE1159" s="141">
        <f>IF(N1159="základní",J1159,0)</f>
        <v>0</v>
      </c>
      <c r="BF1159" s="141">
        <f>IF(N1159="snížená",J1159,0)</f>
        <v>0</v>
      </c>
      <c r="BG1159" s="141">
        <f>IF(N1159="zákl. přenesená",J1159,0)</f>
        <v>0</v>
      </c>
      <c r="BH1159" s="141">
        <f>IF(N1159="sníž. přenesená",J1159,0)</f>
        <v>0</v>
      </c>
      <c r="BI1159" s="141">
        <f>IF(N1159="nulová",J1159,0)</f>
        <v>0</v>
      </c>
      <c r="BJ1159" s="17" t="s">
        <v>83</v>
      </c>
      <c r="BK1159" s="141">
        <f>ROUND(I1159*H1159,2)</f>
        <v>0</v>
      </c>
      <c r="BL1159" s="17" t="s">
        <v>153</v>
      </c>
      <c r="BM1159" s="140" t="s">
        <v>1008</v>
      </c>
    </row>
    <row r="1160" spans="2:65" s="13" customFormat="1" ht="11.25">
      <c r="B1160" s="165"/>
      <c r="D1160" s="158" t="s">
        <v>218</v>
      </c>
      <c r="E1160" s="166" t="s">
        <v>19</v>
      </c>
      <c r="F1160" s="167" t="s">
        <v>999</v>
      </c>
      <c r="H1160" s="166" t="s">
        <v>19</v>
      </c>
      <c r="I1160" s="168"/>
      <c r="L1160" s="165"/>
      <c r="M1160" s="169"/>
      <c r="T1160" s="170"/>
      <c r="AT1160" s="166" t="s">
        <v>218</v>
      </c>
      <c r="AU1160" s="166" t="s">
        <v>85</v>
      </c>
      <c r="AV1160" s="13" t="s">
        <v>83</v>
      </c>
      <c r="AW1160" s="13" t="s">
        <v>37</v>
      </c>
      <c r="AX1160" s="13" t="s">
        <v>75</v>
      </c>
      <c r="AY1160" s="166" t="s">
        <v>147</v>
      </c>
    </row>
    <row r="1161" spans="2:65" s="12" customFormat="1" ht="11.25">
      <c r="B1161" s="157"/>
      <c r="D1161" s="158" t="s">
        <v>218</v>
      </c>
      <c r="E1161" s="164" t="s">
        <v>19</v>
      </c>
      <c r="F1161" s="159" t="s">
        <v>162</v>
      </c>
      <c r="H1161" s="160">
        <v>3</v>
      </c>
      <c r="I1161" s="161"/>
      <c r="L1161" s="157"/>
      <c r="M1161" s="162"/>
      <c r="T1161" s="163"/>
      <c r="AT1161" s="164" t="s">
        <v>218</v>
      </c>
      <c r="AU1161" s="164" t="s">
        <v>85</v>
      </c>
      <c r="AV1161" s="12" t="s">
        <v>85</v>
      </c>
      <c r="AW1161" s="12" t="s">
        <v>37</v>
      </c>
      <c r="AX1161" s="12" t="s">
        <v>75</v>
      </c>
      <c r="AY1161" s="164" t="s">
        <v>147</v>
      </c>
    </row>
    <row r="1162" spans="2:65" s="14" customFormat="1" ht="11.25">
      <c r="B1162" s="171"/>
      <c r="D1162" s="158" t="s">
        <v>218</v>
      </c>
      <c r="E1162" s="172" t="s">
        <v>19</v>
      </c>
      <c r="F1162" s="173" t="s">
        <v>256</v>
      </c>
      <c r="H1162" s="174">
        <v>3</v>
      </c>
      <c r="I1162" s="175"/>
      <c r="L1162" s="171"/>
      <c r="M1162" s="176"/>
      <c r="T1162" s="177"/>
      <c r="AT1162" s="172" t="s">
        <v>218</v>
      </c>
      <c r="AU1162" s="172" t="s">
        <v>85</v>
      </c>
      <c r="AV1162" s="14" t="s">
        <v>153</v>
      </c>
      <c r="AW1162" s="14" t="s">
        <v>37</v>
      </c>
      <c r="AX1162" s="14" t="s">
        <v>83</v>
      </c>
      <c r="AY1162" s="172" t="s">
        <v>147</v>
      </c>
    </row>
    <row r="1163" spans="2:65" s="1" customFormat="1" ht="16.5" customHeight="1">
      <c r="B1163" s="32"/>
      <c r="C1163" s="128" t="s">
        <v>1009</v>
      </c>
      <c r="D1163" s="128" t="s">
        <v>149</v>
      </c>
      <c r="E1163" s="129" t="s">
        <v>1010</v>
      </c>
      <c r="F1163" s="130" t="s">
        <v>1011</v>
      </c>
      <c r="G1163" s="131" t="s">
        <v>286</v>
      </c>
      <c r="H1163" s="132">
        <v>8</v>
      </c>
      <c r="I1163" s="133"/>
      <c r="J1163" s="134">
        <f>ROUND(I1163*H1163,2)</f>
        <v>0</v>
      </c>
      <c r="K1163" s="135"/>
      <c r="L1163" s="32"/>
      <c r="M1163" s="136" t="s">
        <v>19</v>
      </c>
      <c r="N1163" s="137" t="s">
        <v>46</v>
      </c>
      <c r="P1163" s="138">
        <f>O1163*H1163</f>
        <v>0</v>
      </c>
      <c r="Q1163" s="138">
        <v>0</v>
      </c>
      <c r="R1163" s="138">
        <f>Q1163*H1163</f>
        <v>0</v>
      </c>
      <c r="S1163" s="138">
        <v>0</v>
      </c>
      <c r="T1163" s="139">
        <f>S1163*H1163</f>
        <v>0</v>
      </c>
      <c r="AR1163" s="140" t="s">
        <v>153</v>
      </c>
      <c r="AT1163" s="140" t="s">
        <v>149</v>
      </c>
      <c r="AU1163" s="140" t="s">
        <v>85</v>
      </c>
      <c r="AY1163" s="17" t="s">
        <v>147</v>
      </c>
      <c r="BE1163" s="141">
        <f>IF(N1163="základní",J1163,0)</f>
        <v>0</v>
      </c>
      <c r="BF1163" s="141">
        <f>IF(N1163="snížená",J1163,0)</f>
        <v>0</v>
      </c>
      <c r="BG1163" s="141">
        <f>IF(N1163="zákl. přenesená",J1163,0)</f>
        <v>0</v>
      </c>
      <c r="BH1163" s="141">
        <f>IF(N1163="sníž. přenesená",J1163,0)</f>
        <v>0</v>
      </c>
      <c r="BI1163" s="141">
        <f>IF(N1163="nulová",J1163,0)</f>
        <v>0</v>
      </c>
      <c r="BJ1163" s="17" t="s">
        <v>83</v>
      </c>
      <c r="BK1163" s="141">
        <f>ROUND(I1163*H1163,2)</f>
        <v>0</v>
      </c>
      <c r="BL1163" s="17" t="s">
        <v>153</v>
      </c>
      <c r="BM1163" s="140" t="s">
        <v>1012</v>
      </c>
    </row>
    <row r="1164" spans="2:65" s="13" customFormat="1" ht="11.25">
      <c r="B1164" s="165"/>
      <c r="D1164" s="158" t="s">
        <v>218</v>
      </c>
      <c r="E1164" s="166" t="s">
        <v>19</v>
      </c>
      <c r="F1164" s="167" t="s">
        <v>999</v>
      </c>
      <c r="H1164" s="166" t="s">
        <v>19</v>
      </c>
      <c r="I1164" s="168"/>
      <c r="L1164" s="165"/>
      <c r="M1164" s="169"/>
      <c r="T1164" s="170"/>
      <c r="AT1164" s="166" t="s">
        <v>218</v>
      </c>
      <c r="AU1164" s="166" t="s">
        <v>85</v>
      </c>
      <c r="AV1164" s="13" t="s">
        <v>83</v>
      </c>
      <c r="AW1164" s="13" t="s">
        <v>37</v>
      </c>
      <c r="AX1164" s="13" t="s">
        <v>75</v>
      </c>
      <c r="AY1164" s="166" t="s">
        <v>147</v>
      </c>
    </row>
    <row r="1165" spans="2:65" s="12" customFormat="1" ht="11.25">
      <c r="B1165" s="157"/>
      <c r="D1165" s="158" t="s">
        <v>218</v>
      </c>
      <c r="E1165" s="164" t="s">
        <v>19</v>
      </c>
      <c r="F1165" s="159" t="s">
        <v>162</v>
      </c>
      <c r="H1165" s="160">
        <v>3</v>
      </c>
      <c r="I1165" s="161"/>
      <c r="L1165" s="157"/>
      <c r="M1165" s="162"/>
      <c r="T1165" s="163"/>
      <c r="AT1165" s="164" t="s">
        <v>218</v>
      </c>
      <c r="AU1165" s="164" t="s">
        <v>85</v>
      </c>
      <c r="AV1165" s="12" t="s">
        <v>85</v>
      </c>
      <c r="AW1165" s="12" t="s">
        <v>37</v>
      </c>
      <c r="AX1165" s="12" t="s">
        <v>75</v>
      </c>
      <c r="AY1165" s="164" t="s">
        <v>147</v>
      </c>
    </row>
    <row r="1166" spans="2:65" s="13" customFormat="1" ht="11.25">
      <c r="B1166" s="165"/>
      <c r="D1166" s="158" t="s">
        <v>218</v>
      </c>
      <c r="E1166" s="166" t="s">
        <v>19</v>
      </c>
      <c r="F1166" s="167" t="s">
        <v>1000</v>
      </c>
      <c r="H1166" s="166" t="s">
        <v>19</v>
      </c>
      <c r="I1166" s="168"/>
      <c r="L1166" s="165"/>
      <c r="M1166" s="169"/>
      <c r="T1166" s="170"/>
      <c r="AT1166" s="166" t="s">
        <v>218</v>
      </c>
      <c r="AU1166" s="166" t="s">
        <v>85</v>
      </c>
      <c r="AV1166" s="13" t="s">
        <v>83</v>
      </c>
      <c r="AW1166" s="13" t="s">
        <v>37</v>
      </c>
      <c r="AX1166" s="13" t="s">
        <v>75</v>
      </c>
      <c r="AY1166" s="166" t="s">
        <v>147</v>
      </c>
    </row>
    <row r="1167" spans="2:65" s="12" customFormat="1" ht="11.25">
      <c r="B1167" s="157"/>
      <c r="D1167" s="158" t="s">
        <v>218</v>
      </c>
      <c r="E1167" s="164" t="s">
        <v>19</v>
      </c>
      <c r="F1167" s="159" t="s">
        <v>83</v>
      </c>
      <c r="H1167" s="160">
        <v>1</v>
      </c>
      <c r="I1167" s="161"/>
      <c r="L1167" s="157"/>
      <c r="M1167" s="162"/>
      <c r="T1167" s="163"/>
      <c r="AT1167" s="164" t="s">
        <v>218</v>
      </c>
      <c r="AU1167" s="164" t="s">
        <v>85</v>
      </c>
      <c r="AV1167" s="12" t="s">
        <v>85</v>
      </c>
      <c r="AW1167" s="12" t="s">
        <v>37</v>
      </c>
      <c r="AX1167" s="12" t="s">
        <v>75</v>
      </c>
      <c r="AY1167" s="164" t="s">
        <v>147</v>
      </c>
    </row>
    <row r="1168" spans="2:65" s="13" customFormat="1" ht="11.25">
      <c r="B1168" s="165"/>
      <c r="D1168" s="158" t="s">
        <v>218</v>
      </c>
      <c r="E1168" s="166" t="s">
        <v>19</v>
      </c>
      <c r="F1168" s="167" t="s">
        <v>1001</v>
      </c>
      <c r="H1168" s="166" t="s">
        <v>19</v>
      </c>
      <c r="I1168" s="168"/>
      <c r="L1168" s="165"/>
      <c r="M1168" s="169"/>
      <c r="T1168" s="170"/>
      <c r="AT1168" s="166" t="s">
        <v>218</v>
      </c>
      <c r="AU1168" s="166" t="s">
        <v>85</v>
      </c>
      <c r="AV1168" s="13" t="s">
        <v>83</v>
      </c>
      <c r="AW1168" s="13" t="s">
        <v>37</v>
      </c>
      <c r="AX1168" s="13" t="s">
        <v>75</v>
      </c>
      <c r="AY1168" s="166" t="s">
        <v>147</v>
      </c>
    </row>
    <row r="1169" spans="2:65" s="12" customFormat="1" ht="11.25">
      <c r="B1169" s="157"/>
      <c r="D1169" s="158" t="s">
        <v>218</v>
      </c>
      <c r="E1169" s="164" t="s">
        <v>19</v>
      </c>
      <c r="F1169" s="159" t="s">
        <v>83</v>
      </c>
      <c r="H1169" s="160">
        <v>1</v>
      </c>
      <c r="I1169" s="161"/>
      <c r="L1169" s="157"/>
      <c r="M1169" s="162"/>
      <c r="T1169" s="163"/>
      <c r="AT1169" s="164" t="s">
        <v>218</v>
      </c>
      <c r="AU1169" s="164" t="s">
        <v>85</v>
      </c>
      <c r="AV1169" s="12" t="s">
        <v>85</v>
      </c>
      <c r="AW1169" s="12" t="s">
        <v>37</v>
      </c>
      <c r="AX1169" s="12" t="s">
        <v>75</v>
      </c>
      <c r="AY1169" s="164" t="s">
        <v>147</v>
      </c>
    </row>
    <row r="1170" spans="2:65" s="13" customFormat="1" ht="11.25">
      <c r="B1170" s="165"/>
      <c r="D1170" s="158" t="s">
        <v>218</v>
      </c>
      <c r="E1170" s="166" t="s">
        <v>19</v>
      </c>
      <c r="F1170" s="167" t="s">
        <v>1013</v>
      </c>
      <c r="H1170" s="166" t="s">
        <v>19</v>
      </c>
      <c r="I1170" s="168"/>
      <c r="L1170" s="165"/>
      <c r="M1170" s="169"/>
      <c r="T1170" s="170"/>
      <c r="AT1170" s="166" t="s">
        <v>218</v>
      </c>
      <c r="AU1170" s="166" t="s">
        <v>85</v>
      </c>
      <c r="AV1170" s="13" t="s">
        <v>83</v>
      </c>
      <c r="AW1170" s="13" t="s">
        <v>37</v>
      </c>
      <c r="AX1170" s="13" t="s">
        <v>75</v>
      </c>
      <c r="AY1170" s="166" t="s">
        <v>147</v>
      </c>
    </row>
    <row r="1171" spans="2:65" s="12" customFormat="1" ht="11.25">
      <c r="B1171" s="157"/>
      <c r="D1171" s="158" t="s">
        <v>218</v>
      </c>
      <c r="E1171" s="164" t="s">
        <v>19</v>
      </c>
      <c r="F1171" s="159" t="s">
        <v>83</v>
      </c>
      <c r="H1171" s="160">
        <v>1</v>
      </c>
      <c r="I1171" s="161"/>
      <c r="L1171" s="157"/>
      <c r="M1171" s="162"/>
      <c r="T1171" s="163"/>
      <c r="AT1171" s="164" t="s">
        <v>218</v>
      </c>
      <c r="AU1171" s="164" t="s">
        <v>85</v>
      </c>
      <c r="AV1171" s="12" t="s">
        <v>85</v>
      </c>
      <c r="AW1171" s="12" t="s">
        <v>37</v>
      </c>
      <c r="AX1171" s="12" t="s">
        <v>75</v>
      </c>
      <c r="AY1171" s="164" t="s">
        <v>147</v>
      </c>
    </row>
    <row r="1172" spans="2:65" s="13" customFormat="1" ht="11.25">
      <c r="B1172" s="165"/>
      <c r="D1172" s="158" t="s">
        <v>218</v>
      </c>
      <c r="E1172" s="166" t="s">
        <v>19</v>
      </c>
      <c r="F1172" s="167" t="s">
        <v>1003</v>
      </c>
      <c r="H1172" s="166" t="s">
        <v>19</v>
      </c>
      <c r="I1172" s="168"/>
      <c r="L1172" s="165"/>
      <c r="M1172" s="169"/>
      <c r="T1172" s="170"/>
      <c r="AT1172" s="166" t="s">
        <v>218</v>
      </c>
      <c r="AU1172" s="166" t="s">
        <v>85</v>
      </c>
      <c r="AV1172" s="13" t="s">
        <v>83</v>
      </c>
      <c r="AW1172" s="13" t="s">
        <v>37</v>
      </c>
      <c r="AX1172" s="13" t="s">
        <v>75</v>
      </c>
      <c r="AY1172" s="166" t="s">
        <v>147</v>
      </c>
    </row>
    <row r="1173" spans="2:65" s="12" customFormat="1" ht="11.25">
      <c r="B1173" s="157"/>
      <c r="D1173" s="158" t="s">
        <v>218</v>
      </c>
      <c r="E1173" s="164" t="s">
        <v>19</v>
      </c>
      <c r="F1173" s="159" t="s">
        <v>83</v>
      </c>
      <c r="H1173" s="160">
        <v>1</v>
      </c>
      <c r="I1173" s="161"/>
      <c r="L1173" s="157"/>
      <c r="M1173" s="162"/>
      <c r="T1173" s="163"/>
      <c r="AT1173" s="164" t="s">
        <v>218</v>
      </c>
      <c r="AU1173" s="164" t="s">
        <v>85</v>
      </c>
      <c r="AV1173" s="12" t="s">
        <v>85</v>
      </c>
      <c r="AW1173" s="12" t="s">
        <v>37</v>
      </c>
      <c r="AX1173" s="12" t="s">
        <v>75</v>
      </c>
      <c r="AY1173" s="164" t="s">
        <v>147</v>
      </c>
    </row>
    <row r="1174" spans="2:65" s="13" customFormat="1" ht="11.25">
      <c r="B1174" s="165"/>
      <c r="D1174" s="158" t="s">
        <v>218</v>
      </c>
      <c r="E1174" s="166" t="s">
        <v>19</v>
      </c>
      <c r="F1174" s="167" t="s">
        <v>1014</v>
      </c>
      <c r="H1174" s="166" t="s">
        <v>19</v>
      </c>
      <c r="I1174" s="168"/>
      <c r="L1174" s="165"/>
      <c r="M1174" s="169"/>
      <c r="T1174" s="170"/>
      <c r="AT1174" s="166" t="s">
        <v>218</v>
      </c>
      <c r="AU1174" s="166" t="s">
        <v>85</v>
      </c>
      <c r="AV1174" s="13" t="s">
        <v>83</v>
      </c>
      <c r="AW1174" s="13" t="s">
        <v>37</v>
      </c>
      <c r="AX1174" s="13" t="s">
        <v>75</v>
      </c>
      <c r="AY1174" s="166" t="s">
        <v>147</v>
      </c>
    </row>
    <row r="1175" spans="2:65" s="12" customFormat="1" ht="11.25">
      <c r="B1175" s="157"/>
      <c r="D1175" s="158" t="s">
        <v>218</v>
      </c>
      <c r="E1175" s="164" t="s">
        <v>19</v>
      </c>
      <c r="F1175" s="159" t="s">
        <v>83</v>
      </c>
      <c r="H1175" s="160">
        <v>1</v>
      </c>
      <c r="I1175" s="161"/>
      <c r="L1175" s="157"/>
      <c r="M1175" s="162"/>
      <c r="T1175" s="163"/>
      <c r="AT1175" s="164" t="s">
        <v>218</v>
      </c>
      <c r="AU1175" s="164" t="s">
        <v>85</v>
      </c>
      <c r="AV1175" s="12" t="s">
        <v>85</v>
      </c>
      <c r="AW1175" s="12" t="s">
        <v>37</v>
      </c>
      <c r="AX1175" s="12" t="s">
        <v>75</v>
      </c>
      <c r="AY1175" s="164" t="s">
        <v>147</v>
      </c>
    </row>
    <row r="1176" spans="2:65" s="14" customFormat="1" ht="11.25">
      <c r="B1176" s="171"/>
      <c r="D1176" s="158" t="s">
        <v>218</v>
      </c>
      <c r="E1176" s="172" t="s">
        <v>19</v>
      </c>
      <c r="F1176" s="173" t="s">
        <v>256</v>
      </c>
      <c r="H1176" s="174">
        <v>8</v>
      </c>
      <c r="I1176" s="175"/>
      <c r="L1176" s="171"/>
      <c r="M1176" s="176"/>
      <c r="T1176" s="177"/>
      <c r="AT1176" s="172" t="s">
        <v>218</v>
      </c>
      <c r="AU1176" s="172" t="s">
        <v>85</v>
      </c>
      <c r="AV1176" s="14" t="s">
        <v>153</v>
      </c>
      <c r="AW1176" s="14" t="s">
        <v>37</v>
      </c>
      <c r="AX1176" s="14" t="s">
        <v>83</v>
      </c>
      <c r="AY1176" s="172" t="s">
        <v>147</v>
      </c>
    </row>
    <row r="1177" spans="2:65" s="1" customFormat="1" ht="16.5" customHeight="1">
      <c r="B1177" s="32"/>
      <c r="C1177" s="128" t="s">
        <v>1015</v>
      </c>
      <c r="D1177" s="128" t="s">
        <v>149</v>
      </c>
      <c r="E1177" s="129" t="s">
        <v>1016</v>
      </c>
      <c r="F1177" s="130" t="s">
        <v>1017</v>
      </c>
      <c r="G1177" s="131" t="s">
        <v>286</v>
      </c>
      <c r="H1177" s="132">
        <v>5</v>
      </c>
      <c r="I1177" s="133"/>
      <c r="J1177" s="134">
        <f>ROUND(I1177*H1177,2)</f>
        <v>0</v>
      </c>
      <c r="K1177" s="135"/>
      <c r="L1177" s="32"/>
      <c r="M1177" s="136" t="s">
        <v>19</v>
      </c>
      <c r="N1177" s="137" t="s">
        <v>46</v>
      </c>
      <c r="P1177" s="138">
        <f>O1177*H1177</f>
        <v>0</v>
      </c>
      <c r="Q1177" s="138">
        <v>0</v>
      </c>
      <c r="R1177" s="138">
        <f>Q1177*H1177</f>
        <v>0</v>
      </c>
      <c r="S1177" s="138">
        <v>0</v>
      </c>
      <c r="T1177" s="139">
        <f>S1177*H1177</f>
        <v>0</v>
      </c>
      <c r="AR1177" s="140" t="s">
        <v>153</v>
      </c>
      <c r="AT1177" s="140" t="s">
        <v>149</v>
      </c>
      <c r="AU1177" s="140" t="s">
        <v>85</v>
      </c>
      <c r="AY1177" s="17" t="s">
        <v>147</v>
      </c>
      <c r="BE1177" s="141">
        <f>IF(N1177="základní",J1177,0)</f>
        <v>0</v>
      </c>
      <c r="BF1177" s="141">
        <f>IF(N1177="snížená",J1177,0)</f>
        <v>0</v>
      </c>
      <c r="BG1177" s="141">
        <f>IF(N1177="zákl. přenesená",J1177,0)</f>
        <v>0</v>
      </c>
      <c r="BH1177" s="141">
        <f>IF(N1177="sníž. přenesená",J1177,0)</f>
        <v>0</v>
      </c>
      <c r="BI1177" s="141">
        <f>IF(N1177="nulová",J1177,0)</f>
        <v>0</v>
      </c>
      <c r="BJ1177" s="17" t="s">
        <v>83</v>
      </c>
      <c r="BK1177" s="141">
        <f>ROUND(I1177*H1177,2)</f>
        <v>0</v>
      </c>
      <c r="BL1177" s="17" t="s">
        <v>153</v>
      </c>
      <c r="BM1177" s="140" t="s">
        <v>1018</v>
      </c>
    </row>
    <row r="1178" spans="2:65" s="13" customFormat="1" ht="11.25">
      <c r="B1178" s="165"/>
      <c r="D1178" s="158" t="s">
        <v>218</v>
      </c>
      <c r="E1178" s="166" t="s">
        <v>19</v>
      </c>
      <c r="F1178" s="167" t="s">
        <v>1000</v>
      </c>
      <c r="H1178" s="166" t="s">
        <v>19</v>
      </c>
      <c r="I1178" s="168"/>
      <c r="L1178" s="165"/>
      <c r="M1178" s="169"/>
      <c r="T1178" s="170"/>
      <c r="AT1178" s="166" t="s">
        <v>218</v>
      </c>
      <c r="AU1178" s="166" t="s">
        <v>85</v>
      </c>
      <c r="AV1178" s="13" t="s">
        <v>83</v>
      </c>
      <c r="AW1178" s="13" t="s">
        <v>37</v>
      </c>
      <c r="AX1178" s="13" t="s">
        <v>75</v>
      </c>
      <c r="AY1178" s="166" t="s">
        <v>147</v>
      </c>
    </row>
    <row r="1179" spans="2:65" s="12" customFormat="1" ht="11.25">
      <c r="B1179" s="157"/>
      <c r="D1179" s="158" t="s">
        <v>218</v>
      </c>
      <c r="E1179" s="164" t="s">
        <v>19</v>
      </c>
      <c r="F1179" s="159" t="s">
        <v>83</v>
      </c>
      <c r="H1179" s="160">
        <v>1</v>
      </c>
      <c r="I1179" s="161"/>
      <c r="L1179" s="157"/>
      <c r="M1179" s="162"/>
      <c r="T1179" s="163"/>
      <c r="AT1179" s="164" t="s">
        <v>218</v>
      </c>
      <c r="AU1179" s="164" t="s">
        <v>85</v>
      </c>
      <c r="AV1179" s="12" t="s">
        <v>85</v>
      </c>
      <c r="AW1179" s="12" t="s">
        <v>37</v>
      </c>
      <c r="AX1179" s="12" t="s">
        <v>75</v>
      </c>
      <c r="AY1179" s="164" t="s">
        <v>147</v>
      </c>
    </row>
    <row r="1180" spans="2:65" s="13" customFormat="1" ht="11.25">
      <c r="B1180" s="165"/>
      <c r="D1180" s="158" t="s">
        <v>218</v>
      </c>
      <c r="E1180" s="166" t="s">
        <v>19</v>
      </c>
      <c r="F1180" s="167" t="s">
        <v>1001</v>
      </c>
      <c r="H1180" s="166" t="s">
        <v>19</v>
      </c>
      <c r="I1180" s="168"/>
      <c r="L1180" s="165"/>
      <c r="M1180" s="169"/>
      <c r="T1180" s="170"/>
      <c r="AT1180" s="166" t="s">
        <v>218</v>
      </c>
      <c r="AU1180" s="166" t="s">
        <v>85</v>
      </c>
      <c r="AV1180" s="13" t="s">
        <v>83</v>
      </c>
      <c r="AW1180" s="13" t="s">
        <v>37</v>
      </c>
      <c r="AX1180" s="13" t="s">
        <v>75</v>
      </c>
      <c r="AY1180" s="166" t="s">
        <v>147</v>
      </c>
    </row>
    <row r="1181" spans="2:65" s="12" customFormat="1" ht="11.25">
      <c r="B1181" s="157"/>
      <c r="D1181" s="158" t="s">
        <v>218</v>
      </c>
      <c r="E1181" s="164" t="s">
        <v>19</v>
      </c>
      <c r="F1181" s="159" t="s">
        <v>83</v>
      </c>
      <c r="H1181" s="160">
        <v>1</v>
      </c>
      <c r="I1181" s="161"/>
      <c r="L1181" s="157"/>
      <c r="M1181" s="162"/>
      <c r="T1181" s="163"/>
      <c r="AT1181" s="164" t="s">
        <v>218</v>
      </c>
      <c r="AU1181" s="164" t="s">
        <v>85</v>
      </c>
      <c r="AV1181" s="12" t="s">
        <v>85</v>
      </c>
      <c r="AW1181" s="12" t="s">
        <v>37</v>
      </c>
      <c r="AX1181" s="12" t="s">
        <v>75</v>
      </c>
      <c r="AY1181" s="164" t="s">
        <v>147</v>
      </c>
    </row>
    <row r="1182" spans="2:65" s="13" customFormat="1" ht="11.25">
      <c r="B1182" s="165"/>
      <c r="D1182" s="158" t="s">
        <v>218</v>
      </c>
      <c r="E1182" s="166" t="s">
        <v>19</v>
      </c>
      <c r="F1182" s="167" t="s">
        <v>1013</v>
      </c>
      <c r="H1182" s="166" t="s">
        <v>19</v>
      </c>
      <c r="I1182" s="168"/>
      <c r="L1182" s="165"/>
      <c r="M1182" s="169"/>
      <c r="T1182" s="170"/>
      <c r="AT1182" s="166" t="s">
        <v>218</v>
      </c>
      <c r="AU1182" s="166" t="s">
        <v>85</v>
      </c>
      <c r="AV1182" s="13" t="s">
        <v>83</v>
      </c>
      <c r="AW1182" s="13" t="s">
        <v>37</v>
      </c>
      <c r="AX1182" s="13" t="s">
        <v>75</v>
      </c>
      <c r="AY1182" s="166" t="s">
        <v>147</v>
      </c>
    </row>
    <row r="1183" spans="2:65" s="12" customFormat="1" ht="11.25">
      <c r="B1183" s="157"/>
      <c r="D1183" s="158" t="s">
        <v>218</v>
      </c>
      <c r="E1183" s="164" t="s">
        <v>19</v>
      </c>
      <c r="F1183" s="159" t="s">
        <v>83</v>
      </c>
      <c r="H1183" s="160">
        <v>1</v>
      </c>
      <c r="I1183" s="161"/>
      <c r="L1183" s="157"/>
      <c r="M1183" s="162"/>
      <c r="T1183" s="163"/>
      <c r="AT1183" s="164" t="s">
        <v>218</v>
      </c>
      <c r="AU1183" s="164" t="s">
        <v>85</v>
      </c>
      <c r="AV1183" s="12" t="s">
        <v>85</v>
      </c>
      <c r="AW1183" s="12" t="s">
        <v>37</v>
      </c>
      <c r="AX1183" s="12" t="s">
        <v>75</v>
      </c>
      <c r="AY1183" s="164" t="s">
        <v>147</v>
      </c>
    </row>
    <row r="1184" spans="2:65" s="13" customFormat="1" ht="11.25">
      <c r="B1184" s="165"/>
      <c r="D1184" s="158" t="s">
        <v>218</v>
      </c>
      <c r="E1184" s="166" t="s">
        <v>19</v>
      </c>
      <c r="F1184" s="167" t="s">
        <v>1003</v>
      </c>
      <c r="H1184" s="166" t="s">
        <v>19</v>
      </c>
      <c r="I1184" s="168"/>
      <c r="L1184" s="165"/>
      <c r="M1184" s="169"/>
      <c r="T1184" s="170"/>
      <c r="AT1184" s="166" t="s">
        <v>218</v>
      </c>
      <c r="AU1184" s="166" t="s">
        <v>85</v>
      </c>
      <c r="AV1184" s="13" t="s">
        <v>83</v>
      </c>
      <c r="AW1184" s="13" t="s">
        <v>37</v>
      </c>
      <c r="AX1184" s="13" t="s">
        <v>75</v>
      </c>
      <c r="AY1184" s="166" t="s">
        <v>147</v>
      </c>
    </row>
    <row r="1185" spans="2:65" s="12" customFormat="1" ht="11.25">
      <c r="B1185" s="157"/>
      <c r="D1185" s="158" t="s">
        <v>218</v>
      </c>
      <c r="E1185" s="164" t="s">
        <v>19</v>
      </c>
      <c r="F1185" s="159" t="s">
        <v>83</v>
      </c>
      <c r="H1185" s="160">
        <v>1</v>
      </c>
      <c r="I1185" s="161"/>
      <c r="L1185" s="157"/>
      <c r="M1185" s="162"/>
      <c r="T1185" s="163"/>
      <c r="AT1185" s="164" t="s">
        <v>218</v>
      </c>
      <c r="AU1185" s="164" t="s">
        <v>85</v>
      </c>
      <c r="AV1185" s="12" t="s">
        <v>85</v>
      </c>
      <c r="AW1185" s="12" t="s">
        <v>37</v>
      </c>
      <c r="AX1185" s="12" t="s">
        <v>75</v>
      </c>
      <c r="AY1185" s="164" t="s">
        <v>147</v>
      </c>
    </row>
    <row r="1186" spans="2:65" s="13" customFormat="1" ht="11.25">
      <c r="B1186" s="165"/>
      <c r="D1186" s="158" t="s">
        <v>218</v>
      </c>
      <c r="E1186" s="166" t="s">
        <v>19</v>
      </c>
      <c r="F1186" s="167" t="s">
        <v>1014</v>
      </c>
      <c r="H1186" s="166" t="s">
        <v>19</v>
      </c>
      <c r="I1186" s="168"/>
      <c r="L1186" s="165"/>
      <c r="M1186" s="169"/>
      <c r="T1186" s="170"/>
      <c r="AT1186" s="166" t="s">
        <v>218</v>
      </c>
      <c r="AU1186" s="166" t="s">
        <v>85</v>
      </c>
      <c r="AV1186" s="13" t="s">
        <v>83</v>
      </c>
      <c r="AW1186" s="13" t="s">
        <v>37</v>
      </c>
      <c r="AX1186" s="13" t="s">
        <v>75</v>
      </c>
      <c r="AY1186" s="166" t="s">
        <v>147</v>
      </c>
    </row>
    <row r="1187" spans="2:65" s="12" customFormat="1" ht="11.25">
      <c r="B1187" s="157"/>
      <c r="D1187" s="158" t="s">
        <v>218</v>
      </c>
      <c r="E1187" s="164" t="s">
        <v>19</v>
      </c>
      <c r="F1187" s="159" t="s">
        <v>83</v>
      </c>
      <c r="H1187" s="160">
        <v>1</v>
      </c>
      <c r="I1187" s="161"/>
      <c r="L1187" s="157"/>
      <c r="M1187" s="162"/>
      <c r="T1187" s="163"/>
      <c r="AT1187" s="164" t="s">
        <v>218</v>
      </c>
      <c r="AU1187" s="164" t="s">
        <v>85</v>
      </c>
      <c r="AV1187" s="12" t="s">
        <v>85</v>
      </c>
      <c r="AW1187" s="12" t="s">
        <v>37</v>
      </c>
      <c r="AX1187" s="12" t="s">
        <v>75</v>
      </c>
      <c r="AY1187" s="164" t="s">
        <v>147</v>
      </c>
    </row>
    <row r="1188" spans="2:65" s="14" customFormat="1" ht="11.25">
      <c r="B1188" s="171"/>
      <c r="D1188" s="158" t="s">
        <v>218</v>
      </c>
      <c r="E1188" s="172" t="s">
        <v>19</v>
      </c>
      <c r="F1188" s="173" t="s">
        <v>256</v>
      </c>
      <c r="H1188" s="174">
        <v>5</v>
      </c>
      <c r="I1188" s="175"/>
      <c r="L1188" s="171"/>
      <c r="M1188" s="176"/>
      <c r="T1188" s="177"/>
      <c r="AT1188" s="172" t="s">
        <v>218</v>
      </c>
      <c r="AU1188" s="172" t="s">
        <v>85</v>
      </c>
      <c r="AV1188" s="14" t="s">
        <v>153</v>
      </c>
      <c r="AW1188" s="14" t="s">
        <v>37</v>
      </c>
      <c r="AX1188" s="14" t="s">
        <v>83</v>
      </c>
      <c r="AY1188" s="172" t="s">
        <v>147</v>
      </c>
    </row>
    <row r="1189" spans="2:65" s="11" customFormat="1" ht="22.9" customHeight="1">
      <c r="B1189" s="116"/>
      <c r="D1189" s="117" t="s">
        <v>74</v>
      </c>
      <c r="E1189" s="126" t="s">
        <v>1019</v>
      </c>
      <c r="F1189" s="126" t="s">
        <v>1020</v>
      </c>
      <c r="I1189" s="119"/>
      <c r="J1189" s="127">
        <f>BK1189</f>
        <v>0</v>
      </c>
      <c r="L1189" s="116"/>
      <c r="M1189" s="121"/>
      <c r="P1189" s="122">
        <f>SUM(P1190:P1208)</f>
        <v>0</v>
      </c>
      <c r="R1189" s="122">
        <f>SUM(R1190:R1208)</f>
        <v>0</v>
      </c>
      <c r="T1189" s="123">
        <f>SUM(T1190:T1208)</f>
        <v>0</v>
      </c>
      <c r="AR1189" s="117" t="s">
        <v>83</v>
      </c>
      <c r="AT1189" s="124" t="s">
        <v>74</v>
      </c>
      <c r="AU1189" s="124" t="s">
        <v>83</v>
      </c>
      <c r="AY1189" s="117" t="s">
        <v>147</v>
      </c>
      <c r="BK1189" s="125">
        <f>SUM(BK1190:BK1208)</f>
        <v>0</v>
      </c>
    </row>
    <row r="1190" spans="2:65" s="1" customFormat="1" ht="37.9" customHeight="1">
      <c r="B1190" s="32"/>
      <c r="C1190" s="128" t="s">
        <v>1021</v>
      </c>
      <c r="D1190" s="128" t="s">
        <v>149</v>
      </c>
      <c r="E1190" s="129" t="s">
        <v>1022</v>
      </c>
      <c r="F1190" s="130" t="s">
        <v>1023</v>
      </c>
      <c r="G1190" s="131" t="s">
        <v>189</v>
      </c>
      <c r="H1190" s="132">
        <v>53.655000000000001</v>
      </c>
      <c r="I1190" s="133"/>
      <c r="J1190" s="134">
        <f>ROUND(I1190*H1190,2)</f>
        <v>0</v>
      </c>
      <c r="K1190" s="135"/>
      <c r="L1190" s="32"/>
      <c r="M1190" s="136" t="s">
        <v>19</v>
      </c>
      <c r="N1190" s="137" t="s">
        <v>46</v>
      </c>
      <c r="P1190" s="138">
        <f>O1190*H1190</f>
        <v>0</v>
      </c>
      <c r="Q1190" s="138">
        <v>0</v>
      </c>
      <c r="R1190" s="138">
        <f>Q1190*H1190</f>
        <v>0</v>
      </c>
      <c r="S1190" s="138">
        <v>0</v>
      </c>
      <c r="T1190" s="139">
        <f>S1190*H1190</f>
        <v>0</v>
      </c>
      <c r="AR1190" s="140" t="s">
        <v>153</v>
      </c>
      <c r="AT1190" s="140" t="s">
        <v>149</v>
      </c>
      <c r="AU1190" s="140" t="s">
        <v>85</v>
      </c>
      <c r="AY1190" s="17" t="s">
        <v>147</v>
      </c>
      <c r="BE1190" s="141">
        <f>IF(N1190="základní",J1190,0)</f>
        <v>0</v>
      </c>
      <c r="BF1190" s="141">
        <f>IF(N1190="snížená",J1190,0)</f>
        <v>0</v>
      </c>
      <c r="BG1190" s="141">
        <f>IF(N1190="zákl. přenesená",J1190,0)</f>
        <v>0</v>
      </c>
      <c r="BH1190" s="141">
        <f>IF(N1190="sníž. přenesená",J1190,0)</f>
        <v>0</v>
      </c>
      <c r="BI1190" s="141">
        <f>IF(N1190="nulová",J1190,0)</f>
        <v>0</v>
      </c>
      <c r="BJ1190" s="17" t="s">
        <v>83</v>
      </c>
      <c r="BK1190" s="141">
        <f>ROUND(I1190*H1190,2)</f>
        <v>0</v>
      </c>
      <c r="BL1190" s="17" t="s">
        <v>153</v>
      </c>
      <c r="BM1190" s="140" t="s">
        <v>1024</v>
      </c>
    </row>
    <row r="1191" spans="2:65" s="1" customFormat="1" ht="11.25">
      <c r="B1191" s="32"/>
      <c r="D1191" s="142" t="s">
        <v>155</v>
      </c>
      <c r="F1191" s="143" t="s">
        <v>1025</v>
      </c>
      <c r="I1191" s="144"/>
      <c r="L1191" s="32"/>
      <c r="M1191" s="145"/>
      <c r="T1191" s="53"/>
      <c r="AT1191" s="17" t="s">
        <v>155</v>
      </c>
      <c r="AU1191" s="17" t="s">
        <v>85</v>
      </c>
    </row>
    <row r="1192" spans="2:65" s="1" customFormat="1" ht="33" customHeight="1">
      <c r="B1192" s="32"/>
      <c r="C1192" s="128" t="s">
        <v>1026</v>
      </c>
      <c r="D1192" s="128" t="s">
        <v>149</v>
      </c>
      <c r="E1192" s="129" t="s">
        <v>1027</v>
      </c>
      <c r="F1192" s="130" t="s">
        <v>1028</v>
      </c>
      <c r="G1192" s="131" t="s">
        <v>189</v>
      </c>
      <c r="H1192" s="132">
        <v>53.655000000000001</v>
      </c>
      <c r="I1192" s="133"/>
      <c r="J1192" s="134">
        <f>ROUND(I1192*H1192,2)</f>
        <v>0</v>
      </c>
      <c r="K1192" s="135"/>
      <c r="L1192" s="32"/>
      <c r="M1192" s="136" t="s">
        <v>19</v>
      </c>
      <c r="N1192" s="137" t="s">
        <v>46</v>
      </c>
      <c r="P1192" s="138">
        <f>O1192*H1192</f>
        <v>0</v>
      </c>
      <c r="Q1192" s="138">
        <v>0</v>
      </c>
      <c r="R1192" s="138">
        <f>Q1192*H1192</f>
        <v>0</v>
      </c>
      <c r="S1192" s="138">
        <v>0</v>
      </c>
      <c r="T1192" s="139">
        <f>S1192*H1192</f>
        <v>0</v>
      </c>
      <c r="AR1192" s="140" t="s">
        <v>153</v>
      </c>
      <c r="AT1192" s="140" t="s">
        <v>149</v>
      </c>
      <c r="AU1192" s="140" t="s">
        <v>85</v>
      </c>
      <c r="AY1192" s="17" t="s">
        <v>147</v>
      </c>
      <c r="BE1192" s="141">
        <f>IF(N1192="základní",J1192,0)</f>
        <v>0</v>
      </c>
      <c r="BF1192" s="141">
        <f>IF(N1192="snížená",J1192,0)</f>
        <v>0</v>
      </c>
      <c r="BG1192" s="141">
        <f>IF(N1192="zákl. přenesená",J1192,0)</f>
        <v>0</v>
      </c>
      <c r="BH1192" s="141">
        <f>IF(N1192="sníž. přenesená",J1192,0)</f>
        <v>0</v>
      </c>
      <c r="BI1192" s="141">
        <f>IF(N1192="nulová",J1192,0)</f>
        <v>0</v>
      </c>
      <c r="BJ1192" s="17" t="s">
        <v>83</v>
      </c>
      <c r="BK1192" s="141">
        <f>ROUND(I1192*H1192,2)</f>
        <v>0</v>
      </c>
      <c r="BL1192" s="17" t="s">
        <v>153</v>
      </c>
      <c r="BM1192" s="140" t="s">
        <v>1029</v>
      </c>
    </row>
    <row r="1193" spans="2:65" s="1" customFormat="1" ht="11.25">
      <c r="B1193" s="32"/>
      <c r="D1193" s="142" t="s">
        <v>155</v>
      </c>
      <c r="F1193" s="143" t="s">
        <v>1030</v>
      </c>
      <c r="I1193" s="144"/>
      <c r="L1193" s="32"/>
      <c r="M1193" s="145"/>
      <c r="T1193" s="53"/>
      <c r="AT1193" s="17" t="s">
        <v>155</v>
      </c>
      <c r="AU1193" s="17" t="s">
        <v>85</v>
      </c>
    </row>
    <row r="1194" spans="2:65" s="1" customFormat="1" ht="44.25" customHeight="1">
      <c r="B1194" s="32"/>
      <c r="C1194" s="128" t="s">
        <v>1031</v>
      </c>
      <c r="D1194" s="128" t="s">
        <v>149</v>
      </c>
      <c r="E1194" s="129" t="s">
        <v>1032</v>
      </c>
      <c r="F1194" s="130" t="s">
        <v>1033</v>
      </c>
      <c r="G1194" s="131" t="s">
        <v>189</v>
      </c>
      <c r="H1194" s="132">
        <v>643.86</v>
      </c>
      <c r="I1194" s="133"/>
      <c r="J1194" s="134">
        <f>ROUND(I1194*H1194,2)</f>
        <v>0</v>
      </c>
      <c r="K1194" s="135"/>
      <c r="L1194" s="32"/>
      <c r="M1194" s="136" t="s">
        <v>19</v>
      </c>
      <c r="N1194" s="137" t="s">
        <v>46</v>
      </c>
      <c r="P1194" s="138">
        <f>O1194*H1194</f>
        <v>0</v>
      </c>
      <c r="Q1194" s="138">
        <v>0</v>
      </c>
      <c r="R1194" s="138">
        <f>Q1194*H1194</f>
        <v>0</v>
      </c>
      <c r="S1194" s="138">
        <v>0</v>
      </c>
      <c r="T1194" s="139">
        <f>S1194*H1194</f>
        <v>0</v>
      </c>
      <c r="AR1194" s="140" t="s">
        <v>153</v>
      </c>
      <c r="AT1194" s="140" t="s">
        <v>149</v>
      </c>
      <c r="AU1194" s="140" t="s">
        <v>85</v>
      </c>
      <c r="AY1194" s="17" t="s">
        <v>147</v>
      </c>
      <c r="BE1194" s="141">
        <f>IF(N1194="základní",J1194,0)</f>
        <v>0</v>
      </c>
      <c r="BF1194" s="141">
        <f>IF(N1194="snížená",J1194,0)</f>
        <v>0</v>
      </c>
      <c r="BG1194" s="141">
        <f>IF(N1194="zákl. přenesená",J1194,0)</f>
        <v>0</v>
      </c>
      <c r="BH1194" s="141">
        <f>IF(N1194="sníž. přenesená",J1194,0)</f>
        <v>0</v>
      </c>
      <c r="BI1194" s="141">
        <f>IF(N1194="nulová",J1194,0)</f>
        <v>0</v>
      </c>
      <c r="BJ1194" s="17" t="s">
        <v>83</v>
      </c>
      <c r="BK1194" s="141">
        <f>ROUND(I1194*H1194,2)</f>
        <v>0</v>
      </c>
      <c r="BL1194" s="17" t="s">
        <v>153</v>
      </c>
      <c r="BM1194" s="140" t="s">
        <v>1034</v>
      </c>
    </row>
    <row r="1195" spans="2:65" s="1" customFormat="1" ht="11.25">
      <c r="B1195" s="32"/>
      <c r="D1195" s="142" t="s">
        <v>155</v>
      </c>
      <c r="F1195" s="143" t="s">
        <v>1035</v>
      </c>
      <c r="I1195" s="144"/>
      <c r="L1195" s="32"/>
      <c r="M1195" s="145"/>
      <c r="T1195" s="53"/>
      <c r="AT1195" s="17" t="s">
        <v>155</v>
      </c>
      <c r="AU1195" s="17" t="s">
        <v>85</v>
      </c>
    </row>
    <row r="1196" spans="2:65" s="13" customFormat="1" ht="22.5">
      <c r="B1196" s="165"/>
      <c r="D1196" s="158" t="s">
        <v>218</v>
      </c>
      <c r="E1196" s="166" t="s">
        <v>19</v>
      </c>
      <c r="F1196" s="167" t="s">
        <v>1036</v>
      </c>
      <c r="H1196" s="166" t="s">
        <v>19</v>
      </c>
      <c r="I1196" s="168"/>
      <c r="L1196" s="165"/>
      <c r="M1196" s="169"/>
      <c r="T1196" s="170"/>
      <c r="AT1196" s="166" t="s">
        <v>218</v>
      </c>
      <c r="AU1196" s="166" t="s">
        <v>85</v>
      </c>
      <c r="AV1196" s="13" t="s">
        <v>83</v>
      </c>
      <c r="AW1196" s="13" t="s">
        <v>37</v>
      </c>
      <c r="AX1196" s="13" t="s">
        <v>75</v>
      </c>
      <c r="AY1196" s="166" t="s">
        <v>147</v>
      </c>
    </row>
    <row r="1197" spans="2:65" s="12" customFormat="1" ht="11.25">
      <c r="B1197" s="157"/>
      <c r="D1197" s="158" t="s">
        <v>218</v>
      </c>
      <c r="E1197" s="164" t="s">
        <v>19</v>
      </c>
      <c r="F1197" s="159" t="s">
        <v>1037</v>
      </c>
      <c r="H1197" s="160">
        <v>53.655000000000001</v>
      </c>
      <c r="I1197" s="161"/>
      <c r="L1197" s="157"/>
      <c r="M1197" s="162"/>
      <c r="T1197" s="163"/>
      <c r="AT1197" s="164" t="s">
        <v>218</v>
      </c>
      <c r="AU1197" s="164" t="s">
        <v>85</v>
      </c>
      <c r="AV1197" s="12" t="s">
        <v>85</v>
      </c>
      <c r="AW1197" s="12" t="s">
        <v>37</v>
      </c>
      <c r="AX1197" s="12" t="s">
        <v>83</v>
      </c>
      <c r="AY1197" s="164" t="s">
        <v>147</v>
      </c>
    </row>
    <row r="1198" spans="2:65" s="12" customFormat="1" ht="11.25">
      <c r="B1198" s="157"/>
      <c r="D1198" s="158" t="s">
        <v>218</v>
      </c>
      <c r="F1198" s="159" t="s">
        <v>1038</v>
      </c>
      <c r="H1198" s="160">
        <v>643.86</v>
      </c>
      <c r="I1198" s="161"/>
      <c r="L1198" s="157"/>
      <c r="M1198" s="162"/>
      <c r="T1198" s="163"/>
      <c r="AT1198" s="164" t="s">
        <v>218</v>
      </c>
      <c r="AU1198" s="164" t="s">
        <v>85</v>
      </c>
      <c r="AV1198" s="12" t="s">
        <v>85</v>
      </c>
      <c r="AW1198" s="12" t="s">
        <v>4</v>
      </c>
      <c r="AX1198" s="12" t="s">
        <v>83</v>
      </c>
      <c r="AY1198" s="164" t="s">
        <v>147</v>
      </c>
    </row>
    <row r="1199" spans="2:65" s="1" customFormat="1" ht="44.25" customHeight="1">
      <c r="B1199" s="32"/>
      <c r="C1199" s="128" t="s">
        <v>1039</v>
      </c>
      <c r="D1199" s="128" t="s">
        <v>149</v>
      </c>
      <c r="E1199" s="129" t="s">
        <v>1040</v>
      </c>
      <c r="F1199" s="130" t="s">
        <v>1041</v>
      </c>
      <c r="G1199" s="131" t="s">
        <v>189</v>
      </c>
      <c r="H1199" s="132">
        <v>3.504</v>
      </c>
      <c r="I1199" s="133"/>
      <c r="J1199" s="134">
        <f>ROUND(I1199*H1199,2)</f>
        <v>0</v>
      </c>
      <c r="K1199" s="135"/>
      <c r="L1199" s="32"/>
      <c r="M1199" s="136" t="s">
        <v>19</v>
      </c>
      <c r="N1199" s="137" t="s">
        <v>46</v>
      </c>
      <c r="P1199" s="138">
        <f>O1199*H1199</f>
        <v>0</v>
      </c>
      <c r="Q1199" s="138">
        <v>0</v>
      </c>
      <c r="R1199" s="138">
        <f>Q1199*H1199</f>
        <v>0</v>
      </c>
      <c r="S1199" s="138">
        <v>0</v>
      </c>
      <c r="T1199" s="139">
        <f>S1199*H1199</f>
        <v>0</v>
      </c>
      <c r="AR1199" s="140" t="s">
        <v>153</v>
      </c>
      <c r="AT1199" s="140" t="s">
        <v>149</v>
      </c>
      <c r="AU1199" s="140" t="s">
        <v>85</v>
      </c>
      <c r="AY1199" s="17" t="s">
        <v>147</v>
      </c>
      <c r="BE1199" s="141">
        <f>IF(N1199="základní",J1199,0)</f>
        <v>0</v>
      </c>
      <c r="BF1199" s="141">
        <f>IF(N1199="snížená",J1199,0)</f>
        <v>0</v>
      </c>
      <c r="BG1199" s="141">
        <f>IF(N1199="zákl. přenesená",J1199,0)</f>
        <v>0</v>
      </c>
      <c r="BH1199" s="141">
        <f>IF(N1199="sníž. přenesená",J1199,0)</f>
        <v>0</v>
      </c>
      <c r="BI1199" s="141">
        <f>IF(N1199="nulová",J1199,0)</f>
        <v>0</v>
      </c>
      <c r="BJ1199" s="17" t="s">
        <v>83</v>
      </c>
      <c r="BK1199" s="141">
        <f>ROUND(I1199*H1199,2)</f>
        <v>0</v>
      </c>
      <c r="BL1199" s="17" t="s">
        <v>153</v>
      </c>
      <c r="BM1199" s="140" t="s">
        <v>1042</v>
      </c>
    </row>
    <row r="1200" spans="2:65" s="1" customFormat="1" ht="11.25">
      <c r="B1200" s="32"/>
      <c r="D1200" s="142" t="s">
        <v>155</v>
      </c>
      <c r="F1200" s="143" t="s">
        <v>1043</v>
      </c>
      <c r="I1200" s="144"/>
      <c r="L1200" s="32"/>
      <c r="M1200" s="145"/>
      <c r="T1200" s="53"/>
      <c r="AT1200" s="17" t="s">
        <v>155</v>
      </c>
      <c r="AU1200" s="17" t="s">
        <v>85</v>
      </c>
    </row>
    <row r="1201" spans="2:65" s="1" customFormat="1" ht="44.25" customHeight="1">
      <c r="B1201" s="32"/>
      <c r="C1201" s="128" t="s">
        <v>1044</v>
      </c>
      <c r="D1201" s="128" t="s">
        <v>149</v>
      </c>
      <c r="E1201" s="129" t="s">
        <v>1045</v>
      </c>
      <c r="F1201" s="130" t="s">
        <v>1046</v>
      </c>
      <c r="G1201" s="131" t="s">
        <v>189</v>
      </c>
      <c r="H1201" s="132">
        <v>12.797000000000001</v>
      </c>
      <c r="I1201" s="133"/>
      <c r="J1201" s="134">
        <f>ROUND(I1201*H1201,2)</f>
        <v>0</v>
      </c>
      <c r="K1201" s="135"/>
      <c r="L1201" s="32"/>
      <c r="M1201" s="136" t="s">
        <v>19</v>
      </c>
      <c r="N1201" s="137" t="s">
        <v>46</v>
      </c>
      <c r="P1201" s="138">
        <f>O1201*H1201</f>
        <v>0</v>
      </c>
      <c r="Q1201" s="138">
        <v>0</v>
      </c>
      <c r="R1201" s="138">
        <f>Q1201*H1201</f>
        <v>0</v>
      </c>
      <c r="S1201" s="138">
        <v>0</v>
      </c>
      <c r="T1201" s="139">
        <f>S1201*H1201</f>
        <v>0</v>
      </c>
      <c r="AR1201" s="140" t="s">
        <v>153</v>
      </c>
      <c r="AT1201" s="140" t="s">
        <v>149</v>
      </c>
      <c r="AU1201" s="140" t="s">
        <v>85</v>
      </c>
      <c r="AY1201" s="17" t="s">
        <v>147</v>
      </c>
      <c r="BE1201" s="141">
        <f>IF(N1201="základní",J1201,0)</f>
        <v>0</v>
      </c>
      <c r="BF1201" s="141">
        <f>IF(N1201="snížená",J1201,0)</f>
        <v>0</v>
      </c>
      <c r="BG1201" s="141">
        <f>IF(N1201="zákl. přenesená",J1201,0)</f>
        <v>0</v>
      </c>
      <c r="BH1201" s="141">
        <f>IF(N1201="sníž. přenesená",J1201,0)</f>
        <v>0</v>
      </c>
      <c r="BI1201" s="141">
        <f>IF(N1201="nulová",J1201,0)</f>
        <v>0</v>
      </c>
      <c r="BJ1201" s="17" t="s">
        <v>83</v>
      </c>
      <c r="BK1201" s="141">
        <f>ROUND(I1201*H1201,2)</f>
        <v>0</v>
      </c>
      <c r="BL1201" s="17" t="s">
        <v>153</v>
      </c>
      <c r="BM1201" s="140" t="s">
        <v>1047</v>
      </c>
    </row>
    <row r="1202" spans="2:65" s="1" customFormat="1" ht="11.25">
      <c r="B1202" s="32"/>
      <c r="D1202" s="142" t="s">
        <v>155</v>
      </c>
      <c r="F1202" s="143" t="s">
        <v>1048</v>
      </c>
      <c r="I1202" s="144"/>
      <c r="L1202" s="32"/>
      <c r="M1202" s="145"/>
      <c r="T1202" s="53"/>
      <c r="AT1202" s="17" t="s">
        <v>155</v>
      </c>
      <c r="AU1202" s="17" t="s">
        <v>85</v>
      </c>
    </row>
    <row r="1203" spans="2:65" s="1" customFormat="1" ht="37.9" customHeight="1">
      <c r="B1203" s="32"/>
      <c r="C1203" s="128" t="s">
        <v>1049</v>
      </c>
      <c r="D1203" s="128" t="s">
        <v>149</v>
      </c>
      <c r="E1203" s="129" t="s">
        <v>1050</v>
      </c>
      <c r="F1203" s="130" t="s">
        <v>1051</v>
      </c>
      <c r="G1203" s="131" t="s">
        <v>189</v>
      </c>
      <c r="H1203" s="132">
        <v>21.587</v>
      </c>
      <c r="I1203" s="133"/>
      <c r="J1203" s="134">
        <f>ROUND(I1203*H1203,2)</f>
        <v>0</v>
      </c>
      <c r="K1203" s="135"/>
      <c r="L1203" s="32"/>
      <c r="M1203" s="136" t="s">
        <v>19</v>
      </c>
      <c r="N1203" s="137" t="s">
        <v>46</v>
      </c>
      <c r="P1203" s="138">
        <f>O1203*H1203</f>
        <v>0</v>
      </c>
      <c r="Q1203" s="138">
        <v>0</v>
      </c>
      <c r="R1203" s="138">
        <f>Q1203*H1203</f>
        <v>0</v>
      </c>
      <c r="S1203" s="138">
        <v>0</v>
      </c>
      <c r="T1203" s="139">
        <f>S1203*H1203</f>
        <v>0</v>
      </c>
      <c r="AR1203" s="140" t="s">
        <v>153</v>
      </c>
      <c r="AT1203" s="140" t="s">
        <v>149</v>
      </c>
      <c r="AU1203" s="140" t="s">
        <v>85</v>
      </c>
      <c r="AY1203" s="17" t="s">
        <v>147</v>
      </c>
      <c r="BE1203" s="141">
        <f>IF(N1203="základní",J1203,0)</f>
        <v>0</v>
      </c>
      <c r="BF1203" s="141">
        <f>IF(N1203="snížená",J1203,0)</f>
        <v>0</v>
      </c>
      <c r="BG1203" s="141">
        <f>IF(N1203="zákl. přenesená",J1203,0)</f>
        <v>0</v>
      </c>
      <c r="BH1203" s="141">
        <f>IF(N1203="sníž. přenesená",J1203,0)</f>
        <v>0</v>
      </c>
      <c r="BI1203" s="141">
        <f>IF(N1203="nulová",J1203,0)</f>
        <v>0</v>
      </c>
      <c r="BJ1203" s="17" t="s">
        <v>83</v>
      </c>
      <c r="BK1203" s="141">
        <f>ROUND(I1203*H1203,2)</f>
        <v>0</v>
      </c>
      <c r="BL1203" s="17" t="s">
        <v>153</v>
      </c>
      <c r="BM1203" s="140" t="s">
        <v>1052</v>
      </c>
    </row>
    <row r="1204" spans="2:65" s="1" customFormat="1" ht="11.25">
      <c r="B1204" s="32"/>
      <c r="D1204" s="142" t="s">
        <v>155</v>
      </c>
      <c r="F1204" s="143" t="s">
        <v>1053</v>
      </c>
      <c r="I1204" s="144"/>
      <c r="L1204" s="32"/>
      <c r="M1204" s="145"/>
      <c r="T1204" s="53"/>
      <c r="AT1204" s="17" t="s">
        <v>155</v>
      </c>
      <c r="AU1204" s="17" t="s">
        <v>85</v>
      </c>
    </row>
    <row r="1205" spans="2:65" s="1" customFormat="1" ht="44.25" customHeight="1">
      <c r="B1205" s="32"/>
      <c r="C1205" s="128" t="s">
        <v>1054</v>
      </c>
      <c r="D1205" s="128" t="s">
        <v>149</v>
      </c>
      <c r="E1205" s="129" t="s">
        <v>1055</v>
      </c>
      <c r="F1205" s="130" t="s">
        <v>1056</v>
      </c>
      <c r="G1205" s="131" t="s">
        <v>189</v>
      </c>
      <c r="H1205" s="132">
        <v>53.655000000000001</v>
      </c>
      <c r="I1205" s="133"/>
      <c r="J1205" s="134">
        <f>ROUND(I1205*H1205,2)</f>
        <v>0</v>
      </c>
      <c r="K1205" s="135"/>
      <c r="L1205" s="32"/>
      <c r="M1205" s="136" t="s">
        <v>19</v>
      </c>
      <c r="N1205" s="137" t="s">
        <v>46</v>
      </c>
      <c r="P1205" s="138">
        <f>O1205*H1205</f>
        <v>0</v>
      </c>
      <c r="Q1205" s="138">
        <v>0</v>
      </c>
      <c r="R1205" s="138">
        <f>Q1205*H1205</f>
        <v>0</v>
      </c>
      <c r="S1205" s="138">
        <v>0</v>
      </c>
      <c r="T1205" s="139">
        <f>S1205*H1205</f>
        <v>0</v>
      </c>
      <c r="AR1205" s="140" t="s">
        <v>153</v>
      </c>
      <c r="AT1205" s="140" t="s">
        <v>149</v>
      </c>
      <c r="AU1205" s="140" t="s">
        <v>85</v>
      </c>
      <c r="AY1205" s="17" t="s">
        <v>147</v>
      </c>
      <c r="BE1205" s="141">
        <f>IF(N1205="základní",J1205,0)</f>
        <v>0</v>
      </c>
      <c r="BF1205" s="141">
        <f>IF(N1205="snížená",J1205,0)</f>
        <v>0</v>
      </c>
      <c r="BG1205" s="141">
        <f>IF(N1205="zákl. přenesená",J1205,0)</f>
        <v>0</v>
      </c>
      <c r="BH1205" s="141">
        <f>IF(N1205="sníž. přenesená",J1205,0)</f>
        <v>0</v>
      </c>
      <c r="BI1205" s="141">
        <f>IF(N1205="nulová",J1205,0)</f>
        <v>0</v>
      </c>
      <c r="BJ1205" s="17" t="s">
        <v>83</v>
      </c>
      <c r="BK1205" s="141">
        <f>ROUND(I1205*H1205,2)</f>
        <v>0</v>
      </c>
      <c r="BL1205" s="17" t="s">
        <v>153</v>
      </c>
      <c r="BM1205" s="140" t="s">
        <v>1057</v>
      </c>
    </row>
    <row r="1206" spans="2:65" s="1" customFormat="1" ht="11.25">
      <c r="B1206" s="32"/>
      <c r="D1206" s="142" t="s">
        <v>155</v>
      </c>
      <c r="F1206" s="143" t="s">
        <v>1058</v>
      </c>
      <c r="I1206" s="144"/>
      <c r="L1206" s="32"/>
      <c r="M1206" s="145"/>
      <c r="T1206" s="53"/>
      <c r="AT1206" s="17" t="s">
        <v>155</v>
      </c>
      <c r="AU1206" s="17" t="s">
        <v>85</v>
      </c>
    </row>
    <row r="1207" spans="2:65" s="1" customFormat="1" ht="37.9" customHeight="1">
      <c r="B1207" s="32"/>
      <c r="C1207" s="128" t="s">
        <v>1059</v>
      </c>
      <c r="D1207" s="128" t="s">
        <v>149</v>
      </c>
      <c r="E1207" s="129" t="s">
        <v>1060</v>
      </c>
      <c r="F1207" s="130" t="s">
        <v>1061</v>
      </c>
      <c r="G1207" s="131" t="s">
        <v>189</v>
      </c>
      <c r="H1207" s="132">
        <v>3.7789999999999999</v>
      </c>
      <c r="I1207" s="133"/>
      <c r="J1207" s="134">
        <f>ROUND(I1207*H1207,2)</f>
        <v>0</v>
      </c>
      <c r="K1207" s="135"/>
      <c r="L1207" s="32"/>
      <c r="M1207" s="136" t="s">
        <v>19</v>
      </c>
      <c r="N1207" s="137" t="s">
        <v>46</v>
      </c>
      <c r="P1207" s="138">
        <f>O1207*H1207</f>
        <v>0</v>
      </c>
      <c r="Q1207" s="138">
        <v>0</v>
      </c>
      <c r="R1207" s="138">
        <f>Q1207*H1207</f>
        <v>0</v>
      </c>
      <c r="S1207" s="138">
        <v>0</v>
      </c>
      <c r="T1207" s="139">
        <f>S1207*H1207</f>
        <v>0</v>
      </c>
      <c r="AR1207" s="140" t="s">
        <v>153</v>
      </c>
      <c r="AT1207" s="140" t="s">
        <v>149</v>
      </c>
      <c r="AU1207" s="140" t="s">
        <v>85</v>
      </c>
      <c r="AY1207" s="17" t="s">
        <v>147</v>
      </c>
      <c r="BE1207" s="141">
        <f>IF(N1207="základní",J1207,0)</f>
        <v>0</v>
      </c>
      <c r="BF1207" s="141">
        <f>IF(N1207="snížená",J1207,0)</f>
        <v>0</v>
      </c>
      <c r="BG1207" s="141">
        <f>IF(N1207="zákl. přenesená",J1207,0)</f>
        <v>0</v>
      </c>
      <c r="BH1207" s="141">
        <f>IF(N1207="sníž. přenesená",J1207,0)</f>
        <v>0</v>
      </c>
      <c r="BI1207" s="141">
        <f>IF(N1207="nulová",J1207,0)</f>
        <v>0</v>
      </c>
      <c r="BJ1207" s="17" t="s">
        <v>83</v>
      </c>
      <c r="BK1207" s="141">
        <f>ROUND(I1207*H1207,2)</f>
        <v>0</v>
      </c>
      <c r="BL1207" s="17" t="s">
        <v>153</v>
      </c>
      <c r="BM1207" s="140" t="s">
        <v>1062</v>
      </c>
    </row>
    <row r="1208" spans="2:65" s="1" customFormat="1" ht="11.25">
      <c r="B1208" s="32"/>
      <c r="D1208" s="142" t="s">
        <v>155</v>
      </c>
      <c r="F1208" s="143" t="s">
        <v>1063</v>
      </c>
      <c r="I1208" s="144"/>
      <c r="L1208" s="32"/>
      <c r="M1208" s="145"/>
      <c r="T1208" s="53"/>
      <c r="AT1208" s="17" t="s">
        <v>155</v>
      </c>
      <c r="AU1208" s="17" t="s">
        <v>85</v>
      </c>
    </row>
    <row r="1209" spans="2:65" s="11" customFormat="1" ht="22.9" customHeight="1">
      <c r="B1209" s="116"/>
      <c r="D1209" s="117" t="s">
        <v>74</v>
      </c>
      <c r="E1209" s="126" t="s">
        <v>1064</v>
      </c>
      <c r="F1209" s="126" t="s">
        <v>1065</v>
      </c>
      <c r="I1209" s="119"/>
      <c r="J1209" s="127">
        <f>BK1209</f>
        <v>0</v>
      </c>
      <c r="L1209" s="116"/>
      <c r="M1209" s="121"/>
      <c r="P1209" s="122">
        <f>SUM(P1210:P1211)</f>
        <v>0</v>
      </c>
      <c r="R1209" s="122">
        <f>SUM(R1210:R1211)</f>
        <v>0</v>
      </c>
      <c r="T1209" s="123">
        <f>SUM(T1210:T1211)</f>
        <v>0</v>
      </c>
      <c r="AR1209" s="117" t="s">
        <v>83</v>
      </c>
      <c r="AT1209" s="124" t="s">
        <v>74</v>
      </c>
      <c r="AU1209" s="124" t="s">
        <v>83</v>
      </c>
      <c r="AY1209" s="117" t="s">
        <v>147</v>
      </c>
      <c r="BK1209" s="125">
        <f>SUM(BK1210:BK1211)</f>
        <v>0</v>
      </c>
    </row>
    <row r="1210" spans="2:65" s="1" customFormat="1" ht="55.5" customHeight="1">
      <c r="B1210" s="32"/>
      <c r="C1210" s="128" t="s">
        <v>1066</v>
      </c>
      <c r="D1210" s="128" t="s">
        <v>149</v>
      </c>
      <c r="E1210" s="129" t="s">
        <v>1067</v>
      </c>
      <c r="F1210" s="130" t="s">
        <v>1068</v>
      </c>
      <c r="G1210" s="131" t="s">
        <v>189</v>
      </c>
      <c r="H1210" s="132">
        <v>142.43899999999999</v>
      </c>
      <c r="I1210" s="133"/>
      <c r="J1210" s="134">
        <f>ROUND(I1210*H1210,2)</f>
        <v>0</v>
      </c>
      <c r="K1210" s="135"/>
      <c r="L1210" s="32"/>
      <c r="M1210" s="136" t="s">
        <v>19</v>
      </c>
      <c r="N1210" s="137" t="s">
        <v>46</v>
      </c>
      <c r="P1210" s="138">
        <f>O1210*H1210</f>
        <v>0</v>
      </c>
      <c r="Q1210" s="138">
        <v>0</v>
      </c>
      <c r="R1210" s="138">
        <f>Q1210*H1210</f>
        <v>0</v>
      </c>
      <c r="S1210" s="138">
        <v>0</v>
      </c>
      <c r="T1210" s="139">
        <f>S1210*H1210</f>
        <v>0</v>
      </c>
      <c r="AR1210" s="140" t="s">
        <v>153</v>
      </c>
      <c r="AT1210" s="140" t="s">
        <v>149</v>
      </c>
      <c r="AU1210" s="140" t="s">
        <v>85</v>
      </c>
      <c r="AY1210" s="17" t="s">
        <v>147</v>
      </c>
      <c r="BE1210" s="141">
        <f>IF(N1210="základní",J1210,0)</f>
        <v>0</v>
      </c>
      <c r="BF1210" s="141">
        <f>IF(N1210="snížená",J1210,0)</f>
        <v>0</v>
      </c>
      <c r="BG1210" s="141">
        <f>IF(N1210="zákl. přenesená",J1210,0)</f>
        <v>0</v>
      </c>
      <c r="BH1210" s="141">
        <f>IF(N1210="sníž. přenesená",J1210,0)</f>
        <v>0</v>
      </c>
      <c r="BI1210" s="141">
        <f>IF(N1210="nulová",J1210,0)</f>
        <v>0</v>
      </c>
      <c r="BJ1210" s="17" t="s">
        <v>83</v>
      </c>
      <c r="BK1210" s="141">
        <f>ROUND(I1210*H1210,2)</f>
        <v>0</v>
      </c>
      <c r="BL1210" s="17" t="s">
        <v>153</v>
      </c>
      <c r="BM1210" s="140" t="s">
        <v>1069</v>
      </c>
    </row>
    <row r="1211" spans="2:65" s="1" customFormat="1" ht="11.25">
      <c r="B1211" s="32"/>
      <c r="D1211" s="142" t="s">
        <v>155</v>
      </c>
      <c r="F1211" s="143" t="s">
        <v>1070</v>
      </c>
      <c r="I1211" s="144"/>
      <c r="L1211" s="32"/>
      <c r="M1211" s="145"/>
      <c r="T1211" s="53"/>
      <c r="AT1211" s="17" t="s">
        <v>155</v>
      </c>
      <c r="AU1211" s="17" t="s">
        <v>85</v>
      </c>
    </row>
    <row r="1212" spans="2:65" s="11" customFormat="1" ht="25.9" customHeight="1">
      <c r="B1212" s="116"/>
      <c r="D1212" s="117" t="s">
        <v>74</v>
      </c>
      <c r="E1212" s="118" t="s">
        <v>1071</v>
      </c>
      <c r="F1212" s="118" t="s">
        <v>1072</v>
      </c>
      <c r="I1212" s="119"/>
      <c r="J1212" s="120">
        <f>BK1212</f>
        <v>0</v>
      </c>
      <c r="L1212" s="116"/>
      <c r="M1212" s="121"/>
      <c r="P1212" s="122">
        <f>P1213+P1271+P1298+P1303+P1315+P1326+P1339+P1355+P1469+P1485+P1568+P1575</f>
        <v>0</v>
      </c>
      <c r="R1212" s="122">
        <f>R1213+R1271+R1298+R1303+R1315+R1326+R1339+R1355+R1469+R1485+R1568+R1575</f>
        <v>116.05065093000002</v>
      </c>
      <c r="T1212" s="123">
        <f>T1213+T1271+T1298+T1303+T1315+T1326+T1339+T1355+T1469+T1485+T1568+T1575</f>
        <v>13.910205120000001</v>
      </c>
      <c r="AR1212" s="117" t="s">
        <v>85</v>
      </c>
      <c r="AT1212" s="124" t="s">
        <v>74</v>
      </c>
      <c r="AU1212" s="124" t="s">
        <v>75</v>
      </c>
      <c r="AY1212" s="117" t="s">
        <v>147</v>
      </c>
      <c r="BK1212" s="125">
        <f>BK1213+BK1271+BK1298+BK1303+BK1315+BK1326+BK1339+BK1355+BK1469+BK1485+BK1568+BK1575</f>
        <v>0</v>
      </c>
    </row>
    <row r="1213" spans="2:65" s="11" customFormat="1" ht="22.9" customHeight="1">
      <c r="B1213" s="116"/>
      <c r="D1213" s="117" t="s">
        <v>74</v>
      </c>
      <c r="E1213" s="126" t="s">
        <v>1073</v>
      </c>
      <c r="F1213" s="126" t="s">
        <v>1074</v>
      </c>
      <c r="I1213" s="119"/>
      <c r="J1213" s="127">
        <f>BK1213</f>
        <v>0</v>
      </c>
      <c r="L1213" s="116"/>
      <c r="M1213" s="121"/>
      <c r="P1213" s="122">
        <f>SUM(P1214:P1270)</f>
        <v>0</v>
      </c>
      <c r="R1213" s="122">
        <f>SUM(R1214:R1270)</f>
        <v>10.922889140000001</v>
      </c>
      <c r="T1213" s="123">
        <f>SUM(T1214:T1270)</f>
        <v>4.16493</v>
      </c>
      <c r="AR1213" s="117" t="s">
        <v>85</v>
      </c>
      <c r="AT1213" s="124" t="s">
        <v>74</v>
      </c>
      <c r="AU1213" s="124" t="s">
        <v>83</v>
      </c>
      <c r="AY1213" s="117" t="s">
        <v>147</v>
      </c>
      <c r="BK1213" s="125">
        <f>SUM(BK1214:BK1270)</f>
        <v>0</v>
      </c>
    </row>
    <row r="1214" spans="2:65" s="1" customFormat="1" ht="37.9" customHeight="1">
      <c r="B1214" s="32"/>
      <c r="C1214" s="128" t="s">
        <v>1075</v>
      </c>
      <c r="D1214" s="128" t="s">
        <v>149</v>
      </c>
      <c r="E1214" s="129" t="s">
        <v>1076</v>
      </c>
      <c r="F1214" s="130" t="s">
        <v>1077</v>
      </c>
      <c r="G1214" s="131" t="s">
        <v>159</v>
      </c>
      <c r="H1214" s="132">
        <v>2079.165</v>
      </c>
      <c r="I1214" s="133"/>
      <c r="J1214" s="134">
        <f>ROUND(I1214*H1214,2)</f>
        <v>0</v>
      </c>
      <c r="K1214" s="135"/>
      <c r="L1214" s="32"/>
      <c r="M1214" s="136" t="s">
        <v>19</v>
      </c>
      <c r="N1214" s="137" t="s">
        <v>46</v>
      </c>
      <c r="P1214" s="138">
        <f>O1214*H1214</f>
        <v>0</v>
      </c>
      <c r="Q1214" s="138">
        <v>0</v>
      </c>
      <c r="R1214" s="138">
        <f>Q1214*H1214</f>
        <v>0</v>
      </c>
      <c r="S1214" s="138">
        <v>2E-3</v>
      </c>
      <c r="T1214" s="139">
        <f>S1214*H1214</f>
        <v>4.1583300000000003</v>
      </c>
      <c r="AR1214" s="140" t="s">
        <v>233</v>
      </c>
      <c r="AT1214" s="140" t="s">
        <v>149</v>
      </c>
      <c r="AU1214" s="140" t="s">
        <v>85</v>
      </c>
      <c r="AY1214" s="17" t="s">
        <v>147</v>
      </c>
      <c r="BE1214" s="141">
        <f>IF(N1214="základní",J1214,0)</f>
        <v>0</v>
      </c>
      <c r="BF1214" s="141">
        <f>IF(N1214="snížená",J1214,0)</f>
        <v>0</v>
      </c>
      <c r="BG1214" s="141">
        <f>IF(N1214="zákl. přenesená",J1214,0)</f>
        <v>0</v>
      </c>
      <c r="BH1214" s="141">
        <f>IF(N1214="sníž. přenesená",J1214,0)</f>
        <v>0</v>
      </c>
      <c r="BI1214" s="141">
        <f>IF(N1214="nulová",J1214,0)</f>
        <v>0</v>
      </c>
      <c r="BJ1214" s="17" t="s">
        <v>83</v>
      </c>
      <c r="BK1214" s="141">
        <f>ROUND(I1214*H1214,2)</f>
        <v>0</v>
      </c>
      <c r="BL1214" s="17" t="s">
        <v>233</v>
      </c>
      <c r="BM1214" s="140" t="s">
        <v>1078</v>
      </c>
    </row>
    <row r="1215" spans="2:65" s="1" customFormat="1" ht="11.25">
      <c r="B1215" s="32"/>
      <c r="D1215" s="142" t="s">
        <v>155</v>
      </c>
      <c r="F1215" s="143" t="s">
        <v>1079</v>
      </c>
      <c r="I1215" s="144"/>
      <c r="L1215" s="32"/>
      <c r="M1215" s="145"/>
      <c r="T1215" s="53"/>
      <c r="AT1215" s="17" t="s">
        <v>155</v>
      </c>
      <c r="AU1215" s="17" t="s">
        <v>85</v>
      </c>
    </row>
    <row r="1216" spans="2:65" s="13" customFormat="1" ht="22.5">
      <c r="B1216" s="165"/>
      <c r="D1216" s="158" t="s">
        <v>218</v>
      </c>
      <c r="E1216" s="166" t="s">
        <v>19</v>
      </c>
      <c r="F1216" s="167" t="s">
        <v>1080</v>
      </c>
      <c r="H1216" s="166" t="s">
        <v>19</v>
      </c>
      <c r="I1216" s="168"/>
      <c r="L1216" s="165"/>
      <c r="M1216" s="169"/>
      <c r="T1216" s="170"/>
      <c r="AT1216" s="166" t="s">
        <v>218</v>
      </c>
      <c r="AU1216" s="166" t="s">
        <v>85</v>
      </c>
      <c r="AV1216" s="13" t="s">
        <v>83</v>
      </c>
      <c r="AW1216" s="13" t="s">
        <v>37</v>
      </c>
      <c r="AX1216" s="13" t="s">
        <v>75</v>
      </c>
      <c r="AY1216" s="166" t="s">
        <v>147</v>
      </c>
    </row>
    <row r="1217" spans="2:65" s="12" customFormat="1" ht="22.5">
      <c r="B1217" s="157"/>
      <c r="D1217" s="158" t="s">
        <v>218</v>
      </c>
      <c r="E1217" s="164" t="s">
        <v>19</v>
      </c>
      <c r="F1217" s="159" t="s">
        <v>1081</v>
      </c>
      <c r="H1217" s="160">
        <v>2079.165</v>
      </c>
      <c r="I1217" s="161"/>
      <c r="L1217" s="157"/>
      <c r="M1217" s="162"/>
      <c r="T1217" s="163"/>
      <c r="AT1217" s="164" t="s">
        <v>218</v>
      </c>
      <c r="AU1217" s="164" t="s">
        <v>85</v>
      </c>
      <c r="AV1217" s="12" t="s">
        <v>85</v>
      </c>
      <c r="AW1217" s="12" t="s">
        <v>37</v>
      </c>
      <c r="AX1217" s="12" t="s">
        <v>83</v>
      </c>
      <c r="AY1217" s="164" t="s">
        <v>147</v>
      </c>
    </row>
    <row r="1218" spans="2:65" s="1" customFormat="1" ht="33" customHeight="1">
      <c r="B1218" s="32"/>
      <c r="C1218" s="128" t="s">
        <v>1082</v>
      </c>
      <c r="D1218" s="128" t="s">
        <v>149</v>
      </c>
      <c r="E1218" s="129" t="s">
        <v>1083</v>
      </c>
      <c r="F1218" s="130" t="s">
        <v>1084</v>
      </c>
      <c r="G1218" s="131" t="s">
        <v>286</v>
      </c>
      <c r="H1218" s="132">
        <v>22</v>
      </c>
      <c r="I1218" s="133"/>
      <c r="J1218" s="134">
        <f>ROUND(I1218*H1218,2)</f>
        <v>0</v>
      </c>
      <c r="K1218" s="135"/>
      <c r="L1218" s="32"/>
      <c r="M1218" s="136" t="s">
        <v>19</v>
      </c>
      <c r="N1218" s="137" t="s">
        <v>46</v>
      </c>
      <c r="P1218" s="138">
        <f>O1218*H1218</f>
        <v>0</v>
      </c>
      <c r="Q1218" s="138">
        <v>0</v>
      </c>
      <c r="R1218" s="138">
        <f>Q1218*H1218</f>
        <v>0</v>
      </c>
      <c r="S1218" s="138">
        <v>2.9999999999999997E-4</v>
      </c>
      <c r="T1218" s="139">
        <f>S1218*H1218</f>
        <v>6.5999999999999991E-3</v>
      </c>
      <c r="AR1218" s="140" t="s">
        <v>233</v>
      </c>
      <c r="AT1218" s="140" t="s">
        <v>149</v>
      </c>
      <c r="AU1218" s="140" t="s">
        <v>85</v>
      </c>
      <c r="AY1218" s="17" t="s">
        <v>147</v>
      </c>
      <c r="BE1218" s="141">
        <f>IF(N1218="základní",J1218,0)</f>
        <v>0</v>
      </c>
      <c r="BF1218" s="141">
        <f>IF(N1218="snížená",J1218,0)</f>
        <v>0</v>
      </c>
      <c r="BG1218" s="141">
        <f>IF(N1218="zákl. přenesená",J1218,0)</f>
        <v>0</v>
      </c>
      <c r="BH1218" s="141">
        <f>IF(N1218="sníž. přenesená",J1218,0)</f>
        <v>0</v>
      </c>
      <c r="BI1218" s="141">
        <f>IF(N1218="nulová",J1218,0)</f>
        <v>0</v>
      </c>
      <c r="BJ1218" s="17" t="s">
        <v>83</v>
      </c>
      <c r="BK1218" s="141">
        <f>ROUND(I1218*H1218,2)</f>
        <v>0</v>
      </c>
      <c r="BL1218" s="17" t="s">
        <v>233</v>
      </c>
      <c r="BM1218" s="140" t="s">
        <v>1085</v>
      </c>
    </row>
    <row r="1219" spans="2:65" s="1" customFormat="1" ht="11.25">
      <c r="B1219" s="32"/>
      <c r="D1219" s="142" t="s">
        <v>155</v>
      </c>
      <c r="F1219" s="143" t="s">
        <v>1086</v>
      </c>
      <c r="I1219" s="144"/>
      <c r="L1219" s="32"/>
      <c r="M1219" s="145"/>
      <c r="T1219" s="53"/>
      <c r="AT1219" s="17" t="s">
        <v>155</v>
      </c>
      <c r="AU1219" s="17" t="s">
        <v>85</v>
      </c>
    </row>
    <row r="1220" spans="2:65" s="13" customFormat="1" ht="11.25">
      <c r="B1220" s="165"/>
      <c r="D1220" s="158" t="s">
        <v>218</v>
      </c>
      <c r="E1220" s="166" t="s">
        <v>19</v>
      </c>
      <c r="F1220" s="167" t="s">
        <v>1087</v>
      </c>
      <c r="H1220" s="166" t="s">
        <v>19</v>
      </c>
      <c r="I1220" s="168"/>
      <c r="L1220" s="165"/>
      <c r="M1220" s="169"/>
      <c r="T1220" s="170"/>
      <c r="AT1220" s="166" t="s">
        <v>218</v>
      </c>
      <c r="AU1220" s="166" t="s">
        <v>85</v>
      </c>
      <c r="AV1220" s="13" t="s">
        <v>83</v>
      </c>
      <c r="AW1220" s="13" t="s">
        <v>37</v>
      </c>
      <c r="AX1220" s="13" t="s">
        <v>75</v>
      </c>
      <c r="AY1220" s="166" t="s">
        <v>147</v>
      </c>
    </row>
    <row r="1221" spans="2:65" s="12" customFormat="1" ht="11.25">
      <c r="B1221" s="157"/>
      <c r="D1221" s="158" t="s">
        <v>218</v>
      </c>
      <c r="E1221" s="164" t="s">
        <v>19</v>
      </c>
      <c r="F1221" s="159" t="s">
        <v>276</v>
      </c>
      <c r="H1221" s="160">
        <v>22</v>
      </c>
      <c r="I1221" s="161"/>
      <c r="L1221" s="157"/>
      <c r="M1221" s="162"/>
      <c r="T1221" s="163"/>
      <c r="AT1221" s="164" t="s">
        <v>218</v>
      </c>
      <c r="AU1221" s="164" t="s">
        <v>85</v>
      </c>
      <c r="AV1221" s="12" t="s">
        <v>85</v>
      </c>
      <c r="AW1221" s="12" t="s">
        <v>37</v>
      </c>
      <c r="AX1221" s="12" t="s">
        <v>83</v>
      </c>
      <c r="AY1221" s="164" t="s">
        <v>147</v>
      </c>
    </row>
    <row r="1222" spans="2:65" s="1" customFormat="1" ht="49.15" customHeight="1">
      <c r="B1222" s="32"/>
      <c r="C1222" s="128" t="s">
        <v>1088</v>
      </c>
      <c r="D1222" s="128" t="s">
        <v>149</v>
      </c>
      <c r="E1222" s="129" t="s">
        <v>1089</v>
      </c>
      <c r="F1222" s="130" t="s">
        <v>1090</v>
      </c>
      <c r="G1222" s="131" t="s">
        <v>159</v>
      </c>
      <c r="H1222" s="132">
        <v>218.02199999999999</v>
      </c>
      <c r="I1222" s="133"/>
      <c r="J1222" s="134">
        <f>ROUND(I1222*H1222,2)</f>
        <v>0</v>
      </c>
      <c r="K1222" s="135"/>
      <c r="L1222" s="32"/>
      <c r="M1222" s="136" t="s">
        <v>19</v>
      </c>
      <c r="N1222" s="137" t="s">
        <v>46</v>
      </c>
      <c r="P1222" s="138">
        <f>O1222*H1222</f>
        <v>0</v>
      </c>
      <c r="Q1222" s="138">
        <v>0</v>
      </c>
      <c r="R1222" s="138">
        <f>Q1222*H1222</f>
        <v>0</v>
      </c>
      <c r="S1222" s="138">
        <v>0</v>
      </c>
      <c r="T1222" s="139">
        <f>S1222*H1222</f>
        <v>0</v>
      </c>
      <c r="AR1222" s="140" t="s">
        <v>233</v>
      </c>
      <c r="AT1222" s="140" t="s">
        <v>149</v>
      </c>
      <c r="AU1222" s="140" t="s">
        <v>85</v>
      </c>
      <c r="AY1222" s="17" t="s">
        <v>147</v>
      </c>
      <c r="BE1222" s="141">
        <f>IF(N1222="základní",J1222,0)</f>
        <v>0</v>
      </c>
      <c r="BF1222" s="141">
        <f>IF(N1222="snížená",J1222,0)</f>
        <v>0</v>
      </c>
      <c r="BG1222" s="141">
        <f>IF(N1222="zákl. přenesená",J1222,0)</f>
        <v>0</v>
      </c>
      <c r="BH1222" s="141">
        <f>IF(N1222="sníž. přenesená",J1222,0)</f>
        <v>0</v>
      </c>
      <c r="BI1222" s="141">
        <f>IF(N1222="nulová",J1222,0)</f>
        <v>0</v>
      </c>
      <c r="BJ1222" s="17" t="s">
        <v>83</v>
      </c>
      <c r="BK1222" s="141">
        <f>ROUND(I1222*H1222,2)</f>
        <v>0</v>
      </c>
      <c r="BL1222" s="17" t="s">
        <v>233</v>
      </c>
      <c r="BM1222" s="140" t="s">
        <v>1091</v>
      </c>
    </row>
    <row r="1223" spans="2:65" s="1" customFormat="1" ht="11.25">
      <c r="B1223" s="32"/>
      <c r="D1223" s="142" t="s">
        <v>155</v>
      </c>
      <c r="F1223" s="143" t="s">
        <v>1092</v>
      </c>
      <c r="I1223" s="144"/>
      <c r="L1223" s="32"/>
      <c r="M1223" s="145"/>
      <c r="T1223" s="53"/>
      <c r="AT1223" s="17" t="s">
        <v>155</v>
      </c>
      <c r="AU1223" s="17" t="s">
        <v>85</v>
      </c>
    </row>
    <row r="1224" spans="2:65" s="13" customFormat="1" ht="11.25">
      <c r="B1224" s="165"/>
      <c r="D1224" s="158" t="s">
        <v>218</v>
      </c>
      <c r="E1224" s="166" t="s">
        <v>19</v>
      </c>
      <c r="F1224" s="167" t="s">
        <v>1093</v>
      </c>
      <c r="H1224" s="166" t="s">
        <v>19</v>
      </c>
      <c r="I1224" s="168"/>
      <c r="L1224" s="165"/>
      <c r="M1224" s="169"/>
      <c r="T1224" s="170"/>
      <c r="AT1224" s="166" t="s">
        <v>218</v>
      </c>
      <c r="AU1224" s="166" t="s">
        <v>85</v>
      </c>
      <c r="AV1224" s="13" t="s">
        <v>83</v>
      </c>
      <c r="AW1224" s="13" t="s">
        <v>37</v>
      </c>
      <c r="AX1224" s="13" t="s">
        <v>75</v>
      </c>
      <c r="AY1224" s="166" t="s">
        <v>147</v>
      </c>
    </row>
    <row r="1225" spans="2:65" s="12" customFormat="1" ht="11.25">
      <c r="B1225" s="157"/>
      <c r="D1225" s="158" t="s">
        <v>218</v>
      </c>
      <c r="E1225" s="164" t="s">
        <v>19</v>
      </c>
      <c r="F1225" s="159" t="s">
        <v>1094</v>
      </c>
      <c r="H1225" s="160">
        <v>218.02199999999999</v>
      </c>
      <c r="I1225" s="161"/>
      <c r="L1225" s="157"/>
      <c r="M1225" s="162"/>
      <c r="T1225" s="163"/>
      <c r="AT1225" s="164" t="s">
        <v>218</v>
      </c>
      <c r="AU1225" s="164" t="s">
        <v>85</v>
      </c>
      <c r="AV1225" s="12" t="s">
        <v>85</v>
      </c>
      <c r="AW1225" s="12" t="s">
        <v>37</v>
      </c>
      <c r="AX1225" s="12" t="s">
        <v>75</v>
      </c>
      <c r="AY1225" s="164" t="s">
        <v>147</v>
      </c>
    </row>
    <row r="1226" spans="2:65" s="14" customFormat="1" ht="11.25">
      <c r="B1226" s="171"/>
      <c r="D1226" s="158" t="s">
        <v>218</v>
      </c>
      <c r="E1226" s="172" t="s">
        <v>19</v>
      </c>
      <c r="F1226" s="173" t="s">
        <v>256</v>
      </c>
      <c r="H1226" s="174">
        <v>218.02199999999999</v>
      </c>
      <c r="I1226" s="175"/>
      <c r="L1226" s="171"/>
      <c r="M1226" s="176"/>
      <c r="T1226" s="177"/>
      <c r="AT1226" s="172" t="s">
        <v>218</v>
      </c>
      <c r="AU1226" s="172" t="s">
        <v>85</v>
      </c>
      <c r="AV1226" s="14" t="s">
        <v>153</v>
      </c>
      <c r="AW1226" s="14" t="s">
        <v>37</v>
      </c>
      <c r="AX1226" s="14" t="s">
        <v>83</v>
      </c>
      <c r="AY1226" s="172" t="s">
        <v>147</v>
      </c>
    </row>
    <row r="1227" spans="2:65" s="1" customFormat="1" ht="24.2" customHeight="1">
      <c r="B1227" s="32"/>
      <c r="C1227" s="146" t="s">
        <v>1095</v>
      </c>
      <c r="D1227" s="146" t="s">
        <v>213</v>
      </c>
      <c r="E1227" s="147" t="s">
        <v>1096</v>
      </c>
      <c r="F1227" s="148" t="s">
        <v>1097</v>
      </c>
      <c r="G1227" s="149" t="s">
        <v>159</v>
      </c>
      <c r="H1227" s="150">
        <v>254.10499999999999</v>
      </c>
      <c r="I1227" s="151"/>
      <c r="J1227" s="152">
        <f>ROUND(I1227*H1227,2)</f>
        <v>0</v>
      </c>
      <c r="K1227" s="153"/>
      <c r="L1227" s="154"/>
      <c r="M1227" s="155" t="s">
        <v>19</v>
      </c>
      <c r="N1227" s="156" t="s">
        <v>46</v>
      </c>
      <c r="P1227" s="138">
        <f>O1227*H1227</f>
        <v>0</v>
      </c>
      <c r="Q1227" s="138">
        <v>2.0999999999999999E-3</v>
      </c>
      <c r="R1227" s="138">
        <f>Q1227*H1227</f>
        <v>0.53362049999999994</v>
      </c>
      <c r="S1227" s="138">
        <v>0</v>
      </c>
      <c r="T1227" s="139">
        <f>S1227*H1227</f>
        <v>0</v>
      </c>
      <c r="AR1227" s="140" t="s">
        <v>330</v>
      </c>
      <c r="AT1227" s="140" t="s">
        <v>213</v>
      </c>
      <c r="AU1227" s="140" t="s">
        <v>85</v>
      </c>
      <c r="AY1227" s="17" t="s">
        <v>147</v>
      </c>
      <c r="BE1227" s="141">
        <f>IF(N1227="základní",J1227,0)</f>
        <v>0</v>
      </c>
      <c r="BF1227" s="141">
        <f>IF(N1227="snížená",J1227,0)</f>
        <v>0</v>
      </c>
      <c r="BG1227" s="141">
        <f>IF(N1227="zákl. přenesená",J1227,0)</f>
        <v>0</v>
      </c>
      <c r="BH1227" s="141">
        <f>IF(N1227="sníž. přenesená",J1227,0)</f>
        <v>0</v>
      </c>
      <c r="BI1227" s="141">
        <f>IF(N1227="nulová",J1227,0)</f>
        <v>0</v>
      </c>
      <c r="BJ1227" s="17" t="s">
        <v>83</v>
      </c>
      <c r="BK1227" s="141">
        <f>ROUND(I1227*H1227,2)</f>
        <v>0</v>
      </c>
      <c r="BL1227" s="17" t="s">
        <v>233</v>
      </c>
      <c r="BM1227" s="140" t="s">
        <v>1098</v>
      </c>
    </row>
    <row r="1228" spans="2:65" s="12" customFormat="1" ht="11.25">
      <c r="B1228" s="157"/>
      <c r="D1228" s="158" t="s">
        <v>218</v>
      </c>
      <c r="F1228" s="159" t="s">
        <v>1099</v>
      </c>
      <c r="H1228" s="160">
        <v>254.10499999999999</v>
      </c>
      <c r="I1228" s="161"/>
      <c r="L1228" s="157"/>
      <c r="M1228" s="162"/>
      <c r="T1228" s="163"/>
      <c r="AT1228" s="164" t="s">
        <v>218</v>
      </c>
      <c r="AU1228" s="164" t="s">
        <v>85</v>
      </c>
      <c r="AV1228" s="12" t="s">
        <v>85</v>
      </c>
      <c r="AW1228" s="12" t="s">
        <v>4</v>
      </c>
      <c r="AX1228" s="12" t="s">
        <v>83</v>
      </c>
      <c r="AY1228" s="164" t="s">
        <v>147</v>
      </c>
    </row>
    <row r="1229" spans="2:65" s="1" customFormat="1" ht="55.5" customHeight="1">
      <c r="B1229" s="32"/>
      <c r="C1229" s="128" t="s">
        <v>1100</v>
      </c>
      <c r="D1229" s="128" t="s">
        <v>149</v>
      </c>
      <c r="E1229" s="129" t="s">
        <v>1101</v>
      </c>
      <c r="F1229" s="130" t="s">
        <v>1102</v>
      </c>
      <c r="G1229" s="131" t="s">
        <v>286</v>
      </c>
      <c r="H1229" s="132">
        <v>48</v>
      </c>
      <c r="I1229" s="133"/>
      <c r="J1229" s="134">
        <f>ROUND(I1229*H1229,2)</f>
        <v>0</v>
      </c>
      <c r="K1229" s="135"/>
      <c r="L1229" s="32"/>
      <c r="M1229" s="136" t="s">
        <v>19</v>
      </c>
      <c r="N1229" s="137" t="s">
        <v>46</v>
      </c>
      <c r="P1229" s="138">
        <f>O1229*H1229</f>
        <v>0</v>
      </c>
      <c r="Q1229" s="138">
        <v>7.4999999999999997E-3</v>
      </c>
      <c r="R1229" s="138">
        <f>Q1229*H1229</f>
        <v>0.36</v>
      </c>
      <c r="S1229" s="138">
        <v>0</v>
      </c>
      <c r="T1229" s="139">
        <f>S1229*H1229</f>
        <v>0</v>
      </c>
      <c r="AR1229" s="140" t="s">
        <v>233</v>
      </c>
      <c r="AT1229" s="140" t="s">
        <v>149</v>
      </c>
      <c r="AU1229" s="140" t="s">
        <v>85</v>
      </c>
      <c r="AY1229" s="17" t="s">
        <v>147</v>
      </c>
      <c r="BE1229" s="141">
        <f>IF(N1229="základní",J1229,0)</f>
        <v>0</v>
      </c>
      <c r="BF1229" s="141">
        <f>IF(N1229="snížená",J1229,0)</f>
        <v>0</v>
      </c>
      <c r="BG1229" s="141">
        <f>IF(N1229="zákl. přenesená",J1229,0)</f>
        <v>0</v>
      </c>
      <c r="BH1229" s="141">
        <f>IF(N1229="sníž. přenesená",J1229,0)</f>
        <v>0</v>
      </c>
      <c r="BI1229" s="141">
        <f>IF(N1229="nulová",J1229,0)</f>
        <v>0</v>
      </c>
      <c r="BJ1229" s="17" t="s">
        <v>83</v>
      </c>
      <c r="BK1229" s="141">
        <f>ROUND(I1229*H1229,2)</f>
        <v>0</v>
      </c>
      <c r="BL1229" s="17" t="s">
        <v>233</v>
      </c>
      <c r="BM1229" s="140" t="s">
        <v>1103</v>
      </c>
    </row>
    <row r="1230" spans="2:65" s="1" customFormat="1" ht="11.25">
      <c r="B1230" s="32"/>
      <c r="D1230" s="142" t="s">
        <v>155</v>
      </c>
      <c r="F1230" s="143" t="s">
        <v>1104</v>
      </c>
      <c r="I1230" s="144"/>
      <c r="L1230" s="32"/>
      <c r="M1230" s="145"/>
      <c r="T1230" s="53"/>
      <c r="AT1230" s="17" t="s">
        <v>155</v>
      </c>
      <c r="AU1230" s="17" t="s">
        <v>85</v>
      </c>
    </row>
    <row r="1231" spans="2:65" s="13" customFormat="1" ht="22.5">
      <c r="B1231" s="165"/>
      <c r="D1231" s="158" t="s">
        <v>218</v>
      </c>
      <c r="E1231" s="166" t="s">
        <v>19</v>
      </c>
      <c r="F1231" s="167" t="s">
        <v>1105</v>
      </c>
      <c r="H1231" s="166" t="s">
        <v>19</v>
      </c>
      <c r="I1231" s="168"/>
      <c r="L1231" s="165"/>
      <c r="M1231" s="169"/>
      <c r="T1231" s="170"/>
      <c r="AT1231" s="166" t="s">
        <v>218</v>
      </c>
      <c r="AU1231" s="166" t="s">
        <v>85</v>
      </c>
      <c r="AV1231" s="13" t="s">
        <v>83</v>
      </c>
      <c r="AW1231" s="13" t="s">
        <v>37</v>
      </c>
      <c r="AX1231" s="13" t="s">
        <v>75</v>
      </c>
      <c r="AY1231" s="166" t="s">
        <v>147</v>
      </c>
    </row>
    <row r="1232" spans="2:65" s="12" customFormat="1" ht="11.25">
      <c r="B1232" s="157"/>
      <c r="D1232" s="158" t="s">
        <v>218</v>
      </c>
      <c r="E1232" s="164" t="s">
        <v>19</v>
      </c>
      <c r="F1232" s="159" t="s">
        <v>276</v>
      </c>
      <c r="H1232" s="160">
        <v>22</v>
      </c>
      <c r="I1232" s="161"/>
      <c r="L1232" s="157"/>
      <c r="M1232" s="162"/>
      <c r="T1232" s="163"/>
      <c r="AT1232" s="164" t="s">
        <v>218</v>
      </c>
      <c r="AU1232" s="164" t="s">
        <v>85</v>
      </c>
      <c r="AV1232" s="12" t="s">
        <v>85</v>
      </c>
      <c r="AW1232" s="12" t="s">
        <v>37</v>
      </c>
      <c r="AX1232" s="12" t="s">
        <v>75</v>
      </c>
      <c r="AY1232" s="164" t="s">
        <v>147</v>
      </c>
    </row>
    <row r="1233" spans="2:65" s="13" customFormat="1" ht="11.25">
      <c r="B1233" s="165"/>
      <c r="D1233" s="158" t="s">
        <v>218</v>
      </c>
      <c r="E1233" s="166" t="s">
        <v>19</v>
      </c>
      <c r="F1233" s="167" t="s">
        <v>1106</v>
      </c>
      <c r="H1233" s="166" t="s">
        <v>19</v>
      </c>
      <c r="I1233" s="168"/>
      <c r="L1233" s="165"/>
      <c r="M1233" s="169"/>
      <c r="T1233" s="170"/>
      <c r="AT1233" s="166" t="s">
        <v>218</v>
      </c>
      <c r="AU1233" s="166" t="s">
        <v>85</v>
      </c>
      <c r="AV1233" s="13" t="s">
        <v>83</v>
      </c>
      <c r="AW1233" s="13" t="s">
        <v>37</v>
      </c>
      <c r="AX1233" s="13" t="s">
        <v>75</v>
      </c>
      <c r="AY1233" s="166" t="s">
        <v>147</v>
      </c>
    </row>
    <row r="1234" spans="2:65" s="12" customFormat="1" ht="11.25">
      <c r="B1234" s="157"/>
      <c r="D1234" s="158" t="s">
        <v>218</v>
      </c>
      <c r="E1234" s="164" t="s">
        <v>19</v>
      </c>
      <c r="F1234" s="159" t="s">
        <v>296</v>
      </c>
      <c r="H1234" s="160">
        <v>26</v>
      </c>
      <c r="I1234" s="161"/>
      <c r="L1234" s="157"/>
      <c r="M1234" s="162"/>
      <c r="T1234" s="163"/>
      <c r="AT1234" s="164" t="s">
        <v>218</v>
      </c>
      <c r="AU1234" s="164" t="s">
        <v>85</v>
      </c>
      <c r="AV1234" s="12" t="s">
        <v>85</v>
      </c>
      <c r="AW1234" s="12" t="s">
        <v>37</v>
      </c>
      <c r="AX1234" s="12" t="s">
        <v>75</v>
      </c>
      <c r="AY1234" s="164" t="s">
        <v>147</v>
      </c>
    </row>
    <row r="1235" spans="2:65" s="14" customFormat="1" ht="11.25">
      <c r="B1235" s="171"/>
      <c r="D1235" s="158" t="s">
        <v>218</v>
      </c>
      <c r="E1235" s="172" t="s">
        <v>19</v>
      </c>
      <c r="F1235" s="173" t="s">
        <v>256</v>
      </c>
      <c r="H1235" s="174">
        <v>48</v>
      </c>
      <c r="I1235" s="175"/>
      <c r="L1235" s="171"/>
      <c r="M1235" s="176"/>
      <c r="T1235" s="177"/>
      <c r="AT1235" s="172" t="s">
        <v>218</v>
      </c>
      <c r="AU1235" s="172" t="s">
        <v>85</v>
      </c>
      <c r="AV1235" s="14" t="s">
        <v>153</v>
      </c>
      <c r="AW1235" s="14" t="s">
        <v>37</v>
      </c>
      <c r="AX1235" s="14" t="s">
        <v>83</v>
      </c>
      <c r="AY1235" s="172" t="s">
        <v>147</v>
      </c>
    </row>
    <row r="1236" spans="2:65" s="1" customFormat="1" ht="24.2" customHeight="1">
      <c r="B1236" s="32"/>
      <c r="C1236" s="146" t="s">
        <v>1107</v>
      </c>
      <c r="D1236" s="146" t="s">
        <v>213</v>
      </c>
      <c r="E1236" s="147" t="s">
        <v>1108</v>
      </c>
      <c r="F1236" s="148" t="s">
        <v>1109</v>
      </c>
      <c r="G1236" s="149" t="s">
        <v>286</v>
      </c>
      <c r="H1236" s="150">
        <v>44</v>
      </c>
      <c r="I1236" s="151"/>
      <c r="J1236" s="152">
        <f>ROUND(I1236*H1236,2)</f>
        <v>0</v>
      </c>
      <c r="K1236" s="153"/>
      <c r="L1236" s="154"/>
      <c r="M1236" s="155" t="s">
        <v>19</v>
      </c>
      <c r="N1236" s="156" t="s">
        <v>46</v>
      </c>
      <c r="P1236" s="138">
        <f>O1236*H1236</f>
        <v>0</v>
      </c>
      <c r="Q1236" s="138">
        <v>2.3000000000000001E-4</v>
      </c>
      <c r="R1236" s="138">
        <f>Q1236*H1236</f>
        <v>1.0120000000000001E-2</v>
      </c>
      <c r="S1236" s="138">
        <v>0</v>
      </c>
      <c r="T1236" s="139">
        <f>S1236*H1236</f>
        <v>0</v>
      </c>
      <c r="AR1236" s="140" t="s">
        <v>330</v>
      </c>
      <c r="AT1236" s="140" t="s">
        <v>213</v>
      </c>
      <c r="AU1236" s="140" t="s">
        <v>85</v>
      </c>
      <c r="AY1236" s="17" t="s">
        <v>147</v>
      </c>
      <c r="BE1236" s="141">
        <f>IF(N1236="základní",J1236,0)</f>
        <v>0</v>
      </c>
      <c r="BF1236" s="141">
        <f>IF(N1236="snížená",J1236,0)</f>
        <v>0</v>
      </c>
      <c r="BG1236" s="141">
        <f>IF(N1236="zákl. přenesená",J1236,0)</f>
        <v>0</v>
      </c>
      <c r="BH1236" s="141">
        <f>IF(N1236="sníž. přenesená",J1236,0)</f>
        <v>0</v>
      </c>
      <c r="BI1236" s="141">
        <f>IF(N1236="nulová",J1236,0)</f>
        <v>0</v>
      </c>
      <c r="BJ1236" s="17" t="s">
        <v>83</v>
      </c>
      <c r="BK1236" s="141">
        <f>ROUND(I1236*H1236,2)</f>
        <v>0</v>
      </c>
      <c r="BL1236" s="17" t="s">
        <v>233</v>
      </c>
      <c r="BM1236" s="140" t="s">
        <v>1110</v>
      </c>
    </row>
    <row r="1237" spans="2:65" s="1" customFormat="1" ht="24.2" customHeight="1">
      <c r="B1237" s="32"/>
      <c r="C1237" s="146" t="s">
        <v>1111</v>
      </c>
      <c r="D1237" s="146" t="s">
        <v>213</v>
      </c>
      <c r="E1237" s="147" t="s">
        <v>1112</v>
      </c>
      <c r="F1237" s="148" t="s">
        <v>1113</v>
      </c>
      <c r="G1237" s="149" t="s">
        <v>286</v>
      </c>
      <c r="H1237" s="150">
        <v>4</v>
      </c>
      <c r="I1237" s="151"/>
      <c r="J1237" s="152">
        <f>ROUND(I1237*H1237,2)</f>
        <v>0</v>
      </c>
      <c r="K1237" s="153"/>
      <c r="L1237" s="154"/>
      <c r="M1237" s="155" t="s">
        <v>19</v>
      </c>
      <c r="N1237" s="156" t="s">
        <v>46</v>
      </c>
      <c r="P1237" s="138">
        <f>O1237*H1237</f>
        <v>0</v>
      </c>
      <c r="Q1237" s="138">
        <v>2.5999999999999998E-4</v>
      </c>
      <c r="R1237" s="138">
        <f>Q1237*H1237</f>
        <v>1.0399999999999999E-3</v>
      </c>
      <c r="S1237" s="138">
        <v>0</v>
      </c>
      <c r="T1237" s="139">
        <f>S1237*H1237</f>
        <v>0</v>
      </c>
      <c r="AR1237" s="140" t="s">
        <v>330</v>
      </c>
      <c r="AT1237" s="140" t="s">
        <v>213</v>
      </c>
      <c r="AU1237" s="140" t="s">
        <v>85</v>
      </c>
      <c r="AY1237" s="17" t="s">
        <v>147</v>
      </c>
      <c r="BE1237" s="141">
        <f>IF(N1237="základní",J1237,0)</f>
        <v>0</v>
      </c>
      <c r="BF1237" s="141">
        <f>IF(N1237="snížená",J1237,0)</f>
        <v>0</v>
      </c>
      <c r="BG1237" s="141">
        <f>IF(N1237="zákl. přenesená",J1237,0)</f>
        <v>0</v>
      </c>
      <c r="BH1237" s="141">
        <f>IF(N1237="sníž. přenesená",J1237,0)</f>
        <v>0</v>
      </c>
      <c r="BI1237" s="141">
        <f>IF(N1237="nulová",J1237,0)</f>
        <v>0</v>
      </c>
      <c r="BJ1237" s="17" t="s">
        <v>83</v>
      </c>
      <c r="BK1237" s="141">
        <f>ROUND(I1237*H1237,2)</f>
        <v>0</v>
      </c>
      <c r="BL1237" s="17" t="s">
        <v>233</v>
      </c>
      <c r="BM1237" s="140" t="s">
        <v>1114</v>
      </c>
    </row>
    <row r="1238" spans="2:65" s="1" customFormat="1" ht="37.9" customHeight="1">
      <c r="B1238" s="32"/>
      <c r="C1238" s="128" t="s">
        <v>1115</v>
      </c>
      <c r="D1238" s="128" t="s">
        <v>149</v>
      </c>
      <c r="E1238" s="129" t="s">
        <v>1116</v>
      </c>
      <c r="F1238" s="130" t="s">
        <v>1117</v>
      </c>
      <c r="G1238" s="131" t="s">
        <v>236</v>
      </c>
      <c r="H1238" s="132">
        <v>726.74</v>
      </c>
      <c r="I1238" s="133"/>
      <c r="J1238" s="134">
        <f>ROUND(I1238*H1238,2)</f>
        <v>0</v>
      </c>
      <c r="K1238" s="135"/>
      <c r="L1238" s="32"/>
      <c r="M1238" s="136" t="s">
        <v>19</v>
      </c>
      <c r="N1238" s="137" t="s">
        <v>46</v>
      </c>
      <c r="P1238" s="138">
        <f>O1238*H1238</f>
        <v>0</v>
      </c>
      <c r="Q1238" s="138">
        <v>5.9999999999999995E-4</v>
      </c>
      <c r="R1238" s="138">
        <f>Q1238*H1238</f>
        <v>0.43604399999999999</v>
      </c>
      <c r="S1238" s="138">
        <v>0</v>
      </c>
      <c r="T1238" s="139">
        <f>S1238*H1238</f>
        <v>0</v>
      </c>
      <c r="AR1238" s="140" t="s">
        <v>233</v>
      </c>
      <c r="AT1238" s="140" t="s">
        <v>149</v>
      </c>
      <c r="AU1238" s="140" t="s">
        <v>85</v>
      </c>
      <c r="AY1238" s="17" t="s">
        <v>147</v>
      </c>
      <c r="BE1238" s="141">
        <f>IF(N1238="základní",J1238,0)</f>
        <v>0</v>
      </c>
      <c r="BF1238" s="141">
        <f>IF(N1238="snížená",J1238,0)</f>
        <v>0</v>
      </c>
      <c r="BG1238" s="141">
        <f>IF(N1238="zákl. přenesená",J1238,0)</f>
        <v>0</v>
      </c>
      <c r="BH1238" s="141">
        <f>IF(N1238="sníž. přenesená",J1238,0)</f>
        <v>0</v>
      </c>
      <c r="BI1238" s="141">
        <f>IF(N1238="nulová",J1238,0)</f>
        <v>0</v>
      </c>
      <c r="BJ1238" s="17" t="s">
        <v>83</v>
      </c>
      <c r="BK1238" s="141">
        <f>ROUND(I1238*H1238,2)</f>
        <v>0</v>
      </c>
      <c r="BL1238" s="17" t="s">
        <v>233</v>
      </c>
      <c r="BM1238" s="140" t="s">
        <v>1118</v>
      </c>
    </row>
    <row r="1239" spans="2:65" s="1" customFormat="1" ht="11.25">
      <c r="B1239" s="32"/>
      <c r="D1239" s="142" t="s">
        <v>155</v>
      </c>
      <c r="F1239" s="143" t="s">
        <v>1119</v>
      </c>
      <c r="I1239" s="144"/>
      <c r="L1239" s="32"/>
      <c r="M1239" s="145"/>
      <c r="T1239" s="53"/>
      <c r="AT1239" s="17" t="s">
        <v>155</v>
      </c>
      <c r="AU1239" s="17" t="s">
        <v>85</v>
      </c>
    </row>
    <row r="1240" spans="2:65" s="12" customFormat="1" ht="11.25">
      <c r="B1240" s="157"/>
      <c r="D1240" s="158" t="s">
        <v>218</v>
      </c>
      <c r="E1240" s="164" t="s">
        <v>19</v>
      </c>
      <c r="F1240" s="159" t="s">
        <v>1120</v>
      </c>
      <c r="H1240" s="160">
        <v>726.74</v>
      </c>
      <c r="I1240" s="161"/>
      <c r="L1240" s="157"/>
      <c r="M1240" s="162"/>
      <c r="T1240" s="163"/>
      <c r="AT1240" s="164" t="s">
        <v>218</v>
      </c>
      <c r="AU1240" s="164" t="s">
        <v>85</v>
      </c>
      <c r="AV1240" s="12" t="s">
        <v>85</v>
      </c>
      <c r="AW1240" s="12" t="s">
        <v>37</v>
      </c>
      <c r="AX1240" s="12" t="s">
        <v>83</v>
      </c>
      <c r="AY1240" s="164" t="s">
        <v>147</v>
      </c>
    </row>
    <row r="1241" spans="2:65" s="1" customFormat="1" ht="37.9" customHeight="1">
      <c r="B1241" s="32"/>
      <c r="C1241" s="128" t="s">
        <v>1121</v>
      </c>
      <c r="D1241" s="128" t="s">
        <v>149</v>
      </c>
      <c r="E1241" s="129" t="s">
        <v>1122</v>
      </c>
      <c r="F1241" s="130" t="s">
        <v>1123</v>
      </c>
      <c r="G1241" s="131" t="s">
        <v>236</v>
      </c>
      <c r="H1241" s="132">
        <v>714.1</v>
      </c>
      <c r="I1241" s="133"/>
      <c r="J1241" s="134">
        <f>ROUND(I1241*H1241,2)</f>
        <v>0</v>
      </c>
      <c r="K1241" s="135"/>
      <c r="L1241" s="32"/>
      <c r="M1241" s="136" t="s">
        <v>19</v>
      </c>
      <c r="N1241" s="137" t="s">
        <v>46</v>
      </c>
      <c r="P1241" s="138">
        <f>O1241*H1241</f>
        <v>0</v>
      </c>
      <c r="Q1241" s="138">
        <v>5.9999999999999995E-4</v>
      </c>
      <c r="R1241" s="138">
        <f>Q1241*H1241</f>
        <v>0.42845999999999995</v>
      </c>
      <c r="S1241" s="138">
        <v>0</v>
      </c>
      <c r="T1241" s="139">
        <f>S1241*H1241</f>
        <v>0</v>
      </c>
      <c r="AR1241" s="140" t="s">
        <v>233</v>
      </c>
      <c r="AT1241" s="140" t="s">
        <v>149</v>
      </c>
      <c r="AU1241" s="140" t="s">
        <v>85</v>
      </c>
      <c r="AY1241" s="17" t="s">
        <v>147</v>
      </c>
      <c r="BE1241" s="141">
        <f>IF(N1241="základní",J1241,0)</f>
        <v>0</v>
      </c>
      <c r="BF1241" s="141">
        <f>IF(N1241="snížená",J1241,0)</f>
        <v>0</v>
      </c>
      <c r="BG1241" s="141">
        <f>IF(N1241="zákl. přenesená",J1241,0)</f>
        <v>0</v>
      </c>
      <c r="BH1241" s="141">
        <f>IF(N1241="sníž. přenesená",J1241,0)</f>
        <v>0</v>
      </c>
      <c r="BI1241" s="141">
        <f>IF(N1241="nulová",J1241,0)</f>
        <v>0</v>
      </c>
      <c r="BJ1241" s="17" t="s">
        <v>83</v>
      </c>
      <c r="BK1241" s="141">
        <f>ROUND(I1241*H1241,2)</f>
        <v>0</v>
      </c>
      <c r="BL1241" s="17" t="s">
        <v>233</v>
      </c>
      <c r="BM1241" s="140" t="s">
        <v>1124</v>
      </c>
    </row>
    <row r="1242" spans="2:65" s="1" customFormat="1" ht="11.25">
      <c r="B1242" s="32"/>
      <c r="D1242" s="142" t="s">
        <v>155</v>
      </c>
      <c r="F1242" s="143" t="s">
        <v>1125</v>
      </c>
      <c r="I1242" s="144"/>
      <c r="L1242" s="32"/>
      <c r="M1242" s="145"/>
      <c r="T1242" s="53"/>
      <c r="AT1242" s="17" t="s">
        <v>155</v>
      </c>
      <c r="AU1242" s="17" t="s">
        <v>85</v>
      </c>
    </row>
    <row r="1243" spans="2:65" s="12" customFormat="1" ht="11.25">
      <c r="B1243" s="157"/>
      <c r="D1243" s="158" t="s">
        <v>218</v>
      </c>
      <c r="E1243" s="164" t="s">
        <v>19</v>
      </c>
      <c r="F1243" s="159" t="s">
        <v>1126</v>
      </c>
      <c r="H1243" s="160">
        <v>714.1</v>
      </c>
      <c r="I1243" s="161"/>
      <c r="L1243" s="157"/>
      <c r="M1243" s="162"/>
      <c r="T1243" s="163"/>
      <c r="AT1243" s="164" t="s">
        <v>218</v>
      </c>
      <c r="AU1243" s="164" t="s">
        <v>85</v>
      </c>
      <c r="AV1243" s="12" t="s">
        <v>85</v>
      </c>
      <c r="AW1243" s="12" t="s">
        <v>37</v>
      </c>
      <c r="AX1243" s="12" t="s">
        <v>83</v>
      </c>
      <c r="AY1243" s="164" t="s">
        <v>147</v>
      </c>
    </row>
    <row r="1244" spans="2:65" s="1" customFormat="1" ht="37.9" customHeight="1">
      <c r="B1244" s="32"/>
      <c r="C1244" s="128" t="s">
        <v>1127</v>
      </c>
      <c r="D1244" s="128" t="s">
        <v>149</v>
      </c>
      <c r="E1244" s="129" t="s">
        <v>1128</v>
      </c>
      <c r="F1244" s="130" t="s">
        <v>1129</v>
      </c>
      <c r="G1244" s="131" t="s">
        <v>236</v>
      </c>
      <c r="H1244" s="132">
        <v>726.74</v>
      </c>
      <c r="I1244" s="133"/>
      <c r="J1244" s="134">
        <f>ROUND(I1244*H1244,2)</f>
        <v>0</v>
      </c>
      <c r="K1244" s="135"/>
      <c r="L1244" s="32"/>
      <c r="M1244" s="136" t="s">
        <v>19</v>
      </c>
      <c r="N1244" s="137" t="s">
        <v>46</v>
      </c>
      <c r="P1244" s="138">
        <f>O1244*H1244</f>
        <v>0</v>
      </c>
      <c r="Q1244" s="138">
        <v>1.5E-3</v>
      </c>
      <c r="R1244" s="138">
        <f>Q1244*H1244</f>
        <v>1.0901100000000001</v>
      </c>
      <c r="S1244" s="138">
        <v>0</v>
      </c>
      <c r="T1244" s="139">
        <f>S1244*H1244</f>
        <v>0</v>
      </c>
      <c r="AR1244" s="140" t="s">
        <v>233</v>
      </c>
      <c r="AT1244" s="140" t="s">
        <v>149</v>
      </c>
      <c r="AU1244" s="140" t="s">
        <v>85</v>
      </c>
      <c r="AY1244" s="17" t="s">
        <v>147</v>
      </c>
      <c r="BE1244" s="141">
        <f>IF(N1244="základní",J1244,0)</f>
        <v>0</v>
      </c>
      <c r="BF1244" s="141">
        <f>IF(N1244="snížená",J1244,0)</f>
        <v>0</v>
      </c>
      <c r="BG1244" s="141">
        <f>IF(N1244="zákl. přenesená",J1244,0)</f>
        <v>0</v>
      </c>
      <c r="BH1244" s="141">
        <f>IF(N1244="sníž. přenesená",J1244,0)</f>
        <v>0</v>
      </c>
      <c r="BI1244" s="141">
        <f>IF(N1244="nulová",J1244,0)</f>
        <v>0</v>
      </c>
      <c r="BJ1244" s="17" t="s">
        <v>83</v>
      </c>
      <c r="BK1244" s="141">
        <f>ROUND(I1244*H1244,2)</f>
        <v>0</v>
      </c>
      <c r="BL1244" s="17" t="s">
        <v>233</v>
      </c>
      <c r="BM1244" s="140" t="s">
        <v>1130</v>
      </c>
    </row>
    <row r="1245" spans="2:65" s="1" customFormat="1" ht="11.25">
      <c r="B1245" s="32"/>
      <c r="D1245" s="142" t="s">
        <v>155</v>
      </c>
      <c r="F1245" s="143" t="s">
        <v>1131</v>
      </c>
      <c r="I1245" s="144"/>
      <c r="L1245" s="32"/>
      <c r="M1245" s="145"/>
      <c r="T1245" s="53"/>
      <c r="AT1245" s="17" t="s">
        <v>155</v>
      </c>
      <c r="AU1245" s="17" t="s">
        <v>85</v>
      </c>
    </row>
    <row r="1246" spans="2:65" s="12" customFormat="1" ht="11.25">
      <c r="B1246" s="157"/>
      <c r="D1246" s="158" t="s">
        <v>218</v>
      </c>
      <c r="E1246" s="164" t="s">
        <v>19</v>
      </c>
      <c r="F1246" s="159" t="s">
        <v>1120</v>
      </c>
      <c r="H1246" s="160">
        <v>726.74</v>
      </c>
      <c r="I1246" s="161"/>
      <c r="L1246" s="157"/>
      <c r="M1246" s="162"/>
      <c r="T1246" s="163"/>
      <c r="AT1246" s="164" t="s">
        <v>218</v>
      </c>
      <c r="AU1246" s="164" t="s">
        <v>85</v>
      </c>
      <c r="AV1246" s="12" t="s">
        <v>85</v>
      </c>
      <c r="AW1246" s="12" t="s">
        <v>37</v>
      </c>
      <c r="AX1246" s="12" t="s">
        <v>83</v>
      </c>
      <c r="AY1246" s="164" t="s">
        <v>147</v>
      </c>
    </row>
    <row r="1247" spans="2:65" s="1" customFormat="1" ht="37.9" customHeight="1">
      <c r="B1247" s="32"/>
      <c r="C1247" s="128" t="s">
        <v>1132</v>
      </c>
      <c r="D1247" s="128" t="s">
        <v>149</v>
      </c>
      <c r="E1247" s="129" t="s">
        <v>1133</v>
      </c>
      <c r="F1247" s="130" t="s">
        <v>1134</v>
      </c>
      <c r="G1247" s="131" t="s">
        <v>236</v>
      </c>
      <c r="H1247" s="132">
        <v>726.74</v>
      </c>
      <c r="I1247" s="133"/>
      <c r="J1247" s="134">
        <f>ROUND(I1247*H1247,2)</f>
        <v>0</v>
      </c>
      <c r="K1247" s="135"/>
      <c r="L1247" s="32"/>
      <c r="M1247" s="136" t="s">
        <v>19</v>
      </c>
      <c r="N1247" s="137" t="s">
        <v>46</v>
      </c>
      <c r="P1247" s="138">
        <f>O1247*H1247</f>
        <v>0</v>
      </c>
      <c r="Q1247" s="138">
        <v>5.4000000000000001E-4</v>
      </c>
      <c r="R1247" s="138">
        <f>Q1247*H1247</f>
        <v>0.3924396</v>
      </c>
      <c r="S1247" s="138">
        <v>0</v>
      </c>
      <c r="T1247" s="139">
        <f>S1247*H1247</f>
        <v>0</v>
      </c>
      <c r="AR1247" s="140" t="s">
        <v>233</v>
      </c>
      <c r="AT1247" s="140" t="s">
        <v>149</v>
      </c>
      <c r="AU1247" s="140" t="s">
        <v>85</v>
      </c>
      <c r="AY1247" s="17" t="s">
        <v>147</v>
      </c>
      <c r="BE1247" s="141">
        <f>IF(N1247="základní",J1247,0)</f>
        <v>0</v>
      </c>
      <c r="BF1247" s="141">
        <f>IF(N1247="snížená",J1247,0)</f>
        <v>0</v>
      </c>
      <c r="BG1247" s="141">
        <f>IF(N1247="zákl. přenesená",J1247,0)</f>
        <v>0</v>
      </c>
      <c r="BH1247" s="141">
        <f>IF(N1247="sníž. přenesená",J1247,0)</f>
        <v>0</v>
      </c>
      <c r="BI1247" s="141">
        <f>IF(N1247="nulová",J1247,0)</f>
        <v>0</v>
      </c>
      <c r="BJ1247" s="17" t="s">
        <v>83</v>
      </c>
      <c r="BK1247" s="141">
        <f>ROUND(I1247*H1247,2)</f>
        <v>0</v>
      </c>
      <c r="BL1247" s="17" t="s">
        <v>233</v>
      </c>
      <c r="BM1247" s="140" t="s">
        <v>1135</v>
      </c>
    </row>
    <row r="1248" spans="2:65" s="1" customFormat="1" ht="11.25">
      <c r="B1248" s="32"/>
      <c r="D1248" s="142" t="s">
        <v>155</v>
      </c>
      <c r="F1248" s="143" t="s">
        <v>1136</v>
      </c>
      <c r="I1248" s="144"/>
      <c r="L1248" s="32"/>
      <c r="M1248" s="145"/>
      <c r="T1248" s="53"/>
      <c r="AT1248" s="17" t="s">
        <v>155</v>
      </c>
      <c r="AU1248" s="17" t="s">
        <v>85</v>
      </c>
    </row>
    <row r="1249" spans="2:65" s="12" customFormat="1" ht="11.25">
      <c r="B1249" s="157"/>
      <c r="D1249" s="158" t="s">
        <v>218</v>
      </c>
      <c r="E1249" s="164" t="s">
        <v>19</v>
      </c>
      <c r="F1249" s="159" t="s">
        <v>1120</v>
      </c>
      <c r="H1249" s="160">
        <v>726.74</v>
      </c>
      <c r="I1249" s="161"/>
      <c r="L1249" s="157"/>
      <c r="M1249" s="162"/>
      <c r="T1249" s="163"/>
      <c r="AT1249" s="164" t="s">
        <v>218</v>
      </c>
      <c r="AU1249" s="164" t="s">
        <v>85</v>
      </c>
      <c r="AV1249" s="12" t="s">
        <v>85</v>
      </c>
      <c r="AW1249" s="12" t="s">
        <v>37</v>
      </c>
      <c r="AX1249" s="12" t="s">
        <v>83</v>
      </c>
      <c r="AY1249" s="164" t="s">
        <v>147</v>
      </c>
    </row>
    <row r="1250" spans="2:65" s="1" customFormat="1" ht="37.9" customHeight="1">
      <c r="B1250" s="32"/>
      <c r="C1250" s="128" t="s">
        <v>1137</v>
      </c>
      <c r="D1250" s="128" t="s">
        <v>149</v>
      </c>
      <c r="E1250" s="129" t="s">
        <v>1138</v>
      </c>
      <c r="F1250" s="130" t="s">
        <v>1139</v>
      </c>
      <c r="G1250" s="131" t="s">
        <v>236</v>
      </c>
      <c r="H1250" s="132">
        <v>726.74</v>
      </c>
      <c r="I1250" s="133"/>
      <c r="J1250" s="134">
        <f>ROUND(I1250*H1250,2)</f>
        <v>0</v>
      </c>
      <c r="K1250" s="135"/>
      <c r="L1250" s="32"/>
      <c r="M1250" s="136" t="s">
        <v>19</v>
      </c>
      <c r="N1250" s="137" t="s">
        <v>46</v>
      </c>
      <c r="P1250" s="138">
        <f>O1250*H1250</f>
        <v>0</v>
      </c>
      <c r="Q1250" s="138">
        <v>5.4000000000000001E-4</v>
      </c>
      <c r="R1250" s="138">
        <f>Q1250*H1250</f>
        <v>0.3924396</v>
      </c>
      <c r="S1250" s="138">
        <v>0</v>
      </c>
      <c r="T1250" s="139">
        <f>S1250*H1250</f>
        <v>0</v>
      </c>
      <c r="AR1250" s="140" t="s">
        <v>233</v>
      </c>
      <c r="AT1250" s="140" t="s">
        <v>149</v>
      </c>
      <c r="AU1250" s="140" t="s">
        <v>85</v>
      </c>
      <c r="AY1250" s="17" t="s">
        <v>147</v>
      </c>
      <c r="BE1250" s="141">
        <f>IF(N1250="základní",J1250,0)</f>
        <v>0</v>
      </c>
      <c r="BF1250" s="141">
        <f>IF(N1250="snížená",J1250,0)</f>
        <v>0</v>
      </c>
      <c r="BG1250" s="141">
        <f>IF(N1250="zákl. přenesená",J1250,0)</f>
        <v>0</v>
      </c>
      <c r="BH1250" s="141">
        <f>IF(N1250="sníž. přenesená",J1250,0)</f>
        <v>0</v>
      </c>
      <c r="BI1250" s="141">
        <f>IF(N1250="nulová",J1250,0)</f>
        <v>0</v>
      </c>
      <c r="BJ1250" s="17" t="s">
        <v>83</v>
      </c>
      <c r="BK1250" s="141">
        <f>ROUND(I1250*H1250,2)</f>
        <v>0</v>
      </c>
      <c r="BL1250" s="17" t="s">
        <v>233</v>
      </c>
      <c r="BM1250" s="140" t="s">
        <v>1140</v>
      </c>
    </row>
    <row r="1251" spans="2:65" s="1" customFormat="1" ht="11.25">
      <c r="B1251" s="32"/>
      <c r="D1251" s="142" t="s">
        <v>155</v>
      </c>
      <c r="F1251" s="143" t="s">
        <v>1141</v>
      </c>
      <c r="I1251" s="144"/>
      <c r="L1251" s="32"/>
      <c r="M1251" s="145"/>
      <c r="T1251" s="53"/>
      <c r="AT1251" s="17" t="s">
        <v>155</v>
      </c>
      <c r="AU1251" s="17" t="s">
        <v>85</v>
      </c>
    </row>
    <row r="1252" spans="2:65" s="12" customFormat="1" ht="11.25">
      <c r="B1252" s="157"/>
      <c r="D1252" s="158" t="s">
        <v>218</v>
      </c>
      <c r="E1252" s="164" t="s">
        <v>19</v>
      </c>
      <c r="F1252" s="159" t="s">
        <v>1120</v>
      </c>
      <c r="H1252" s="160">
        <v>726.74</v>
      </c>
      <c r="I1252" s="161"/>
      <c r="L1252" s="157"/>
      <c r="M1252" s="162"/>
      <c r="T1252" s="163"/>
      <c r="AT1252" s="164" t="s">
        <v>218</v>
      </c>
      <c r="AU1252" s="164" t="s">
        <v>85</v>
      </c>
      <c r="AV1252" s="12" t="s">
        <v>85</v>
      </c>
      <c r="AW1252" s="12" t="s">
        <v>37</v>
      </c>
      <c r="AX1252" s="12" t="s">
        <v>83</v>
      </c>
      <c r="AY1252" s="164" t="s">
        <v>147</v>
      </c>
    </row>
    <row r="1253" spans="2:65" s="1" customFormat="1" ht="37.9" customHeight="1">
      <c r="B1253" s="32"/>
      <c r="C1253" s="128" t="s">
        <v>1142</v>
      </c>
      <c r="D1253" s="128" t="s">
        <v>149</v>
      </c>
      <c r="E1253" s="129" t="s">
        <v>1143</v>
      </c>
      <c r="F1253" s="130" t="s">
        <v>1144</v>
      </c>
      <c r="G1253" s="131" t="s">
        <v>236</v>
      </c>
      <c r="H1253" s="132">
        <v>24.6</v>
      </c>
      <c r="I1253" s="133"/>
      <c r="J1253" s="134">
        <f>ROUND(I1253*H1253,2)</f>
        <v>0</v>
      </c>
      <c r="K1253" s="135"/>
      <c r="L1253" s="32"/>
      <c r="M1253" s="136" t="s">
        <v>19</v>
      </c>
      <c r="N1253" s="137" t="s">
        <v>46</v>
      </c>
      <c r="P1253" s="138">
        <f>O1253*H1253</f>
        <v>0</v>
      </c>
      <c r="Q1253" s="138">
        <v>9.7000000000000005E-4</v>
      </c>
      <c r="R1253" s="138">
        <f>Q1253*H1253</f>
        <v>2.3862000000000001E-2</v>
      </c>
      <c r="S1253" s="138">
        <v>0</v>
      </c>
      <c r="T1253" s="139">
        <f>S1253*H1253</f>
        <v>0</v>
      </c>
      <c r="AR1253" s="140" t="s">
        <v>233</v>
      </c>
      <c r="AT1253" s="140" t="s">
        <v>149</v>
      </c>
      <c r="AU1253" s="140" t="s">
        <v>85</v>
      </c>
      <c r="AY1253" s="17" t="s">
        <v>147</v>
      </c>
      <c r="BE1253" s="141">
        <f>IF(N1253="základní",J1253,0)</f>
        <v>0</v>
      </c>
      <c r="BF1253" s="141">
        <f>IF(N1253="snížená",J1253,0)</f>
        <v>0</v>
      </c>
      <c r="BG1253" s="141">
        <f>IF(N1253="zákl. přenesená",J1253,0)</f>
        <v>0</v>
      </c>
      <c r="BH1253" s="141">
        <f>IF(N1253="sníž. přenesená",J1253,0)</f>
        <v>0</v>
      </c>
      <c r="BI1253" s="141">
        <f>IF(N1253="nulová",J1253,0)</f>
        <v>0</v>
      </c>
      <c r="BJ1253" s="17" t="s">
        <v>83</v>
      </c>
      <c r="BK1253" s="141">
        <f>ROUND(I1253*H1253,2)</f>
        <v>0</v>
      </c>
      <c r="BL1253" s="17" t="s">
        <v>233</v>
      </c>
      <c r="BM1253" s="140" t="s">
        <v>1145</v>
      </c>
    </row>
    <row r="1254" spans="2:65" s="1" customFormat="1" ht="11.25">
      <c r="B1254" s="32"/>
      <c r="D1254" s="142" t="s">
        <v>155</v>
      </c>
      <c r="F1254" s="143" t="s">
        <v>1146</v>
      </c>
      <c r="I1254" s="144"/>
      <c r="L1254" s="32"/>
      <c r="M1254" s="145"/>
      <c r="T1254" s="53"/>
      <c r="AT1254" s="17" t="s">
        <v>155</v>
      </c>
      <c r="AU1254" s="17" t="s">
        <v>85</v>
      </c>
    </row>
    <row r="1255" spans="2:65" s="12" customFormat="1" ht="11.25">
      <c r="B1255" s="157"/>
      <c r="D1255" s="158" t="s">
        <v>218</v>
      </c>
      <c r="E1255" s="164" t="s">
        <v>19</v>
      </c>
      <c r="F1255" s="159" t="s">
        <v>1147</v>
      </c>
      <c r="H1255" s="160">
        <v>24.6</v>
      </c>
      <c r="I1255" s="161"/>
      <c r="L1255" s="157"/>
      <c r="M1255" s="162"/>
      <c r="T1255" s="163"/>
      <c r="AT1255" s="164" t="s">
        <v>218</v>
      </c>
      <c r="AU1255" s="164" t="s">
        <v>85</v>
      </c>
      <c r="AV1255" s="12" t="s">
        <v>85</v>
      </c>
      <c r="AW1255" s="12" t="s">
        <v>37</v>
      </c>
      <c r="AX1255" s="12" t="s">
        <v>83</v>
      </c>
      <c r="AY1255" s="164" t="s">
        <v>147</v>
      </c>
    </row>
    <row r="1256" spans="2:65" s="1" customFormat="1" ht="24.2" customHeight="1">
      <c r="B1256" s="32"/>
      <c r="C1256" s="146" t="s">
        <v>1148</v>
      </c>
      <c r="D1256" s="146" t="s">
        <v>213</v>
      </c>
      <c r="E1256" s="147" t="s">
        <v>1149</v>
      </c>
      <c r="F1256" s="148" t="s">
        <v>1150</v>
      </c>
      <c r="G1256" s="149" t="s">
        <v>159</v>
      </c>
      <c r="H1256" s="150">
        <v>2423.2669999999998</v>
      </c>
      <c r="I1256" s="151"/>
      <c r="J1256" s="152">
        <f>ROUND(I1256*H1256,2)</f>
        <v>0</v>
      </c>
      <c r="K1256" s="153"/>
      <c r="L1256" s="154"/>
      <c r="M1256" s="155" t="s">
        <v>19</v>
      </c>
      <c r="N1256" s="156" t="s">
        <v>46</v>
      </c>
      <c r="P1256" s="138">
        <f>O1256*H1256</f>
        <v>0</v>
      </c>
      <c r="Q1256" s="138">
        <v>2.2000000000000001E-3</v>
      </c>
      <c r="R1256" s="138">
        <f>Q1256*H1256</f>
        <v>5.3311874000000001</v>
      </c>
      <c r="S1256" s="138">
        <v>0</v>
      </c>
      <c r="T1256" s="139">
        <f>S1256*H1256</f>
        <v>0</v>
      </c>
      <c r="AR1256" s="140" t="s">
        <v>330</v>
      </c>
      <c r="AT1256" s="140" t="s">
        <v>213</v>
      </c>
      <c r="AU1256" s="140" t="s">
        <v>85</v>
      </c>
      <c r="AY1256" s="17" t="s">
        <v>147</v>
      </c>
      <c r="BE1256" s="141">
        <f>IF(N1256="základní",J1256,0)</f>
        <v>0</v>
      </c>
      <c r="BF1256" s="141">
        <f>IF(N1256="snížená",J1256,0)</f>
        <v>0</v>
      </c>
      <c r="BG1256" s="141">
        <f>IF(N1256="zákl. přenesená",J1256,0)</f>
        <v>0</v>
      </c>
      <c r="BH1256" s="141">
        <f>IF(N1256="sníž. přenesená",J1256,0)</f>
        <v>0</v>
      </c>
      <c r="BI1256" s="141">
        <f>IF(N1256="nulová",J1256,0)</f>
        <v>0</v>
      </c>
      <c r="BJ1256" s="17" t="s">
        <v>83</v>
      </c>
      <c r="BK1256" s="141">
        <f>ROUND(I1256*H1256,2)</f>
        <v>0</v>
      </c>
      <c r="BL1256" s="17" t="s">
        <v>233</v>
      </c>
      <c r="BM1256" s="140" t="s">
        <v>1151</v>
      </c>
    </row>
    <row r="1257" spans="2:65" s="12" customFormat="1" ht="11.25">
      <c r="B1257" s="157"/>
      <c r="D1257" s="158" t="s">
        <v>218</v>
      </c>
      <c r="F1257" s="159" t="s">
        <v>1152</v>
      </c>
      <c r="H1257" s="160">
        <v>2423.2669999999998</v>
      </c>
      <c r="I1257" s="161"/>
      <c r="L1257" s="157"/>
      <c r="M1257" s="162"/>
      <c r="T1257" s="163"/>
      <c r="AT1257" s="164" t="s">
        <v>218</v>
      </c>
      <c r="AU1257" s="164" t="s">
        <v>85</v>
      </c>
      <c r="AV1257" s="12" t="s">
        <v>85</v>
      </c>
      <c r="AW1257" s="12" t="s">
        <v>4</v>
      </c>
      <c r="AX1257" s="12" t="s">
        <v>83</v>
      </c>
      <c r="AY1257" s="164" t="s">
        <v>147</v>
      </c>
    </row>
    <row r="1258" spans="2:65" s="1" customFormat="1" ht="66.75" customHeight="1">
      <c r="B1258" s="32"/>
      <c r="C1258" s="128" t="s">
        <v>1153</v>
      </c>
      <c r="D1258" s="128" t="s">
        <v>149</v>
      </c>
      <c r="E1258" s="129" t="s">
        <v>1154</v>
      </c>
      <c r="F1258" s="130" t="s">
        <v>1155</v>
      </c>
      <c r="G1258" s="131" t="s">
        <v>159</v>
      </c>
      <c r="H1258" s="132">
        <v>2079.165</v>
      </c>
      <c r="I1258" s="133"/>
      <c r="J1258" s="134">
        <f>ROUND(I1258*H1258,2)</f>
        <v>0</v>
      </c>
      <c r="K1258" s="135"/>
      <c r="L1258" s="32"/>
      <c r="M1258" s="136" t="s">
        <v>19</v>
      </c>
      <c r="N1258" s="137" t="s">
        <v>46</v>
      </c>
      <c r="P1258" s="138">
        <f>O1258*H1258</f>
        <v>0</v>
      </c>
      <c r="Q1258" s="138">
        <v>5.4000000000000001E-4</v>
      </c>
      <c r="R1258" s="138">
        <f>Q1258*H1258</f>
        <v>1.1227491000000001</v>
      </c>
      <c r="S1258" s="138">
        <v>0</v>
      </c>
      <c r="T1258" s="139">
        <f>S1258*H1258</f>
        <v>0</v>
      </c>
      <c r="AR1258" s="140" t="s">
        <v>233</v>
      </c>
      <c r="AT1258" s="140" t="s">
        <v>149</v>
      </c>
      <c r="AU1258" s="140" t="s">
        <v>85</v>
      </c>
      <c r="AY1258" s="17" t="s">
        <v>147</v>
      </c>
      <c r="BE1258" s="141">
        <f>IF(N1258="základní",J1258,0)</f>
        <v>0</v>
      </c>
      <c r="BF1258" s="141">
        <f>IF(N1258="snížená",J1258,0)</f>
        <v>0</v>
      </c>
      <c r="BG1258" s="141">
        <f>IF(N1258="zákl. přenesená",J1258,0)</f>
        <v>0</v>
      </c>
      <c r="BH1258" s="141">
        <f>IF(N1258="sníž. přenesená",J1258,0)</f>
        <v>0</v>
      </c>
      <c r="BI1258" s="141">
        <f>IF(N1258="nulová",J1258,0)</f>
        <v>0</v>
      </c>
      <c r="BJ1258" s="17" t="s">
        <v>83</v>
      </c>
      <c r="BK1258" s="141">
        <f>ROUND(I1258*H1258,2)</f>
        <v>0</v>
      </c>
      <c r="BL1258" s="17" t="s">
        <v>233</v>
      </c>
      <c r="BM1258" s="140" t="s">
        <v>1156</v>
      </c>
    </row>
    <row r="1259" spans="2:65" s="1" customFormat="1" ht="11.25">
      <c r="B1259" s="32"/>
      <c r="D1259" s="142" t="s">
        <v>155</v>
      </c>
      <c r="F1259" s="143" t="s">
        <v>1157</v>
      </c>
      <c r="I1259" s="144"/>
      <c r="L1259" s="32"/>
      <c r="M1259" s="145"/>
      <c r="T1259" s="53"/>
      <c r="AT1259" s="17" t="s">
        <v>155</v>
      </c>
      <c r="AU1259" s="17" t="s">
        <v>85</v>
      </c>
    </row>
    <row r="1260" spans="2:65" s="12" customFormat="1" ht="22.5">
      <c r="B1260" s="157"/>
      <c r="D1260" s="158" t="s">
        <v>218</v>
      </c>
      <c r="E1260" s="164" t="s">
        <v>19</v>
      </c>
      <c r="F1260" s="159" t="s">
        <v>1081</v>
      </c>
      <c r="H1260" s="160">
        <v>2079.165</v>
      </c>
      <c r="I1260" s="161"/>
      <c r="L1260" s="157"/>
      <c r="M1260" s="162"/>
      <c r="T1260" s="163"/>
      <c r="AT1260" s="164" t="s">
        <v>218</v>
      </c>
      <c r="AU1260" s="164" t="s">
        <v>85</v>
      </c>
      <c r="AV1260" s="12" t="s">
        <v>85</v>
      </c>
      <c r="AW1260" s="12" t="s">
        <v>37</v>
      </c>
      <c r="AX1260" s="12" t="s">
        <v>83</v>
      </c>
      <c r="AY1260" s="164" t="s">
        <v>147</v>
      </c>
    </row>
    <row r="1261" spans="2:65" s="1" customFormat="1" ht="33" customHeight="1">
      <c r="B1261" s="32"/>
      <c r="C1261" s="128" t="s">
        <v>1158</v>
      </c>
      <c r="D1261" s="128" t="s">
        <v>149</v>
      </c>
      <c r="E1261" s="129" t="s">
        <v>1159</v>
      </c>
      <c r="F1261" s="130" t="s">
        <v>1160</v>
      </c>
      <c r="G1261" s="131" t="s">
        <v>159</v>
      </c>
      <c r="H1261" s="132">
        <v>2442.5349999999999</v>
      </c>
      <c r="I1261" s="133"/>
      <c r="J1261" s="134">
        <f>ROUND(I1261*H1261,2)</f>
        <v>0</v>
      </c>
      <c r="K1261" s="135"/>
      <c r="L1261" s="32"/>
      <c r="M1261" s="136" t="s">
        <v>19</v>
      </c>
      <c r="N1261" s="137" t="s">
        <v>46</v>
      </c>
      <c r="P1261" s="138">
        <f>O1261*H1261</f>
        <v>0</v>
      </c>
      <c r="Q1261" s="138">
        <v>0</v>
      </c>
      <c r="R1261" s="138">
        <f>Q1261*H1261</f>
        <v>0</v>
      </c>
      <c r="S1261" s="138">
        <v>0</v>
      </c>
      <c r="T1261" s="139">
        <f>S1261*H1261</f>
        <v>0</v>
      </c>
      <c r="AR1261" s="140" t="s">
        <v>233</v>
      </c>
      <c r="AT1261" s="140" t="s">
        <v>149</v>
      </c>
      <c r="AU1261" s="140" t="s">
        <v>85</v>
      </c>
      <c r="AY1261" s="17" t="s">
        <v>147</v>
      </c>
      <c r="BE1261" s="141">
        <f>IF(N1261="základní",J1261,0)</f>
        <v>0</v>
      </c>
      <c r="BF1261" s="141">
        <f>IF(N1261="snížená",J1261,0)</f>
        <v>0</v>
      </c>
      <c r="BG1261" s="141">
        <f>IF(N1261="zákl. přenesená",J1261,0)</f>
        <v>0</v>
      </c>
      <c r="BH1261" s="141">
        <f>IF(N1261="sníž. přenesená",J1261,0)</f>
        <v>0</v>
      </c>
      <c r="BI1261" s="141">
        <f>IF(N1261="nulová",J1261,0)</f>
        <v>0</v>
      </c>
      <c r="BJ1261" s="17" t="s">
        <v>83</v>
      </c>
      <c r="BK1261" s="141">
        <f>ROUND(I1261*H1261,2)</f>
        <v>0</v>
      </c>
      <c r="BL1261" s="17" t="s">
        <v>233</v>
      </c>
      <c r="BM1261" s="140" t="s">
        <v>1161</v>
      </c>
    </row>
    <row r="1262" spans="2:65" s="1" customFormat="1" ht="11.25">
      <c r="B1262" s="32"/>
      <c r="D1262" s="142" t="s">
        <v>155</v>
      </c>
      <c r="F1262" s="143" t="s">
        <v>1162</v>
      </c>
      <c r="I1262" s="144"/>
      <c r="L1262" s="32"/>
      <c r="M1262" s="145"/>
      <c r="T1262" s="53"/>
      <c r="AT1262" s="17" t="s">
        <v>155</v>
      </c>
      <c r="AU1262" s="17" t="s">
        <v>85</v>
      </c>
    </row>
    <row r="1263" spans="2:65" s="12" customFormat="1" ht="11.25">
      <c r="B1263" s="157"/>
      <c r="D1263" s="158" t="s">
        <v>218</v>
      </c>
      <c r="E1263" s="164" t="s">
        <v>19</v>
      </c>
      <c r="F1263" s="159" t="s">
        <v>1163</v>
      </c>
      <c r="H1263" s="160">
        <v>2442.5349999999999</v>
      </c>
      <c r="I1263" s="161"/>
      <c r="L1263" s="157"/>
      <c r="M1263" s="162"/>
      <c r="T1263" s="163"/>
      <c r="AT1263" s="164" t="s">
        <v>218</v>
      </c>
      <c r="AU1263" s="164" t="s">
        <v>85</v>
      </c>
      <c r="AV1263" s="12" t="s">
        <v>85</v>
      </c>
      <c r="AW1263" s="12" t="s">
        <v>37</v>
      </c>
      <c r="AX1263" s="12" t="s">
        <v>83</v>
      </c>
      <c r="AY1263" s="164" t="s">
        <v>147</v>
      </c>
    </row>
    <row r="1264" spans="2:65" s="1" customFormat="1" ht="24.2" customHeight="1">
      <c r="B1264" s="32"/>
      <c r="C1264" s="146" t="s">
        <v>1164</v>
      </c>
      <c r="D1264" s="146" t="s">
        <v>213</v>
      </c>
      <c r="E1264" s="147" t="s">
        <v>1165</v>
      </c>
      <c r="F1264" s="148" t="s">
        <v>1166</v>
      </c>
      <c r="G1264" s="149" t="s">
        <v>159</v>
      </c>
      <c r="H1264" s="150">
        <v>2821.1280000000002</v>
      </c>
      <c r="I1264" s="151"/>
      <c r="J1264" s="152">
        <f>ROUND(I1264*H1264,2)</f>
        <v>0</v>
      </c>
      <c r="K1264" s="153"/>
      <c r="L1264" s="154"/>
      <c r="M1264" s="155" t="s">
        <v>19</v>
      </c>
      <c r="N1264" s="156" t="s">
        <v>46</v>
      </c>
      <c r="P1264" s="138">
        <f>O1264*H1264</f>
        <v>0</v>
      </c>
      <c r="Q1264" s="138">
        <v>2.7999999999999998E-4</v>
      </c>
      <c r="R1264" s="138">
        <f>Q1264*H1264</f>
        <v>0.78991583999999992</v>
      </c>
      <c r="S1264" s="138">
        <v>0</v>
      </c>
      <c r="T1264" s="139">
        <f>S1264*H1264</f>
        <v>0</v>
      </c>
      <c r="AR1264" s="140" t="s">
        <v>330</v>
      </c>
      <c r="AT1264" s="140" t="s">
        <v>213</v>
      </c>
      <c r="AU1264" s="140" t="s">
        <v>85</v>
      </c>
      <c r="AY1264" s="17" t="s">
        <v>147</v>
      </c>
      <c r="BE1264" s="141">
        <f>IF(N1264="základní",J1264,0)</f>
        <v>0</v>
      </c>
      <c r="BF1264" s="141">
        <f>IF(N1264="snížená",J1264,0)</f>
        <v>0</v>
      </c>
      <c r="BG1264" s="141">
        <f>IF(N1264="zákl. přenesená",J1264,0)</f>
        <v>0</v>
      </c>
      <c r="BH1264" s="141">
        <f>IF(N1264="sníž. přenesená",J1264,0)</f>
        <v>0</v>
      </c>
      <c r="BI1264" s="141">
        <f>IF(N1264="nulová",J1264,0)</f>
        <v>0</v>
      </c>
      <c r="BJ1264" s="17" t="s">
        <v>83</v>
      </c>
      <c r="BK1264" s="141">
        <f>ROUND(I1264*H1264,2)</f>
        <v>0</v>
      </c>
      <c r="BL1264" s="17" t="s">
        <v>233</v>
      </c>
      <c r="BM1264" s="140" t="s">
        <v>1167</v>
      </c>
    </row>
    <row r="1265" spans="2:65" s="12" customFormat="1" ht="11.25">
      <c r="B1265" s="157"/>
      <c r="D1265" s="158" t="s">
        <v>218</v>
      </c>
      <c r="F1265" s="159" t="s">
        <v>1168</v>
      </c>
      <c r="H1265" s="160">
        <v>2821.1280000000002</v>
      </c>
      <c r="I1265" s="161"/>
      <c r="L1265" s="157"/>
      <c r="M1265" s="162"/>
      <c r="T1265" s="163"/>
      <c r="AT1265" s="164" t="s">
        <v>218</v>
      </c>
      <c r="AU1265" s="164" t="s">
        <v>85</v>
      </c>
      <c r="AV1265" s="12" t="s">
        <v>85</v>
      </c>
      <c r="AW1265" s="12" t="s">
        <v>4</v>
      </c>
      <c r="AX1265" s="12" t="s">
        <v>83</v>
      </c>
      <c r="AY1265" s="164" t="s">
        <v>147</v>
      </c>
    </row>
    <row r="1266" spans="2:65" s="1" customFormat="1" ht="49.15" customHeight="1">
      <c r="B1266" s="32"/>
      <c r="C1266" s="128" t="s">
        <v>1169</v>
      </c>
      <c r="D1266" s="128" t="s">
        <v>149</v>
      </c>
      <c r="E1266" s="129" t="s">
        <v>1170</v>
      </c>
      <c r="F1266" s="130" t="s">
        <v>1171</v>
      </c>
      <c r="G1266" s="131" t="s">
        <v>159</v>
      </c>
      <c r="H1266" s="132">
        <v>363.37</v>
      </c>
      <c r="I1266" s="133"/>
      <c r="J1266" s="134">
        <f>ROUND(I1266*H1266,2)</f>
        <v>0</v>
      </c>
      <c r="K1266" s="135"/>
      <c r="L1266" s="32"/>
      <c r="M1266" s="136" t="s">
        <v>19</v>
      </c>
      <c r="N1266" s="137" t="s">
        <v>46</v>
      </c>
      <c r="P1266" s="138">
        <f>O1266*H1266</f>
        <v>0</v>
      </c>
      <c r="Q1266" s="138">
        <v>3.0000000000000001E-5</v>
      </c>
      <c r="R1266" s="138">
        <f>Q1266*H1266</f>
        <v>1.09011E-2</v>
      </c>
      <c r="S1266" s="138">
        <v>0</v>
      </c>
      <c r="T1266" s="139">
        <f>S1266*H1266</f>
        <v>0</v>
      </c>
      <c r="AR1266" s="140" t="s">
        <v>233</v>
      </c>
      <c r="AT1266" s="140" t="s">
        <v>149</v>
      </c>
      <c r="AU1266" s="140" t="s">
        <v>85</v>
      </c>
      <c r="AY1266" s="17" t="s">
        <v>147</v>
      </c>
      <c r="BE1266" s="141">
        <f>IF(N1266="základní",J1266,0)</f>
        <v>0</v>
      </c>
      <c r="BF1266" s="141">
        <f>IF(N1266="snížená",J1266,0)</f>
        <v>0</v>
      </c>
      <c r="BG1266" s="141">
        <f>IF(N1266="zákl. přenesená",J1266,0)</f>
        <v>0</v>
      </c>
      <c r="BH1266" s="141">
        <f>IF(N1266="sníž. přenesená",J1266,0)</f>
        <v>0</v>
      </c>
      <c r="BI1266" s="141">
        <f>IF(N1266="nulová",J1266,0)</f>
        <v>0</v>
      </c>
      <c r="BJ1266" s="17" t="s">
        <v>83</v>
      </c>
      <c r="BK1266" s="141">
        <f>ROUND(I1266*H1266,2)</f>
        <v>0</v>
      </c>
      <c r="BL1266" s="17" t="s">
        <v>233</v>
      </c>
      <c r="BM1266" s="140" t="s">
        <v>1172</v>
      </c>
    </row>
    <row r="1267" spans="2:65" s="1" customFormat="1" ht="11.25">
      <c r="B1267" s="32"/>
      <c r="D1267" s="142" t="s">
        <v>155</v>
      </c>
      <c r="F1267" s="143" t="s">
        <v>1173</v>
      </c>
      <c r="I1267" s="144"/>
      <c r="L1267" s="32"/>
      <c r="M1267" s="145"/>
      <c r="T1267" s="53"/>
      <c r="AT1267" s="17" t="s">
        <v>155</v>
      </c>
      <c r="AU1267" s="17" t="s">
        <v>85</v>
      </c>
    </row>
    <row r="1268" spans="2:65" s="12" customFormat="1" ht="11.25">
      <c r="B1268" s="157"/>
      <c r="D1268" s="158" t="s">
        <v>218</v>
      </c>
      <c r="E1268" s="164" t="s">
        <v>19</v>
      </c>
      <c r="F1268" s="159" t="s">
        <v>1174</v>
      </c>
      <c r="H1268" s="160">
        <v>363.37</v>
      </c>
      <c r="I1268" s="161"/>
      <c r="L1268" s="157"/>
      <c r="M1268" s="162"/>
      <c r="T1268" s="163"/>
      <c r="AT1268" s="164" t="s">
        <v>218</v>
      </c>
      <c r="AU1268" s="164" t="s">
        <v>85</v>
      </c>
      <c r="AV1268" s="12" t="s">
        <v>85</v>
      </c>
      <c r="AW1268" s="12" t="s">
        <v>37</v>
      </c>
      <c r="AX1268" s="12" t="s">
        <v>83</v>
      </c>
      <c r="AY1268" s="164" t="s">
        <v>147</v>
      </c>
    </row>
    <row r="1269" spans="2:65" s="1" customFormat="1" ht="49.15" customHeight="1">
      <c r="B1269" s="32"/>
      <c r="C1269" s="128" t="s">
        <v>1175</v>
      </c>
      <c r="D1269" s="128" t="s">
        <v>149</v>
      </c>
      <c r="E1269" s="129" t="s">
        <v>1176</v>
      </c>
      <c r="F1269" s="130" t="s">
        <v>1177</v>
      </c>
      <c r="G1269" s="131" t="s">
        <v>189</v>
      </c>
      <c r="H1269" s="132">
        <v>10.923</v>
      </c>
      <c r="I1269" s="133"/>
      <c r="J1269" s="134">
        <f>ROUND(I1269*H1269,2)</f>
        <v>0</v>
      </c>
      <c r="K1269" s="135"/>
      <c r="L1269" s="32"/>
      <c r="M1269" s="136" t="s">
        <v>19</v>
      </c>
      <c r="N1269" s="137" t="s">
        <v>46</v>
      </c>
      <c r="P1269" s="138">
        <f>O1269*H1269</f>
        <v>0</v>
      </c>
      <c r="Q1269" s="138">
        <v>0</v>
      </c>
      <c r="R1269" s="138">
        <f>Q1269*H1269</f>
        <v>0</v>
      </c>
      <c r="S1269" s="138">
        <v>0</v>
      </c>
      <c r="T1269" s="139">
        <f>S1269*H1269</f>
        <v>0</v>
      </c>
      <c r="AR1269" s="140" t="s">
        <v>233</v>
      </c>
      <c r="AT1269" s="140" t="s">
        <v>149</v>
      </c>
      <c r="AU1269" s="140" t="s">
        <v>85</v>
      </c>
      <c r="AY1269" s="17" t="s">
        <v>147</v>
      </c>
      <c r="BE1269" s="141">
        <f>IF(N1269="základní",J1269,0)</f>
        <v>0</v>
      </c>
      <c r="BF1269" s="141">
        <f>IF(N1269="snížená",J1269,0)</f>
        <v>0</v>
      </c>
      <c r="BG1269" s="141">
        <f>IF(N1269="zákl. přenesená",J1269,0)</f>
        <v>0</v>
      </c>
      <c r="BH1269" s="141">
        <f>IF(N1269="sníž. přenesená",J1269,0)</f>
        <v>0</v>
      </c>
      <c r="BI1269" s="141">
        <f>IF(N1269="nulová",J1269,0)</f>
        <v>0</v>
      </c>
      <c r="BJ1269" s="17" t="s">
        <v>83</v>
      </c>
      <c r="BK1269" s="141">
        <f>ROUND(I1269*H1269,2)</f>
        <v>0</v>
      </c>
      <c r="BL1269" s="17" t="s">
        <v>233</v>
      </c>
      <c r="BM1269" s="140" t="s">
        <v>1178</v>
      </c>
    </row>
    <row r="1270" spans="2:65" s="1" customFormat="1" ht="11.25">
      <c r="B1270" s="32"/>
      <c r="D1270" s="142" t="s">
        <v>155</v>
      </c>
      <c r="F1270" s="143" t="s">
        <v>1179</v>
      </c>
      <c r="I1270" s="144"/>
      <c r="L1270" s="32"/>
      <c r="M1270" s="145"/>
      <c r="T1270" s="53"/>
      <c r="AT1270" s="17" t="s">
        <v>155</v>
      </c>
      <c r="AU1270" s="17" t="s">
        <v>85</v>
      </c>
    </row>
    <row r="1271" spans="2:65" s="11" customFormat="1" ht="22.9" customHeight="1">
      <c r="B1271" s="116"/>
      <c r="D1271" s="117" t="s">
        <v>74</v>
      </c>
      <c r="E1271" s="126" t="s">
        <v>1180</v>
      </c>
      <c r="F1271" s="126" t="s">
        <v>1181</v>
      </c>
      <c r="I1271" s="119"/>
      <c r="J1271" s="127">
        <f>BK1271</f>
        <v>0</v>
      </c>
      <c r="L1271" s="116"/>
      <c r="M1271" s="121"/>
      <c r="P1271" s="122">
        <f>SUM(P1272:P1297)</f>
        <v>0</v>
      </c>
      <c r="R1271" s="122">
        <f>SUM(R1272:R1297)</f>
        <v>92.814505460000007</v>
      </c>
      <c r="T1271" s="123">
        <f>SUM(T1272:T1297)</f>
        <v>0</v>
      </c>
      <c r="AR1271" s="117" t="s">
        <v>85</v>
      </c>
      <c r="AT1271" s="124" t="s">
        <v>74</v>
      </c>
      <c r="AU1271" s="124" t="s">
        <v>83</v>
      </c>
      <c r="AY1271" s="117" t="s">
        <v>147</v>
      </c>
      <c r="BK1271" s="125">
        <f>SUM(BK1272:BK1297)</f>
        <v>0</v>
      </c>
    </row>
    <row r="1272" spans="2:65" s="1" customFormat="1" ht="49.15" customHeight="1">
      <c r="B1272" s="32"/>
      <c r="C1272" s="128" t="s">
        <v>1182</v>
      </c>
      <c r="D1272" s="128" t="s">
        <v>149</v>
      </c>
      <c r="E1272" s="129" t="s">
        <v>1183</v>
      </c>
      <c r="F1272" s="130" t="s">
        <v>1184</v>
      </c>
      <c r="G1272" s="131" t="s">
        <v>159</v>
      </c>
      <c r="H1272" s="132">
        <v>218.02199999999999</v>
      </c>
      <c r="I1272" s="133"/>
      <c r="J1272" s="134">
        <f>ROUND(I1272*H1272,2)</f>
        <v>0</v>
      </c>
      <c r="K1272" s="135"/>
      <c r="L1272" s="32"/>
      <c r="M1272" s="136" t="s">
        <v>19</v>
      </c>
      <c r="N1272" s="137" t="s">
        <v>46</v>
      </c>
      <c r="P1272" s="138">
        <f>O1272*H1272</f>
        <v>0</v>
      </c>
      <c r="Q1272" s="138">
        <v>6.3E-3</v>
      </c>
      <c r="R1272" s="138">
        <f>Q1272*H1272</f>
        <v>1.3735386000000001</v>
      </c>
      <c r="S1272" s="138">
        <v>0</v>
      </c>
      <c r="T1272" s="139">
        <f>S1272*H1272</f>
        <v>0</v>
      </c>
      <c r="AR1272" s="140" t="s">
        <v>233</v>
      </c>
      <c r="AT1272" s="140" t="s">
        <v>149</v>
      </c>
      <c r="AU1272" s="140" t="s">
        <v>85</v>
      </c>
      <c r="AY1272" s="17" t="s">
        <v>147</v>
      </c>
      <c r="BE1272" s="141">
        <f>IF(N1272="základní",J1272,0)</f>
        <v>0</v>
      </c>
      <c r="BF1272" s="141">
        <f>IF(N1272="snížená",J1272,0)</f>
        <v>0</v>
      </c>
      <c r="BG1272" s="141">
        <f>IF(N1272="zákl. přenesená",J1272,0)</f>
        <v>0</v>
      </c>
      <c r="BH1272" s="141">
        <f>IF(N1272="sníž. přenesená",J1272,0)</f>
        <v>0</v>
      </c>
      <c r="BI1272" s="141">
        <f>IF(N1272="nulová",J1272,0)</f>
        <v>0</v>
      </c>
      <c r="BJ1272" s="17" t="s">
        <v>83</v>
      </c>
      <c r="BK1272" s="141">
        <f>ROUND(I1272*H1272,2)</f>
        <v>0</v>
      </c>
      <c r="BL1272" s="17" t="s">
        <v>233</v>
      </c>
      <c r="BM1272" s="140" t="s">
        <v>1185</v>
      </c>
    </row>
    <row r="1273" spans="2:65" s="1" customFormat="1" ht="11.25">
      <c r="B1273" s="32"/>
      <c r="D1273" s="142" t="s">
        <v>155</v>
      </c>
      <c r="F1273" s="143" t="s">
        <v>1186</v>
      </c>
      <c r="I1273" s="144"/>
      <c r="L1273" s="32"/>
      <c r="M1273" s="145"/>
      <c r="T1273" s="53"/>
      <c r="AT1273" s="17" t="s">
        <v>155</v>
      </c>
      <c r="AU1273" s="17" t="s">
        <v>85</v>
      </c>
    </row>
    <row r="1274" spans="2:65" s="13" customFormat="1" ht="11.25">
      <c r="B1274" s="165"/>
      <c r="D1274" s="158" t="s">
        <v>218</v>
      </c>
      <c r="E1274" s="166" t="s">
        <v>19</v>
      </c>
      <c r="F1274" s="167" t="s">
        <v>1187</v>
      </c>
      <c r="H1274" s="166" t="s">
        <v>19</v>
      </c>
      <c r="I1274" s="168"/>
      <c r="L1274" s="165"/>
      <c r="M1274" s="169"/>
      <c r="T1274" s="170"/>
      <c r="AT1274" s="166" t="s">
        <v>218</v>
      </c>
      <c r="AU1274" s="166" t="s">
        <v>85</v>
      </c>
      <c r="AV1274" s="13" t="s">
        <v>83</v>
      </c>
      <c r="AW1274" s="13" t="s">
        <v>37</v>
      </c>
      <c r="AX1274" s="13" t="s">
        <v>75</v>
      </c>
      <c r="AY1274" s="166" t="s">
        <v>147</v>
      </c>
    </row>
    <row r="1275" spans="2:65" s="12" customFormat="1" ht="11.25">
      <c r="B1275" s="157"/>
      <c r="D1275" s="158" t="s">
        <v>218</v>
      </c>
      <c r="E1275" s="164" t="s">
        <v>19</v>
      </c>
      <c r="F1275" s="159" t="s">
        <v>1188</v>
      </c>
      <c r="H1275" s="160">
        <v>218.02199999999999</v>
      </c>
      <c r="I1275" s="161"/>
      <c r="L1275" s="157"/>
      <c r="M1275" s="162"/>
      <c r="T1275" s="163"/>
      <c r="AT1275" s="164" t="s">
        <v>218</v>
      </c>
      <c r="AU1275" s="164" t="s">
        <v>85</v>
      </c>
      <c r="AV1275" s="12" t="s">
        <v>85</v>
      </c>
      <c r="AW1275" s="12" t="s">
        <v>37</v>
      </c>
      <c r="AX1275" s="12" t="s">
        <v>83</v>
      </c>
      <c r="AY1275" s="164" t="s">
        <v>147</v>
      </c>
    </row>
    <row r="1276" spans="2:65" s="1" customFormat="1" ht="24.2" customHeight="1">
      <c r="B1276" s="32"/>
      <c r="C1276" s="146" t="s">
        <v>1189</v>
      </c>
      <c r="D1276" s="146" t="s">
        <v>213</v>
      </c>
      <c r="E1276" s="147" t="s">
        <v>1190</v>
      </c>
      <c r="F1276" s="148" t="s">
        <v>1191</v>
      </c>
      <c r="G1276" s="149" t="s">
        <v>159</v>
      </c>
      <c r="H1276" s="150">
        <v>228.923</v>
      </c>
      <c r="I1276" s="151"/>
      <c r="J1276" s="152">
        <f>ROUND(I1276*H1276,2)</f>
        <v>0</v>
      </c>
      <c r="K1276" s="153"/>
      <c r="L1276" s="154"/>
      <c r="M1276" s="155" t="s">
        <v>19</v>
      </c>
      <c r="N1276" s="156" t="s">
        <v>46</v>
      </c>
      <c r="P1276" s="138">
        <f>O1276*H1276</f>
        <v>0</v>
      </c>
      <c r="Q1276" s="138">
        <v>1.5E-3</v>
      </c>
      <c r="R1276" s="138">
        <f>Q1276*H1276</f>
        <v>0.34338450000000004</v>
      </c>
      <c r="S1276" s="138">
        <v>0</v>
      </c>
      <c r="T1276" s="139">
        <f>S1276*H1276</f>
        <v>0</v>
      </c>
      <c r="AR1276" s="140" t="s">
        <v>330</v>
      </c>
      <c r="AT1276" s="140" t="s">
        <v>213</v>
      </c>
      <c r="AU1276" s="140" t="s">
        <v>85</v>
      </c>
      <c r="AY1276" s="17" t="s">
        <v>147</v>
      </c>
      <c r="BE1276" s="141">
        <f>IF(N1276="základní",J1276,0)</f>
        <v>0</v>
      </c>
      <c r="BF1276" s="141">
        <f>IF(N1276="snížená",J1276,0)</f>
        <v>0</v>
      </c>
      <c r="BG1276" s="141">
        <f>IF(N1276="zákl. přenesená",J1276,0)</f>
        <v>0</v>
      </c>
      <c r="BH1276" s="141">
        <f>IF(N1276="sníž. přenesená",J1276,0)</f>
        <v>0</v>
      </c>
      <c r="BI1276" s="141">
        <f>IF(N1276="nulová",J1276,0)</f>
        <v>0</v>
      </c>
      <c r="BJ1276" s="17" t="s">
        <v>83</v>
      </c>
      <c r="BK1276" s="141">
        <f>ROUND(I1276*H1276,2)</f>
        <v>0</v>
      </c>
      <c r="BL1276" s="17" t="s">
        <v>233</v>
      </c>
      <c r="BM1276" s="140" t="s">
        <v>1192</v>
      </c>
    </row>
    <row r="1277" spans="2:65" s="1" customFormat="1" ht="37.9" customHeight="1">
      <c r="B1277" s="32"/>
      <c r="C1277" s="128" t="s">
        <v>1193</v>
      </c>
      <c r="D1277" s="128" t="s">
        <v>149</v>
      </c>
      <c r="E1277" s="129" t="s">
        <v>1194</v>
      </c>
      <c r="F1277" s="130" t="s">
        <v>1195</v>
      </c>
      <c r="G1277" s="131" t="s">
        <v>159</v>
      </c>
      <c r="H1277" s="132">
        <v>2442.5349999999999</v>
      </c>
      <c r="I1277" s="133"/>
      <c r="J1277" s="134">
        <f>ROUND(I1277*H1277,2)</f>
        <v>0</v>
      </c>
      <c r="K1277" s="135"/>
      <c r="L1277" s="32"/>
      <c r="M1277" s="136" t="s">
        <v>19</v>
      </c>
      <c r="N1277" s="137" t="s">
        <v>46</v>
      </c>
      <c r="P1277" s="138">
        <f>O1277*H1277</f>
        <v>0</v>
      </c>
      <c r="Q1277" s="138">
        <v>0</v>
      </c>
      <c r="R1277" s="138">
        <f>Q1277*H1277</f>
        <v>0</v>
      </c>
      <c r="S1277" s="138">
        <v>0</v>
      </c>
      <c r="T1277" s="139">
        <f>S1277*H1277</f>
        <v>0</v>
      </c>
      <c r="AR1277" s="140" t="s">
        <v>233</v>
      </c>
      <c r="AT1277" s="140" t="s">
        <v>149</v>
      </c>
      <c r="AU1277" s="140" t="s">
        <v>85</v>
      </c>
      <c r="AY1277" s="17" t="s">
        <v>147</v>
      </c>
      <c r="BE1277" s="141">
        <f>IF(N1277="základní",J1277,0)</f>
        <v>0</v>
      </c>
      <c r="BF1277" s="141">
        <f>IF(N1277="snížená",J1277,0)</f>
        <v>0</v>
      </c>
      <c r="BG1277" s="141">
        <f>IF(N1277="zákl. přenesená",J1277,0)</f>
        <v>0</v>
      </c>
      <c r="BH1277" s="141">
        <f>IF(N1277="sníž. přenesená",J1277,0)</f>
        <v>0</v>
      </c>
      <c r="BI1277" s="141">
        <f>IF(N1277="nulová",J1277,0)</f>
        <v>0</v>
      </c>
      <c r="BJ1277" s="17" t="s">
        <v>83</v>
      </c>
      <c r="BK1277" s="141">
        <f>ROUND(I1277*H1277,2)</f>
        <v>0</v>
      </c>
      <c r="BL1277" s="17" t="s">
        <v>233</v>
      </c>
      <c r="BM1277" s="140" t="s">
        <v>1196</v>
      </c>
    </row>
    <row r="1278" spans="2:65" s="1" customFormat="1" ht="11.25">
      <c r="B1278" s="32"/>
      <c r="D1278" s="142" t="s">
        <v>155</v>
      </c>
      <c r="F1278" s="143" t="s">
        <v>1197</v>
      </c>
      <c r="I1278" s="144"/>
      <c r="L1278" s="32"/>
      <c r="M1278" s="145"/>
      <c r="T1278" s="53"/>
      <c r="AT1278" s="17" t="s">
        <v>155</v>
      </c>
      <c r="AU1278" s="17" t="s">
        <v>85</v>
      </c>
    </row>
    <row r="1279" spans="2:65" s="13" customFormat="1" ht="11.25">
      <c r="B1279" s="165"/>
      <c r="D1279" s="158" t="s">
        <v>218</v>
      </c>
      <c r="E1279" s="166" t="s">
        <v>19</v>
      </c>
      <c r="F1279" s="167" t="s">
        <v>1198</v>
      </c>
      <c r="H1279" s="166" t="s">
        <v>19</v>
      </c>
      <c r="I1279" s="168"/>
      <c r="L1279" s="165"/>
      <c r="M1279" s="169"/>
      <c r="T1279" s="170"/>
      <c r="AT1279" s="166" t="s">
        <v>218</v>
      </c>
      <c r="AU1279" s="166" t="s">
        <v>85</v>
      </c>
      <c r="AV1279" s="13" t="s">
        <v>83</v>
      </c>
      <c r="AW1279" s="13" t="s">
        <v>37</v>
      </c>
      <c r="AX1279" s="13" t="s">
        <v>75</v>
      </c>
      <c r="AY1279" s="166" t="s">
        <v>147</v>
      </c>
    </row>
    <row r="1280" spans="2:65" s="12" customFormat="1" ht="11.25">
      <c r="B1280" s="157"/>
      <c r="D1280" s="158" t="s">
        <v>218</v>
      </c>
      <c r="E1280" s="164" t="s">
        <v>19</v>
      </c>
      <c r="F1280" s="159" t="s">
        <v>1163</v>
      </c>
      <c r="H1280" s="160">
        <v>2442.5349999999999</v>
      </c>
      <c r="I1280" s="161"/>
      <c r="L1280" s="157"/>
      <c r="M1280" s="162"/>
      <c r="T1280" s="163"/>
      <c r="AT1280" s="164" t="s">
        <v>218</v>
      </c>
      <c r="AU1280" s="164" t="s">
        <v>85</v>
      </c>
      <c r="AV1280" s="12" t="s">
        <v>85</v>
      </c>
      <c r="AW1280" s="12" t="s">
        <v>37</v>
      </c>
      <c r="AX1280" s="12" t="s">
        <v>83</v>
      </c>
      <c r="AY1280" s="164" t="s">
        <v>147</v>
      </c>
    </row>
    <row r="1281" spans="2:65" s="1" customFormat="1" ht="24.2" customHeight="1">
      <c r="B1281" s="32"/>
      <c r="C1281" s="146" t="s">
        <v>1199</v>
      </c>
      <c r="D1281" s="146" t="s">
        <v>213</v>
      </c>
      <c r="E1281" s="147" t="s">
        <v>1200</v>
      </c>
      <c r="F1281" s="148" t="s">
        <v>1201</v>
      </c>
      <c r="G1281" s="149" t="s">
        <v>159</v>
      </c>
      <c r="H1281" s="150">
        <v>2079.165</v>
      </c>
      <c r="I1281" s="151"/>
      <c r="J1281" s="152">
        <f>ROUND(I1281*H1281,2)</f>
        <v>0</v>
      </c>
      <c r="K1281" s="153"/>
      <c r="L1281" s="154"/>
      <c r="M1281" s="155" t="s">
        <v>19</v>
      </c>
      <c r="N1281" s="156" t="s">
        <v>46</v>
      </c>
      <c r="P1281" s="138">
        <f>O1281*H1281</f>
        <v>0</v>
      </c>
      <c r="Q1281" s="138">
        <v>2.4E-2</v>
      </c>
      <c r="R1281" s="138">
        <f>Q1281*H1281</f>
        <v>49.89996</v>
      </c>
      <c r="S1281" s="138">
        <v>0</v>
      </c>
      <c r="T1281" s="139">
        <f>S1281*H1281</f>
        <v>0</v>
      </c>
      <c r="AR1281" s="140" t="s">
        <v>330</v>
      </c>
      <c r="AT1281" s="140" t="s">
        <v>213</v>
      </c>
      <c r="AU1281" s="140" t="s">
        <v>85</v>
      </c>
      <c r="AY1281" s="17" t="s">
        <v>147</v>
      </c>
      <c r="BE1281" s="141">
        <f>IF(N1281="základní",J1281,0)</f>
        <v>0</v>
      </c>
      <c r="BF1281" s="141">
        <f>IF(N1281="snížená",J1281,0)</f>
        <v>0</v>
      </c>
      <c r="BG1281" s="141">
        <f>IF(N1281="zákl. přenesená",J1281,0)</f>
        <v>0</v>
      </c>
      <c r="BH1281" s="141">
        <f>IF(N1281="sníž. přenesená",J1281,0)</f>
        <v>0</v>
      </c>
      <c r="BI1281" s="141">
        <f>IF(N1281="nulová",J1281,0)</f>
        <v>0</v>
      </c>
      <c r="BJ1281" s="17" t="s">
        <v>83</v>
      </c>
      <c r="BK1281" s="141">
        <f>ROUND(I1281*H1281,2)</f>
        <v>0</v>
      </c>
      <c r="BL1281" s="17" t="s">
        <v>233</v>
      </c>
      <c r="BM1281" s="140" t="s">
        <v>1202</v>
      </c>
    </row>
    <row r="1282" spans="2:65" s="1" customFormat="1" ht="24.2" customHeight="1">
      <c r="B1282" s="32"/>
      <c r="C1282" s="146" t="s">
        <v>1203</v>
      </c>
      <c r="D1282" s="146" t="s">
        <v>213</v>
      </c>
      <c r="E1282" s="147" t="s">
        <v>1204</v>
      </c>
      <c r="F1282" s="148" t="s">
        <v>1205</v>
      </c>
      <c r="G1282" s="149" t="s">
        <v>159</v>
      </c>
      <c r="H1282" s="150">
        <v>363.37</v>
      </c>
      <c r="I1282" s="151"/>
      <c r="J1282" s="152">
        <f>ROUND(I1282*H1282,2)</f>
        <v>0</v>
      </c>
      <c r="K1282" s="153"/>
      <c r="L1282" s="154"/>
      <c r="M1282" s="155" t="s">
        <v>19</v>
      </c>
      <c r="N1282" s="156" t="s">
        <v>46</v>
      </c>
      <c r="P1282" s="138">
        <f>O1282*H1282</f>
        <v>0</v>
      </c>
      <c r="Q1282" s="138">
        <v>0.01</v>
      </c>
      <c r="R1282" s="138">
        <f>Q1282*H1282</f>
        <v>3.6337000000000002</v>
      </c>
      <c r="S1282" s="138">
        <v>0</v>
      </c>
      <c r="T1282" s="139">
        <f>S1282*H1282</f>
        <v>0</v>
      </c>
      <c r="AR1282" s="140" t="s">
        <v>330</v>
      </c>
      <c r="AT1282" s="140" t="s">
        <v>213</v>
      </c>
      <c r="AU1282" s="140" t="s">
        <v>85</v>
      </c>
      <c r="AY1282" s="17" t="s">
        <v>147</v>
      </c>
      <c r="BE1282" s="141">
        <f>IF(N1282="základní",J1282,0)</f>
        <v>0</v>
      </c>
      <c r="BF1282" s="141">
        <f>IF(N1282="snížená",J1282,0)</f>
        <v>0</v>
      </c>
      <c r="BG1282" s="141">
        <f>IF(N1282="zákl. přenesená",J1282,0)</f>
        <v>0</v>
      </c>
      <c r="BH1282" s="141">
        <f>IF(N1282="sníž. přenesená",J1282,0)</f>
        <v>0</v>
      </c>
      <c r="BI1282" s="141">
        <f>IF(N1282="nulová",J1282,0)</f>
        <v>0</v>
      </c>
      <c r="BJ1282" s="17" t="s">
        <v>83</v>
      </c>
      <c r="BK1282" s="141">
        <f>ROUND(I1282*H1282,2)</f>
        <v>0</v>
      </c>
      <c r="BL1282" s="17" t="s">
        <v>233</v>
      </c>
      <c r="BM1282" s="140" t="s">
        <v>1206</v>
      </c>
    </row>
    <row r="1283" spans="2:65" s="1" customFormat="1" ht="24.2" customHeight="1">
      <c r="B1283" s="32"/>
      <c r="C1283" s="146" t="s">
        <v>1207</v>
      </c>
      <c r="D1283" s="146" t="s">
        <v>213</v>
      </c>
      <c r="E1283" s="147" t="s">
        <v>1208</v>
      </c>
      <c r="F1283" s="148" t="s">
        <v>1209</v>
      </c>
      <c r="G1283" s="149" t="s">
        <v>159</v>
      </c>
      <c r="H1283" s="150">
        <v>2079.165</v>
      </c>
      <c r="I1283" s="151"/>
      <c r="J1283" s="152">
        <f>ROUND(I1283*H1283,2)</f>
        <v>0</v>
      </c>
      <c r="K1283" s="153"/>
      <c r="L1283" s="154"/>
      <c r="M1283" s="155" t="s">
        <v>19</v>
      </c>
      <c r="N1283" s="156" t="s">
        <v>46</v>
      </c>
      <c r="P1283" s="138">
        <f>O1283*H1283</f>
        <v>0</v>
      </c>
      <c r="Q1283" s="138">
        <v>1.7999999999999999E-2</v>
      </c>
      <c r="R1283" s="138">
        <f>Q1283*H1283</f>
        <v>37.424969999999995</v>
      </c>
      <c r="S1283" s="138">
        <v>0</v>
      </c>
      <c r="T1283" s="139">
        <f>S1283*H1283</f>
        <v>0</v>
      </c>
      <c r="AR1283" s="140" t="s">
        <v>330</v>
      </c>
      <c r="AT1283" s="140" t="s">
        <v>213</v>
      </c>
      <c r="AU1283" s="140" t="s">
        <v>85</v>
      </c>
      <c r="AY1283" s="17" t="s">
        <v>147</v>
      </c>
      <c r="BE1283" s="141">
        <f>IF(N1283="základní",J1283,0)</f>
        <v>0</v>
      </c>
      <c r="BF1283" s="141">
        <f>IF(N1283="snížená",J1283,0)</f>
        <v>0</v>
      </c>
      <c r="BG1283" s="141">
        <f>IF(N1283="zákl. přenesená",J1283,0)</f>
        <v>0</v>
      </c>
      <c r="BH1283" s="141">
        <f>IF(N1283="sníž. přenesená",J1283,0)</f>
        <v>0</v>
      </c>
      <c r="BI1283" s="141">
        <f>IF(N1283="nulová",J1283,0)</f>
        <v>0</v>
      </c>
      <c r="BJ1283" s="17" t="s">
        <v>83</v>
      </c>
      <c r="BK1283" s="141">
        <f>ROUND(I1283*H1283,2)</f>
        <v>0</v>
      </c>
      <c r="BL1283" s="17" t="s">
        <v>233</v>
      </c>
      <c r="BM1283" s="140" t="s">
        <v>1210</v>
      </c>
    </row>
    <row r="1284" spans="2:65" s="1" customFormat="1" ht="49.15" customHeight="1">
      <c r="B1284" s="32"/>
      <c r="C1284" s="128" t="s">
        <v>1211</v>
      </c>
      <c r="D1284" s="128" t="s">
        <v>149</v>
      </c>
      <c r="E1284" s="129" t="s">
        <v>1212</v>
      </c>
      <c r="F1284" s="130" t="s">
        <v>1213</v>
      </c>
      <c r="G1284" s="131" t="s">
        <v>159</v>
      </c>
      <c r="H1284" s="132">
        <v>40.997999999999998</v>
      </c>
      <c r="I1284" s="133"/>
      <c r="J1284" s="134">
        <f>ROUND(I1284*H1284,2)</f>
        <v>0</v>
      </c>
      <c r="K1284" s="135"/>
      <c r="L1284" s="32"/>
      <c r="M1284" s="136" t="s">
        <v>19</v>
      </c>
      <c r="N1284" s="137" t="s">
        <v>46</v>
      </c>
      <c r="P1284" s="138">
        <f>O1284*H1284</f>
        <v>0</v>
      </c>
      <c r="Q1284" s="138">
        <v>6.9999999999999994E-5</v>
      </c>
      <c r="R1284" s="138">
        <f>Q1284*H1284</f>
        <v>2.8698599999999997E-3</v>
      </c>
      <c r="S1284" s="138">
        <v>0</v>
      </c>
      <c r="T1284" s="139">
        <f>S1284*H1284</f>
        <v>0</v>
      </c>
      <c r="AR1284" s="140" t="s">
        <v>233</v>
      </c>
      <c r="AT1284" s="140" t="s">
        <v>149</v>
      </c>
      <c r="AU1284" s="140" t="s">
        <v>85</v>
      </c>
      <c r="AY1284" s="17" t="s">
        <v>147</v>
      </c>
      <c r="BE1284" s="141">
        <f>IF(N1284="základní",J1284,0)</f>
        <v>0</v>
      </c>
      <c r="BF1284" s="141">
        <f>IF(N1284="snížená",J1284,0)</f>
        <v>0</v>
      </c>
      <c r="BG1284" s="141">
        <f>IF(N1284="zákl. přenesená",J1284,0)</f>
        <v>0</v>
      </c>
      <c r="BH1284" s="141">
        <f>IF(N1284="sníž. přenesená",J1284,0)</f>
        <v>0</v>
      </c>
      <c r="BI1284" s="141">
        <f>IF(N1284="nulová",J1284,0)</f>
        <v>0</v>
      </c>
      <c r="BJ1284" s="17" t="s">
        <v>83</v>
      </c>
      <c r="BK1284" s="141">
        <f>ROUND(I1284*H1284,2)</f>
        <v>0</v>
      </c>
      <c r="BL1284" s="17" t="s">
        <v>233</v>
      </c>
      <c r="BM1284" s="140" t="s">
        <v>1214</v>
      </c>
    </row>
    <row r="1285" spans="2:65" s="1" customFormat="1" ht="11.25">
      <c r="B1285" s="32"/>
      <c r="D1285" s="142" t="s">
        <v>155</v>
      </c>
      <c r="F1285" s="143" t="s">
        <v>1215</v>
      </c>
      <c r="I1285" s="144"/>
      <c r="L1285" s="32"/>
      <c r="M1285" s="145"/>
      <c r="T1285" s="53"/>
      <c r="AT1285" s="17" t="s">
        <v>155</v>
      </c>
      <c r="AU1285" s="17" t="s">
        <v>85</v>
      </c>
    </row>
    <row r="1286" spans="2:65" s="13" customFormat="1" ht="11.25">
      <c r="B1286" s="165"/>
      <c r="D1286" s="158" t="s">
        <v>218</v>
      </c>
      <c r="E1286" s="166" t="s">
        <v>19</v>
      </c>
      <c r="F1286" s="167" t="s">
        <v>1216</v>
      </c>
      <c r="H1286" s="166" t="s">
        <v>19</v>
      </c>
      <c r="I1286" s="168"/>
      <c r="L1286" s="165"/>
      <c r="M1286" s="169"/>
      <c r="T1286" s="170"/>
      <c r="AT1286" s="166" t="s">
        <v>218</v>
      </c>
      <c r="AU1286" s="166" t="s">
        <v>85</v>
      </c>
      <c r="AV1286" s="13" t="s">
        <v>83</v>
      </c>
      <c r="AW1286" s="13" t="s">
        <v>37</v>
      </c>
      <c r="AX1286" s="13" t="s">
        <v>75</v>
      </c>
      <c r="AY1286" s="166" t="s">
        <v>147</v>
      </c>
    </row>
    <row r="1287" spans="2:65" s="12" customFormat="1" ht="11.25">
      <c r="B1287" s="157"/>
      <c r="D1287" s="158" t="s">
        <v>218</v>
      </c>
      <c r="E1287" s="164" t="s">
        <v>19</v>
      </c>
      <c r="F1287" s="159" t="s">
        <v>1217</v>
      </c>
      <c r="H1287" s="160">
        <v>40.997999999999998</v>
      </c>
      <c r="I1287" s="161"/>
      <c r="L1287" s="157"/>
      <c r="M1287" s="162"/>
      <c r="T1287" s="163"/>
      <c r="AT1287" s="164" t="s">
        <v>218</v>
      </c>
      <c r="AU1287" s="164" t="s">
        <v>85</v>
      </c>
      <c r="AV1287" s="12" t="s">
        <v>85</v>
      </c>
      <c r="AW1287" s="12" t="s">
        <v>37</v>
      </c>
      <c r="AX1287" s="12" t="s">
        <v>83</v>
      </c>
      <c r="AY1287" s="164" t="s">
        <v>147</v>
      </c>
    </row>
    <row r="1288" spans="2:65" s="1" customFormat="1" ht="44.25" customHeight="1">
      <c r="B1288" s="32"/>
      <c r="C1288" s="128" t="s">
        <v>1218</v>
      </c>
      <c r="D1288" s="128" t="s">
        <v>149</v>
      </c>
      <c r="E1288" s="129" t="s">
        <v>1219</v>
      </c>
      <c r="F1288" s="130" t="s">
        <v>1220</v>
      </c>
      <c r="G1288" s="131" t="s">
        <v>159</v>
      </c>
      <c r="H1288" s="132">
        <v>685.22500000000002</v>
      </c>
      <c r="I1288" s="133"/>
      <c r="J1288" s="134">
        <f>ROUND(I1288*H1288,2)</f>
        <v>0</v>
      </c>
      <c r="K1288" s="135"/>
      <c r="L1288" s="32"/>
      <c r="M1288" s="136" t="s">
        <v>19</v>
      </c>
      <c r="N1288" s="137" t="s">
        <v>46</v>
      </c>
      <c r="P1288" s="138">
        <f>O1288*H1288</f>
        <v>0</v>
      </c>
      <c r="Q1288" s="138">
        <v>1E-4</v>
      </c>
      <c r="R1288" s="138">
        <f>Q1288*H1288</f>
        <v>6.85225E-2</v>
      </c>
      <c r="S1288" s="138">
        <v>0</v>
      </c>
      <c r="T1288" s="139">
        <f>S1288*H1288</f>
        <v>0</v>
      </c>
      <c r="AR1288" s="140" t="s">
        <v>233</v>
      </c>
      <c r="AT1288" s="140" t="s">
        <v>149</v>
      </c>
      <c r="AU1288" s="140" t="s">
        <v>85</v>
      </c>
      <c r="AY1288" s="17" t="s">
        <v>147</v>
      </c>
      <c r="BE1288" s="141">
        <f>IF(N1288="základní",J1288,0)</f>
        <v>0</v>
      </c>
      <c r="BF1288" s="141">
        <f>IF(N1288="snížená",J1288,0)</f>
        <v>0</v>
      </c>
      <c r="BG1288" s="141">
        <f>IF(N1288="zákl. přenesená",J1288,0)</f>
        <v>0</v>
      </c>
      <c r="BH1288" s="141">
        <f>IF(N1288="sníž. přenesená",J1288,0)</f>
        <v>0</v>
      </c>
      <c r="BI1288" s="141">
        <f>IF(N1288="nulová",J1288,0)</f>
        <v>0</v>
      </c>
      <c r="BJ1288" s="17" t="s">
        <v>83</v>
      </c>
      <c r="BK1288" s="141">
        <f>ROUND(I1288*H1288,2)</f>
        <v>0</v>
      </c>
      <c r="BL1288" s="17" t="s">
        <v>233</v>
      </c>
      <c r="BM1288" s="140" t="s">
        <v>1221</v>
      </c>
    </row>
    <row r="1289" spans="2:65" s="1" customFormat="1" ht="11.25">
      <c r="B1289" s="32"/>
      <c r="D1289" s="142" t="s">
        <v>155</v>
      </c>
      <c r="F1289" s="143" t="s">
        <v>1222</v>
      </c>
      <c r="I1289" s="144"/>
      <c r="L1289" s="32"/>
      <c r="M1289" s="145"/>
      <c r="T1289" s="53"/>
      <c r="AT1289" s="17" t="s">
        <v>155</v>
      </c>
      <c r="AU1289" s="17" t="s">
        <v>85</v>
      </c>
    </row>
    <row r="1290" spans="2:65" s="13" customFormat="1" ht="11.25">
      <c r="B1290" s="165"/>
      <c r="D1290" s="158" t="s">
        <v>218</v>
      </c>
      <c r="E1290" s="166" t="s">
        <v>19</v>
      </c>
      <c r="F1290" s="167" t="s">
        <v>1223</v>
      </c>
      <c r="H1290" s="166" t="s">
        <v>19</v>
      </c>
      <c r="I1290" s="168"/>
      <c r="L1290" s="165"/>
      <c r="M1290" s="169"/>
      <c r="T1290" s="170"/>
      <c r="AT1290" s="166" t="s">
        <v>218</v>
      </c>
      <c r="AU1290" s="166" t="s">
        <v>85</v>
      </c>
      <c r="AV1290" s="13" t="s">
        <v>83</v>
      </c>
      <c r="AW1290" s="13" t="s">
        <v>37</v>
      </c>
      <c r="AX1290" s="13" t="s">
        <v>75</v>
      </c>
      <c r="AY1290" s="166" t="s">
        <v>147</v>
      </c>
    </row>
    <row r="1291" spans="2:65" s="12" customFormat="1" ht="11.25">
      <c r="B1291" s="157"/>
      <c r="D1291" s="158" t="s">
        <v>218</v>
      </c>
      <c r="E1291" s="164" t="s">
        <v>19</v>
      </c>
      <c r="F1291" s="159" t="s">
        <v>1224</v>
      </c>
      <c r="H1291" s="160">
        <v>685.22500000000002</v>
      </c>
      <c r="I1291" s="161"/>
      <c r="L1291" s="157"/>
      <c r="M1291" s="162"/>
      <c r="T1291" s="163"/>
      <c r="AT1291" s="164" t="s">
        <v>218</v>
      </c>
      <c r="AU1291" s="164" t="s">
        <v>85</v>
      </c>
      <c r="AV1291" s="12" t="s">
        <v>85</v>
      </c>
      <c r="AW1291" s="12" t="s">
        <v>37</v>
      </c>
      <c r="AX1291" s="12" t="s">
        <v>83</v>
      </c>
      <c r="AY1291" s="164" t="s">
        <v>147</v>
      </c>
    </row>
    <row r="1292" spans="2:65" s="1" customFormat="1" ht="37.9" customHeight="1">
      <c r="B1292" s="32"/>
      <c r="C1292" s="128" t="s">
        <v>1225</v>
      </c>
      <c r="D1292" s="128" t="s">
        <v>149</v>
      </c>
      <c r="E1292" s="129" t="s">
        <v>1226</v>
      </c>
      <c r="F1292" s="130" t="s">
        <v>1227</v>
      </c>
      <c r="G1292" s="131" t="s">
        <v>286</v>
      </c>
      <c r="H1292" s="132">
        <v>22</v>
      </c>
      <c r="I1292" s="133"/>
      <c r="J1292" s="134">
        <f>ROUND(I1292*H1292,2)</f>
        <v>0</v>
      </c>
      <c r="K1292" s="135"/>
      <c r="L1292" s="32"/>
      <c r="M1292" s="136" t="s">
        <v>19</v>
      </c>
      <c r="N1292" s="137" t="s">
        <v>46</v>
      </c>
      <c r="P1292" s="138">
        <f>O1292*H1292</f>
        <v>0</v>
      </c>
      <c r="Q1292" s="138">
        <v>0</v>
      </c>
      <c r="R1292" s="138">
        <f>Q1292*H1292</f>
        <v>0</v>
      </c>
      <c r="S1292" s="138">
        <v>0</v>
      </c>
      <c r="T1292" s="139">
        <f>S1292*H1292</f>
        <v>0</v>
      </c>
      <c r="AR1292" s="140" t="s">
        <v>233</v>
      </c>
      <c r="AT1292" s="140" t="s">
        <v>149</v>
      </c>
      <c r="AU1292" s="140" t="s">
        <v>85</v>
      </c>
      <c r="AY1292" s="17" t="s">
        <v>147</v>
      </c>
      <c r="BE1292" s="141">
        <f>IF(N1292="základní",J1292,0)</f>
        <v>0</v>
      </c>
      <c r="BF1292" s="141">
        <f>IF(N1292="snížená",J1292,0)</f>
        <v>0</v>
      </c>
      <c r="BG1292" s="141">
        <f>IF(N1292="zákl. přenesená",J1292,0)</f>
        <v>0</v>
      </c>
      <c r="BH1292" s="141">
        <f>IF(N1292="sníž. přenesená",J1292,0)</f>
        <v>0</v>
      </c>
      <c r="BI1292" s="141">
        <f>IF(N1292="nulová",J1292,0)</f>
        <v>0</v>
      </c>
      <c r="BJ1292" s="17" t="s">
        <v>83</v>
      </c>
      <c r="BK1292" s="141">
        <f>ROUND(I1292*H1292,2)</f>
        <v>0</v>
      </c>
      <c r="BL1292" s="17" t="s">
        <v>233</v>
      </c>
      <c r="BM1292" s="140" t="s">
        <v>1228</v>
      </c>
    </row>
    <row r="1293" spans="2:65" s="1" customFormat="1" ht="11.25">
      <c r="B1293" s="32"/>
      <c r="D1293" s="142" t="s">
        <v>155</v>
      </c>
      <c r="F1293" s="143" t="s">
        <v>1229</v>
      </c>
      <c r="I1293" s="144"/>
      <c r="L1293" s="32"/>
      <c r="M1293" s="145"/>
      <c r="T1293" s="53"/>
      <c r="AT1293" s="17" t="s">
        <v>155</v>
      </c>
      <c r="AU1293" s="17" t="s">
        <v>85</v>
      </c>
    </row>
    <row r="1294" spans="2:65" s="1" customFormat="1" ht="33" customHeight="1">
      <c r="B1294" s="32"/>
      <c r="C1294" s="146" t="s">
        <v>1230</v>
      </c>
      <c r="D1294" s="146" t="s">
        <v>213</v>
      </c>
      <c r="E1294" s="147" t="s">
        <v>1231</v>
      </c>
      <c r="F1294" s="148" t="s">
        <v>1232</v>
      </c>
      <c r="G1294" s="149" t="s">
        <v>286</v>
      </c>
      <c r="H1294" s="150">
        <v>18</v>
      </c>
      <c r="I1294" s="151"/>
      <c r="J1294" s="152">
        <f>ROUND(I1294*H1294,2)</f>
        <v>0</v>
      </c>
      <c r="K1294" s="153"/>
      <c r="L1294" s="154"/>
      <c r="M1294" s="155" t="s">
        <v>19</v>
      </c>
      <c r="N1294" s="156" t="s">
        <v>46</v>
      </c>
      <c r="P1294" s="138">
        <f>O1294*H1294</f>
        <v>0</v>
      </c>
      <c r="Q1294" s="138">
        <v>3.0999999999999999E-3</v>
      </c>
      <c r="R1294" s="138">
        <f>Q1294*H1294</f>
        <v>5.5799999999999995E-2</v>
      </c>
      <c r="S1294" s="138">
        <v>0</v>
      </c>
      <c r="T1294" s="139">
        <f>S1294*H1294</f>
        <v>0</v>
      </c>
      <c r="AR1294" s="140" t="s">
        <v>330</v>
      </c>
      <c r="AT1294" s="140" t="s">
        <v>213</v>
      </c>
      <c r="AU1294" s="140" t="s">
        <v>85</v>
      </c>
      <c r="AY1294" s="17" t="s">
        <v>147</v>
      </c>
      <c r="BE1294" s="141">
        <f>IF(N1294="základní",J1294,0)</f>
        <v>0</v>
      </c>
      <c r="BF1294" s="141">
        <f>IF(N1294="snížená",J1294,0)</f>
        <v>0</v>
      </c>
      <c r="BG1294" s="141">
        <f>IF(N1294="zákl. přenesená",J1294,0)</f>
        <v>0</v>
      </c>
      <c r="BH1294" s="141">
        <f>IF(N1294="sníž. přenesená",J1294,0)</f>
        <v>0</v>
      </c>
      <c r="BI1294" s="141">
        <f>IF(N1294="nulová",J1294,0)</f>
        <v>0</v>
      </c>
      <c r="BJ1294" s="17" t="s">
        <v>83</v>
      </c>
      <c r="BK1294" s="141">
        <f>ROUND(I1294*H1294,2)</f>
        <v>0</v>
      </c>
      <c r="BL1294" s="17" t="s">
        <v>233</v>
      </c>
      <c r="BM1294" s="140" t="s">
        <v>1233</v>
      </c>
    </row>
    <row r="1295" spans="2:65" s="1" customFormat="1" ht="33" customHeight="1">
      <c r="B1295" s="32"/>
      <c r="C1295" s="146" t="s">
        <v>1234</v>
      </c>
      <c r="D1295" s="146" t="s">
        <v>213</v>
      </c>
      <c r="E1295" s="147" t="s">
        <v>1235</v>
      </c>
      <c r="F1295" s="148" t="s">
        <v>1236</v>
      </c>
      <c r="G1295" s="149" t="s">
        <v>286</v>
      </c>
      <c r="H1295" s="150">
        <v>4</v>
      </c>
      <c r="I1295" s="151"/>
      <c r="J1295" s="152">
        <f>ROUND(I1295*H1295,2)</f>
        <v>0</v>
      </c>
      <c r="K1295" s="153"/>
      <c r="L1295" s="154"/>
      <c r="M1295" s="155" t="s">
        <v>19</v>
      </c>
      <c r="N1295" s="156" t="s">
        <v>46</v>
      </c>
      <c r="P1295" s="138">
        <f>O1295*H1295</f>
        <v>0</v>
      </c>
      <c r="Q1295" s="138">
        <v>2.9399999999999999E-3</v>
      </c>
      <c r="R1295" s="138">
        <f>Q1295*H1295</f>
        <v>1.176E-2</v>
      </c>
      <c r="S1295" s="138">
        <v>0</v>
      </c>
      <c r="T1295" s="139">
        <f>S1295*H1295</f>
        <v>0</v>
      </c>
      <c r="AR1295" s="140" t="s">
        <v>330</v>
      </c>
      <c r="AT1295" s="140" t="s">
        <v>213</v>
      </c>
      <c r="AU1295" s="140" t="s">
        <v>85</v>
      </c>
      <c r="AY1295" s="17" t="s">
        <v>147</v>
      </c>
      <c r="BE1295" s="141">
        <f>IF(N1295="základní",J1295,0)</f>
        <v>0</v>
      </c>
      <c r="BF1295" s="141">
        <f>IF(N1295="snížená",J1295,0)</f>
        <v>0</v>
      </c>
      <c r="BG1295" s="141">
        <f>IF(N1295="zákl. přenesená",J1295,0)</f>
        <v>0</v>
      </c>
      <c r="BH1295" s="141">
        <f>IF(N1295="sníž. přenesená",J1295,0)</f>
        <v>0</v>
      </c>
      <c r="BI1295" s="141">
        <f>IF(N1295="nulová",J1295,0)</f>
        <v>0</v>
      </c>
      <c r="BJ1295" s="17" t="s">
        <v>83</v>
      </c>
      <c r="BK1295" s="141">
        <f>ROUND(I1295*H1295,2)</f>
        <v>0</v>
      </c>
      <c r="BL1295" s="17" t="s">
        <v>233</v>
      </c>
      <c r="BM1295" s="140" t="s">
        <v>1237</v>
      </c>
    </row>
    <row r="1296" spans="2:65" s="1" customFormat="1" ht="49.15" customHeight="1">
      <c r="B1296" s="32"/>
      <c r="C1296" s="128" t="s">
        <v>1238</v>
      </c>
      <c r="D1296" s="128" t="s">
        <v>149</v>
      </c>
      <c r="E1296" s="129" t="s">
        <v>1239</v>
      </c>
      <c r="F1296" s="130" t="s">
        <v>1240</v>
      </c>
      <c r="G1296" s="131" t="s">
        <v>189</v>
      </c>
      <c r="H1296" s="132">
        <v>92.814999999999998</v>
      </c>
      <c r="I1296" s="133"/>
      <c r="J1296" s="134">
        <f>ROUND(I1296*H1296,2)</f>
        <v>0</v>
      </c>
      <c r="K1296" s="135"/>
      <c r="L1296" s="32"/>
      <c r="M1296" s="136" t="s">
        <v>19</v>
      </c>
      <c r="N1296" s="137" t="s">
        <v>46</v>
      </c>
      <c r="P1296" s="138">
        <f>O1296*H1296</f>
        <v>0</v>
      </c>
      <c r="Q1296" s="138">
        <v>0</v>
      </c>
      <c r="R1296" s="138">
        <f>Q1296*H1296</f>
        <v>0</v>
      </c>
      <c r="S1296" s="138">
        <v>0</v>
      </c>
      <c r="T1296" s="139">
        <f>S1296*H1296</f>
        <v>0</v>
      </c>
      <c r="AR1296" s="140" t="s">
        <v>233</v>
      </c>
      <c r="AT1296" s="140" t="s">
        <v>149</v>
      </c>
      <c r="AU1296" s="140" t="s">
        <v>85</v>
      </c>
      <c r="AY1296" s="17" t="s">
        <v>147</v>
      </c>
      <c r="BE1296" s="141">
        <f>IF(N1296="základní",J1296,0)</f>
        <v>0</v>
      </c>
      <c r="BF1296" s="141">
        <f>IF(N1296="snížená",J1296,0)</f>
        <v>0</v>
      </c>
      <c r="BG1296" s="141">
        <f>IF(N1296="zákl. přenesená",J1296,0)</f>
        <v>0</v>
      </c>
      <c r="BH1296" s="141">
        <f>IF(N1296="sníž. přenesená",J1296,0)</f>
        <v>0</v>
      </c>
      <c r="BI1296" s="141">
        <f>IF(N1296="nulová",J1296,0)</f>
        <v>0</v>
      </c>
      <c r="BJ1296" s="17" t="s">
        <v>83</v>
      </c>
      <c r="BK1296" s="141">
        <f>ROUND(I1296*H1296,2)</f>
        <v>0</v>
      </c>
      <c r="BL1296" s="17" t="s">
        <v>233</v>
      </c>
      <c r="BM1296" s="140" t="s">
        <v>1241</v>
      </c>
    </row>
    <row r="1297" spans="2:65" s="1" customFormat="1" ht="11.25">
      <c r="B1297" s="32"/>
      <c r="D1297" s="142" t="s">
        <v>155</v>
      </c>
      <c r="F1297" s="143" t="s">
        <v>1242</v>
      </c>
      <c r="I1297" s="144"/>
      <c r="L1297" s="32"/>
      <c r="M1297" s="145"/>
      <c r="T1297" s="53"/>
      <c r="AT1297" s="17" t="s">
        <v>155</v>
      </c>
      <c r="AU1297" s="17" t="s">
        <v>85</v>
      </c>
    </row>
    <row r="1298" spans="2:65" s="11" customFormat="1" ht="22.9" customHeight="1">
      <c r="B1298" s="116"/>
      <c r="D1298" s="117" t="s">
        <v>74</v>
      </c>
      <c r="E1298" s="126" t="s">
        <v>1243</v>
      </c>
      <c r="F1298" s="126" t="s">
        <v>1244</v>
      </c>
      <c r="I1298" s="119"/>
      <c r="J1298" s="127">
        <f>BK1298</f>
        <v>0</v>
      </c>
      <c r="L1298" s="116"/>
      <c r="M1298" s="121"/>
      <c r="P1298" s="122">
        <f>SUM(P1299:P1302)</f>
        <v>0</v>
      </c>
      <c r="R1298" s="122">
        <f>SUM(R1299:R1302)</f>
        <v>5.5219999999999998E-2</v>
      </c>
      <c r="T1298" s="123">
        <f>SUM(T1299:T1302)</f>
        <v>0</v>
      </c>
      <c r="AR1298" s="117" t="s">
        <v>85</v>
      </c>
      <c r="AT1298" s="124" t="s">
        <v>74</v>
      </c>
      <c r="AU1298" s="124" t="s">
        <v>83</v>
      </c>
      <c r="AY1298" s="117" t="s">
        <v>147</v>
      </c>
      <c r="BK1298" s="125">
        <f>SUM(BK1299:BK1302)</f>
        <v>0</v>
      </c>
    </row>
    <row r="1299" spans="2:65" s="1" customFormat="1" ht="24.2" customHeight="1">
      <c r="B1299" s="32"/>
      <c r="C1299" s="128" t="s">
        <v>1245</v>
      </c>
      <c r="D1299" s="128" t="s">
        <v>149</v>
      </c>
      <c r="E1299" s="129" t="s">
        <v>1246</v>
      </c>
      <c r="F1299" s="130" t="s">
        <v>1247</v>
      </c>
      <c r="G1299" s="131" t="s">
        <v>286</v>
      </c>
      <c r="H1299" s="132">
        <v>16</v>
      </c>
      <c r="I1299" s="133"/>
      <c r="J1299" s="134">
        <f>ROUND(I1299*H1299,2)</f>
        <v>0</v>
      </c>
      <c r="K1299" s="135"/>
      <c r="L1299" s="32"/>
      <c r="M1299" s="136" t="s">
        <v>19</v>
      </c>
      <c r="N1299" s="137" t="s">
        <v>46</v>
      </c>
      <c r="P1299" s="138">
        <f>O1299*H1299</f>
        <v>0</v>
      </c>
      <c r="Q1299" s="138">
        <v>2.1199999999999999E-3</v>
      </c>
      <c r="R1299" s="138">
        <f>Q1299*H1299</f>
        <v>3.3919999999999999E-2</v>
      </c>
      <c r="S1299" s="138">
        <v>0</v>
      </c>
      <c r="T1299" s="139">
        <f>S1299*H1299</f>
        <v>0</v>
      </c>
      <c r="AR1299" s="140" t="s">
        <v>233</v>
      </c>
      <c r="AT1299" s="140" t="s">
        <v>149</v>
      </c>
      <c r="AU1299" s="140" t="s">
        <v>85</v>
      </c>
      <c r="AY1299" s="17" t="s">
        <v>147</v>
      </c>
      <c r="BE1299" s="141">
        <f>IF(N1299="základní",J1299,0)</f>
        <v>0</v>
      </c>
      <c r="BF1299" s="141">
        <f>IF(N1299="snížená",J1299,0)</f>
        <v>0</v>
      </c>
      <c r="BG1299" s="141">
        <f>IF(N1299="zákl. přenesená",J1299,0)</f>
        <v>0</v>
      </c>
      <c r="BH1299" s="141">
        <f>IF(N1299="sníž. přenesená",J1299,0)</f>
        <v>0</v>
      </c>
      <c r="BI1299" s="141">
        <f>IF(N1299="nulová",J1299,0)</f>
        <v>0</v>
      </c>
      <c r="BJ1299" s="17" t="s">
        <v>83</v>
      </c>
      <c r="BK1299" s="141">
        <f>ROUND(I1299*H1299,2)</f>
        <v>0</v>
      </c>
      <c r="BL1299" s="17" t="s">
        <v>233</v>
      </c>
      <c r="BM1299" s="140" t="s">
        <v>1248</v>
      </c>
    </row>
    <row r="1300" spans="2:65" s="1" customFormat="1" ht="11.25">
      <c r="B1300" s="32"/>
      <c r="D1300" s="142" t="s">
        <v>155</v>
      </c>
      <c r="F1300" s="143" t="s">
        <v>1249</v>
      </c>
      <c r="I1300" s="144"/>
      <c r="L1300" s="32"/>
      <c r="M1300" s="145"/>
      <c r="T1300" s="53"/>
      <c r="AT1300" s="17" t="s">
        <v>155</v>
      </c>
      <c r="AU1300" s="17" t="s">
        <v>85</v>
      </c>
    </row>
    <row r="1301" spans="2:65" s="1" customFormat="1" ht="24.2" customHeight="1">
      <c r="B1301" s="32"/>
      <c r="C1301" s="128" t="s">
        <v>1250</v>
      </c>
      <c r="D1301" s="128" t="s">
        <v>149</v>
      </c>
      <c r="E1301" s="129" t="s">
        <v>1251</v>
      </c>
      <c r="F1301" s="130" t="s">
        <v>1252</v>
      </c>
      <c r="G1301" s="131" t="s">
        <v>286</v>
      </c>
      <c r="H1301" s="132">
        <v>10</v>
      </c>
      <c r="I1301" s="133"/>
      <c r="J1301" s="134">
        <f>ROUND(I1301*H1301,2)</f>
        <v>0</v>
      </c>
      <c r="K1301" s="135"/>
      <c r="L1301" s="32"/>
      <c r="M1301" s="136" t="s">
        <v>19</v>
      </c>
      <c r="N1301" s="137" t="s">
        <v>46</v>
      </c>
      <c r="P1301" s="138">
        <f>O1301*H1301</f>
        <v>0</v>
      </c>
      <c r="Q1301" s="138">
        <v>2.1299999999999999E-3</v>
      </c>
      <c r="R1301" s="138">
        <f>Q1301*H1301</f>
        <v>2.1299999999999999E-2</v>
      </c>
      <c r="S1301" s="138">
        <v>0</v>
      </c>
      <c r="T1301" s="139">
        <f>S1301*H1301</f>
        <v>0</v>
      </c>
      <c r="AR1301" s="140" t="s">
        <v>233</v>
      </c>
      <c r="AT1301" s="140" t="s">
        <v>149</v>
      </c>
      <c r="AU1301" s="140" t="s">
        <v>85</v>
      </c>
      <c r="AY1301" s="17" t="s">
        <v>147</v>
      </c>
      <c r="BE1301" s="141">
        <f>IF(N1301="základní",J1301,0)</f>
        <v>0</v>
      </c>
      <c r="BF1301" s="141">
        <f>IF(N1301="snížená",J1301,0)</f>
        <v>0</v>
      </c>
      <c r="BG1301" s="141">
        <f>IF(N1301="zákl. přenesená",J1301,0)</f>
        <v>0</v>
      </c>
      <c r="BH1301" s="141">
        <f>IF(N1301="sníž. přenesená",J1301,0)</f>
        <v>0</v>
      </c>
      <c r="BI1301" s="141">
        <f>IF(N1301="nulová",J1301,0)</f>
        <v>0</v>
      </c>
      <c r="BJ1301" s="17" t="s">
        <v>83</v>
      </c>
      <c r="BK1301" s="141">
        <f>ROUND(I1301*H1301,2)</f>
        <v>0</v>
      </c>
      <c r="BL1301" s="17" t="s">
        <v>233</v>
      </c>
      <c r="BM1301" s="140" t="s">
        <v>1253</v>
      </c>
    </row>
    <row r="1302" spans="2:65" s="1" customFormat="1" ht="11.25">
      <c r="B1302" s="32"/>
      <c r="D1302" s="142" t="s">
        <v>155</v>
      </c>
      <c r="F1302" s="143" t="s">
        <v>1254</v>
      </c>
      <c r="I1302" s="144"/>
      <c r="L1302" s="32"/>
      <c r="M1302" s="145"/>
      <c r="T1302" s="53"/>
      <c r="AT1302" s="17" t="s">
        <v>155</v>
      </c>
      <c r="AU1302" s="17" t="s">
        <v>85</v>
      </c>
    </row>
    <row r="1303" spans="2:65" s="11" customFormat="1" ht="22.9" customHeight="1">
      <c r="B1303" s="116"/>
      <c r="D1303" s="117" t="s">
        <v>74</v>
      </c>
      <c r="E1303" s="126" t="s">
        <v>1255</v>
      </c>
      <c r="F1303" s="126" t="s">
        <v>1256</v>
      </c>
      <c r="I1303" s="119"/>
      <c r="J1303" s="127">
        <f>BK1303</f>
        <v>0</v>
      </c>
      <c r="L1303" s="116"/>
      <c r="M1303" s="121"/>
      <c r="P1303" s="122">
        <f>SUM(P1304:P1314)</f>
        <v>0</v>
      </c>
      <c r="R1303" s="122">
        <f>SUM(R1304:R1314)</f>
        <v>2.8657799999999997E-2</v>
      </c>
      <c r="T1303" s="123">
        <f>SUM(T1304:T1314)</f>
        <v>2.18E-2</v>
      </c>
      <c r="AR1303" s="117" t="s">
        <v>85</v>
      </c>
      <c r="AT1303" s="124" t="s">
        <v>74</v>
      </c>
      <c r="AU1303" s="124" t="s">
        <v>83</v>
      </c>
      <c r="AY1303" s="117" t="s">
        <v>147</v>
      </c>
      <c r="BK1303" s="125">
        <f>SUM(BK1304:BK1314)</f>
        <v>0</v>
      </c>
    </row>
    <row r="1304" spans="2:65" s="1" customFormat="1" ht="37.9" customHeight="1">
      <c r="B1304" s="32"/>
      <c r="C1304" s="128" t="s">
        <v>1257</v>
      </c>
      <c r="D1304" s="128" t="s">
        <v>149</v>
      </c>
      <c r="E1304" s="129" t="s">
        <v>1258</v>
      </c>
      <c r="F1304" s="130" t="s">
        <v>1259</v>
      </c>
      <c r="G1304" s="131" t="s">
        <v>286</v>
      </c>
      <c r="H1304" s="132">
        <v>16</v>
      </c>
      <c r="I1304" s="133"/>
      <c r="J1304" s="134">
        <f>ROUND(I1304*H1304,2)</f>
        <v>0</v>
      </c>
      <c r="K1304" s="135"/>
      <c r="L1304" s="32"/>
      <c r="M1304" s="136" t="s">
        <v>19</v>
      </c>
      <c r="N1304" s="137" t="s">
        <v>46</v>
      </c>
      <c r="P1304" s="138">
        <f>O1304*H1304</f>
        <v>0</v>
      </c>
      <c r="Q1304" s="138">
        <v>0</v>
      </c>
      <c r="R1304" s="138">
        <f>Q1304*H1304</f>
        <v>0</v>
      </c>
      <c r="S1304" s="138">
        <v>1.2999999999999999E-3</v>
      </c>
      <c r="T1304" s="139">
        <f>S1304*H1304</f>
        <v>2.0799999999999999E-2</v>
      </c>
      <c r="AR1304" s="140" t="s">
        <v>233</v>
      </c>
      <c r="AT1304" s="140" t="s">
        <v>149</v>
      </c>
      <c r="AU1304" s="140" t="s">
        <v>85</v>
      </c>
      <c r="AY1304" s="17" t="s">
        <v>147</v>
      </c>
      <c r="BE1304" s="141">
        <f>IF(N1304="základní",J1304,0)</f>
        <v>0</v>
      </c>
      <c r="BF1304" s="141">
        <f>IF(N1304="snížená",J1304,0)</f>
        <v>0</v>
      </c>
      <c r="BG1304" s="141">
        <f>IF(N1304="zákl. přenesená",J1304,0)</f>
        <v>0</v>
      </c>
      <c r="BH1304" s="141">
        <f>IF(N1304="sníž. přenesená",J1304,0)</f>
        <v>0</v>
      </c>
      <c r="BI1304" s="141">
        <f>IF(N1304="nulová",J1304,0)</f>
        <v>0</v>
      </c>
      <c r="BJ1304" s="17" t="s">
        <v>83</v>
      </c>
      <c r="BK1304" s="141">
        <f>ROUND(I1304*H1304,2)</f>
        <v>0</v>
      </c>
      <c r="BL1304" s="17" t="s">
        <v>233</v>
      </c>
      <c r="BM1304" s="140" t="s">
        <v>1260</v>
      </c>
    </row>
    <row r="1305" spans="2:65" s="1" customFormat="1" ht="11.25">
      <c r="B1305" s="32"/>
      <c r="D1305" s="142" t="s">
        <v>155</v>
      </c>
      <c r="F1305" s="143" t="s">
        <v>1261</v>
      </c>
      <c r="I1305" s="144"/>
      <c r="L1305" s="32"/>
      <c r="M1305" s="145"/>
      <c r="T1305" s="53"/>
      <c r="AT1305" s="17" t="s">
        <v>155</v>
      </c>
      <c r="AU1305" s="17" t="s">
        <v>85</v>
      </c>
    </row>
    <row r="1306" spans="2:65" s="1" customFormat="1" ht="37.9" customHeight="1">
      <c r="B1306" s="32"/>
      <c r="C1306" s="128" t="s">
        <v>1262</v>
      </c>
      <c r="D1306" s="128" t="s">
        <v>149</v>
      </c>
      <c r="E1306" s="129" t="s">
        <v>1263</v>
      </c>
      <c r="F1306" s="130" t="s">
        <v>1264</v>
      </c>
      <c r="G1306" s="131" t="s">
        <v>286</v>
      </c>
      <c r="H1306" s="132">
        <v>1</v>
      </c>
      <c r="I1306" s="133"/>
      <c r="J1306" s="134">
        <f>ROUND(I1306*H1306,2)</f>
        <v>0</v>
      </c>
      <c r="K1306" s="135"/>
      <c r="L1306" s="32"/>
      <c r="M1306" s="136" t="s">
        <v>19</v>
      </c>
      <c r="N1306" s="137" t="s">
        <v>46</v>
      </c>
      <c r="P1306" s="138">
        <f>O1306*H1306</f>
        <v>0</v>
      </c>
      <c r="Q1306" s="138">
        <v>0</v>
      </c>
      <c r="R1306" s="138">
        <f>Q1306*H1306</f>
        <v>0</v>
      </c>
      <c r="S1306" s="138">
        <v>1E-3</v>
      </c>
      <c r="T1306" s="139">
        <f>S1306*H1306</f>
        <v>1E-3</v>
      </c>
      <c r="AR1306" s="140" t="s">
        <v>233</v>
      </c>
      <c r="AT1306" s="140" t="s">
        <v>149</v>
      </c>
      <c r="AU1306" s="140" t="s">
        <v>85</v>
      </c>
      <c r="AY1306" s="17" t="s">
        <v>147</v>
      </c>
      <c r="BE1306" s="141">
        <f>IF(N1306="základní",J1306,0)</f>
        <v>0</v>
      </c>
      <c r="BF1306" s="141">
        <f>IF(N1306="snížená",J1306,0)</f>
        <v>0</v>
      </c>
      <c r="BG1306" s="141">
        <f>IF(N1306="zákl. přenesená",J1306,0)</f>
        <v>0</v>
      </c>
      <c r="BH1306" s="141">
        <f>IF(N1306="sníž. přenesená",J1306,0)</f>
        <v>0</v>
      </c>
      <c r="BI1306" s="141">
        <f>IF(N1306="nulová",J1306,0)</f>
        <v>0</v>
      </c>
      <c r="BJ1306" s="17" t="s">
        <v>83</v>
      </c>
      <c r="BK1306" s="141">
        <f>ROUND(I1306*H1306,2)</f>
        <v>0</v>
      </c>
      <c r="BL1306" s="17" t="s">
        <v>233</v>
      </c>
      <c r="BM1306" s="140" t="s">
        <v>1265</v>
      </c>
    </row>
    <row r="1307" spans="2:65" s="1" customFormat="1" ht="11.25">
      <c r="B1307" s="32"/>
      <c r="D1307" s="142" t="s">
        <v>155</v>
      </c>
      <c r="F1307" s="143" t="s">
        <v>1266</v>
      </c>
      <c r="I1307" s="144"/>
      <c r="L1307" s="32"/>
      <c r="M1307" s="145"/>
      <c r="T1307" s="53"/>
      <c r="AT1307" s="17" t="s">
        <v>155</v>
      </c>
      <c r="AU1307" s="17" t="s">
        <v>85</v>
      </c>
    </row>
    <row r="1308" spans="2:65" s="1" customFormat="1" ht="37.9" customHeight="1">
      <c r="B1308" s="32"/>
      <c r="C1308" s="128" t="s">
        <v>1267</v>
      </c>
      <c r="D1308" s="128" t="s">
        <v>149</v>
      </c>
      <c r="E1308" s="129" t="s">
        <v>1268</v>
      </c>
      <c r="F1308" s="130" t="s">
        <v>1269</v>
      </c>
      <c r="G1308" s="131" t="s">
        <v>236</v>
      </c>
      <c r="H1308" s="132">
        <v>176.9</v>
      </c>
      <c r="I1308" s="133"/>
      <c r="J1308" s="134">
        <f>ROUND(I1308*H1308,2)</f>
        <v>0</v>
      </c>
      <c r="K1308" s="135"/>
      <c r="L1308" s="32"/>
      <c r="M1308" s="136" t="s">
        <v>19</v>
      </c>
      <c r="N1308" s="137" t="s">
        <v>46</v>
      </c>
      <c r="P1308" s="138">
        <f>O1308*H1308</f>
        <v>0</v>
      </c>
      <c r="Q1308" s="138">
        <v>0</v>
      </c>
      <c r="R1308" s="138">
        <f>Q1308*H1308</f>
        <v>0</v>
      </c>
      <c r="S1308" s="138">
        <v>0</v>
      </c>
      <c r="T1308" s="139">
        <f>S1308*H1308</f>
        <v>0</v>
      </c>
      <c r="AR1308" s="140" t="s">
        <v>233</v>
      </c>
      <c r="AT1308" s="140" t="s">
        <v>149</v>
      </c>
      <c r="AU1308" s="140" t="s">
        <v>85</v>
      </c>
      <c r="AY1308" s="17" t="s">
        <v>147</v>
      </c>
      <c r="BE1308" s="141">
        <f>IF(N1308="základní",J1308,0)</f>
        <v>0</v>
      </c>
      <c r="BF1308" s="141">
        <f>IF(N1308="snížená",J1308,0)</f>
        <v>0</v>
      </c>
      <c r="BG1308" s="141">
        <f>IF(N1308="zákl. přenesená",J1308,0)</f>
        <v>0</v>
      </c>
      <c r="BH1308" s="141">
        <f>IF(N1308="sníž. přenesená",J1308,0)</f>
        <v>0</v>
      </c>
      <c r="BI1308" s="141">
        <f>IF(N1308="nulová",J1308,0)</f>
        <v>0</v>
      </c>
      <c r="BJ1308" s="17" t="s">
        <v>83</v>
      </c>
      <c r="BK1308" s="141">
        <f>ROUND(I1308*H1308,2)</f>
        <v>0</v>
      </c>
      <c r="BL1308" s="17" t="s">
        <v>233</v>
      </c>
      <c r="BM1308" s="140" t="s">
        <v>1270</v>
      </c>
    </row>
    <row r="1309" spans="2:65" s="1" customFormat="1" ht="11.25">
      <c r="B1309" s="32"/>
      <c r="D1309" s="142" t="s">
        <v>155</v>
      </c>
      <c r="F1309" s="143" t="s">
        <v>1271</v>
      </c>
      <c r="I1309" s="144"/>
      <c r="L1309" s="32"/>
      <c r="M1309" s="145"/>
      <c r="T1309" s="53"/>
      <c r="AT1309" s="17" t="s">
        <v>155</v>
      </c>
      <c r="AU1309" s="17" t="s">
        <v>85</v>
      </c>
    </row>
    <row r="1310" spans="2:65" s="13" customFormat="1" ht="22.5">
      <c r="B1310" s="165"/>
      <c r="D1310" s="158" t="s">
        <v>218</v>
      </c>
      <c r="E1310" s="166" t="s">
        <v>19</v>
      </c>
      <c r="F1310" s="167" t="s">
        <v>1272</v>
      </c>
      <c r="H1310" s="166" t="s">
        <v>19</v>
      </c>
      <c r="I1310" s="168"/>
      <c r="L1310" s="165"/>
      <c r="M1310" s="169"/>
      <c r="T1310" s="170"/>
      <c r="AT1310" s="166" t="s">
        <v>218</v>
      </c>
      <c r="AU1310" s="166" t="s">
        <v>85</v>
      </c>
      <c r="AV1310" s="13" t="s">
        <v>83</v>
      </c>
      <c r="AW1310" s="13" t="s">
        <v>37</v>
      </c>
      <c r="AX1310" s="13" t="s">
        <v>75</v>
      </c>
      <c r="AY1310" s="166" t="s">
        <v>147</v>
      </c>
    </row>
    <row r="1311" spans="2:65" s="13" customFormat="1" ht="11.25">
      <c r="B1311" s="165"/>
      <c r="D1311" s="158" t="s">
        <v>218</v>
      </c>
      <c r="E1311" s="166" t="s">
        <v>19</v>
      </c>
      <c r="F1311" s="167" t="s">
        <v>1273</v>
      </c>
      <c r="H1311" s="166" t="s">
        <v>19</v>
      </c>
      <c r="I1311" s="168"/>
      <c r="L1311" s="165"/>
      <c r="M1311" s="169"/>
      <c r="T1311" s="170"/>
      <c r="AT1311" s="166" t="s">
        <v>218</v>
      </c>
      <c r="AU1311" s="166" t="s">
        <v>85</v>
      </c>
      <c r="AV1311" s="13" t="s">
        <v>83</v>
      </c>
      <c r="AW1311" s="13" t="s">
        <v>37</v>
      </c>
      <c r="AX1311" s="13" t="s">
        <v>75</v>
      </c>
      <c r="AY1311" s="166" t="s">
        <v>147</v>
      </c>
    </row>
    <row r="1312" spans="2:65" s="12" customFormat="1" ht="22.5">
      <c r="B1312" s="157"/>
      <c r="D1312" s="158" t="s">
        <v>218</v>
      </c>
      <c r="E1312" s="164" t="s">
        <v>19</v>
      </c>
      <c r="F1312" s="159" t="s">
        <v>1274</v>
      </c>
      <c r="H1312" s="160">
        <v>176.9</v>
      </c>
      <c r="I1312" s="161"/>
      <c r="L1312" s="157"/>
      <c r="M1312" s="162"/>
      <c r="T1312" s="163"/>
      <c r="AT1312" s="164" t="s">
        <v>218</v>
      </c>
      <c r="AU1312" s="164" t="s">
        <v>85</v>
      </c>
      <c r="AV1312" s="12" t="s">
        <v>85</v>
      </c>
      <c r="AW1312" s="12" t="s">
        <v>37</v>
      </c>
      <c r="AX1312" s="12" t="s">
        <v>83</v>
      </c>
      <c r="AY1312" s="164" t="s">
        <v>147</v>
      </c>
    </row>
    <row r="1313" spans="2:65" s="1" customFormat="1" ht="16.5" customHeight="1">
      <c r="B1313" s="32"/>
      <c r="C1313" s="146" t="s">
        <v>780</v>
      </c>
      <c r="D1313" s="146" t="s">
        <v>213</v>
      </c>
      <c r="E1313" s="147" t="s">
        <v>1275</v>
      </c>
      <c r="F1313" s="148" t="s">
        <v>1276</v>
      </c>
      <c r="G1313" s="149" t="s">
        <v>236</v>
      </c>
      <c r="H1313" s="150">
        <v>191.05199999999999</v>
      </c>
      <c r="I1313" s="151"/>
      <c r="J1313" s="152">
        <f>ROUND(I1313*H1313,2)</f>
        <v>0</v>
      </c>
      <c r="K1313" s="153"/>
      <c r="L1313" s="154"/>
      <c r="M1313" s="155" t="s">
        <v>19</v>
      </c>
      <c r="N1313" s="156" t="s">
        <v>46</v>
      </c>
      <c r="P1313" s="138">
        <f>O1313*H1313</f>
        <v>0</v>
      </c>
      <c r="Q1313" s="138">
        <v>1.4999999999999999E-4</v>
      </c>
      <c r="R1313" s="138">
        <f>Q1313*H1313</f>
        <v>2.8657799999999997E-2</v>
      </c>
      <c r="S1313" s="138">
        <v>0</v>
      </c>
      <c r="T1313" s="139">
        <f>S1313*H1313</f>
        <v>0</v>
      </c>
      <c r="AR1313" s="140" t="s">
        <v>330</v>
      </c>
      <c r="AT1313" s="140" t="s">
        <v>213</v>
      </c>
      <c r="AU1313" s="140" t="s">
        <v>85</v>
      </c>
      <c r="AY1313" s="17" t="s">
        <v>147</v>
      </c>
      <c r="BE1313" s="141">
        <f>IF(N1313="základní",J1313,0)</f>
        <v>0</v>
      </c>
      <c r="BF1313" s="141">
        <f>IF(N1313="snížená",J1313,0)</f>
        <v>0</v>
      </c>
      <c r="BG1313" s="141">
        <f>IF(N1313="zákl. přenesená",J1313,0)</f>
        <v>0</v>
      </c>
      <c r="BH1313" s="141">
        <f>IF(N1313="sníž. přenesená",J1313,0)</f>
        <v>0</v>
      </c>
      <c r="BI1313" s="141">
        <f>IF(N1313="nulová",J1313,0)</f>
        <v>0</v>
      </c>
      <c r="BJ1313" s="17" t="s">
        <v>83</v>
      </c>
      <c r="BK1313" s="141">
        <f>ROUND(I1313*H1313,2)</f>
        <v>0</v>
      </c>
      <c r="BL1313" s="17" t="s">
        <v>233</v>
      </c>
      <c r="BM1313" s="140" t="s">
        <v>1277</v>
      </c>
    </row>
    <row r="1314" spans="2:65" s="12" customFormat="1" ht="11.25">
      <c r="B1314" s="157"/>
      <c r="D1314" s="158" t="s">
        <v>218</v>
      </c>
      <c r="F1314" s="159" t="s">
        <v>1278</v>
      </c>
      <c r="H1314" s="160">
        <v>191.05199999999999</v>
      </c>
      <c r="I1314" s="161"/>
      <c r="L1314" s="157"/>
      <c r="M1314" s="162"/>
      <c r="T1314" s="163"/>
      <c r="AT1314" s="164" t="s">
        <v>218</v>
      </c>
      <c r="AU1314" s="164" t="s">
        <v>85</v>
      </c>
      <c r="AV1314" s="12" t="s">
        <v>85</v>
      </c>
      <c r="AW1314" s="12" t="s">
        <v>4</v>
      </c>
      <c r="AX1314" s="12" t="s">
        <v>83</v>
      </c>
      <c r="AY1314" s="164" t="s">
        <v>147</v>
      </c>
    </row>
    <row r="1315" spans="2:65" s="11" customFormat="1" ht="22.9" customHeight="1">
      <c r="B1315" s="116"/>
      <c r="D1315" s="117" t="s">
        <v>74</v>
      </c>
      <c r="E1315" s="126" t="s">
        <v>1279</v>
      </c>
      <c r="F1315" s="126" t="s">
        <v>1280</v>
      </c>
      <c r="I1315" s="119"/>
      <c r="J1315" s="127">
        <f>BK1315</f>
        <v>0</v>
      </c>
      <c r="L1315" s="116"/>
      <c r="M1315" s="121"/>
      <c r="P1315" s="122">
        <f>SUM(P1316:P1325)</f>
        <v>0</v>
      </c>
      <c r="R1315" s="122">
        <f>SUM(R1316:R1325)</f>
        <v>5.0000000000000001E-3</v>
      </c>
      <c r="T1315" s="123">
        <f>SUM(T1316:T1325)</f>
        <v>2.8000000000000001E-2</v>
      </c>
      <c r="AR1315" s="117" t="s">
        <v>85</v>
      </c>
      <c r="AT1315" s="124" t="s">
        <v>74</v>
      </c>
      <c r="AU1315" s="124" t="s">
        <v>83</v>
      </c>
      <c r="AY1315" s="117" t="s">
        <v>147</v>
      </c>
      <c r="BK1315" s="125">
        <f>SUM(BK1316:BK1325)</f>
        <v>0</v>
      </c>
    </row>
    <row r="1316" spans="2:65" s="1" customFormat="1" ht="24.2" customHeight="1">
      <c r="B1316" s="32"/>
      <c r="C1316" s="128" t="s">
        <v>1281</v>
      </c>
      <c r="D1316" s="128" t="s">
        <v>149</v>
      </c>
      <c r="E1316" s="129" t="s">
        <v>1282</v>
      </c>
      <c r="F1316" s="130" t="s">
        <v>1283</v>
      </c>
      <c r="G1316" s="131" t="s">
        <v>286</v>
      </c>
      <c r="H1316" s="132">
        <v>1</v>
      </c>
      <c r="I1316" s="133"/>
      <c r="J1316" s="134">
        <f>ROUND(I1316*H1316,2)</f>
        <v>0</v>
      </c>
      <c r="K1316" s="135"/>
      <c r="L1316" s="32"/>
      <c r="M1316" s="136" t="s">
        <v>19</v>
      </c>
      <c r="N1316" s="137" t="s">
        <v>46</v>
      </c>
      <c r="P1316" s="138">
        <f>O1316*H1316</f>
        <v>0</v>
      </c>
      <c r="Q1316" s="138">
        <v>0</v>
      </c>
      <c r="R1316" s="138">
        <f>Q1316*H1316</f>
        <v>0</v>
      </c>
      <c r="S1316" s="138">
        <v>0</v>
      </c>
      <c r="T1316" s="139">
        <f>S1316*H1316</f>
        <v>0</v>
      </c>
      <c r="AR1316" s="140" t="s">
        <v>233</v>
      </c>
      <c r="AT1316" s="140" t="s">
        <v>149</v>
      </c>
      <c r="AU1316" s="140" t="s">
        <v>85</v>
      </c>
      <c r="AY1316" s="17" t="s">
        <v>147</v>
      </c>
      <c r="BE1316" s="141">
        <f>IF(N1316="základní",J1316,0)</f>
        <v>0</v>
      </c>
      <c r="BF1316" s="141">
        <f>IF(N1316="snížená",J1316,0)</f>
        <v>0</v>
      </c>
      <c r="BG1316" s="141">
        <f>IF(N1316="zákl. přenesená",J1316,0)</f>
        <v>0</v>
      </c>
      <c r="BH1316" s="141">
        <f>IF(N1316="sníž. přenesená",J1316,0)</f>
        <v>0</v>
      </c>
      <c r="BI1316" s="141">
        <f>IF(N1316="nulová",J1316,0)</f>
        <v>0</v>
      </c>
      <c r="BJ1316" s="17" t="s">
        <v>83</v>
      </c>
      <c r="BK1316" s="141">
        <f>ROUND(I1316*H1316,2)</f>
        <v>0</v>
      </c>
      <c r="BL1316" s="17" t="s">
        <v>233</v>
      </c>
      <c r="BM1316" s="140" t="s">
        <v>1284</v>
      </c>
    </row>
    <row r="1317" spans="2:65" s="1" customFormat="1" ht="24.2" customHeight="1">
      <c r="B1317" s="32"/>
      <c r="C1317" s="128" t="s">
        <v>1285</v>
      </c>
      <c r="D1317" s="128" t="s">
        <v>149</v>
      </c>
      <c r="E1317" s="129" t="s">
        <v>1286</v>
      </c>
      <c r="F1317" s="130" t="s">
        <v>1287</v>
      </c>
      <c r="G1317" s="131" t="s">
        <v>286</v>
      </c>
      <c r="H1317" s="132">
        <v>4</v>
      </c>
      <c r="I1317" s="133"/>
      <c r="J1317" s="134">
        <f>ROUND(I1317*H1317,2)</f>
        <v>0</v>
      </c>
      <c r="K1317" s="135"/>
      <c r="L1317" s="32"/>
      <c r="M1317" s="136" t="s">
        <v>19</v>
      </c>
      <c r="N1317" s="137" t="s">
        <v>46</v>
      </c>
      <c r="P1317" s="138">
        <f>O1317*H1317</f>
        <v>0</v>
      </c>
      <c r="Q1317" s="138">
        <v>0</v>
      </c>
      <c r="R1317" s="138">
        <f>Q1317*H1317</f>
        <v>0</v>
      </c>
      <c r="S1317" s="138">
        <v>0</v>
      </c>
      <c r="T1317" s="139">
        <f>S1317*H1317</f>
        <v>0</v>
      </c>
      <c r="AR1317" s="140" t="s">
        <v>233</v>
      </c>
      <c r="AT1317" s="140" t="s">
        <v>149</v>
      </c>
      <c r="AU1317" s="140" t="s">
        <v>85</v>
      </c>
      <c r="AY1317" s="17" t="s">
        <v>147</v>
      </c>
      <c r="BE1317" s="141">
        <f>IF(N1317="základní",J1317,0)</f>
        <v>0</v>
      </c>
      <c r="BF1317" s="141">
        <f>IF(N1317="snížená",J1317,0)</f>
        <v>0</v>
      </c>
      <c r="BG1317" s="141">
        <f>IF(N1317="zákl. přenesená",J1317,0)</f>
        <v>0</v>
      </c>
      <c r="BH1317" s="141">
        <f>IF(N1317="sníž. přenesená",J1317,0)</f>
        <v>0</v>
      </c>
      <c r="BI1317" s="141">
        <f>IF(N1317="nulová",J1317,0)</f>
        <v>0</v>
      </c>
      <c r="BJ1317" s="17" t="s">
        <v>83</v>
      </c>
      <c r="BK1317" s="141">
        <f>ROUND(I1317*H1317,2)</f>
        <v>0</v>
      </c>
      <c r="BL1317" s="17" t="s">
        <v>233</v>
      </c>
      <c r="BM1317" s="140" t="s">
        <v>1288</v>
      </c>
    </row>
    <row r="1318" spans="2:65" s="1" customFormat="1" ht="11.25">
      <c r="B1318" s="32"/>
      <c r="D1318" s="142" t="s">
        <v>155</v>
      </c>
      <c r="F1318" s="143" t="s">
        <v>1289</v>
      </c>
      <c r="I1318" s="144"/>
      <c r="L1318" s="32"/>
      <c r="M1318" s="145"/>
      <c r="T1318" s="53"/>
      <c r="AT1318" s="17" t="s">
        <v>155</v>
      </c>
      <c r="AU1318" s="17" t="s">
        <v>85</v>
      </c>
    </row>
    <row r="1319" spans="2:65" s="1" customFormat="1" ht="24.2" customHeight="1">
      <c r="B1319" s="32"/>
      <c r="C1319" s="128" t="s">
        <v>1290</v>
      </c>
      <c r="D1319" s="128" t="s">
        <v>149</v>
      </c>
      <c r="E1319" s="129" t="s">
        <v>1291</v>
      </c>
      <c r="F1319" s="130" t="s">
        <v>1292</v>
      </c>
      <c r="G1319" s="131" t="s">
        <v>286</v>
      </c>
      <c r="H1319" s="132">
        <v>1</v>
      </c>
      <c r="I1319" s="133"/>
      <c r="J1319" s="134">
        <f>ROUND(I1319*H1319,2)</f>
        <v>0</v>
      </c>
      <c r="K1319" s="135"/>
      <c r="L1319" s="32"/>
      <c r="M1319" s="136" t="s">
        <v>19</v>
      </c>
      <c r="N1319" s="137" t="s">
        <v>46</v>
      </c>
      <c r="P1319" s="138">
        <f>O1319*H1319</f>
        <v>0</v>
      </c>
      <c r="Q1319" s="138">
        <v>0</v>
      </c>
      <c r="R1319" s="138">
        <f>Q1319*H1319</f>
        <v>0</v>
      </c>
      <c r="S1319" s="138">
        <v>0</v>
      </c>
      <c r="T1319" s="139">
        <f>S1319*H1319</f>
        <v>0</v>
      </c>
      <c r="AR1319" s="140" t="s">
        <v>233</v>
      </c>
      <c r="AT1319" s="140" t="s">
        <v>149</v>
      </c>
      <c r="AU1319" s="140" t="s">
        <v>85</v>
      </c>
      <c r="AY1319" s="17" t="s">
        <v>147</v>
      </c>
      <c r="BE1319" s="141">
        <f>IF(N1319="základní",J1319,0)</f>
        <v>0</v>
      </c>
      <c r="BF1319" s="141">
        <f>IF(N1319="snížená",J1319,0)</f>
        <v>0</v>
      </c>
      <c r="BG1319" s="141">
        <f>IF(N1319="zákl. přenesená",J1319,0)</f>
        <v>0</v>
      </c>
      <c r="BH1319" s="141">
        <f>IF(N1319="sníž. přenesená",J1319,0)</f>
        <v>0</v>
      </c>
      <c r="BI1319" s="141">
        <f>IF(N1319="nulová",J1319,0)</f>
        <v>0</v>
      </c>
      <c r="BJ1319" s="17" t="s">
        <v>83</v>
      </c>
      <c r="BK1319" s="141">
        <f>ROUND(I1319*H1319,2)</f>
        <v>0</v>
      </c>
      <c r="BL1319" s="17" t="s">
        <v>233</v>
      </c>
      <c r="BM1319" s="140" t="s">
        <v>1293</v>
      </c>
    </row>
    <row r="1320" spans="2:65" s="1" customFormat="1" ht="11.25">
      <c r="B1320" s="32"/>
      <c r="D1320" s="142" t="s">
        <v>155</v>
      </c>
      <c r="F1320" s="143" t="s">
        <v>1294</v>
      </c>
      <c r="I1320" s="144"/>
      <c r="L1320" s="32"/>
      <c r="M1320" s="145"/>
      <c r="T1320" s="53"/>
      <c r="AT1320" s="17" t="s">
        <v>155</v>
      </c>
      <c r="AU1320" s="17" t="s">
        <v>85</v>
      </c>
    </row>
    <row r="1321" spans="2:65" s="1" customFormat="1" ht="24.2" customHeight="1">
      <c r="B1321" s="32"/>
      <c r="C1321" s="146" t="s">
        <v>1295</v>
      </c>
      <c r="D1321" s="146" t="s">
        <v>213</v>
      </c>
      <c r="E1321" s="147" t="s">
        <v>1296</v>
      </c>
      <c r="F1321" s="148" t="s">
        <v>1297</v>
      </c>
      <c r="G1321" s="149" t="s">
        <v>286</v>
      </c>
      <c r="H1321" s="150">
        <v>1</v>
      </c>
      <c r="I1321" s="151"/>
      <c r="J1321" s="152">
        <f>ROUND(I1321*H1321,2)</f>
        <v>0</v>
      </c>
      <c r="K1321" s="153"/>
      <c r="L1321" s="154"/>
      <c r="M1321" s="155" t="s">
        <v>19</v>
      </c>
      <c r="N1321" s="156" t="s">
        <v>46</v>
      </c>
      <c r="P1321" s="138">
        <f>O1321*H1321</f>
        <v>0</v>
      </c>
      <c r="Q1321" s="138">
        <v>5.0000000000000001E-3</v>
      </c>
      <c r="R1321" s="138">
        <f>Q1321*H1321</f>
        <v>5.0000000000000001E-3</v>
      </c>
      <c r="S1321" s="138">
        <v>0</v>
      </c>
      <c r="T1321" s="139">
        <f>S1321*H1321</f>
        <v>0</v>
      </c>
      <c r="AR1321" s="140" t="s">
        <v>330</v>
      </c>
      <c r="AT1321" s="140" t="s">
        <v>213</v>
      </c>
      <c r="AU1321" s="140" t="s">
        <v>85</v>
      </c>
      <c r="AY1321" s="17" t="s">
        <v>147</v>
      </c>
      <c r="BE1321" s="141">
        <f>IF(N1321="základní",J1321,0)</f>
        <v>0</v>
      </c>
      <c r="BF1321" s="141">
        <f>IF(N1321="snížená",J1321,0)</f>
        <v>0</v>
      </c>
      <c r="BG1321" s="141">
        <f>IF(N1321="zákl. přenesená",J1321,0)</f>
        <v>0</v>
      </c>
      <c r="BH1321" s="141">
        <f>IF(N1321="sníž. přenesená",J1321,0)</f>
        <v>0</v>
      </c>
      <c r="BI1321" s="141">
        <f>IF(N1321="nulová",J1321,0)</f>
        <v>0</v>
      </c>
      <c r="BJ1321" s="17" t="s">
        <v>83</v>
      </c>
      <c r="BK1321" s="141">
        <f>ROUND(I1321*H1321,2)</f>
        <v>0</v>
      </c>
      <c r="BL1321" s="17" t="s">
        <v>233</v>
      </c>
      <c r="BM1321" s="140" t="s">
        <v>1298</v>
      </c>
    </row>
    <row r="1322" spans="2:65" s="1" customFormat="1" ht="24.2" customHeight="1">
      <c r="B1322" s="32"/>
      <c r="C1322" s="128" t="s">
        <v>1299</v>
      </c>
      <c r="D1322" s="128" t="s">
        <v>149</v>
      </c>
      <c r="E1322" s="129" t="s">
        <v>1300</v>
      </c>
      <c r="F1322" s="130" t="s">
        <v>1301</v>
      </c>
      <c r="G1322" s="131" t="s">
        <v>286</v>
      </c>
      <c r="H1322" s="132">
        <v>4</v>
      </c>
      <c r="I1322" s="133"/>
      <c r="J1322" s="134">
        <f>ROUND(I1322*H1322,2)</f>
        <v>0</v>
      </c>
      <c r="K1322" s="135"/>
      <c r="L1322" s="32"/>
      <c r="M1322" s="136" t="s">
        <v>19</v>
      </c>
      <c r="N1322" s="137" t="s">
        <v>46</v>
      </c>
      <c r="P1322" s="138">
        <f>O1322*H1322</f>
        <v>0</v>
      </c>
      <c r="Q1322" s="138">
        <v>0</v>
      </c>
      <c r="R1322" s="138">
        <f>Q1322*H1322</f>
        <v>0</v>
      </c>
      <c r="S1322" s="138">
        <v>3.0000000000000001E-3</v>
      </c>
      <c r="T1322" s="139">
        <f>S1322*H1322</f>
        <v>1.2E-2</v>
      </c>
      <c r="AR1322" s="140" t="s">
        <v>233</v>
      </c>
      <c r="AT1322" s="140" t="s">
        <v>149</v>
      </c>
      <c r="AU1322" s="140" t="s">
        <v>85</v>
      </c>
      <c r="AY1322" s="17" t="s">
        <v>147</v>
      </c>
      <c r="BE1322" s="141">
        <f>IF(N1322="základní",J1322,0)</f>
        <v>0</v>
      </c>
      <c r="BF1322" s="141">
        <f>IF(N1322="snížená",J1322,0)</f>
        <v>0</v>
      </c>
      <c r="BG1322" s="141">
        <f>IF(N1322="zákl. přenesená",J1322,0)</f>
        <v>0</v>
      </c>
      <c r="BH1322" s="141">
        <f>IF(N1322="sníž. přenesená",J1322,0)</f>
        <v>0</v>
      </c>
      <c r="BI1322" s="141">
        <f>IF(N1322="nulová",J1322,0)</f>
        <v>0</v>
      </c>
      <c r="BJ1322" s="17" t="s">
        <v>83</v>
      </c>
      <c r="BK1322" s="141">
        <f>ROUND(I1322*H1322,2)</f>
        <v>0</v>
      </c>
      <c r="BL1322" s="17" t="s">
        <v>233</v>
      </c>
      <c r="BM1322" s="140" t="s">
        <v>1302</v>
      </c>
    </row>
    <row r="1323" spans="2:65" s="1" customFormat="1" ht="11.25">
      <c r="B1323" s="32"/>
      <c r="D1323" s="142" t="s">
        <v>155</v>
      </c>
      <c r="F1323" s="143" t="s">
        <v>1303</v>
      </c>
      <c r="I1323" s="144"/>
      <c r="L1323" s="32"/>
      <c r="M1323" s="145"/>
      <c r="T1323" s="53"/>
      <c r="AT1323" s="17" t="s">
        <v>155</v>
      </c>
      <c r="AU1323" s="17" t="s">
        <v>85</v>
      </c>
    </row>
    <row r="1324" spans="2:65" s="1" customFormat="1" ht="21.75" customHeight="1">
      <c r="B1324" s="32"/>
      <c r="C1324" s="128" t="s">
        <v>1304</v>
      </c>
      <c r="D1324" s="128" t="s">
        <v>149</v>
      </c>
      <c r="E1324" s="129" t="s">
        <v>1305</v>
      </c>
      <c r="F1324" s="130" t="s">
        <v>1306</v>
      </c>
      <c r="G1324" s="131" t="s">
        <v>286</v>
      </c>
      <c r="H1324" s="132">
        <v>1</v>
      </c>
      <c r="I1324" s="133"/>
      <c r="J1324" s="134">
        <f>ROUND(I1324*H1324,2)</f>
        <v>0</v>
      </c>
      <c r="K1324" s="135"/>
      <c r="L1324" s="32"/>
      <c r="M1324" s="136" t="s">
        <v>19</v>
      </c>
      <c r="N1324" s="137" t="s">
        <v>46</v>
      </c>
      <c r="P1324" s="138">
        <f>O1324*H1324</f>
        <v>0</v>
      </c>
      <c r="Q1324" s="138">
        <v>0</v>
      </c>
      <c r="R1324" s="138">
        <f>Q1324*H1324</f>
        <v>0</v>
      </c>
      <c r="S1324" s="138">
        <v>1.6E-2</v>
      </c>
      <c r="T1324" s="139">
        <f>S1324*H1324</f>
        <v>1.6E-2</v>
      </c>
      <c r="AR1324" s="140" t="s">
        <v>233</v>
      </c>
      <c r="AT1324" s="140" t="s">
        <v>149</v>
      </c>
      <c r="AU1324" s="140" t="s">
        <v>85</v>
      </c>
      <c r="AY1324" s="17" t="s">
        <v>147</v>
      </c>
      <c r="BE1324" s="141">
        <f>IF(N1324="základní",J1324,0)</f>
        <v>0</v>
      </c>
      <c r="BF1324" s="141">
        <f>IF(N1324="snížená",J1324,0)</f>
        <v>0</v>
      </c>
      <c r="BG1324" s="141">
        <f>IF(N1324="zákl. přenesená",J1324,0)</f>
        <v>0</v>
      </c>
      <c r="BH1324" s="141">
        <f>IF(N1324="sníž. přenesená",J1324,0)</f>
        <v>0</v>
      </c>
      <c r="BI1324" s="141">
        <f>IF(N1324="nulová",J1324,0)</f>
        <v>0</v>
      </c>
      <c r="BJ1324" s="17" t="s">
        <v>83</v>
      </c>
      <c r="BK1324" s="141">
        <f>ROUND(I1324*H1324,2)</f>
        <v>0</v>
      </c>
      <c r="BL1324" s="17" t="s">
        <v>233</v>
      </c>
      <c r="BM1324" s="140" t="s">
        <v>1307</v>
      </c>
    </row>
    <row r="1325" spans="2:65" s="1" customFormat="1" ht="11.25">
      <c r="B1325" s="32"/>
      <c r="D1325" s="142" t="s">
        <v>155</v>
      </c>
      <c r="F1325" s="143" t="s">
        <v>1308</v>
      </c>
      <c r="I1325" s="144"/>
      <c r="L1325" s="32"/>
      <c r="M1325" s="145"/>
      <c r="T1325" s="53"/>
      <c r="AT1325" s="17" t="s">
        <v>155</v>
      </c>
      <c r="AU1325" s="17" t="s">
        <v>85</v>
      </c>
    </row>
    <row r="1326" spans="2:65" s="11" customFormat="1" ht="22.9" customHeight="1">
      <c r="B1326" s="116"/>
      <c r="D1326" s="117" t="s">
        <v>74</v>
      </c>
      <c r="E1326" s="126" t="s">
        <v>1309</v>
      </c>
      <c r="F1326" s="126" t="s">
        <v>1310</v>
      </c>
      <c r="I1326" s="119"/>
      <c r="J1326" s="127">
        <f>BK1326</f>
        <v>0</v>
      </c>
      <c r="L1326" s="116"/>
      <c r="M1326" s="121"/>
      <c r="P1326" s="122">
        <f>SUM(P1327:P1338)</f>
        <v>0</v>
      </c>
      <c r="R1326" s="122">
        <f>SUM(R1327:R1338)</f>
        <v>3.9423999999999996E-3</v>
      </c>
      <c r="T1326" s="123">
        <f>SUM(T1327:T1338)</f>
        <v>4.7999999999999996E-3</v>
      </c>
      <c r="AR1326" s="117" t="s">
        <v>85</v>
      </c>
      <c r="AT1326" s="124" t="s">
        <v>74</v>
      </c>
      <c r="AU1326" s="124" t="s">
        <v>83</v>
      </c>
      <c r="AY1326" s="117" t="s">
        <v>147</v>
      </c>
      <c r="BK1326" s="125">
        <f>SUM(BK1327:BK1338)</f>
        <v>0</v>
      </c>
    </row>
    <row r="1327" spans="2:65" s="1" customFormat="1" ht="24.2" customHeight="1">
      <c r="B1327" s="32"/>
      <c r="C1327" s="128" t="s">
        <v>1311</v>
      </c>
      <c r="D1327" s="128" t="s">
        <v>149</v>
      </c>
      <c r="E1327" s="129" t="s">
        <v>1312</v>
      </c>
      <c r="F1327" s="130" t="s">
        <v>1313</v>
      </c>
      <c r="G1327" s="131" t="s">
        <v>286</v>
      </c>
      <c r="H1327" s="132">
        <v>1</v>
      </c>
      <c r="I1327" s="133"/>
      <c r="J1327" s="134">
        <f>ROUND(I1327*H1327,2)</f>
        <v>0</v>
      </c>
      <c r="K1327" s="135"/>
      <c r="L1327" s="32"/>
      <c r="M1327" s="136" t="s">
        <v>19</v>
      </c>
      <c r="N1327" s="137" t="s">
        <v>46</v>
      </c>
      <c r="P1327" s="138">
        <f>O1327*H1327</f>
        <v>0</v>
      </c>
      <c r="Q1327" s="138">
        <v>0</v>
      </c>
      <c r="R1327" s="138">
        <f>Q1327*H1327</f>
        <v>0</v>
      </c>
      <c r="S1327" s="138">
        <v>0</v>
      </c>
      <c r="T1327" s="139">
        <f>S1327*H1327</f>
        <v>0</v>
      </c>
      <c r="AR1327" s="140" t="s">
        <v>233</v>
      </c>
      <c r="AT1327" s="140" t="s">
        <v>149</v>
      </c>
      <c r="AU1327" s="140" t="s">
        <v>85</v>
      </c>
      <c r="AY1327" s="17" t="s">
        <v>147</v>
      </c>
      <c r="BE1327" s="141">
        <f>IF(N1327="základní",J1327,0)</f>
        <v>0</v>
      </c>
      <c r="BF1327" s="141">
        <f>IF(N1327="snížená",J1327,0)</f>
        <v>0</v>
      </c>
      <c r="BG1327" s="141">
        <f>IF(N1327="zákl. přenesená",J1327,0)</f>
        <v>0</v>
      </c>
      <c r="BH1327" s="141">
        <f>IF(N1327="sníž. přenesená",J1327,0)</f>
        <v>0</v>
      </c>
      <c r="BI1327" s="141">
        <f>IF(N1327="nulová",J1327,0)</f>
        <v>0</v>
      </c>
      <c r="BJ1327" s="17" t="s">
        <v>83</v>
      </c>
      <c r="BK1327" s="141">
        <f>ROUND(I1327*H1327,2)</f>
        <v>0</v>
      </c>
      <c r="BL1327" s="17" t="s">
        <v>233</v>
      </c>
      <c r="BM1327" s="140" t="s">
        <v>1314</v>
      </c>
    </row>
    <row r="1328" spans="2:65" s="1" customFormat="1" ht="11.25">
      <c r="B1328" s="32"/>
      <c r="D1328" s="142" t="s">
        <v>155</v>
      </c>
      <c r="F1328" s="143" t="s">
        <v>1315</v>
      </c>
      <c r="I1328" s="144"/>
      <c r="L1328" s="32"/>
      <c r="M1328" s="145"/>
      <c r="T1328" s="53"/>
      <c r="AT1328" s="17" t="s">
        <v>155</v>
      </c>
      <c r="AU1328" s="17" t="s">
        <v>85</v>
      </c>
    </row>
    <row r="1329" spans="2:65" s="1" customFormat="1" ht="24.2" customHeight="1">
      <c r="B1329" s="32"/>
      <c r="C1329" s="146" t="s">
        <v>1316</v>
      </c>
      <c r="D1329" s="146" t="s">
        <v>213</v>
      </c>
      <c r="E1329" s="147" t="s">
        <v>1317</v>
      </c>
      <c r="F1329" s="148" t="s">
        <v>1318</v>
      </c>
      <c r="G1329" s="149" t="s">
        <v>286</v>
      </c>
      <c r="H1329" s="150">
        <v>1</v>
      </c>
      <c r="I1329" s="151"/>
      <c r="J1329" s="152">
        <f>ROUND(I1329*H1329,2)</f>
        <v>0</v>
      </c>
      <c r="K1329" s="153"/>
      <c r="L1329" s="154"/>
      <c r="M1329" s="155" t="s">
        <v>19</v>
      </c>
      <c r="N1329" s="156" t="s">
        <v>46</v>
      </c>
      <c r="P1329" s="138">
        <f>O1329*H1329</f>
        <v>0</v>
      </c>
      <c r="Q1329" s="138">
        <v>0</v>
      </c>
      <c r="R1329" s="138">
        <f>Q1329*H1329</f>
        <v>0</v>
      </c>
      <c r="S1329" s="138">
        <v>0</v>
      </c>
      <c r="T1329" s="139">
        <f>S1329*H1329</f>
        <v>0</v>
      </c>
      <c r="AR1329" s="140" t="s">
        <v>330</v>
      </c>
      <c r="AT1329" s="140" t="s">
        <v>213</v>
      </c>
      <c r="AU1329" s="140" t="s">
        <v>85</v>
      </c>
      <c r="AY1329" s="17" t="s">
        <v>147</v>
      </c>
      <c r="BE1329" s="141">
        <f>IF(N1329="základní",J1329,0)</f>
        <v>0</v>
      </c>
      <c r="BF1329" s="141">
        <f>IF(N1329="snížená",J1329,0)</f>
        <v>0</v>
      </c>
      <c r="BG1329" s="141">
        <f>IF(N1329="zákl. přenesená",J1329,0)</f>
        <v>0</v>
      </c>
      <c r="BH1329" s="141">
        <f>IF(N1329="sníž. přenesená",J1329,0)</f>
        <v>0</v>
      </c>
      <c r="BI1329" s="141">
        <f>IF(N1329="nulová",J1329,0)</f>
        <v>0</v>
      </c>
      <c r="BJ1329" s="17" t="s">
        <v>83</v>
      </c>
      <c r="BK1329" s="141">
        <f>ROUND(I1329*H1329,2)</f>
        <v>0</v>
      </c>
      <c r="BL1329" s="17" t="s">
        <v>233</v>
      </c>
      <c r="BM1329" s="140" t="s">
        <v>1319</v>
      </c>
    </row>
    <row r="1330" spans="2:65" s="1" customFormat="1" ht="37.9" customHeight="1">
      <c r="B1330" s="32"/>
      <c r="C1330" s="128" t="s">
        <v>1320</v>
      </c>
      <c r="D1330" s="128" t="s">
        <v>149</v>
      </c>
      <c r="E1330" s="129" t="s">
        <v>1321</v>
      </c>
      <c r="F1330" s="130" t="s">
        <v>1322</v>
      </c>
      <c r="G1330" s="131" t="s">
        <v>286</v>
      </c>
      <c r="H1330" s="132">
        <v>32</v>
      </c>
      <c r="I1330" s="133"/>
      <c r="J1330" s="134">
        <f>ROUND(I1330*H1330,2)</f>
        <v>0</v>
      </c>
      <c r="K1330" s="135"/>
      <c r="L1330" s="32"/>
      <c r="M1330" s="136" t="s">
        <v>19</v>
      </c>
      <c r="N1330" s="137" t="s">
        <v>46</v>
      </c>
      <c r="P1330" s="138">
        <f>O1330*H1330</f>
        <v>0</v>
      </c>
      <c r="Q1330" s="138">
        <v>0</v>
      </c>
      <c r="R1330" s="138">
        <f>Q1330*H1330</f>
        <v>0</v>
      </c>
      <c r="S1330" s="138">
        <v>0</v>
      </c>
      <c r="T1330" s="139">
        <f>S1330*H1330</f>
        <v>0</v>
      </c>
      <c r="AR1330" s="140" t="s">
        <v>233</v>
      </c>
      <c r="AT1330" s="140" t="s">
        <v>149</v>
      </c>
      <c r="AU1330" s="140" t="s">
        <v>85</v>
      </c>
      <c r="AY1330" s="17" t="s">
        <v>147</v>
      </c>
      <c r="BE1330" s="141">
        <f>IF(N1330="základní",J1330,0)</f>
        <v>0</v>
      </c>
      <c r="BF1330" s="141">
        <f>IF(N1330="snížená",J1330,0)</f>
        <v>0</v>
      </c>
      <c r="BG1330" s="141">
        <f>IF(N1330="zákl. přenesená",J1330,0)</f>
        <v>0</v>
      </c>
      <c r="BH1330" s="141">
        <f>IF(N1330="sníž. přenesená",J1330,0)</f>
        <v>0</v>
      </c>
      <c r="BI1330" s="141">
        <f>IF(N1330="nulová",J1330,0)</f>
        <v>0</v>
      </c>
      <c r="BJ1330" s="17" t="s">
        <v>83</v>
      </c>
      <c r="BK1330" s="141">
        <f>ROUND(I1330*H1330,2)</f>
        <v>0</v>
      </c>
      <c r="BL1330" s="17" t="s">
        <v>233</v>
      </c>
      <c r="BM1330" s="140" t="s">
        <v>1323</v>
      </c>
    </row>
    <row r="1331" spans="2:65" s="1" customFormat="1" ht="11.25">
      <c r="B1331" s="32"/>
      <c r="D1331" s="142" t="s">
        <v>155</v>
      </c>
      <c r="F1331" s="143" t="s">
        <v>1324</v>
      </c>
      <c r="I1331" s="144"/>
      <c r="L1331" s="32"/>
      <c r="M1331" s="145"/>
      <c r="T1331" s="53"/>
      <c r="AT1331" s="17" t="s">
        <v>155</v>
      </c>
      <c r="AU1331" s="17" t="s">
        <v>85</v>
      </c>
    </row>
    <row r="1332" spans="2:65" s="1" customFormat="1" ht="33" customHeight="1">
      <c r="B1332" s="32"/>
      <c r="C1332" s="146" t="s">
        <v>1325</v>
      </c>
      <c r="D1332" s="146" t="s">
        <v>213</v>
      </c>
      <c r="E1332" s="147" t="s">
        <v>1326</v>
      </c>
      <c r="F1332" s="148" t="s">
        <v>1327</v>
      </c>
      <c r="G1332" s="149" t="s">
        <v>286</v>
      </c>
      <c r="H1332" s="150">
        <v>32</v>
      </c>
      <c r="I1332" s="151"/>
      <c r="J1332" s="152">
        <f>ROUND(I1332*H1332,2)</f>
        <v>0</v>
      </c>
      <c r="K1332" s="153"/>
      <c r="L1332" s="154"/>
      <c r="M1332" s="155" t="s">
        <v>19</v>
      </c>
      <c r="N1332" s="156" t="s">
        <v>46</v>
      </c>
      <c r="P1332" s="138">
        <f>O1332*H1332</f>
        <v>0</v>
      </c>
      <c r="Q1332" s="138">
        <v>0</v>
      </c>
      <c r="R1332" s="138">
        <f>Q1332*H1332</f>
        <v>0</v>
      </c>
      <c r="S1332" s="138">
        <v>0</v>
      </c>
      <c r="T1332" s="139">
        <f>S1332*H1332</f>
        <v>0</v>
      </c>
      <c r="AR1332" s="140" t="s">
        <v>330</v>
      </c>
      <c r="AT1332" s="140" t="s">
        <v>213</v>
      </c>
      <c r="AU1332" s="140" t="s">
        <v>85</v>
      </c>
      <c r="AY1332" s="17" t="s">
        <v>147</v>
      </c>
      <c r="BE1332" s="141">
        <f>IF(N1332="základní",J1332,0)</f>
        <v>0</v>
      </c>
      <c r="BF1332" s="141">
        <f>IF(N1332="snížená",J1332,0)</f>
        <v>0</v>
      </c>
      <c r="BG1332" s="141">
        <f>IF(N1332="zákl. přenesená",J1332,0)</f>
        <v>0</v>
      </c>
      <c r="BH1332" s="141">
        <f>IF(N1332="sníž. přenesená",J1332,0)</f>
        <v>0</v>
      </c>
      <c r="BI1332" s="141">
        <f>IF(N1332="nulová",J1332,0)</f>
        <v>0</v>
      </c>
      <c r="BJ1332" s="17" t="s">
        <v>83</v>
      </c>
      <c r="BK1332" s="141">
        <f>ROUND(I1332*H1332,2)</f>
        <v>0</v>
      </c>
      <c r="BL1332" s="17" t="s">
        <v>233</v>
      </c>
      <c r="BM1332" s="140" t="s">
        <v>1328</v>
      </c>
    </row>
    <row r="1333" spans="2:65" s="1" customFormat="1" ht="24.2" customHeight="1">
      <c r="B1333" s="32"/>
      <c r="C1333" s="128" t="s">
        <v>1329</v>
      </c>
      <c r="D1333" s="128" t="s">
        <v>149</v>
      </c>
      <c r="E1333" s="129" t="s">
        <v>1330</v>
      </c>
      <c r="F1333" s="130" t="s">
        <v>1331</v>
      </c>
      <c r="G1333" s="131" t="s">
        <v>286</v>
      </c>
      <c r="H1333" s="132">
        <v>32</v>
      </c>
      <c r="I1333" s="133"/>
      <c r="J1333" s="134">
        <f>ROUND(I1333*H1333,2)</f>
        <v>0</v>
      </c>
      <c r="K1333" s="135"/>
      <c r="L1333" s="32"/>
      <c r="M1333" s="136" t="s">
        <v>19</v>
      </c>
      <c r="N1333" s="137" t="s">
        <v>46</v>
      </c>
      <c r="P1333" s="138">
        <f>O1333*H1333</f>
        <v>0</v>
      </c>
      <c r="Q1333" s="138">
        <v>0</v>
      </c>
      <c r="R1333" s="138">
        <f>Q1333*H1333</f>
        <v>0</v>
      </c>
      <c r="S1333" s="138">
        <v>1.4999999999999999E-4</v>
      </c>
      <c r="T1333" s="139">
        <f>S1333*H1333</f>
        <v>4.7999999999999996E-3</v>
      </c>
      <c r="AR1333" s="140" t="s">
        <v>233</v>
      </c>
      <c r="AT1333" s="140" t="s">
        <v>149</v>
      </c>
      <c r="AU1333" s="140" t="s">
        <v>85</v>
      </c>
      <c r="AY1333" s="17" t="s">
        <v>147</v>
      </c>
      <c r="BE1333" s="141">
        <f>IF(N1333="základní",J1333,0)</f>
        <v>0</v>
      </c>
      <c r="BF1333" s="141">
        <f>IF(N1333="snížená",J1333,0)</f>
        <v>0</v>
      </c>
      <c r="BG1333" s="141">
        <f>IF(N1333="zákl. přenesená",J1333,0)</f>
        <v>0</v>
      </c>
      <c r="BH1333" s="141">
        <f>IF(N1333="sníž. přenesená",J1333,0)</f>
        <v>0</v>
      </c>
      <c r="BI1333" s="141">
        <f>IF(N1333="nulová",J1333,0)</f>
        <v>0</v>
      </c>
      <c r="BJ1333" s="17" t="s">
        <v>83</v>
      </c>
      <c r="BK1333" s="141">
        <f>ROUND(I1333*H1333,2)</f>
        <v>0</v>
      </c>
      <c r="BL1333" s="17" t="s">
        <v>233</v>
      </c>
      <c r="BM1333" s="140" t="s">
        <v>1332</v>
      </c>
    </row>
    <row r="1334" spans="2:65" s="1" customFormat="1" ht="11.25">
      <c r="B1334" s="32"/>
      <c r="D1334" s="142" t="s">
        <v>155</v>
      </c>
      <c r="F1334" s="143" t="s">
        <v>1333</v>
      </c>
      <c r="I1334" s="144"/>
      <c r="L1334" s="32"/>
      <c r="M1334" s="145"/>
      <c r="T1334" s="53"/>
      <c r="AT1334" s="17" t="s">
        <v>155</v>
      </c>
      <c r="AU1334" s="17" t="s">
        <v>85</v>
      </c>
    </row>
    <row r="1335" spans="2:65" s="1" customFormat="1" ht="37.9" customHeight="1">
      <c r="B1335" s="32"/>
      <c r="C1335" s="128" t="s">
        <v>1334</v>
      </c>
      <c r="D1335" s="128" t="s">
        <v>149</v>
      </c>
      <c r="E1335" s="129" t="s">
        <v>1335</v>
      </c>
      <c r="F1335" s="130" t="s">
        <v>1336</v>
      </c>
      <c r="G1335" s="131" t="s">
        <v>286</v>
      </c>
      <c r="H1335" s="132">
        <v>32</v>
      </c>
      <c r="I1335" s="133"/>
      <c r="J1335" s="134">
        <f>ROUND(I1335*H1335,2)</f>
        <v>0</v>
      </c>
      <c r="K1335" s="135"/>
      <c r="L1335" s="32"/>
      <c r="M1335" s="136" t="s">
        <v>19</v>
      </c>
      <c r="N1335" s="137" t="s">
        <v>46</v>
      </c>
      <c r="P1335" s="138">
        <f>O1335*H1335</f>
        <v>0</v>
      </c>
      <c r="Q1335" s="138">
        <v>0</v>
      </c>
      <c r="R1335" s="138">
        <f>Q1335*H1335</f>
        <v>0</v>
      </c>
      <c r="S1335" s="138">
        <v>0</v>
      </c>
      <c r="T1335" s="139">
        <f>S1335*H1335</f>
        <v>0</v>
      </c>
      <c r="AR1335" s="140" t="s">
        <v>233</v>
      </c>
      <c r="AT1335" s="140" t="s">
        <v>149</v>
      </c>
      <c r="AU1335" s="140" t="s">
        <v>85</v>
      </c>
      <c r="AY1335" s="17" t="s">
        <v>147</v>
      </c>
      <c r="BE1335" s="141">
        <f>IF(N1335="základní",J1335,0)</f>
        <v>0</v>
      </c>
      <c r="BF1335" s="141">
        <f>IF(N1335="snížená",J1335,0)</f>
        <v>0</v>
      </c>
      <c r="BG1335" s="141">
        <f>IF(N1335="zákl. přenesená",J1335,0)</f>
        <v>0</v>
      </c>
      <c r="BH1335" s="141">
        <f>IF(N1335="sníž. přenesená",J1335,0)</f>
        <v>0</v>
      </c>
      <c r="BI1335" s="141">
        <f>IF(N1335="nulová",J1335,0)</f>
        <v>0</v>
      </c>
      <c r="BJ1335" s="17" t="s">
        <v>83</v>
      </c>
      <c r="BK1335" s="141">
        <f>ROUND(I1335*H1335,2)</f>
        <v>0</v>
      </c>
      <c r="BL1335" s="17" t="s">
        <v>233</v>
      </c>
      <c r="BM1335" s="140" t="s">
        <v>1337</v>
      </c>
    </row>
    <row r="1336" spans="2:65" s="1" customFormat="1" ht="11.25">
      <c r="B1336" s="32"/>
      <c r="D1336" s="142" t="s">
        <v>155</v>
      </c>
      <c r="F1336" s="143" t="s">
        <v>1338</v>
      </c>
      <c r="I1336" s="144"/>
      <c r="L1336" s="32"/>
      <c r="M1336" s="145"/>
      <c r="T1336" s="53"/>
      <c r="AT1336" s="17" t="s">
        <v>155</v>
      </c>
      <c r="AU1336" s="17" t="s">
        <v>85</v>
      </c>
    </row>
    <row r="1337" spans="2:65" s="1" customFormat="1" ht="16.5" customHeight="1">
      <c r="B1337" s="32"/>
      <c r="C1337" s="146" t="s">
        <v>1339</v>
      </c>
      <c r="D1337" s="146" t="s">
        <v>213</v>
      </c>
      <c r="E1337" s="147" t="s">
        <v>1340</v>
      </c>
      <c r="F1337" s="148" t="s">
        <v>1341</v>
      </c>
      <c r="G1337" s="149" t="s">
        <v>236</v>
      </c>
      <c r="H1337" s="150">
        <v>5.6319999999999997</v>
      </c>
      <c r="I1337" s="151"/>
      <c r="J1337" s="152">
        <f>ROUND(I1337*H1337,2)</f>
        <v>0</v>
      </c>
      <c r="K1337" s="153"/>
      <c r="L1337" s="154"/>
      <c r="M1337" s="155" t="s">
        <v>19</v>
      </c>
      <c r="N1337" s="156" t="s">
        <v>46</v>
      </c>
      <c r="P1337" s="138">
        <f>O1337*H1337</f>
        <v>0</v>
      </c>
      <c r="Q1337" s="138">
        <v>6.9999999999999999E-4</v>
      </c>
      <c r="R1337" s="138">
        <f>Q1337*H1337</f>
        <v>3.9423999999999996E-3</v>
      </c>
      <c r="S1337" s="138">
        <v>0</v>
      </c>
      <c r="T1337" s="139">
        <f>S1337*H1337</f>
        <v>0</v>
      </c>
      <c r="AR1337" s="140" t="s">
        <v>330</v>
      </c>
      <c r="AT1337" s="140" t="s">
        <v>213</v>
      </c>
      <c r="AU1337" s="140" t="s">
        <v>85</v>
      </c>
      <c r="AY1337" s="17" t="s">
        <v>147</v>
      </c>
      <c r="BE1337" s="141">
        <f>IF(N1337="základní",J1337,0)</f>
        <v>0</v>
      </c>
      <c r="BF1337" s="141">
        <f>IF(N1337="snížená",J1337,0)</f>
        <v>0</v>
      </c>
      <c r="BG1337" s="141">
        <f>IF(N1337="zákl. přenesená",J1337,0)</f>
        <v>0</v>
      </c>
      <c r="BH1337" s="141">
        <f>IF(N1337="sníž. přenesená",J1337,0)</f>
        <v>0</v>
      </c>
      <c r="BI1337" s="141">
        <f>IF(N1337="nulová",J1337,0)</f>
        <v>0</v>
      </c>
      <c r="BJ1337" s="17" t="s">
        <v>83</v>
      </c>
      <c r="BK1337" s="141">
        <f>ROUND(I1337*H1337,2)</f>
        <v>0</v>
      </c>
      <c r="BL1337" s="17" t="s">
        <v>233</v>
      </c>
      <c r="BM1337" s="140" t="s">
        <v>1342</v>
      </c>
    </row>
    <row r="1338" spans="2:65" s="12" customFormat="1" ht="11.25">
      <c r="B1338" s="157"/>
      <c r="D1338" s="158" t="s">
        <v>218</v>
      </c>
      <c r="F1338" s="159" t="s">
        <v>1343</v>
      </c>
      <c r="H1338" s="160">
        <v>5.6319999999999997</v>
      </c>
      <c r="I1338" s="161"/>
      <c r="L1338" s="157"/>
      <c r="M1338" s="162"/>
      <c r="T1338" s="163"/>
      <c r="AT1338" s="164" t="s">
        <v>218</v>
      </c>
      <c r="AU1338" s="164" t="s">
        <v>85</v>
      </c>
      <c r="AV1338" s="12" t="s">
        <v>85</v>
      </c>
      <c r="AW1338" s="12" t="s">
        <v>4</v>
      </c>
      <c r="AX1338" s="12" t="s">
        <v>83</v>
      </c>
      <c r="AY1338" s="164" t="s">
        <v>147</v>
      </c>
    </row>
    <row r="1339" spans="2:65" s="11" customFormat="1" ht="22.9" customHeight="1">
      <c r="B1339" s="116"/>
      <c r="D1339" s="117" t="s">
        <v>74</v>
      </c>
      <c r="E1339" s="126" t="s">
        <v>1344</v>
      </c>
      <c r="F1339" s="126" t="s">
        <v>1345</v>
      </c>
      <c r="I1339" s="119"/>
      <c r="J1339" s="127">
        <f>BK1339</f>
        <v>0</v>
      </c>
      <c r="L1339" s="116"/>
      <c r="M1339" s="121"/>
      <c r="P1339" s="122">
        <f>SUM(P1340:P1354)</f>
        <v>0</v>
      </c>
      <c r="R1339" s="122">
        <f>SUM(R1340:R1354)</f>
        <v>0.140732</v>
      </c>
      <c r="T1339" s="123">
        <f>SUM(T1340:T1354)</f>
        <v>6.3501760000000003</v>
      </c>
      <c r="AR1339" s="117" t="s">
        <v>85</v>
      </c>
      <c r="AT1339" s="124" t="s">
        <v>74</v>
      </c>
      <c r="AU1339" s="124" t="s">
        <v>83</v>
      </c>
      <c r="AY1339" s="117" t="s">
        <v>147</v>
      </c>
      <c r="BK1339" s="125">
        <f>SUM(BK1340:BK1354)</f>
        <v>0</v>
      </c>
    </row>
    <row r="1340" spans="2:65" s="1" customFormat="1" ht="24.2" customHeight="1">
      <c r="B1340" s="32"/>
      <c r="C1340" s="128" t="s">
        <v>1346</v>
      </c>
      <c r="D1340" s="128" t="s">
        <v>149</v>
      </c>
      <c r="E1340" s="129" t="s">
        <v>1347</v>
      </c>
      <c r="F1340" s="130" t="s">
        <v>1348</v>
      </c>
      <c r="G1340" s="131" t="s">
        <v>159</v>
      </c>
      <c r="H1340" s="132">
        <v>247.28</v>
      </c>
      <c r="I1340" s="133"/>
      <c r="J1340" s="134">
        <f>ROUND(I1340*H1340,2)</f>
        <v>0</v>
      </c>
      <c r="K1340" s="135"/>
      <c r="L1340" s="32"/>
      <c r="M1340" s="136" t="s">
        <v>19</v>
      </c>
      <c r="N1340" s="137" t="s">
        <v>46</v>
      </c>
      <c r="P1340" s="138">
        <f>O1340*H1340</f>
        <v>0</v>
      </c>
      <c r="Q1340" s="138">
        <v>0</v>
      </c>
      <c r="R1340" s="138">
        <f>Q1340*H1340</f>
        <v>0</v>
      </c>
      <c r="S1340" s="138">
        <v>1.4E-2</v>
      </c>
      <c r="T1340" s="139">
        <f>S1340*H1340</f>
        <v>3.4619200000000001</v>
      </c>
      <c r="AR1340" s="140" t="s">
        <v>233</v>
      </c>
      <c r="AT1340" s="140" t="s">
        <v>149</v>
      </c>
      <c r="AU1340" s="140" t="s">
        <v>85</v>
      </c>
      <c r="AY1340" s="17" t="s">
        <v>147</v>
      </c>
      <c r="BE1340" s="141">
        <f>IF(N1340="základní",J1340,0)</f>
        <v>0</v>
      </c>
      <c r="BF1340" s="141">
        <f>IF(N1340="snížená",J1340,0)</f>
        <v>0</v>
      </c>
      <c r="BG1340" s="141">
        <f>IF(N1340="zákl. přenesená",J1340,0)</f>
        <v>0</v>
      </c>
      <c r="BH1340" s="141">
        <f>IF(N1340="sníž. přenesená",J1340,0)</f>
        <v>0</v>
      </c>
      <c r="BI1340" s="141">
        <f>IF(N1340="nulová",J1340,0)</f>
        <v>0</v>
      </c>
      <c r="BJ1340" s="17" t="s">
        <v>83</v>
      </c>
      <c r="BK1340" s="141">
        <f>ROUND(I1340*H1340,2)</f>
        <v>0</v>
      </c>
      <c r="BL1340" s="17" t="s">
        <v>233</v>
      </c>
      <c r="BM1340" s="140" t="s">
        <v>1349</v>
      </c>
    </row>
    <row r="1341" spans="2:65" s="1" customFormat="1" ht="11.25">
      <c r="B1341" s="32"/>
      <c r="D1341" s="142" t="s">
        <v>155</v>
      </c>
      <c r="F1341" s="143" t="s">
        <v>1350</v>
      </c>
      <c r="I1341" s="144"/>
      <c r="L1341" s="32"/>
      <c r="M1341" s="145"/>
      <c r="T1341" s="53"/>
      <c r="AT1341" s="17" t="s">
        <v>155</v>
      </c>
      <c r="AU1341" s="17" t="s">
        <v>85</v>
      </c>
    </row>
    <row r="1342" spans="2:65" s="13" customFormat="1" ht="11.25">
      <c r="B1342" s="165"/>
      <c r="D1342" s="158" t="s">
        <v>218</v>
      </c>
      <c r="E1342" s="166" t="s">
        <v>19</v>
      </c>
      <c r="F1342" s="167" t="s">
        <v>1351</v>
      </c>
      <c r="H1342" s="166" t="s">
        <v>19</v>
      </c>
      <c r="I1342" s="168"/>
      <c r="L1342" s="165"/>
      <c r="M1342" s="169"/>
      <c r="T1342" s="170"/>
      <c r="AT1342" s="166" t="s">
        <v>218</v>
      </c>
      <c r="AU1342" s="166" t="s">
        <v>85</v>
      </c>
      <c r="AV1342" s="13" t="s">
        <v>83</v>
      </c>
      <c r="AW1342" s="13" t="s">
        <v>37</v>
      </c>
      <c r="AX1342" s="13" t="s">
        <v>75</v>
      </c>
      <c r="AY1342" s="166" t="s">
        <v>147</v>
      </c>
    </row>
    <row r="1343" spans="2:65" s="12" customFormat="1" ht="22.5">
      <c r="B1343" s="157"/>
      <c r="D1343" s="158" t="s">
        <v>218</v>
      </c>
      <c r="E1343" s="164" t="s">
        <v>19</v>
      </c>
      <c r="F1343" s="159" t="s">
        <v>1352</v>
      </c>
      <c r="H1343" s="160">
        <v>247.28</v>
      </c>
      <c r="I1343" s="161"/>
      <c r="L1343" s="157"/>
      <c r="M1343" s="162"/>
      <c r="T1343" s="163"/>
      <c r="AT1343" s="164" t="s">
        <v>218</v>
      </c>
      <c r="AU1343" s="164" t="s">
        <v>85</v>
      </c>
      <c r="AV1343" s="12" t="s">
        <v>85</v>
      </c>
      <c r="AW1343" s="12" t="s">
        <v>37</v>
      </c>
      <c r="AX1343" s="12" t="s">
        <v>83</v>
      </c>
      <c r="AY1343" s="164" t="s">
        <v>147</v>
      </c>
    </row>
    <row r="1344" spans="2:65" s="1" customFormat="1" ht="49.15" customHeight="1">
      <c r="B1344" s="32"/>
      <c r="C1344" s="128" t="s">
        <v>1353</v>
      </c>
      <c r="D1344" s="128" t="s">
        <v>149</v>
      </c>
      <c r="E1344" s="129" t="s">
        <v>1354</v>
      </c>
      <c r="F1344" s="130" t="s">
        <v>1355</v>
      </c>
      <c r="G1344" s="131" t="s">
        <v>159</v>
      </c>
      <c r="H1344" s="132">
        <v>419.28699999999998</v>
      </c>
      <c r="I1344" s="133"/>
      <c r="J1344" s="134">
        <f>ROUND(I1344*H1344,2)</f>
        <v>0</v>
      </c>
      <c r="K1344" s="135"/>
      <c r="L1344" s="32"/>
      <c r="M1344" s="136" t="s">
        <v>19</v>
      </c>
      <c r="N1344" s="137" t="s">
        <v>46</v>
      </c>
      <c r="P1344" s="138">
        <f>O1344*H1344</f>
        <v>0</v>
      </c>
      <c r="Q1344" s="138">
        <v>0</v>
      </c>
      <c r="R1344" s="138">
        <f>Q1344*H1344</f>
        <v>0</v>
      </c>
      <c r="S1344" s="138">
        <v>0</v>
      </c>
      <c r="T1344" s="139">
        <f>S1344*H1344</f>
        <v>0</v>
      </c>
      <c r="AR1344" s="140" t="s">
        <v>233</v>
      </c>
      <c r="AT1344" s="140" t="s">
        <v>149</v>
      </c>
      <c r="AU1344" s="140" t="s">
        <v>85</v>
      </c>
      <c r="AY1344" s="17" t="s">
        <v>147</v>
      </c>
      <c r="BE1344" s="141">
        <f>IF(N1344="základní",J1344,0)</f>
        <v>0</v>
      </c>
      <c r="BF1344" s="141">
        <f>IF(N1344="snížená",J1344,0)</f>
        <v>0</v>
      </c>
      <c r="BG1344" s="141">
        <f>IF(N1344="zákl. přenesená",J1344,0)</f>
        <v>0</v>
      </c>
      <c r="BH1344" s="141">
        <f>IF(N1344="sníž. přenesená",J1344,0)</f>
        <v>0</v>
      </c>
      <c r="BI1344" s="141">
        <f>IF(N1344="nulová",J1344,0)</f>
        <v>0</v>
      </c>
      <c r="BJ1344" s="17" t="s">
        <v>83</v>
      </c>
      <c r="BK1344" s="141">
        <f>ROUND(I1344*H1344,2)</f>
        <v>0</v>
      </c>
      <c r="BL1344" s="17" t="s">
        <v>233</v>
      </c>
      <c r="BM1344" s="140" t="s">
        <v>1356</v>
      </c>
    </row>
    <row r="1345" spans="2:65" s="1" customFormat="1" ht="11.25">
      <c r="B1345" s="32"/>
      <c r="D1345" s="142" t="s">
        <v>155</v>
      </c>
      <c r="F1345" s="143" t="s">
        <v>1357</v>
      </c>
      <c r="I1345" s="144"/>
      <c r="L1345" s="32"/>
      <c r="M1345" s="145"/>
      <c r="T1345" s="53"/>
      <c r="AT1345" s="17" t="s">
        <v>155</v>
      </c>
      <c r="AU1345" s="17" t="s">
        <v>85</v>
      </c>
    </row>
    <row r="1346" spans="2:65" s="12" customFormat="1" ht="11.25">
      <c r="B1346" s="157"/>
      <c r="D1346" s="158" t="s">
        <v>218</v>
      </c>
      <c r="E1346" s="164" t="s">
        <v>19</v>
      </c>
      <c r="F1346" s="159" t="s">
        <v>1358</v>
      </c>
      <c r="H1346" s="160">
        <v>419.28699999999998</v>
      </c>
      <c r="I1346" s="161"/>
      <c r="L1346" s="157"/>
      <c r="M1346" s="162"/>
      <c r="T1346" s="163"/>
      <c r="AT1346" s="164" t="s">
        <v>218</v>
      </c>
      <c r="AU1346" s="164" t="s">
        <v>85</v>
      </c>
      <c r="AV1346" s="12" t="s">
        <v>85</v>
      </c>
      <c r="AW1346" s="12" t="s">
        <v>37</v>
      </c>
      <c r="AX1346" s="12" t="s">
        <v>83</v>
      </c>
      <c r="AY1346" s="164" t="s">
        <v>147</v>
      </c>
    </row>
    <row r="1347" spans="2:65" s="1" customFormat="1" ht="21.75" customHeight="1">
      <c r="B1347" s="32"/>
      <c r="C1347" s="146" t="s">
        <v>1359</v>
      </c>
      <c r="D1347" s="146" t="s">
        <v>213</v>
      </c>
      <c r="E1347" s="147" t="s">
        <v>1360</v>
      </c>
      <c r="F1347" s="148" t="s">
        <v>1361</v>
      </c>
      <c r="G1347" s="149" t="s">
        <v>159</v>
      </c>
      <c r="H1347" s="150">
        <v>461.21600000000001</v>
      </c>
      <c r="I1347" s="151"/>
      <c r="J1347" s="152">
        <f>ROUND(I1347*H1347,2)</f>
        <v>0</v>
      </c>
      <c r="K1347" s="153"/>
      <c r="L1347" s="154"/>
      <c r="M1347" s="155" t="s">
        <v>19</v>
      </c>
      <c r="N1347" s="156" t="s">
        <v>46</v>
      </c>
      <c r="P1347" s="138">
        <f>O1347*H1347</f>
        <v>0</v>
      </c>
      <c r="Q1347" s="138">
        <v>0</v>
      </c>
      <c r="R1347" s="138">
        <f>Q1347*H1347</f>
        <v>0</v>
      </c>
      <c r="S1347" s="138">
        <v>0</v>
      </c>
      <c r="T1347" s="139">
        <f>S1347*H1347</f>
        <v>0</v>
      </c>
      <c r="AR1347" s="140" t="s">
        <v>330</v>
      </c>
      <c r="AT1347" s="140" t="s">
        <v>213</v>
      </c>
      <c r="AU1347" s="140" t="s">
        <v>85</v>
      </c>
      <c r="AY1347" s="17" t="s">
        <v>147</v>
      </c>
      <c r="BE1347" s="141">
        <f>IF(N1347="základní",J1347,0)</f>
        <v>0</v>
      </c>
      <c r="BF1347" s="141">
        <f>IF(N1347="snížená",J1347,0)</f>
        <v>0</v>
      </c>
      <c r="BG1347" s="141">
        <f>IF(N1347="zákl. přenesená",J1347,0)</f>
        <v>0</v>
      </c>
      <c r="BH1347" s="141">
        <f>IF(N1347="sníž. přenesená",J1347,0)</f>
        <v>0</v>
      </c>
      <c r="BI1347" s="141">
        <f>IF(N1347="nulová",J1347,0)</f>
        <v>0</v>
      </c>
      <c r="BJ1347" s="17" t="s">
        <v>83</v>
      </c>
      <c r="BK1347" s="141">
        <f>ROUND(I1347*H1347,2)</f>
        <v>0</v>
      </c>
      <c r="BL1347" s="17" t="s">
        <v>233</v>
      </c>
      <c r="BM1347" s="140" t="s">
        <v>1362</v>
      </c>
    </row>
    <row r="1348" spans="2:65" s="12" customFormat="1" ht="11.25">
      <c r="B1348" s="157"/>
      <c r="D1348" s="158" t="s">
        <v>218</v>
      </c>
      <c r="F1348" s="159" t="s">
        <v>1363</v>
      </c>
      <c r="H1348" s="160">
        <v>461.21600000000001</v>
      </c>
      <c r="I1348" s="161"/>
      <c r="L1348" s="157"/>
      <c r="M1348" s="162"/>
      <c r="T1348" s="163"/>
      <c r="AT1348" s="164" t="s">
        <v>218</v>
      </c>
      <c r="AU1348" s="164" t="s">
        <v>85</v>
      </c>
      <c r="AV1348" s="12" t="s">
        <v>85</v>
      </c>
      <c r="AW1348" s="12" t="s">
        <v>4</v>
      </c>
      <c r="AX1348" s="12" t="s">
        <v>83</v>
      </c>
      <c r="AY1348" s="164" t="s">
        <v>147</v>
      </c>
    </row>
    <row r="1349" spans="2:65" s="1" customFormat="1" ht="37.9" customHeight="1">
      <c r="B1349" s="32"/>
      <c r="C1349" s="128" t="s">
        <v>1364</v>
      </c>
      <c r="D1349" s="128" t="s">
        <v>149</v>
      </c>
      <c r="E1349" s="129" t="s">
        <v>1365</v>
      </c>
      <c r="F1349" s="130" t="s">
        <v>1366</v>
      </c>
      <c r="G1349" s="131" t="s">
        <v>152</v>
      </c>
      <c r="H1349" s="132">
        <v>6.04</v>
      </c>
      <c r="I1349" s="133"/>
      <c r="J1349" s="134">
        <f>ROUND(I1349*H1349,2)</f>
        <v>0</v>
      </c>
      <c r="K1349" s="135"/>
      <c r="L1349" s="32"/>
      <c r="M1349" s="136" t="s">
        <v>19</v>
      </c>
      <c r="N1349" s="137" t="s">
        <v>46</v>
      </c>
      <c r="P1349" s="138">
        <f>O1349*H1349</f>
        <v>0</v>
      </c>
      <c r="Q1349" s="138">
        <v>2.3300000000000001E-2</v>
      </c>
      <c r="R1349" s="138">
        <f>Q1349*H1349</f>
        <v>0.140732</v>
      </c>
      <c r="S1349" s="138">
        <v>0</v>
      </c>
      <c r="T1349" s="139">
        <f>S1349*H1349</f>
        <v>0</v>
      </c>
      <c r="AR1349" s="140" t="s">
        <v>233</v>
      </c>
      <c r="AT1349" s="140" t="s">
        <v>149</v>
      </c>
      <c r="AU1349" s="140" t="s">
        <v>85</v>
      </c>
      <c r="AY1349" s="17" t="s">
        <v>147</v>
      </c>
      <c r="BE1349" s="141">
        <f>IF(N1349="základní",J1349,0)</f>
        <v>0</v>
      </c>
      <c r="BF1349" s="141">
        <f>IF(N1349="snížená",J1349,0)</f>
        <v>0</v>
      </c>
      <c r="BG1349" s="141">
        <f>IF(N1349="zákl. přenesená",J1349,0)</f>
        <v>0</v>
      </c>
      <c r="BH1349" s="141">
        <f>IF(N1349="sníž. přenesená",J1349,0)</f>
        <v>0</v>
      </c>
      <c r="BI1349" s="141">
        <f>IF(N1349="nulová",J1349,0)</f>
        <v>0</v>
      </c>
      <c r="BJ1349" s="17" t="s">
        <v>83</v>
      </c>
      <c r="BK1349" s="141">
        <f>ROUND(I1349*H1349,2)</f>
        <v>0</v>
      </c>
      <c r="BL1349" s="17" t="s">
        <v>233</v>
      </c>
      <c r="BM1349" s="140" t="s">
        <v>1367</v>
      </c>
    </row>
    <row r="1350" spans="2:65" s="1" customFormat="1" ht="11.25">
      <c r="B1350" s="32"/>
      <c r="D1350" s="142" t="s">
        <v>155</v>
      </c>
      <c r="F1350" s="143" t="s">
        <v>1368</v>
      </c>
      <c r="I1350" s="144"/>
      <c r="L1350" s="32"/>
      <c r="M1350" s="145"/>
      <c r="T1350" s="53"/>
      <c r="AT1350" s="17" t="s">
        <v>155</v>
      </c>
      <c r="AU1350" s="17" t="s">
        <v>85</v>
      </c>
    </row>
    <row r="1351" spans="2:65" s="1" customFormat="1" ht="33" customHeight="1">
      <c r="B1351" s="32"/>
      <c r="C1351" s="128" t="s">
        <v>1369</v>
      </c>
      <c r="D1351" s="128" t="s">
        <v>149</v>
      </c>
      <c r="E1351" s="129" t="s">
        <v>1370</v>
      </c>
      <c r="F1351" s="130" t="s">
        <v>1371</v>
      </c>
      <c r="G1351" s="131" t="s">
        <v>159</v>
      </c>
      <c r="H1351" s="132">
        <v>206.304</v>
      </c>
      <c r="I1351" s="133"/>
      <c r="J1351" s="134">
        <f>ROUND(I1351*H1351,2)</f>
        <v>0</v>
      </c>
      <c r="K1351" s="135"/>
      <c r="L1351" s="32"/>
      <c r="M1351" s="136" t="s">
        <v>19</v>
      </c>
      <c r="N1351" s="137" t="s">
        <v>46</v>
      </c>
      <c r="P1351" s="138">
        <f>O1351*H1351</f>
        <v>0</v>
      </c>
      <c r="Q1351" s="138">
        <v>0</v>
      </c>
      <c r="R1351" s="138">
        <f>Q1351*H1351</f>
        <v>0</v>
      </c>
      <c r="S1351" s="138">
        <v>1.4E-2</v>
      </c>
      <c r="T1351" s="139">
        <f>S1351*H1351</f>
        <v>2.8882560000000002</v>
      </c>
      <c r="AR1351" s="140" t="s">
        <v>233</v>
      </c>
      <c r="AT1351" s="140" t="s">
        <v>149</v>
      </c>
      <c r="AU1351" s="140" t="s">
        <v>85</v>
      </c>
      <c r="AY1351" s="17" t="s">
        <v>147</v>
      </c>
      <c r="BE1351" s="141">
        <f>IF(N1351="základní",J1351,0)</f>
        <v>0</v>
      </c>
      <c r="BF1351" s="141">
        <f>IF(N1351="snížená",J1351,0)</f>
        <v>0</v>
      </c>
      <c r="BG1351" s="141">
        <f>IF(N1351="zákl. přenesená",J1351,0)</f>
        <v>0</v>
      </c>
      <c r="BH1351" s="141">
        <f>IF(N1351="sníž. přenesená",J1351,0)</f>
        <v>0</v>
      </c>
      <c r="BI1351" s="141">
        <f>IF(N1351="nulová",J1351,0)</f>
        <v>0</v>
      </c>
      <c r="BJ1351" s="17" t="s">
        <v>83</v>
      </c>
      <c r="BK1351" s="141">
        <f>ROUND(I1351*H1351,2)</f>
        <v>0</v>
      </c>
      <c r="BL1351" s="17" t="s">
        <v>233</v>
      </c>
      <c r="BM1351" s="140" t="s">
        <v>1372</v>
      </c>
    </row>
    <row r="1352" spans="2:65" s="1" customFormat="1" ht="11.25">
      <c r="B1352" s="32"/>
      <c r="D1352" s="142" t="s">
        <v>155</v>
      </c>
      <c r="F1352" s="143" t="s">
        <v>1373</v>
      </c>
      <c r="I1352" s="144"/>
      <c r="L1352" s="32"/>
      <c r="M1352" s="145"/>
      <c r="T1352" s="53"/>
      <c r="AT1352" s="17" t="s">
        <v>155</v>
      </c>
      <c r="AU1352" s="17" t="s">
        <v>85</v>
      </c>
    </row>
    <row r="1353" spans="2:65" s="1" customFormat="1" ht="44.25" customHeight="1">
      <c r="B1353" s="32"/>
      <c r="C1353" s="128" t="s">
        <v>1374</v>
      </c>
      <c r="D1353" s="128" t="s">
        <v>149</v>
      </c>
      <c r="E1353" s="129" t="s">
        <v>1375</v>
      </c>
      <c r="F1353" s="130" t="s">
        <v>1376</v>
      </c>
      <c r="G1353" s="131" t="s">
        <v>189</v>
      </c>
      <c r="H1353" s="132">
        <v>0.14099999999999999</v>
      </c>
      <c r="I1353" s="133"/>
      <c r="J1353" s="134">
        <f>ROUND(I1353*H1353,2)</f>
        <v>0</v>
      </c>
      <c r="K1353" s="135"/>
      <c r="L1353" s="32"/>
      <c r="M1353" s="136" t="s">
        <v>19</v>
      </c>
      <c r="N1353" s="137" t="s">
        <v>46</v>
      </c>
      <c r="P1353" s="138">
        <f>O1353*H1353</f>
        <v>0</v>
      </c>
      <c r="Q1353" s="138">
        <v>0</v>
      </c>
      <c r="R1353" s="138">
        <f>Q1353*H1353</f>
        <v>0</v>
      </c>
      <c r="S1353" s="138">
        <v>0</v>
      </c>
      <c r="T1353" s="139">
        <f>S1353*H1353</f>
        <v>0</v>
      </c>
      <c r="AR1353" s="140" t="s">
        <v>233</v>
      </c>
      <c r="AT1353" s="140" t="s">
        <v>149</v>
      </c>
      <c r="AU1353" s="140" t="s">
        <v>85</v>
      </c>
      <c r="AY1353" s="17" t="s">
        <v>147</v>
      </c>
      <c r="BE1353" s="141">
        <f>IF(N1353="základní",J1353,0)</f>
        <v>0</v>
      </c>
      <c r="BF1353" s="141">
        <f>IF(N1353="snížená",J1353,0)</f>
        <v>0</v>
      </c>
      <c r="BG1353" s="141">
        <f>IF(N1353="zákl. přenesená",J1353,0)</f>
        <v>0</v>
      </c>
      <c r="BH1353" s="141">
        <f>IF(N1353="sníž. přenesená",J1353,0)</f>
        <v>0</v>
      </c>
      <c r="BI1353" s="141">
        <f>IF(N1353="nulová",J1353,0)</f>
        <v>0</v>
      </c>
      <c r="BJ1353" s="17" t="s">
        <v>83</v>
      </c>
      <c r="BK1353" s="141">
        <f>ROUND(I1353*H1353,2)</f>
        <v>0</v>
      </c>
      <c r="BL1353" s="17" t="s">
        <v>233</v>
      </c>
      <c r="BM1353" s="140" t="s">
        <v>1377</v>
      </c>
    </row>
    <row r="1354" spans="2:65" s="1" customFormat="1" ht="11.25">
      <c r="B1354" s="32"/>
      <c r="D1354" s="142" t="s">
        <v>155</v>
      </c>
      <c r="F1354" s="143" t="s">
        <v>1378</v>
      </c>
      <c r="I1354" s="144"/>
      <c r="L1354" s="32"/>
      <c r="M1354" s="145"/>
      <c r="T1354" s="53"/>
      <c r="AT1354" s="17" t="s">
        <v>155</v>
      </c>
      <c r="AU1354" s="17" t="s">
        <v>85</v>
      </c>
    </row>
    <row r="1355" spans="2:65" s="11" customFormat="1" ht="22.9" customHeight="1">
      <c r="B1355" s="116"/>
      <c r="D1355" s="117" t="s">
        <v>74</v>
      </c>
      <c r="E1355" s="126" t="s">
        <v>1379</v>
      </c>
      <c r="F1355" s="126" t="s">
        <v>1380</v>
      </c>
      <c r="I1355" s="119"/>
      <c r="J1355" s="127">
        <f>BK1355</f>
        <v>0</v>
      </c>
      <c r="L1355" s="116"/>
      <c r="M1355" s="121"/>
      <c r="P1355" s="122">
        <f>SUM(P1356:P1468)</f>
        <v>0</v>
      </c>
      <c r="R1355" s="122">
        <f>SUM(R1356:R1468)</f>
        <v>0.35275759999999995</v>
      </c>
      <c r="T1355" s="123">
        <f>SUM(T1356:T1468)</f>
        <v>2.4518011200000003</v>
      </c>
      <c r="AR1355" s="117" t="s">
        <v>85</v>
      </c>
      <c r="AT1355" s="124" t="s">
        <v>74</v>
      </c>
      <c r="AU1355" s="124" t="s">
        <v>83</v>
      </c>
      <c r="AY1355" s="117" t="s">
        <v>147</v>
      </c>
      <c r="BK1355" s="125">
        <f>SUM(BK1356:BK1468)</f>
        <v>0</v>
      </c>
    </row>
    <row r="1356" spans="2:65" s="1" customFormat="1" ht="24.2" customHeight="1">
      <c r="B1356" s="32"/>
      <c r="C1356" s="128" t="s">
        <v>1381</v>
      </c>
      <c r="D1356" s="128" t="s">
        <v>149</v>
      </c>
      <c r="E1356" s="129" t="s">
        <v>1382</v>
      </c>
      <c r="F1356" s="130" t="s">
        <v>1383</v>
      </c>
      <c r="G1356" s="131" t="s">
        <v>236</v>
      </c>
      <c r="H1356" s="132">
        <v>726.74</v>
      </c>
      <c r="I1356" s="133"/>
      <c r="J1356" s="134">
        <f>ROUND(I1356*H1356,2)</f>
        <v>0</v>
      </c>
      <c r="K1356" s="135"/>
      <c r="L1356" s="32"/>
      <c r="M1356" s="136" t="s">
        <v>19</v>
      </c>
      <c r="N1356" s="137" t="s">
        <v>46</v>
      </c>
      <c r="P1356" s="138">
        <f>O1356*H1356</f>
        <v>0</v>
      </c>
      <c r="Q1356" s="138">
        <v>0</v>
      </c>
      <c r="R1356" s="138">
        <f>Q1356*H1356</f>
        <v>0</v>
      </c>
      <c r="S1356" s="138">
        <v>1.91E-3</v>
      </c>
      <c r="T1356" s="139">
        <f>S1356*H1356</f>
        <v>1.3880734000000001</v>
      </c>
      <c r="AR1356" s="140" t="s">
        <v>233</v>
      </c>
      <c r="AT1356" s="140" t="s">
        <v>149</v>
      </c>
      <c r="AU1356" s="140" t="s">
        <v>85</v>
      </c>
      <c r="AY1356" s="17" t="s">
        <v>147</v>
      </c>
      <c r="BE1356" s="141">
        <f>IF(N1356="základní",J1356,0)</f>
        <v>0</v>
      </c>
      <c r="BF1356" s="141">
        <f>IF(N1356="snížená",J1356,0)</f>
        <v>0</v>
      </c>
      <c r="BG1356" s="141">
        <f>IF(N1356="zákl. přenesená",J1356,0)</f>
        <v>0</v>
      </c>
      <c r="BH1356" s="141">
        <f>IF(N1356="sníž. přenesená",J1356,0)</f>
        <v>0</v>
      </c>
      <c r="BI1356" s="141">
        <f>IF(N1356="nulová",J1356,0)</f>
        <v>0</v>
      </c>
      <c r="BJ1356" s="17" t="s">
        <v>83</v>
      </c>
      <c r="BK1356" s="141">
        <f>ROUND(I1356*H1356,2)</f>
        <v>0</v>
      </c>
      <c r="BL1356" s="17" t="s">
        <v>233</v>
      </c>
      <c r="BM1356" s="140" t="s">
        <v>1384</v>
      </c>
    </row>
    <row r="1357" spans="2:65" s="1" customFormat="1" ht="11.25">
      <c r="B1357" s="32"/>
      <c r="D1357" s="142" t="s">
        <v>155</v>
      </c>
      <c r="F1357" s="143" t="s">
        <v>1385</v>
      </c>
      <c r="I1357" s="144"/>
      <c r="L1357" s="32"/>
      <c r="M1357" s="145"/>
      <c r="T1357" s="53"/>
      <c r="AT1357" s="17" t="s">
        <v>155</v>
      </c>
      <c r="AU1357" s="17" t="s">
        <v>85</v>
      </c>
    </row>
    <row r="1358" spans="2:65" s="13" customFormat="1" ht="11.25">
      <c r="B1358" s="165"/>
      <c r="D1358" s="158" t="s">
        <v>218</v>
      </c>
      <c r="E1358" s="166" t="s">
        <v>19</v>
      </c>
      <c r="F1358" s="167" t="s">
        <v>1386</v>
      </c>
      <c r="H1358" s="166" t="s">
        <v>19</v>
      </c>
      <c r="I1358" s="168"/>
      <c r="L1358" s="165"/>
      <c r="M1358" s="169"/>
      <c r="T1358" s="170"/>
      <c r="AT1358" s="166" t="s">
        <v>218</v>
      </c>
      <c r="AU1358" s="166" t="s">
        <v>85</v>
      </c>
      <c r="AV1358" s="13" t="s">
        <v>83</v>
      </c>
      <c r="AW1358" s="13" t="s">
        <v>37</v>
      </c>
      <c r="AX1358" s="13" t="s">
        <v>75</v>
      </c>
      <c r="AY1358" s="166" t="s">
        <v>147</v>
      </c>
    </row>
    <row r="1359" spans="2:65" s="12" customFormat="1" ht="11.25">
      <c r="B1359" s="157"/>
      <c r="D1359" s="158" t="s">
        <v>218</v>
      </c>
      <c r="E1359" s="164" t="s">
        <v>19</v>
      </c>
      <c r="F1359" s="159" t="s">
        <v>1120</v>
      </c>
      <c r="H1359" s="160">
        <v>726.74</v>
      </c>
      <c r="I1359" s="161"/>
      <c r="L1359" s="157"/>
      <c r="M1359" s="162"/>
      <c r="T1359" s="163"/>
      <c r="AT1359" s="164" t="s">
        <v>218</v>
      </c>
      <c r="AU1359" s="164" t="s">
        <v>85</v>
      </c>
      <c r="AV1359" s="12" t="s">
        <v>85</v>
      </c>
      <c r="AW1359" s="12" t="s">
        <v>37</v>
      </c>
      <c r="AX1359" s="12" t="s">
        <v>75</v>
      </c>
      <c r="AY1359" s="164" t="s">
        <v>147</v>
      </c>
    </row>
    <row r="1360" spans="2:65" s="14" customFormat="1" ht="11.25">
      <c r="B1360" s="171"/>
      <c r="D1360" s="158" t="s">
        <v>218</v>
      </c>
      <c r="E1360" s="172" t="s">
        <v>19</v>
      </c>
      <c r="F1360" s="173" t="s">
        <v>256</v>
      </c>
      <c r="H1360" s="174">
        <v>726.74</v>
      </c>
      <c r="I1360" s="175"/>
      <c r="L1360" s="171"/>
      <c r="M1360" s="176"/>
      <c r="T1360" s="177"/>
      <c r="AT1360" s="172" t="s">
        <v>218</v>
      </c>
      <c r="AU1360" s="172" t="s">
        <v>85</v>
      </c>
      <c r="AV1360" s="14" t="s">
        <v>153</v>
      </c>
      <c r="AW1360" s="14" t="s">
        <v>37</v>
      </c>
      <c r="AX1360" s="14" t="s">
        <v>83</v>
      </c>
      <c r="AY1360" s="172" t="s">
        <v>147</v>
      </c>
    </row>
    <row r="1361" spans="2:65" s="1" customFormat="1" ht="24.2" customHeight="1">
      <c r="B1361" s="32"/>
      <c r="C1361" s="128" t="s">
        <v>1387</v>
      </c>
      <c r="D1361" s="128" t="s">
        <v>149</v>
      </c>
      <c r="E1361" s="129" t="s">
        <v>1388</v>
      </c>
      <c r="F1361" s="130" t="s">
        <v>1389</v>
      </c>
      <c r="G1361" s="131" t="s">
        <v>236</v>
      </c>
      <c r="H1361" s="132">
        <v>192.15600000000001</v>
      </c>
      <c r="I1361" s="133"/>
      <c r="J1361" s="134">
        <f>ROUND(I1361*H1361,2)</f>
        <v>0</v>
      </c>
      <c r="K1361" s="135"/>
      <c r="L1361" s="32"/>
      <c r="M1361" s="136" t="s">
        <v>19</v>
      </c>
      <c r="N1361" s="137" t="s">
        <v>46</v>
      </c>
      <c r="P1361" s="138">
        <f>O1361*H1361</f>
        <v>0</v>
      </c>
      <c r="Q1361" s="138">
        <v>0</v>
      </c>
      <c r="R1361" s="138">
        <f>Q1361*H1361</f>
        <v>0</v>
      </c>
      <c r="S1361" s="138">
        <v>1.67E-3</v>
      </c>
      <c r="T1361" s="139">
        <f>S1361*H1361</f>
        <v>0.32090052000000002</v>
      </c>
      <c r="AR1361" s="140" t="s">
        <v>233</v>
      </c>
      <c r="AT1361" s="140" t="s">
        <v>149</v>
      </c>
      <c r="AU1361" s="140" t="s">
        <v>85</v>
      </c>
      <c r="AY1361" s="17" t="s">
        <v>147</v>
      </c>
      <c r="BE1361" s="141">
        <f>IF(N1361="základní",J1361,0)</f>
        <v>0</v>
      </c>
      <c r="BF1361" s="141">
        <f>IF(N1361="snížená",J1361,0)</f>
        <v>0</v>
      </c>
      <c r="BG1361" s="141">
        <f>IF(N1361="zákl. přenesená",J1361,0)</f>
        <v>0</v>
      </c>
      <c r="BH1361" s="141">
        <f>IF(N1361="sníž. přenesená",J1361,0)</f>
        <v>0</v>
      </c>
      <c r="BI1361" s="141">
        <f>IF(N1361="nulová",J1361,0)</f>
        <v>0</v>
      </c>
      <c r="BJ1361" s="17" t="s">
        <v>83</v>
      </c>
      <c r="BK1361" s="141">
        <f>ROUND(I1361*H1361,2)</f>
        <v>0</v>
      </c>
      <c r="BL1361" s="17" t="s">
        <v>233</v>
      </c>
      <c r="BM1361" s="140" t="s">
        <v>1390</v>
      </c>
    </row>
    <row r="1362" spans="2:65" s="1" customFormat="1" ht="11.25">
      <c r="B1362" s="32"/>
      <c r="D1362" s="142" t="s">
        <v>155</v>
      </c>
      <c r="F1362" s="143" t="s">
        <v>1391</v>
      </c>
      <c r="I1362" s="144"/>
      <c r="L1362" s="32"/>
      <c r="M1362" s="145"/>
      <c r="T1362" s="53"/>
      <c r="AT1362" s="17" t="s">
        <v>155</v>
      </c>
      <c r="AU1362" s="17" t="s">
        <v>85</v>
      </c>
    </row>
    <row r="1363" spans="2:65" s="13" customFormat="1" ht="11.25">
      <c r="B1363" s="165"/>
      <c r="D1363" s="158" t="s">
        <v>218</v>
      </c>
      <c r="E1363" s="166" t="s">
        <v>19</v>
      </c>
      <c r="F1363" s="167" t="s">
        <v>982</v>
      </c>
      <c r="H1363" s="166" t="s">
        <v>19</v>
      </c>
      <c r="I1363" s="168"/>
      <c r="L1363" s="165"/>
      <c r="M1363" s="169"/>
      <c r="T1363" s="170"/>
      <c r="AT1363" s="166" t="s">
        <v>218</v>
      </c>
      <c r="AU1363" s="166" t="s">
        <v>85</v>
      </c>
      <c r="AV1363" s="13" t="s">
        <v>83</v>
      </c>
      <c r="AW1363" s="13" t="s">
        <v>37</v>
      </c>
      <c r="AX1363" s="13" t="s">
        <v>75</v>
      </c>
      <c r="AY1363" s="166" t="s">
        <v>147</v>
      </c>
    </row>
    <row r="1364" spans="2:65" s="13" customFormat="1" ht="11.25">
      <c r="B1364" s="165"/>
      <c r="D1364" s="158" t="s">
        <v>218</v>
      </c>
      <c r="E1364" s="166" t="s">
        <v>19</v>
      </c>
      <c r="F1364" s="167" t="s">
        <v>410</v>
      </c>
      <c r="H1364" s="166" t="s">
        <v>19</v>
      </c>
      <c r="I1364" s="168"/>
      <c r="L1364" s="165"/>
      <c r="M1364" s="169"/>
      <c r="T1364" s="170"/>
      <c r="AT1364" s="166" t="s">
        <v>218</v>
      </c>
      <c r="AU1364" s="166" t="s">
        <v>85</v>
      </c>
      <c r="AV1364" s="13" t="s">
        <v>83</v>
      </c>
      <c r="AW1364" s="13" t="s">
        <v>37</v>
      </c>
      <c r="AX1364" s="13" t="s">
        <v>75</v>
      </c>
      <c r="AY1364" s="166" t="s">
        <v>147</v>
      </c>
    </row>
    <row r="1365" spans="2:65" s="12" customFormat="1" ht="11.25">
      <c r="B1365" s="157"/>
      <c r="D1365" s="158" t="s">
        <v>218</v>
      </c>
      <c r="E1365" s="164" t="s">
        <v>19</v>
      </c>
      <c r="F1365" s="159" t="s">
        <v>577</v>
      </c>
      <c r="H1365" s="160">
        <v>6.4260000000000002</v>
      </c>
      <c r="I1365" s="161"/>
      <c r="L1365" s="157"/>
      <c r="M1365" s="162"/>
      <c r="T1365" s="163"/>
      <c r="AT1365" s="164" t="s">
        <v>218</v>
      </c>
      <c r="AU1365" s="164" t="s">
        <v>85</v>
      </c>
      <c r="AV1365" s="12" t="s">
        <v>85</v>
      </c>
      <c r="AW1365" s="12" t="s">
        <v>37</v>
      </c>
      <c r="AX1365" s="12" t="s">
        <v>75</v>
      </c>
      <c r="AY1365" s="164" t="s">
        <v>147</v>
      </c>
    </row>
    <row r="1366" spans="2:65" s="12" customFormat="1" ht="11.25">
      <c r="B1366" s="157"/>
      <c r="D1366" s="158" t="s">
        <v>218</v>
      </c>
      <c r="E1366" s="164" t="s">
        <v>19</v>
      </c>
      <c r="F1366" s="159" t="s">
        <v>578</v>
      </c>
      <c r="H1366" s="160">
        <v>6.36</v>
      </c>
      <c r="I1366" s="161"/>
      <c r="L1366" s="157"/>
      <c r="M1366" s="162"/>
      <c r="T1366" s="163"/>
      <c r="AT1366" s="164" t="s">
        <v>218</v>
      </c>
      <c r="AU1366" s="164" t="s">
        <v>85</v>
      </c>
      <c r="AV1366" s="12" t="s">
        <v>85</v>
      </c>
      <c r="AW1366" s="12" t="s">
        <v>37</v>
      </c>
      <c r="AX1366" s="12" t="s">
        <v>75</v>
      </c>
      <c r="AY1366" s="164" t="s">
        <v>147</v>
      </c>
    </row>
    <row r="1367" spans="2:65" s="13" customFormat="1" ht="11.25">
      <c r="B1367" s="165"/>
      <c r="D1367" s="158" t="s">
        <v>218</v>
      </c>
      <c r="E1367" s="166" t="s">
        <v>19</v>
      </c>
      <c r="F1367" s="167" t="s">
        <v>383</v>
      </c>
      <c r="H1367" s="166" t="s">
        <v>19</v>
      </c>
      <c r="I1367" s="168"/>
      <c r="L1367" s="165"/>
      <c r="M1367" s="169"/>
      <c r="T1367" s="170"/>
      <c r="AT1367" s="166" t="s">
        <v>218</v>
      </c>
      <c r="AU1367" s="166" t="s">
        <v>85</v>
      </c>
      <c r="AV1367" s="13" t="s">
        <v>83</v>
      </c>
      <c r="AW1367" s="13" t="s">
        <v>37</v>
      </c>
      <c r="AX1367" s="13" t="s">
        <v>75</v>
      </c>
      <c r="AY1367" s="166" t="s">
        <v>147</v>
      </c>
    </row>
    <row r="1368" spans="2:65" s="12" customFormat="1" ht="11.25">
      <c r="B1368" s="157"/>
      <c r="D1368" s="158" t="s">
        <v>218</v>
      </c>
      <c r="E1368" s="164" t="s">
        <v>19</v>
      </c>
      <c r="F1368" s="159" t="s">
        <v>579</v>
      </c>
      <c r="H1368" s="160">
        <v>9.5</v>
      </c>
      <c r="I1368" s="161"/>
      <c r="L1368" s="157"/>
      <c r="M1368" s="162"/>
      <c r="T1368" s="163"/>
      <c r="AT1368" s="164" t="s">
        <v>218</v>
      </c>
      <c r="AU1368" s="164" t="s">
        <v>85</v>
      </c>
      <c r="AV1368" s="12" t="s">
        <v>85</v>
      </c>
      <c r="AW1368" s="12" t="s">
        <v>37</v>
      </c>
      <c r="AX1368" s="12" t="s">
        <v>75</v>
      </c>
      <c r="AY1368" s="164" t="s">
        <v>147</v>
      </c>
    </row>
    <row r="1369" spans="2:65" s="12" customFormat="1" ht="11.25">
      <c r="B1369" s="157"/>
      <c r="D1369" s="158" t="s">
        <v>218</v>
      </c>
      <c r="E1369" s="164" t="s">
        <v>19</v>
      </c>
      <c r="F1369" s="159" t="s">
        <v>580</v>
      </c>
      <c r="H1369" s="160">
        <v>18.88</v>
      </c>
      <c r="I1369" s="161"/>
      <c r="L1369" s="157"/>
      <c r="M1369" s="162"/>
      <c r="T1369" s="163"/>
      <c r="AT1369" s="164" t="s">
        <v>218</v>
      </c>
      <c r="AU1369" s="164" t="s">
        <v>85</v>
      </c>
      <c r="AV1369" s="12" t="s">
        <v>85</v>
      </c>
      <c r="AW1369" s="12" t="s">
        <v>37</v>
      </c>
      <c r="AX1369" s="12" t="s">
        <v>75</v>
      </c>
      <c r="AY1369" s="164" t="s">
        <v>147</v>
      </c>
    </row>
    <row r="1370" spans="2:65" s="12" customFormat="1" ht="11.25">
      <c r="B1370" s="157"/>
      <c r="D1370" s="158" t="s">
        <v>218</v>
      </c>
      <c r="E1370" s="164" t="s">
        <v>19</v>
      </c>
      <c r="F1370" s="159" t="s">
        <v>581</v>
      </c>
      <c r="H1370" s="160">
        <v>9.4499999999999993</v>
      </c>
      <c r="I1370" s="161"/>
      <c r="L1370" s="157"/>
      <c r="M1370" s="162"/>
      <c r="T1370" s="163"/>
      <c r="AT1370" s="164" t="s">
        <v>218</v>
      </c>
      <c r="AU1370" s="164" t="s">
        <v>85</v>
      </c>
      <c r="AV1370" s="12" t="s">
        <v>85</v>
      </c>
      <c r="AW1370" s="12" t="s">
        <v>37</v>
      </c>
      <c r="AX1370" s="12" t="s">
        <v>75</v>
      </c>
      <c r="AY1370" s="164" t="s">
        <v>147</v>
      </c>
    </row>
    <row r="1371" spans="2:65" s="12" customFormat="1" ht="11.25">
      <c r="B1371" s="157"/>
      <c r="D1371" s="158" t="s">
        <v>218</v>
      </c>
      <c r="E1371" s="164" t="s">
        <v>19</v>
      </c>
      <c r="F1371" s="159" t="s">
        <v>582</v>
      </c>
      <c r="H1371" s="160">
        <v>3</v>
      </c>
      <c r="I1371" s="161"/>
      <c r="L1371" s="157"/>
      <c r="M1371" s="162"/>
      <c r="T1371" s="163"/>
      <c r="AT1371" s="164" t="s">
        <v>218</v>
      </c>
      <c r="AU1371" s="164" t="s">
        <v>85</v>
      </c>
      <c r="AV1371" s="12" t="s">
        <v>85</v>
      </c>
      <c r="AW1371" s="12" t="s">
        <v>37</v>
      </c>
      <c r="AX1371" s="12" t="s">
        <v>75</v>
      </c>
      <c r="AY1371" s="164" t="s">
        <v>147</v>
      </c>
    </row>
    <row r="1372" spans="2:65" s="13" customFormat="1" ht="11.25">
      <c r="B1372" s="165"/>
      <c r="D1372" s="158" t="s">
        <v>218</v>
      </c>
      <c r="E1372" s="166" t="s">
        <v>19</v>
      </c>
      <c r="F1372" s="167" t="s">
        <v>386</v>
      </c>
      <c r="H1372" s="166" t="s">
        <v>19</v>
      </c>
      <c r="I1372" s="168"/>
      <c r="L1372" s="165"/>
      <c r="M1372" s="169"/>
      <c r="T1372" s="170"/>
      <c r="AT1372" s="166" t="s">
        <v>218</v>
      </c>
      <c r="AU1372" s="166" t="s">
        <v>85</v>
      </c>
      <c r="AV1372" s="13" t="s">
        <v>83</v>
      </c>
      <c r="AW1372" s="13" t="s">
        <v>37</v>
      </c>
      <c r="AX1372" s="13" t="s">
        <v>75</v>
      </c>
      <c r="AY1372" s="166" t="s">
        <v>147</v>
      </c>
    </row>
    <row r="1373" spans="2:65" s="12" customFormat="1" ht="11.25">
      <c r="B1373" s="157"/>
      <c r="D1373" s="158" t="s">
        <v>218</v>
      </c>
      <c r="E1373" s="164" t="s">
        <v>19</v>
      </c>
      <c r="F1373" s="159" t="s">
        <v>583</v>
      </c>
      <c r="H1373" s="160">
        <v>3.48</v>
      </c>
      <c r="I1373" s="161"/>
      <c r="L1373" s="157"/>
      <c r="M1373" s="162"/>
      <c r="T1373" s="163"/>
      <c r="AT1373" s="164" t="s">
        <v>218</v>
      </c>
      <c r="AU1373" s="164" t="s">
        <v>85</v>
      </c>
      <c r="AV1373" s="12" t="s">
        <v>85</v>
      </c>
      <c r="AW1373" s="12" t="s">
        <v>37</v>
      </c>
      <c r="AX1373" s="12" t="s">
        <v>75</v>
      </c>
      <c r="AY1373" s="164" t="s">
        <v>147</v>
      </c>
    </row>
    <row r="1374" spans="2:65" s="12" customFormat="1" ht="11.25">
      <c r="B1374" s="157"/>
      <c r="D1374" s="158" t="s">
        <v>218</v>
      </c>
      <c r="E1374" s="164" t="s">
        <v>19</v>
      </c>
      <c r="F1374" s="159" t="s">
        <v>578</v>
      </c>
      <c r="H1374" s="160">
        <v>6.36</v>
      </c>
      <c r="I1374" s="161"/>
      <c r="L1374" s="157"/>
      <c r="M1374" s="162"/>
      <c r="T1374" s="163"/>
      <c r="AT1374" s="164" t="s">
        <v>218</v>
      </c>
      <c r="AU1374" s="164" t="s">
        <v>85</v>
      </c>
      <c r="AV1374" s="12" t="s">
        <v>85</v>
      </c>
      <c r="AW1374" s="12" t="s">
        <v>37</v>
      </c>
      <c r="AX1374" s="12" t="s">
        <v>75</v>
      </c>
      <c r="AY1374" s="164" t="s">
        <v>147</v>
      </c>
    </row>
    <row r="1375" spans="2:65" s="12" customFormat="1" ht="11.25">
      <c r="B1375" s="157"/>
      <c r="D1375" s="158" t="s">
        <v>218</v>
      </c>
      <c r="E1375" s="164" t="s">
        <v>19</v>
      </c>
      <c r="F1375" s="159" t="s">
        <v>584</v>
      </c>
      <c r="H1375" s="160">
        <v>14.04</v>
      </c>
      <c r="I1375" s="161"/>
      <c r="L1375" s="157"/>
      <c r="M1375" s="162"/>
      <c r="T1375" s="163"/>
      <c r="AT1375" s="164" t="s">
        <v>218</v>
      </c>
      <c r="AU1375" s="164" t="s">
        <v>85</v>
      </c>
      <c r="AV1375" s="12" t="s">
        <v>85</v>
      </c>
      <c r="AW1375" s="12" t="s">
        <v>37</v>
      </c>
      <c r="AX1375" s="12" t="s">
        <v>75</v>
      </c>
      <c r="AY1375" s="164" t="s">
        <v>147</v>
      </c>
    </row>
    <row r="1376" spans="2:65" s="12" customFormat="1" ht="11.25">
      <c r="B1376" s="157"/>
      <c r="D1376" s="158" t="s">
        <v>218</v>
      </c>
      <c r="E1376" s="164" t="s">
        <v>19</v>
      </c>
      <c r="F1376" s="159" t="s">
        <v>584</v>
      </c>
      <c r="H1376" s="160">
        <v>14.04</v>
      </c>
      <c r="I1376" s="161"/>
      <c r="L1376" s="157"/>
      <c r="M1376" s="162"/>
      <c r="T1376" s="163"/>
      <c r="AT1376" s="164" t="s">
        <v>218</v>
      </c>
      <c r="AU1376" s="164" t="s">
        <v>85</v>
      </c>
      <c r="AV1376" s="12" t="s">
        <v>85</v>
      </c>
      <c r="AW1376" s="12" t="s">
        <v>37</v>
      </c>
      <c r="AX1376" s="12" t="s">
        <v>75</v>
      </c>
      <c r="AY1376" s="164" t="s">
        <v>147</v>
      </c>
    </row>
    <row r="1377" spans="2:51" s="12" customFormat="1" ht="11.25">
      <c r="B1377" s="157"/>
      <c r="D1377" s="158" t="s">
        <v>218</v>
      </c>
      <c r="E1377" s="164" t="s">
        <v>19</v>
      </c>
      <c r="F1377" s="159" t="s">
        <v>585</v>
      </c>
      <c r="H1377" s="160">
        <v>5.7</v>
      </c>
      <c r="I1377" s="161"/>
      <c r="L1377" s="157"/>
      <c r="M1377" s="162"/>
      <c r="T1377" s="163"/>
      <c r="AT1377" s="164" t="s">
        <v>218</v>
      </c>
      <c r="AU1377" s="164" t="s">
        <v>85</v>
      </c>
      <c r="AV1377" s="12" t="s">
        <v>85</v>
      </c>
      <c r="AW1377" s="12" t="s">
        <v>37</v>
      </c>
      <c r="AX1377" s="12" t="s">
        <v>75</v>
      </c>
      <c r="AY1377" s="164" t="s">
        <v>147</v>
      </c>
    </row>
    <row r="1378" spans="2:51" s="12" customFormat="1" ht="11.25">
      <c r="B1378" s="157"/>
      <c r="D1378" s="158" t="s">
        <v>218</v>
      </c>
      <c r="E1378" s="164" t="s">
        <v>19</v>
      </c>
      <c r="F1378" s="159" t="s">
        <v>586</v>
      </c>
      <c r="H1378" s="160">
        <v>1.05</v>
      </c>
      <c r="I1378" s="161"/>
      <c r="L1378" s="157"/>
      <c r="M1378" s="162"/>
      <c r="T1378" s="163"/>
      <c r="AT1378" s="164" t="s">
        <v>218</v>
      </c>
      <c r="AU1378" s="164" t="s">
        <v>85</v>
      </c>
      <c r="AV1378" s="12" t="s">
        <v>85</v>
      </c>
      <c r="AW1378" s="12" t="s">
        <v>37</v>
      </c>
      <c r="AX1378" s="12" t="s">
        <v>75</v>
      </c>
      <c r="AY1378" s="164" t="s">
        <v>147</v>
      </c>
    </row>
    <row r="1379" spans="2:51" s="13" customFormat="1" ht="11.25">
      <c r="B1379" s="165"/>
      <c r="D1379" s="158" t="s">
        <v>218</v>
      </c>
      <c r="E1379" s="166" t="s">
        <v>19</v>
      </c>
      <c r="F1379" s="167" t="s">
        <v>390</v>
      </c>
      <c r="H1379" s="166" t="s">
        <v>19</v>
      </c>
      <c r="I1379" s="168"/>
      <c r="L1379" s="165"/>
      <c r="M1379" s="169"/>
      <c r="T1379" s="170"/>
      <c r="AT1379" s="166" t="s">
        <v>218</v>
      </c>
      <c r="AU1379" s="166" t="s">
        <v>85</v>
      </c>
      <c r="AV1379" s="13" t="s">
        <v>83</v>
      </c>
      <c r="AW1379" s="13" t="s">
        <v>37</v>
      </c>
      <c r="AX1379" s="13" t="s">
        <v>75</v>
      </c>
      <c r="AY1379" s="166" t="s">
        <v>147</v>
      </c>
    </row>
    <row r="1380" spans="2:51" s="12" customFormat="1" ht="11.25">
      <c r="B1380" s="157"/>
      <c r="D1380" s="158" t="s">
        <v>218</v>
      </c>
      <c r="E1380" s="164" t="s">
        <v>19</v>
      </c>
      <c r="F1380" s="159" t="s">
        <v>587</v>
      </c>
      <c r="H1380" s="160">
        <v>12.84</v>
      </c>
      <c r="I1380" s="161"/>
      <c r="L1380" s="157"/>
      <c r="M1380" s="162"/>
      <c r="T1380" s="163"/>
      <c r="AT1380" s="164" t="s">
        <v>218</v>
      </c>
      <c r="AU1380" s="164" t="s">
        <v>85</v>
      </c>
      <c r="AV1380" s="12" t="s">
        <v>85</v>
      </c>
      <c r="AW1380" s="12" t="s">
        <v>37</v>
      </c>
      <c r="AX1380" s="12" t="s">
        <v>75</v>
      </c>
      <c r="AY1380" s="164" t="s">
        <v>147</v>
      </c>
    </row>
    <row r="1381" spans="2:51" s="12" customFormat="1" ht="11.25">
      <c r="B1381" s="157"/>
      <c r="D1381" s="158" t="s">
        <v>218</v>
      </c>
      <c r="E1381" s="164" t="s">
        <v>19</v>
      </c>
      <c r="F1381" s="159" t="s">
        <v>588</v>
      </c>
      <c r="H1381" s="160">
        <v>4.8</v>
      </c>
      <c r="I1381" s="161"/>
      <c r="L1381" s="157"/>
      <c r="M1381" s="162"/>
      <c r="T1381" s="163"/>
      <c r="AT1381" s="164" t="s">
        <v>218</v>
      </c>
      <c r="AU1381" s="164" t="s">
        <v>85</v>
      </c>
      <c r="AV1381" s="12" t="s">
        <v>85</v>
      </c>
      <c r="AW1381" s="12" t="s">
        <v>37</v>
      </c>
      <c r="AX1381" s="12" t="s">
        <v>75</v>
      </c>
      <c r="AY1381" s="164" t="s">
        <v>147</v>
      </c>
    </row>
    <row r="1382" spans="2:51" s="12" customFormat="1" ht="11.25">
      <c r="B1382" s="157"/>
      <c r="D1382" s="158" t="s">
        <v>218</v>
      </c>
      <c r="E1382" s="164" t="s">
        <v>19</v>
      </c>
      <c r="F1382" s="159" t="s">
        <v>589</v>
      </c>
      <c r="H1382" s="160">
        <v>5.0579999999999998</v>
      </c>
      <c r="I1382" s="161"/>
      <c r="L1382" s="157"/>
      <c r="M1382" s="162"/>
      <c r="T1382" s="163"/>
      <c r="AT1382" s="164" t="s">
        <v>218</v>
      </c>
      <c r="AU1382" s="164" t="s">
        <v>85</v>
      </c>
      <c r="AV1382" s="12" t="s">
        <v>85</v>
      </c>
      <c r="AW1382" s="12" t="s">
        <v>37</v>
      </c>
      <c r="AX1382" s="12" t="s">
        <v>75</v>
      </c>
      <c r="AY1382" s="164" t="s">
        <v>147</v>
      </c>
    </row>
    <row r="1383" spans="2:51" s="13" customFormat="1" ht="11.25">
      <c r="B1383" s="165"/>
      <c r="D1383" s="158" t="s">
        <v>218</v>
      </c>
      <c r="E1383" s="166" t="s">
        <v>19</v>
      </c>
      <c r="F1383" s="167" t="s">
        <v>392</v>
      </c>
      <c r="H1383" s="166" t="s">
        <v>19</v>
      </c>
      <c r="I1383" s="168"/>
      <c r="L1383" s="165"/>
      <c r="M1383" s="169"/>
      <c r="T1383" s="170"/>
      <c r="AT1383" s="166" t="s">
        <v>218</v>
      </c>
      <c r="AU1383" s="166" t="s">
        <v>85</v>
      </c>
      <c r="AV1383" s="13" t="s">
        <v>83</v>
      </c>
      <c r="AW1383" s="13" t="s">
        <v>37</v>
      </c>
      <c r="AX1383" s="13" t="s">
        <v>75</v>
      </c>
      <c r="AY1383" s="166" t="s">
        <v>147</v>
      </c>
    </row>
    <row r="1384" spans="2:51" s="12" customFormat="1" ht="11.25">
      <c r="B1384" s="157"/>
      <c r="D1384" s="158" t="s">
        <v>218</v>
      </c>
      <c r="E1384" s="164" t="s">
        <v>19</v>
      </c>
      <c r="F1384" s="159" t="s">
        <v>590</v>
      </c>
      <c r="H1384" s="160">
        <v>20.7</v>
      </c>
      <c r="I1384" s="161"/>
      <c r="L1384" s="157"/>
      <c r="M1384" s="162"/>
      <c r="T1384" s="163"/>
      <c r="AT1384" s="164" t="s">
        <v>218</v>
      </c>
      <c r="AU1384" s="164" t="s">
        <v>85</v>
      </c>
      <c r="AV1384" s="12" t="s">
        <v>85</v>
      </c>
      <c r="AW1384" s="12" t="s">
        <v>37</v>
      </c>
      <c r="AX1384" s="12" t="s">
        <v>75</v>
      </c>
      <c r="AY1384" s="164" t="s">
        <v>147</v>
      </c>
    </row>
    <row r="1385" spans="2:51" s="12" customFormat="1" ht="11.25">
      <c r="B1385" s="157"/>
      <c r="D1385" s="158" t="s">
        <v>218</v>
      </c>
      <c r="E1385" s="164" t="s">
        <v>19</v>
      </c>
      <c r="F1385" s="159" t="s">
        <v>591</v>
      </c>
      <c r="H1385" s="160">
        <v>14.84</v>
      </c>
      <c r="I1385" s="161"/>
      <c r="L1385" s="157"/>
      <c r="M1385" s="162"/>
      <c r="T1385" s="163"/>
      <c r="AT1385" s="164" t="s">
        <v>218</v>
      </c>
      <c r="AU1385" s="164" t="s">
        <v>85</v>
      </c>
      <c r="AV1385" s="12" t="s">
        <v>85</v>
      </c>
      <c r="AW1385" s="12" t="s">
        <v>37</v>
      </c>
      <c r="AX1385" s="12" t="s">
        <v>75</v>
      </c>
      <c r="AY1385" s="164" t="s">
        <v>147</v>
      </c>
    </row>
    <row r="1386" spans="2:51" s="12" customFormat="1" ht="11.25">
      <c r="B1386" s="157"/>
      <c r="D1386" s="158" t="s">
        <v>218</v>
      </c>
      <c r="E1386" s="164" t="s">
        <v>19</v>
      </c>
      <c r="F1386" s="159" t="s">
        <v>592</v>
      </c>
      <c r="H1386" s="160">
        <v>2.92</v>
      </c>
      <c r="I1386" s="161"/>
      <c r="L1386" s="157"/>
      <c r="M1386" s="162"/>
      <c r="T1386" s="163"/>
      <c r="AT1386" s="164" t="s">
        <v>218</v>
      </c>
      <c r="AU1386" s="164" t="s">
        <v>85</v>
      </c>
      <c r="AV1386" s="12" t="s">
        <v>85</v>
      </c>
      <c r="AW1386" s="12" t="s">
        <v>37</v>
      </c>
      <c r="AX1386" s="12" t="s">
        <v>75</v>
      </c>
      <c r="AY1386" s="164" t="s">
        <v>147</v>
      </c>
    </row>
    <row r="1387" spans="2:51" s="13" customFormat="1" ht="11.25">
      <c r="B1387" s="165"/>
      <c r="D1387" s="158" t="s">
        <v>218</v>
      </c>
      <c r="E1387" s="166" t="s">
        <v>19</v>
      </c>
      <c r="F1387" s="167" t="s">
        <v>394</v>
      </c>
      <c r="H1387" s="166" t="s">
        <v>19</v>
      </c>
      <c r="I1387" s="168"/>
      <c r="L1387" s="165"/>
      <c r="M1387" s="169"/>
      <c r="T1387" s="170"/>
      <c r="AT1387" s="166" t="s">
        <v>218</v>
      </c>
      <c r="AU1387" s="166" t="s">
        <v>85</v>
      </c>
      <c r="AV1387" s="13" t="s">
        <v>83</v>
      </c>
      <c r="AW1387" s="13" t="s">
        <v>37</v>
      </c>
      <c r="AX1387" s="13" t="s">
        <v>75</v>
      </c>
      <c r="AY1387" s="166" t="s">
        <v>147</v>
      </c>
    </row>
    <row r="1388" spans="2:51" s="12" customFormat="1" ht="11.25">
      <c r="B1388" s="157"/>
      <c r="D1388" s="158" t="s">
        <v>218</v>
      </c>
      <c r="E1388" s="164" t="s">
        <v>19</v>
      </c>
      <c r="F1388" s="159" t="s">
        <v>593</v>
      </c>
      <c r="H1388" s="160">
        <v>11.4</v>
      </c>
      <c r="I1388" s="161"/>
      <c r="L1388" s="157"/>
      <c r="M1388" s="162"/>
      <c r="T1388" s="163"/>
      <c r="AT1388" s="164" t="s">
        <v>218</v>
      </c>
      <c r="AU1388" s="164" t="s">
        <v>85</v>
      </c>
      <c r="AV1388" s="12" t="s">
        <v>85</v>
      </c>
      <c r="AW1388" s="12" t="s">
        <v>37</v>
      </c>
      <c r="AX1388" s="12" t="s">
        <v>75</v>
      </c>
      <c r="AY1388" s="164" t="s">
        <v>147</v>
      </c>
    </row>
    <row r="1389" spans="2:51" s="12" customFormat="1" ht="11.25">
      <c r="B1389" s="157"/>
      <c r="D1389" s="158" t="s">
        <v>218</v>
      </c>
      <c r="E1389" s="164" t="s">
        <v>19</v>
      </c>
      <c r="F1389" s="159" t="s">
        <v>594</v>
      </c>
      <c r="H1389" s="160">
        <v>3.09</v>
      </c>
      <c r="I1389" s="161"/>
      <c r="L1389" s="157"/>
      <c r="M1389" s="162"/>
      <c r="T1389" s="163"/>
      <c r="AT1389" s="164" t="s">
        <v>218</v>
      </c>
      <c r="AU1389" s="164" t="s">
        <v>85</v>
      </c>
      <c r="AV1389" s="12" t="s">
        <v>85</v>
      </c>
      <c r="AW1389" s="12" t="s">
        <v>37</v>
      </c>
      <c r="AX1389" s="12" t="s">
        <v>75</v>
      </c>
      <c r="AY1389" s="164" t="s">
        <v>147</v>
      </c>
    </row>
    <row r="1390" spans="2:51" s="12" customFormat="1" ht="11.25">
      <c r="B1390" s="157"/>
      <c r="D1390" s="158" t="s">
        <v>218</v>
      </c>
      <c r="E1390" s="164" t="s">
        <v>19</v>
      </c>
      <c r="F1390" s="159" t="s">
        <v>595</v>
      </c>
      <c r="H1390" s="160">
        <v>2.8</v>
      </c>
      <c r="I1390" s="161"/>
      <c r="L1390" s="157"/>
      <c r="M1390" s="162"/>
      <c r="T1390" s="163"/>
      <c r="AT1390" s="164" t="s">
        <v>218</v>
      </c>
      <c r="AU1390" s="164" t="s">
        <v>85</v>
      </c>
      <c r="AV1390" s="12" t="s">
        <v>85</v>
      </c>
      <c r="AW1390" s="12" t="s">
        <v>37</v>
      </c>
      <c r="AX1390" s="12" t="s">
        <v>75</v>
      </c>
      <c r="AY1390" s="164" t="s">
        <v>147</v>
      </c>
    </row>
    <row r="1391" spans="2:51" s="12" customFormat="1" ht="11.25">
      <c r="B1391" s="157"/>
      <c r="D1391" s="158" t="s">
        <v>218</v>
      </c>
      <c r="E1391" s="164" t="s">
        <v>19</v>
      </c>
      <c r="F1391" s="159" t="s">
        <v>596</v>
      </c>
      <c r="H1391" s="160">
        <v>2.9</v>
      </c>
      <c r="I1391" s="161"/>
      <c r="L1391" s="157"/>
      <c r="M1391" s="162"/>
      <c r="T1391" s="163"/>
      <c r="AT1391" s="164" t="s">
        <v>218</v>
      </c>
      <c r="AU1391" s="164" t="s">
        <v>85</v>
      </c>
      <c r="AV1391" s="12" t="s">
        <v>85</v>
      </c>
      <c r="AW1391" s="12" t="s">
        <v>37</v>
      </c>
      <c r="AX1391" s="12" t="s">
        <v>75</v>
      </c>
      <c r="AY1391" s="164" t="s">
        <v>147</v>
      </c>
    </row>
    <row r="1392" spans="2:51" s="12" customFormat="1" ht="11.25">
      <c r="B1392" s="157"/>
      <c r="D1392" s="158" t="s">
        <v>218</v>
      </c>
      <c r="E1392" s="164" t="s">
        <v>19</v>
      </c>
      <c r="F1392" s="159" t="s">
        <v>597</v>
      </c>
      <c r="H1392" s="160">
        <v>4.45</v>
      </c>
      <c r="I1392" s="161"/>
      <c r="L1392" s="157"/>
      <c r="M1392" s="162"/>
      <c r="T1392" s="163"/>
      <c r="AT1392" s="164" t="s">
        <v>218</v>
      </c>
      <c r="AU1392" s="164" t="s">
        <v>85</v>
      </c>
      <c r="AV1392" s="12" t="s">
        <v>85</v>
      </c>
      <c r="AW1392" s="12" t="s">
        <v>37</v>
      </c>
      <c r="AX1392" s="12" t="s">
        <v>75</v>
      </c>
      <c r="AY1392" s="164" t="s">
        <v>147</v>
      </c>
    </row>
    <row r="1393" spans="2:65" s="12" customFormat="1" ht="11.25">
      <c r="B1393" s="157"/>
      <c r="D1393" s="158" t="s">
        <v>218</v>
      </c>
      <c r="E1393" s="164" t="s">
        <v>19</v>
      </c>
      <c r="F1393" s="159" t="s">
        <v>598</v>
      </c>
      <c r="H1393" s="160">
        <v>2.34</v>
      </c>
      <c r="I1393" s="161"/>
      <c r="L1393" s="157"/>
      <c r="M1393" s="162"/>
      <c r="T1393" s="163"/>
      <c r="AT1393" s="164" t="s">
        <v>218</v>
      </c>
      <c r="AU1393" s="164" t="s">
        <v>85</v>
      </c>
      <c r="AV1393" s="12" t="s">
        <v>85</v>
      </c>
      <c r="AW1393" s="12" t="s">
        <v>37</v>
      </c>
      <c r="AX1393" s="12" t="s">
        <v>75</v>
      </c>
      <c r="AY1393" s="164" t="s">
        <v>147</v>
      </c>
    </row>
    <row r="1394" spans="2:65" s="12" customFormat="1" ht="11.25">
      <c r="B1394" s="157"/>
      <c r="D1394" s="158" t="s">
        <v>218</v>
      </c>
      <c r="E1394" s="164" t="s">
        <v>19</v>
      </c>
      <c r="F1394" s="159" t="s">
        <v>599</v>
      </c>
      <c r="H1394" s="160">
        <v>4.4939999999999998</v>
      </c>
      <c r="I1394" s="161"/>
      <c r="L1394" s="157"/>
      <c r="M1394" s="162"/>
      <c r="T1394" s="163"/>
      <c r="AT1394" s="164" t="s">
        <v>218</v>
      </c>
      <c r="AU1394" s="164" t="s">
        <v>85</v>
      </c>
      <c r="AV1394" s="12" t="s">
        <v>85</v>
      </c>
      <c r="AW1394" s="12" t="s">
        <v>37</v>
      </c>
      <c r="AX1394" s="12" t="s">
        <v>75</v>
      </c>
      <c r="AY1394" s="164" t="s">
        <v>147</v>
      </c>
    </row>
    <row r="1395" spans="2:65" s="12" customFormat="1" ht="11.25">
      <c r="B1395" s="157"/>
      <c r="D1395" s="158" t="s">
        <v>218</v>
      </c>
      <c r="E1395" s="164" t="s">
        <v>19</v>
      </c>
      <c r="F1395" s="159" t="s">
        <v>600</v>
      </c>
      <c r="H1395" s="160">
        <v>1.238</v>
      </c>
      <c r="I1395" s="161"/>
      <c r="L1395" s="157"/>
      <c r="M1395" s="162"/>
      <c r="T1395" s="163"/>
      <c r="AT1395" s="164" t="s">
        <v>218</v>
      </c>
      <c r="AU1395" s="164" t="s">
        <v>85</v>
      </c>
      <c r="AV1395" s="12" t="s">
        <v>85</v>
      </c>
      <c r="AW1395" s="12" t="s">
        <v>37</v>
      </c>
      <c r="AX1395" s="12" t="s">
        <v>75</v>
      </c>
      <c r="AY1395" s="164" t="s">
        <v>147</v>
      </c>
    </row>
    <row r="1396" spans="2:65" s="14" customFormat="1" ht="11.25">
      <c r="B1396" s="171"/>
      <c r="D1396" s="158" t="s">
        <v>218</v>
      </c>
      <c r="E1396" s="172" t="s">
        <v>19</v>
      </c>
      <c r="F1396" s="173" t="s">
        <v>256</v>
      </c>
      <c r="H1396" s="174">
        <v>192.15600000000001</v>
      </c>
      <c r="I1396" s="175"/>
      <c r="L1396" s="171"/>
      <c r="M1396" s="176"/>
      <c r="T1396" s="177"/>
      <c r="AT1396" s="172" t="s">
        <v>218</v>
      </c>
      <c r="AU1396" s="172" t="s">
        <v>85</v>
      </c>
      <c r="AV1396" s="14" t="s">
        <v>153</v>
      </c>
      <c r="AW1396" s="14" t="s">
        <v>37</v>
      </c>
      <c r="AX1396" s="14" t="s">
        <v>83</v>
      </c>
      <c r="AY1396" s="172" t="s">
        <v>147</v>
      </c>
    </row>
    <row r="1397" spans="2:65" s="1" customFormat="1" ht="24.2" customHeight="1">
      <c r="B1397" s="32"/>
      <c r="C1397" s="128" t="s">
        <v>1392</v>
      </c>
      <c r="D1397" s="128" t="s">
        <v>149</v>
      </c>
      <c r="E1397" s="129" t="s">
        <v>1393</v>
      </c>
      <c r="F1397" s="130" t="s">
        <v>1394</v>
      </c>
      <c r="G1397" s="131" t="s">
        <v>236</v>
      </c>
      <c r="H1397" s="132">
        <v>1.4</v>
      </c>
      <c r="I1397" s="133"/>
      <c r="J1397" s="134">
        <f>ROUND(I1397*H1397,2)</f>
        <v>0</v>
      </c>
      <c r="K1397" s="135"/>
      <c r="L1397" s="32"/>
      <c r="M1397" s="136" t="s">
        <v>19</v>
      </c>
      <c r="N1397" s="137" t="s">
        <v>46</v>
      </c>
      <c r="P1397" s="138">
        <f>O1397*H1397</f>
        <v>0</v>
      </c>
      <c r="Q1397" s="138">
        <v>0</v>
      </c>
      <c r="R1397" s="138">
        <f>Q1397*H1397</f>
        <v>0</v>
      </c>
      <c r="S1397" s="138">
        <v>2.5999999999999999E-3</v>
      </c>
      <c r="T1397" s="139">
        <f>S1397*H1397</f>
        <v>3.6399999999999996E-3</v>
      </c>
      <c r="AR1397" s="140" t="s">
        <v>233</v>
      </c>
      <c r="AT1397" s="140" t="s">
        <v>149</v>
      </c>
      <c r="AU1397" s="140" t="s">
        <v>85</v>
      </c>
      <c r="AY1397" s="17" t="s">
        <v>147</v>
      </c>
      <c r="BE1397" s="141">
        <f>IF(N1397="základní",J1397,0)</f>
        <v>0</v>
      </c>
      <c r="BF1397" s="141">
        <f>IF(N1397="snížená",J1397,0)</f>
        <v>0</v>
      </c>
      <c r="BG1397" s="141">
        <f>IF(N1397="zákl. přenesená",J1397,0)</f>
        <v>0</v>
      </c>
      <c r="BH1397" s="141">
        <f>IF(N1397="sníž. přenesená",J1397,0)</f>
        <v>0</v>
      </c>
      <c r="BI1397" s="141">
        <f>IF(N1397="nulová",J1397,0)</f>
        <v>0</v>
      </c>
      <c r="BJ1397" s="17" t="s">
        <v>83</v>
      </c>
      <c r="BK1397" s="141">
        <f>ROUND(I1397*H1397,2)</f>
        <v>0</v>
      </c>
      <c r="BL1397" s="17" t="s">
        <v>233</v>
      </c>
      <c r="BM1397" s="140" t="s">
        <v>1395</v>
      </c>
    </row>
    <row r="1398" spans="2:65" s="1" customFormat="1" ht="11.25">
      <c r="B1398" s="32"/>
      <c r="D1398" s="142" t="s">
        <v>155</v>
      </c>
      <c r="F1398" s="143" t="s">
        <v>1396</v>
      </c>
      <c r="I1398" s="144"/>
      <c r="L1398" s="32"/>
      <c r="M1398" s="145"/>
      <c r="T1398" s="53"/>
      <c r="AT1398" s="17" t="s">
        <v>155</v>
      </c>
      <c r="AU1398" s="17" t="s">
        <v>85</v>
      </c>
    </row>
    <row r="1399" spans="2:65" s="1" customFormat="1" ht="16.5" customHeight="1">
      <c r="B1399" s="32"/>
      <c r="C1399" s="128" t="s">
        <v>1397</v>
      </c>
      <c r="D1399" s="128" t="s">
        <v>149</v>
      </c>
      <c r="E1399" s="129" t="s">
        <v>1398</v>
      </c>
      <c r="F1399" s="130" t="s">
        <v>1399</v>
      </c>
      <c r="G1399" s="131" t="s">
        <v>286</v>
      </c>
      <c r="H1399" s="132">
        <v>2</v>
      </c>
      <c r="I1399" s="133"/>
      <c r="J1399" s="134">
        <f>ROUND(I1399*H1399,2)</f>
        <v>0</v>
      </c>
      <c r="K1399" s="135"/>
      <c r="L1399" s="32"/>
      <c r="M1399" s="136" t="s">
        <v>19</v>
      </c>
      <c r="N1399" s="137" t="s">
        <v>46</v>
      </c>
      <c r="P1399" s="138">
        <f>O1399*H1399</f>
        <v>0</v>
      </c>
      <c r="Q1399" s="138">
        <v>0</v>
      </c>
      <c r="R1399" s="138">
        <f>Q1399*H1399</f>
        <v>0</v>
      </c>
      <c r="S1399" s="138">
        <v>9.4000000000000004E-3</v>
      </c>
      <c r="T1399" s="139">
        <f>S1399*H1399</f>
        <v>1.8800000000000001E-2</v>
      </c>
      <c r="AR1399" s="140" t="s">
        <v>233</v>
      </c>
      <c r="AT1399" s="140" t="s">
        <v>149</v>
      </c>
      <c r="AU1399" s="140" t="s">
        <v>85</v>
      </c>
      <c r="AY1399" s="17" t="s">
        <v>147</v>
      </c>
      <c r="BE1399" s="141">
        <f>IF(N1399="základní",J1399,0)</f>
        <v>0</v>
      </c>
      <c r="BF1399" s="141">
        <f>IF(N1399="snížená",J1399,0)</f>
        <v>0</v>
      </c>
      <c r="BG1399" s="141">
        <f>IF(N1399="zákl. přenesená",J1399,0)</f>
        <v>0</v>
      </c>
      <c r="BH1399" s="141">
        <f>IF(N1399="sníž. přenesená",J1399,0)</f>
        <v>0</v>
      </c>
      <c r="BI1399" s="141">
        <f>IF(N1399="nulová",J1399,0)</f>
        <v>0</v>
      </c>
      <c r="BJ1399" s="17" t="s">
        <v>83</v>
      </c>
      <c r="BK1399" s="141">
        <f>ROUND(I1399*H1399,2)</f>
        <v>0</v>
      </c>
      <c r="BL1399" s="17" t="s">
        <v>233</v>
      </c>
      <c r="BM1399" s="140" t="s">
        <v>1400</v>
      </c>
    </row>
    <row r="1400" spans="2:65" s="1" customFormat="1" ht="11.25">
      <c r="B1400" s="32"/>
      <c r="D1400" s="142" t="s">
        <v>155</v>
      </c>
      <c r="F1400" s="143" t="s">
        <v>1401</v>
      </c>
      <c r="I1400" s="144"/>
      <c r="L1400" s="32"/>
      <c r="M1400" s="145"/>
      <c r="T1400" s="53"/>
      <c r="AT1400" s="17" t="s">
        <v>155</v>
      </c>
      <c r="AU1400" s="17" t="s">
        <v>85</v>
      </c>
    </row>
    <row r="1401" spans="2:65" s="1" customFormat="1" ht="16.5" customHeight="1">
      <c r="B1401" s="32"/>
      <c r="C1401" s="128" t="s">
        <v>1402</v>
      </c>
      <c r="D1401" s="128" t="s">
        <v>149</v>
      </c>
      <c r="E1401" s="129" t="s">
        <v>1403</v>
      </c>
      <c r="F1401" s="130" t="s">
        <v>1404</v>
      </c>
      <c r="G1401" s="131" t="s">
        <v>236</v>
      </c>
      <c r="H1401" s="132">
        <v>48.6</v>
      </c>
      <c r="I1401" s="133"/>
      <c r="J1401" s="134">
        <f>ROUND(I1401*H1401,2)</f>
        <v>0</v>
      </c>
      <c r="K1401" s="135"/>
      <c r="L1401" s="32"/>
      <c r="M1401" s="136" t="s">
        <v>19</v>
      </c>
      <c r="N1401" s="137" t="s">
        <v>46</v>
      </c>
      <c r="P1401" s="138">
        <f>O1401*H1401</f>
        <v>0</v>
      </c>
      <c r="Q1401" s="138">
        <v>0</v>
      </c>
      <c r="R1401" s="138">
        <f>Q1401*H1401</f>
        <v>0</v>
      </c>
      <c r="S1401" s="138">
        <v>3.9399999999999999E-3</v>
      </c>
      <c r="T1401" s="139">
        <f>S1401*H1401</f>
        <v>0.19148400000000002</v>
      </c>
      <c r="AR1401" s="140" t="s">
        <v>233</v>
      </c>
      <c r="AT1401" s="140" t="s">
        <v>149</v>
      </c>
      <c r="AU1401" s="140" t="s">
        <v>85</v>
      </c>
      <c r="AY1401" s="17" t="s">
        <v>147</v>
      </c>
      <c r="BE1401" s="141">
        <f>IF(N1401="základní",J1401,0)</f>
        <v>0</v>
      </c>
      <c r="BF1401" s="141">
        <f>IF(N1401="snížená",J1401,0)</f>
        <v>0</v>
      </c>
      <c r="BG1401" s="141">
        <f>IF(N1401="zákl. přenesená",J1401,0)</f>
        <v>0</v>
      </c>
      <c r="BH1401" s="141">
        <f>IF(N1401="sníž. přenesená",J1401,0)</f>
        <v>0</v>
      </c>
      <c r="BI1401" s="141">
        <f>IF(N1401="nulová",J1401,0)</f>
        <v>0</v>
      </c>
      <c r="BJ1401" s="17" t="s">
        <v>83</v>
      </c>
      <c r="BK1401" s="141">
        <f>ROUND(I1401*H1401,2)</f>
        <v>0</v>
      </c>
      <c r="BL1401" s="17" t="s">
        <v>233</v>
      </c>
      <c r="BM1401" s="140" t="s">
        <v>1405</v>
      </c>
    </row>
    <row r="1402" spans="2:65" s="1" customFormat="1" ht="11.25">
      <c r="B1402" s="32"/>
      <c r="D1402" s="142" t="s">
        <v>155</v>
      </c>
      <c r="F1402" s="143" t="s">
        <v>1406</v>
      </c>
      <c r="I1402" s="144"/>
      <c r="L1402" s="32"/>
      <c r="M1402" s="145"/>
      <c r="T1402" s="53"/>
      <c r="AT1402" s="17" t="s">
        <v>155</v>
      </c>
      <c r="AU1402" s="17" t="s">
        <v>85</v>
      </c>
    </row>
    <row r="1403" spans="2:65" s="13" customFormat="1" ht="11.25">
      <c r="B1403" s="165"/>
      <c r="D1403" s="158" t="s">
        <v>218</v>
      </c>
      <c r="E1403" s="166" t="s">
        <v>19</v>
      </c>
      <c r="F1403" s="167" t="s">
        <v>1407</v>
      </c>
      <c r="H1403" s="166" t="s">
        <v>19</v>
      </c>
      <c r="I1403" s="168"/>
      <c r="L1403" s="165"/>
      <c r="M1403" s="169"/>
      <c r="T1403" s="170"/>
      <c r="AT1403" s="166" t="s">
        <v>218</v>
      </c>
      <c r="AU1403" s="166" t="s">
        <v>85</v>
      </c>
      <c r="AV1403" s="13" t="s">
        <v>83</v>
      </c>
      <c r="AW1403" s="13" t="s">
        <v>37</v>
      </c>
      <c r="AX1403" s="13" t="s">
        <v>75</v>
      </c>
      <c r="AY1403" s="166" t="s">
        <v>147</v>
      </c>
    </row>
    <row r="1404" spans="2:65" s="12" customFormat="1" ht="11.25">
      <c r="B1404" s="157"/>
      <c r="D1404" s="158" t="s">
        <v>218</v>
      </c>
      <c r="E1404" s="164" t="s">
        <v>19</v>
      </c>
      <c r="F1404" s="159" t="s">
        <v>1408</v>
      </c>
      <c r="H1404" s="160">
        <v>48.6</v>
      </c>
      <c r="I1404" s="161"/>
      <c r="L1404" s="157"/>
      <c r="M1404" s="162"/>
      <c r="T1404" s="163"/>
      <c r="AT1404" s="164" t="s">
        <v>218</v>
      </c>
      <c r="AU1404" s="164" t="s">
        <v>85</v>
      </c>
      <c r="AV1404" s="12" t="s">
        <v>85</v>
      </c>
      <c r="AW1404" s="12" t="s">
        <v>37</v>
      </c>
      <c r="AX1404" s="12" t="s">
        <v>75</v>
      </c>
      <c r="AY1404" s="164" t="s">
        <v>147</v>
      </c>
    </row>
    <row r="1405" spans="2:65" s="14" customFormat="1" ht="11.25">
      <c r="B1405" s="171"/>
      <c r="D1405" s="158" t="s">
        <v>218</v>
      </c>
      <c r="E1405" s="172" t="s">
        <v>19</v>
      </c>
      <c r="F1405" s="173" t="s">
        <v>256</v>
      </c>
      <c r="H1405" s="174">
        <v>48.6</v>
      </c>
      <c r="I1405" s="175"/>
      <c r="L1405" s="171"/>
      <c r="M1405" s="176"/>
      <c r="T1405" s="177"/>
      <c r="AT1405" s="172" t="s">
        <v>218</v>
      </c>
      <c r="AU1405" s="172" t="s">
        <v>85</v>
      </c>
      <c r="AV1405" s="14" t="s">
        <v>153</v>
      </c>
      <c r="AW1405" s="14" t="s">
        <v>37</v>
      </c>
      <c r="AX1405" s="14" t="s">
        <v>83</v>
      </c>
      <c r="AY1405" s="172" t="s">
        <v>147</v>
      </c>
    </row>
    <row r="1406" spans="2:65" s="1" customFormat="1" ht="24.2" customHeight="1">
      <c r="B1406" s="32"/>
      <c r="C1406" s="128" t="s">
        <v>1409</v>
      </c>
      <c r="D1406" s="128" t="s">
        <v>149</v>
      </c>
      <c r="E1406" s="129" t="s">
        <v>1410</v>
      </c>
      <c r="F1406" s="130" t="s">
        <v>1411</v>
      </c>
      <c r="G1406" s="131" t="s">
        <v>236</v>
      </c>
      <c r="H1406" s="132">
        <v>14.64</v>
      </c>
      <c r="I1406" s="133"/>
      <c r="J1406" s="134">
        <f>ROUND(I1406*H1406,2)</f>
        <v>0</v>
      </c>
      <c r="K1406" s="135"/>
      <c r="L1406" s="32"/>
      <c r="M1406" s="136" t="s">
        <v>19</v>
      </c>
      <c r="N1406" s="137" t="s">
        <v>46</v>
      </c>
      <c r="P1406" s="138">
        <f>O1406*H1406</f>
        <v>0</v>
      </c>
      <c r="Q1406" s="138">
        <v>0</v>
      </c>
      <c r="R1406" s="138">
        <f>Q1406*H1406</f>
        <v>0</v>
      </c>
      <c r="S1406" s="138">
        <v>2.63E-3</v>
      </c>
      <c r="T1406" s="139">
        <f>S1406*H1406</f>
        <v>3.8503200000000001E-2</v>
      </c>
      <c r="AR1406" s="140" t="s">
        <v>233</v>
      </c>
      <c r="AT1406" s="140" t="s">
        <v>149</v>
      </c>
      <c r="AU1406" s="140" t="s">
        <v>85</v>
      </c>
      <c r="AY1406" s="17" t="s">
        <v>147</v>
      </c>
      <c r="BE1406" s="141">
        <f>IF(N1406="základní",J1406,0)</f>
        <v>0</v>
      </c>
      <c r="BF1406" s="141">
        <f>IF(N1406="snížená",J1406,0)</f>
        <v>0</v>
      </c>
      <c r="BG1406" s="141">
        <f>IF(N1406="zákl. přenesená",J1406,0)</f>
        <v>0</v>
      </c>
      <c r="BH1406" s="141">
        <f>IF(N1406="sníž. přenesená",J1406,0)</f>
        <v>0</v>
      </c>
      <c r="BI1406" s="141">
        <f>IF(N1406="nulová",J1406,0)</f>
        <v>0</v>
      </c>
      <c r="BJ1406" s="17" t="s">
        <v>83</v>
      </c>
      <c r="BK1406" s="141">
        <f>ROUND(I1406*H1406,2)</f>
        <v>0</v>
      </c>
      <c r="BL1406" s="17" t="s">
        <v>233</v>
      </c>
      <c r="BM1406" s="140" t="s">
        <v>1412</v>
      </c>
    </row>
    <row r="1407" spans="2:65" s="1" customFormat="1" ht="11.25">
      <c r="B1407" s="32"/>
      <c r="D1407" s="142" t="s">
        <v>155</v>
      </c>
      <c r="F1407" s="143" t="s">
        <v>1413</v>
      </c>
      <c r="I1407" s="144"/>
      <c r="L1407" s="32"/>
      <c r="M1407" s="145"/>
      <c r="T1407" s="53"/>
      <c r="AT1407" s="17" t="s">
        <v>155</v>
      </c>
      <c r="AU1407" s="17" t="s">
        <v>85</v>
      </c>
    </row>
    <row r="1408" spans="2:65" s="1" customFormat="1" ht="24.2" customHeight="1">
      <c r="B1408" s="32"/>
      <c r="C1408" s="128" t="s">
        <v>1414</v>
      </c>
      <c r="D1408" s="128" t="s">
        <v>149</v>
      </c>
      <c r="E1408" s="129" t="s">
        <v>1415</v>
      </c>
      <c r="F1408" s="130" t="s">
        <v>1416</v>
      </c>
      <c r="G1408" s="131" t="s">
        <v>236</v>
      </c>
      <c r="H1408" s="132">
        <v>16</v>
      </c>
      <c r="I1408" s="133"/>
      <c r="J1408" s="134">
        <f>ROUND(I1408*H1408,2)</f>
        <v>0</v>
      </c>
      <c r="K1408" s="135"/>
      <c r="L1408" s="32"/>
      <c r="M1408" s="136" t="s">
        <v>19</v>
      </c>
      <c r="N1408" s="137" t="s">
        <v>46</v>
      </c>
      <c r="P1408" s="138">
        <f>O1408*H1408</f>
        <v>0</v>
      </c>
      <c r="Q1408" s="138">
        <v>0</v>
      </c>
      <c r="R1408" s="138">
        <f>Q1408*H1408</f>
        <v>0</v>
      </c>
      <c r="S1408" s="138">
        <v>3.065E-2</v>
      </c>
      <c r="T1408" s="139">
        <f>S1408*H1408</f>
        <v>0.4904</v>
      </c>
      <c r="AR1408" s="140" t="s">
        <v>233</v>
      </c>
      <c r="AT1408" s="140" t="s">
        <v>149</v>
      </c>
      <c r="AU1408" s="140" t="s">
        <v>85</v>
      </c>
      <c r="AY1408" s="17" t="s">
        <v>147</v>
      </c>
      <c r="BE1408" s="141">
        <f>IF(N1408="základní",J1408,0)</f>
        <v>0</v>
      </c>
      <c r="BF1408" s="141">
        <f>IF(N1408="snížená",J1408,0)</f>
        <v>0</v>
      </c>
      <c r="BG1408" s="141">
        <f>IF(N1408="zákl. přenesená",J1408,0)</f>
        <v>0</v>
      </c>
      <c r="BH1408" s="141">
        <f>IF(N1408="sníž. přenesená",J1408,0)</f>
        <v>0</v>
      </c>
      <c r="BI1408" s="141">
        <f>IF(N1408="nulová",J1408,0)</f>
        <v>0</v>
      </c>
      <c r="BJ1408" s="17" t="s">
        <v>83</v>
      </c>
      <c r="BK1408" s="141">
        <f>ROUND(I1408*H1408,2)</f>
        <v>0</v>
      </c>
      <c r="BL1408" s="17" t="s">
        <v>233</v>
      </c>
      <c r="BM1408" s="140" t="s">
        <v>1417</v>
      </c>
    </row>
    <row r="1409" spans="2:65" s="1" customFormat="1" ht="11.25">
      <c r="B1409" s="32"/>
      <c r="D1409" s="142" t="s">
        <v>155</v>
      </c>
      <c r="F1409" s="143" t="s">
        <v>1418</v>
      </c>
      <c r="I1409" s="144"/>
      <c r="L1409" s="32"/>
      <c r="M1409" s="145"/>
      <c r="T1409" s="53"/>
      <c r="AT1409" s="17" t="s">
        <v>155</v>
      </c>
      <c r="AU1409" s="17" t="s">
        <v>85</v>
      </c>
    </row>
    <row r="1410" spans="2:65" s="1" customFormat="1" ht="24.2" customHeight="1">
      <c r="B1410" s="32"/>
      <c r="C1410" s="128" t="s">
        <v>1419</v>
      </c>
      <c r="D1410" s="128" t="s">
        <v>149</v>
      </c>
      <c r="E1410" s="129" t="s">
        <v>1420</v>
      </c>
      <c r="F1410" s="130" t="s">
        <v>1421</v>
      </c>
      <c r="G1410" s="131" t="s">
        <v>236</v>
      </c>
      <c r="H1410" s="132">
        <v>174.14</v>
      </c>
      <c r="I1410" s="133"/>
      <c r="J1410" s="134">
        <f>ROUND(I1410*H1410,2)</f>
        <v>0</v>
      </c>
      <c r="K1410" s="135"/>
      <c r="L1410" s="32"/>
      <c r="M1410" s="136" t="s">
        <v>19</v>
      </c>
      <c r="N1410" s="137" t="s">
        <v>46</v>
      </c>
      <c r="P1410" s="138">
        <f>O1410*H1410</f>
        <v>0</v>
      </c>
      <c r="Q1410" s="138">
        <v>4.0000000000000003E-5</v>
      </c>
      <c r="R1410" s="138">
        <f>Q1410*H1410</f>
        <v>6.9655999999999997E-3</v>
      </c>
      <c r="S1410" s="138">
        <v>0</v>
      </c>
      <c r="T1410" s="139">
        <f>S1410*H1410</f>
        <v>0</v>
      </c>
      <c r="AR1410" s="140" t="s">
        <v>233</v>
      </c>
      <c r="AT1410" s="140" t="s">
        <v>149</v>
      </c>
      <c r="AU1410" s="140" t="s">
        <v>85</v>
      </c>
      <c r="AY1410" s="17" t="s">
        <v>147</v>
      </c>
      <c r="BE1410" s="141">
        <f>IF(N1410="základní",J1410,0)</f>
        <v>0</v>
      </c>
      <c r="BF1410" s="141">
        <f>IF(N1410="snížená",J1410,0)</f>
        <v>0</v>
      </c>
      <c r="BG1410" s="141">
        <f>IF(N1410="zákl. přenesená",J1410,0)</f>
        <v>0</v>
      </c>
      <c r="BH1410" s="141">
        <f>IF(N1410="sníž. přenesená",J1410,0)</f>
        <v>0</v>
      </c>
      <c r="BI1410" s="141">
        <f>IF(N1410="nulová",J1410,0)</f>
        <v>0</v>
      </c>
      <c r="BJ1410" s="17" t="s">
        <v>83</v>
      </c>
      <c r="BK1410" s="141">
        <f>ROUND(I1410*H1410,2)</f>
        <v>0</v>
      </c>
      <c r="BL1410" s="17" t="s">
        <v>233</v>
      </c>
      <c r="BM1410" s="140" t="s">
        <v>1422</v>
      </c>
    </row>
    <row r="1411" spans="2:65" s="1" customFormat="1" ht="11.25">
      <c r="B1411" s="32"/>
      <c r="D1411" s="142" t="s">
        <v>155</v>
      </c>
      <c r="F1411" s="143" t="s">
        <v>1423</v>
      </c>
      <c r="I1411" s="144"/>
      <c r="L1411" s="32"/>
      <c r="M1411" s="145"/>
      <c r="T1411" s="53"/>
      <c r="AT1411" s="17" t="s">
        <v>155</v>
      </c>
      <c r="AU1411" s="17" t="s">
        <v>85</v>
      </c>
    </row>
    <row r="1412" spans="2:65" s="13" customFormat="1" ht="11.25">
      <c r="B1412" s="165"/>
      <c r="D1412" s="158" t="s">
        <v>218</v>
      </c>
      <c r="E1412" s="166" t="s">
        <v>19</v>
      </c>
      <c r="F1412" s="167" t="s">
        <v>1424</v>
      </c>
      <c r="H1412" s="166" t="s">
        <v>19</v>
      </c>
      <c r="I1412" s="168"/>
      <c r="L1412" s="165"/>
      <c r="M1412" s="169"/>
      <c r="T1412" s="170"/>
      <c r="AT1412" s="166" t="s">
        <v>218</v>
      </c>
      <c r="AU1412" s="166" t="s">
        <v>85</v>
      </c>
      <c r="AV1412" s="13" t="s">
        <v>83</v>
      </c>
      <c r="AW1412" s="13" t="s">
        <v>37</v>
      </c>
      <c r="AX1412" s="13" t="s">
        <v>75</v>
      </c>
      <c r="AY1412" s="166" t="s">
        <v>147</v>
      </c>
    </row>
    <row r="1413" spans="2:65" s="12" customFormat="1" ht="11.25">
      <c r="B1413" s="157"/>
      <c r="D1413" s="158" t="s">
        <v>218</v>
      </c>
      <c r="E1413" s="164" t="s">
        <v>19</v>
      </c>
      <c r="F1413" s="159" t="s">
        <v>1425</v>
      </c>
      <c r="H1413" s="160">
        <v>22.04</v>
      </c>
      <c r="I1413" s="161"/>
      <c r="L1413" s="157"/>
      <c r="M1413" s="162"/>
      <c r="T1413" s="163"/>
      <c r="AT1413" s="164" t="s">
        <v>218</v>
      </c>
      <c r="AU1413" s="164" t="s">
        <v>85</v>
      </c>
      <c r="AV1413" s="12" t="s">
        <v>85</v>
      </c>
      <c r="AW1413" s="12" t="s">
        <v>37</v>
      </c>
      <c r="AX1413" s="12" t="s">
        <v>75</v>
      </c>
      <c r="AY1413" s="164" t="s">
        <v>147</v>
      </c>
    </row>
    <row r="1414" spans="2:65" s="13" customFormat="1" ht="11.25">
      <c r="B1414" s="165"/>
      <c r="D1414" s="158" t="s">
        <v>218</v>
      </c>
      <c r="E1414" s="166" t="s">
        <v>19</v>
      </c>
      <c r="F1414" s="167" t="s">
        <v>1426</v>
      </c>
      <c r="H1414" s="166" t="s">
        <v>19</v>
      </c>
      <c r="I1414" s="168"/>
      <c r="L1414" s="165"/>
      <c r="M1414" s="169"/>
      <c r="T1414" s="170"/>
      <c r="AT1414" s="166" t="s">
        <v>218</v>
      </c>
      <c r="AU1414" s="166" t="s">
        <v>85</v>
      </c>
      <c r="AV1414" s="13" t="s">
        <v>83</v>
      </c>
      <c r="AW1414" s="13" t="s">
        <v>37</v>
      </c>
      <c r="AX1414" s="13" t="s">
        <v>75</v>
      </c>
      <c r="AY1414" s="166" t="s">
        <v>147</v>
      </c>
    </row>
    <row r="1415" spans="2:65" s="12" customFormat="1" ht="11.25">
      <c r="B1415" s="157"/>
      <c r="D1415" s="158" t="s">
        <v>218</v>
      </c>
      <c r="E1415" s="164" t="s">
        <v>19</v>
      </c>
      <c r="F1415" s="159" t="s">
        <v>1427</v>
      </c>
      <c r="H1415" s="160">
        <v>43.46</v>
      </c>
      <c r="I1415" s="161"/>
      <c r="L1415" s="157"/>
      <c r="M1415" s="162"/>
      <c r="T1415" s="163"/>
      <c r="AT1415" s="164" t="s">
        <v>218</v>
      </c>
      <c r="AU1415" s="164" t="s">
        <v>85</v>
      </c>
      <c r="AV1415" s="12" t="s">
        <v>85</v>
      </c>
      <c r="AW1415" s="12" t="s">
        <v>37</v>
      </c>
      <c r="AX1415" s="12" t="s">
        <v>75</v>
      </c>
      <c r="AY1415" s="164" t="s">
        <v>147</v>
      </c>
    </row>
    <row r="1416" spans="2:65" s="13" customFormat="1" ht="11.25">
      <c r="B1416" s="165"/>
      <c r="D1416" s="158" t="s">
        <v>218</v>
      </c>
      <c r="E1416" s="166" t="s">
        <v>19</v>
      </c>
      <c r="F1416" s="167" t="s">
        <v>1428</v>
      </c>
      <c r="H1416" s="166" t="s">
        <v>19</v>
      </c>
      <c r="I1416" s="168"/>
      <c r="L1416" s="165"/>
      <c r="M1416" s="169"/>
      <c r="T1416" s="170"/>
      <c r="AT1416" s="166" t="s">
        <v>218</v>
      </c>
      <c r="AU1416" s="166" t="s">
        <v>85</v>
      </c>
      <c r="AV1416" s="13" t="s">
        <v>83</v>
      </c>
      <c r="AW1416" s="13" t="s">
        <v>37</v>
      </c>
      <c r="AX1416" s="13" t="s">
        <v>75</v>
      </c>
      <c r="AY1416" s="166" t="s">
        <v>147</v>
      </c>
    </row>
    <row r="1417" spans="2:65" s="12" customFormat="1" ht="11.25">
      <c r="B1417" s="157"/>
      <c r="D1417" s="158" t="s">
        <v>218</v>
      </c>
      <c r="E1417" s="164" t="s">
        <v>19</v>
      </c>
      <c r="F1417" s="159" t="s">
        <v>1429</v>
      </c>
      <c r="H1417" s="160">
        <v>33.04</v>
      </c>
      <c r="I1417" s="161"/>
      <c r="L1417" s="157"/>
      <c r="M1417" s="162"/>
      <c r="T1417" s="163"/>
      <c r="AT1417" s="164" t="s">
        <v>218</v>
      </c>
      <c r="AU1417" s="164" t="s">
        <v>85</v>
      </c>
      <c r="AV1417" s="12" t="s">
        <v>85</v>
      </c>
      <c r="AW1417" s="12" t="s">
        <v>37</v>
      </c>
      <c r="AX1417" s="12" t="s">
        <v>75</v>
      </c>
      <c r="AY1417" s="164" t="s">
        <v>147</v>
      </c>
    </row>
    <row r="1418" spans="2:65" s="13" customFormat="1" ht="11.25">
      <c r="B1418" s="165"/>
      <c r="D1418" s="158" t="s">
        <v>218</v>
      </c>
      <c r="E1418" s="166" t="s">
        <v>19</v>
      </c>
      <c r="F1418" s="167" t="s">
        <v>1430</v>
      </c>
      <c r="H1418" s="166" t="s">
        <v>19</v>
      </c>
      <c r="I1418" s="168"/>
      <c r="L1418" s="165"/>
      <c r="M1418" s="169"/>
      <c r="T1418" s="170"/>
      <c r="AT1418" s="166" t="s">
        <v>218</v>
      </c>
      <c r="AU1418" s="166" t="s">
        <v>85</v>
      </c>
      <c r="AV1418" s="13" t="s">
        <v>83</v>
      </c>
      <c r="AW1418" s="13" t="s">
        <v>37</v>
      </c>
      <c r="AX1418" s="13" t="s">
        <v>75</v>
      </c>
      <c r="AY1418" s="166" t="s">
        <v>147</v>
      </c>
    </row>
    <row r="1419" spans="2:65" s="12" customFormat="1" ht="11.25">
      <c r="B1419" s="157"/>
      <c r="D1419" s="158" t="s">
        <v>218</v>
      </c>
      <c r="E1419" s="164" t="s">
        <v>19</v>
      </c>
      <c r="F1419" s="159" t="s">
        <v>1431</v>
      </c>
      <c r="H1419" s="160">
        <v>26.6</v>
      </c>
      <c r="I1419" s="161"/>
      <c r="L1419" s="157"/>
      <c r="M1419" s="162"/>
      <c r="T1419" s="163"/>
      <c r="AT1419" s="164" t="s">
        <v>218</v>
      </c>
      <c r="AU1419" s="164" t="s">
        <v>85</v>
      </c>
      <c r="AV1419" s="12" t="s">
        <v>85</v>
      </c>
      <c r="AW1419" s="12" t="s">
        <v>37</v>
      </c>
      <c r="AX1419" s="12" t="s">
        <v>75</v>
      </c>
      <c r="AY1419" s="164" t="s">
        <v>147</v>
      </c>
    </row>
    <row r="1420" spans="2:65" s="13" customFormat="1" ht="11.25">
      <c r="B1420" s="165"/>
      <c r="D1420" s="158" t="s">
        <v>218</v>
      </c>
      <c r="E1420" s="166" t="s">
        <v>19</v>
      </c>
      <c r="F1420" s="167" t="s">
        <v>1432</v>
      </c>
      <c r="H1420" s="166" t="s">
        <v>19</v>
      </c>
      <c r="I1420" s="168"/>
      <c r="L1420" s="165"/>
      <c r="M1420" s="169"/>
      <c r="T1420" s="170"/>
      <c r="AT1420" s="166" t="s">
        <v>218</v>
      </c>
      <c r="AU1420" s="166" t="s">
        <v>85</v>
      </c>
      <c r="AV1420" s="13" t="s">
        <v>83</v>
      </c>
      <c r="AW1420" s="13" t="s">
        <v>37</v>
      </c>
      <c r="AX1420" s="13" t="s">
        <v>75</v>
      </c>
      <c r="AY1420" s="166" t="s">
        <v>147</v>
      </c>
    </row>
    <row r="1421" spans="2:65" s="12" customFormat="1" ht="11.25">
      <c r="B1421" s="157"/>
      <c r="D1421" s="158" t="s">
        <v>218</v>
      </c>
      <c r="E1421" s="164" t="s">
        <v>19</v>
      </c>
      <c r="F1421" s="159" t="s">
        <v>1433</v>
      </c>
      <c r="H1421" s="160">
        <v>14.16</v>
      </c>
      <c r="I1421" s="161"/>
      <c r="L1421" s="157"/>
      <c r="M1421" s="162"/>
      <c r="T1421" s="163"/>
      <c r="AT1421" s="164" t="s">
        <v>218</v>
      </c>
      <c r="AU1421" s="164" t="s">
        <v>85</v>
      </c>
      <c r="AV1421" s="12" t="s">
        <v>85</v>
      </c>
      <c r="AW1421" s="12" t="s">
        <v>37</v>
      </c>
      <c r="AX1421" s="12" t="s">
        <v>75</v>
      </c>
      <c r="AY1421" s="164" t="s">
        <v>147</v>
      </c>
    </row>
    <row r="1422" spans="2:65" s="13" customFormat="1" ht="11.25">
      <c r="B1422" s="165"/>
      <c r="D1422" s="158" t="s">
        <v>218</v>
      </c>
      <c r="E1422" s="166" t="s">
        <v>19</v>
      </c>
      <c r="F1422" s="167" t="s">
        <v>1434</v>
      </c>
      <c r="H1422" s="166" t="s">
        <v>19</v>
      </c>
      <c r="I1422" s="168"/>
      <c r="L1422" s="165"/>
      <c r="M1422" s="169"/>
      <c r="T1422" s="170"/>
      <c r="AT1422" s="166" t="s">
        <v>218</v>
      </c>
      <c r="AU1422" s="166" t="s">
        <v>85</v>
      </c>
      <c r="AV1422" s="13" t="s">
        <v>83</v>
      </c>
      <c r="AW1422" s="13" t="s">
        <v>37</v>
      </c>
      <c r="AX1422" s="13" t="s">
        <v>75</v>
      </c>
      <c r="AY1422" s="166" t="s">
        <v>147</v>
      </c>
    </row>
    <row r="1423" spans="2:65" s="12" customFormat="1" ht="11.25">
      <c r="B1423" s="157"/>
      <c r="D1423" s="158" t="s">
        <v>218</v>
      </c>
      <c r="E1423" s="164" t="s">
        <v>19</v>
      </c>
      <c r="F1423" s="159" t="s">
        <v>1435</v>
      </c>
      <c r="H1423" s="160">
        <v>16.48</v>
      </c>
      <c r="I1423" s="161"/>
      <c r="L1423" s="157"/>
      <c r="M1423" s="162"/>
      <c r="T1423" s="163"/>
      <c r="AT1423" s="164" t="s">
        <v>218</v>
      </c>
      <c r="AU1423" s="164" t="s">
        <v>85</v>
      </c>
      <c r="AV1423" s="12" t="s">
        <v>85</v>
      </c>
      <c r="AW1423" s="12" t="s">
        <v>37</v>
      </c>
      <c r="AX1423" s="12" t="s">
        <v>75</v>
      </c>
      <c r="AY1423" s="164" t="s">
        <v>147</v>
      </c>
    </row>
    <row r="1424" spans="2:65" s="13" customFormat="1" ht="11.25">
      <c r="B1424" s="165"/>
      <c r="D1424" s="158" t="s">
        <v>218</v>
      </c>
      <c r="E1424" s="166" t="s">
        <v>19</v>
      </c>
      <c r="F1424" s="167" t="s">
        <v>1436</v>
      </c>
      <c r="H1424" s="166" t="s">
        <v>19</v>
      </c>
      <c r="I1424" s="168"/>
      <c r="L1424" s="165"/>
      <c r="M1424" s="169"/>
      <c r="T1424" s="170"/>
      <c r="AT1424" s="166" t="s">
        <v>218</v>
      </c>
      <c r="AU1424" s="166" t="s">
        <v>85</v>
      </c>
      <c r="AV1424" s="13" t="s">
        <v>83</v>
      </c>
      <c r="AW1424" s="13" t="s">
        <v>37</v>
      </c>
      <c r="AX1424" s="13" t="s">
        <v>75</v>
      </c>
      <c r="AY1424" s="166" t="s">
        <v>147</v>
      </c>
    </row>
    <row r="1425" spans="2:65" s="12" customFormat="1" ht="11.25">
      <c r="B1425" s="157"/>
      <c r="D1425" s="158" t="s">
        <v>218</v>
      </c>
      <c r="E1425" s="164" t="s">
        <v>19</v>
      </c>
      <c r="F1425" s="159" t="s">
        <v>1437</v>
      </c>
      <c r="H1425" s="160">
        <v>5.84</v>
      </c>
      <c r="I1425" s="161"/>
      <c r="L1425" s="157"/>
      <c r="M1425" s="162"/>
      <c r="T1425" s="163"/>
      <c r="AT1425" s="164" t="s">
        <v>218</v>
      </c>
      <c r="AU1425" s="164" t="s">
        <v>85</v>
      </c>
      <c r="AV1425" s="12" t="s">
        <v>85</v>
      </c>
      <c r="AW1425" s="12" t="s">
        <v>37</v>
      </c>
      <c r="AX1425" s="12" t="s">
        <v>75</v>
      </c>
      <c r="AY1425" s="164" t="s">
        <v>147</v>
      </c>
    </row>
    <row r="1426" spans="2:65" s="13" customFormat="1" ht="11.25">
      <c r="B1426" s="165"/>
      <c r="D1426" s="158" t="s">
        <v>218</v>
      </c>
      <c r="E1426" s="166" t="s">
        <v>19</v>
      </c>
      <c r="F1426" s="167" t="s">
        <v>1438</v>
      </c>
      <c r="H1426" s="166" t="s">
        <v>19</v>
      </c>
      <c r="I1426" s="168"/>
      <c r="L1426" s="165"/>
      <c r="M1426" s="169"/>
      <c r="T1426" s="170"/>
      <c r="AT1426" s="166" t="s">
        <v>218</v>
      </c>
      <c r="AU1426" s="166" t="s">
        <v>85</v>
      </c>
      <c r="AV1426" s="13" t="s">
        <v>83</v>
      </c>
      <c r="AW1426" s="13" t="s">
        <v>37</v>
      </c>
      <c r="AX1426" s="13" t="s">
        <v>75</v>
      </c>
      <c r="AY1426" s="166" t="s">
        <v>147</v>
      </c>
    </row>
    <row r="1427" spans="2:65" s="12" customFormat="1" ht="11.25">
      <c r="B1427" s="157"/>
      <c r="D1427" s="158" t="s">
        <v>218</v>
      </c>
      <c r="E1427" s="164" t="s">
        <v>19</v>
      </c>
      <c r="F1427" s="159" t="s">
        <v>1439</v>
      </c>
      <c r="H1427" s="160">
        <v>4.47</v>
      </c>
      <c r="I1427" s="161"/>
      <c r="L1427" s="157"/>
      <c r="M1427" s="162"/>
      <c r="T1427" s="163"/>
      <c r="AT1427" s="164" t="s">
        <v>218</v>
      </c>
      <c r="AU1427" s="164" t="s">
        <v>85</v>
      </c>
      <c r="AV1427" s="12" t="s">
        <v>85</v>
      </c>
      <c r="AW1427" s="12" t="s">
        <v>37</v>
      </c>
      <c r="AX1427" s="12" t="s">
        <v>75</v>
      </c>
      <c r="AY1427" s="164" t="s">
        <v>147</v>
      </c>
    </row>
    <row r="1428" spans="2:65" s="13" customFormat="1" ht="11.25">
      <c r="B1428" s="165"/>
      <c r="D1428" s="158" t="s">
        <v>218</v>
      </c>
      <c r="E1428" s="166" t="s">
        <v>19</v>
      </c>
      <c r="F1428" s="167" t="s">
        <v>1440</v>
      </c>
      <c r="H1428" s="166" t="s">
        <v>19</v>
      </c>
      <c r="I1428" s="168"/>
      <c r="L1428" s="165"/>
      <c r="M1428" s="169"/>
      <c r="T1428" s="170"/>
      <c r="AT1428" s="166" t="s">
        <v>218</v>
      </c>
      <c r="AU1428" s="166" t="s">
        <v>85</v>
      </c>
      <c r="AV1428" s="13" t="s">
        <v>83</v>
      </c>
      <c r="AW1428" s="13" t="s">
        <v>37</v>
      </c>
      <c r="AX1428" s="13" t="s">
        <v>75</v>
      </c>
      <c r="AY1428" s="166" t="s">
        <v>147</v>
      </c>
    </row>
    <row r="1429" spans="2:65" s="12" customFormat="1" ht="11.25">
      <c r="B1429" s="157"/>
      <c r="D1429" s="158" t="s">
        <v>218</v>
      </c>
      <c r="E1429" s="164" t="s">
        <v>19</v>
      </c>
      <c r="F1429" s="159" t="s">
        <v>1441</v>
      </c>
      <c r="H1429" s="160">
        <v>1.24</v>
      </c>
      <c r="I1429" s="161"/>
      <c r="L1429" s="157"/>
      <c r="M1429" s="162"/>
      <c r="T1429" s="163"/>
      <c r="AT1429" s="164" t="s">
        <v>218</v>
      </c>
      <c r="AU1429" s="164" t="s">
        <v>85</v>
      </c>
      <c r="AV1429" s="12" t="s">
        <v>85</v>
      </c>
      <c r="AW1429" s="12" t="s">
        <v>37</v>
      </c>
      <c r="AX1429" s="12" t="s">
        <v>75</v>
      </c>
      <c r="AY1429" s="164" t="s">
        <v>147</v>
      </c>
    </row>
    <row r="1430" spans="2:65" s="13" customFormat="1" ht="11.25">
      <c r="B1430" s="165"/>
      <c r="D1430" s="158" t="s">
        <v>218</v>
      </c>
      <c r="E1430" s="166" t="s">
        <v>19</v>
      </c>
      <c r="F1430" s="167" t="s">
        <v>1442</v>
      </c>
      <c r="H1430" s="166" t="s">
        <v>19</v>
      </c>
      <c r="I1430" s="168"/>
      <c r="L1430" s="165"/>
      <c r="M1430" s="169"/>
      <c r="T1430" s="170"/>
      <c r="AT1430" s="166" t="s">
        <v>218</v>
      </c>
      <c r="AU1430" s="166" t="s">
        <v>85</v>
      </c>
      <c r="AV1430" s="13" t="s">
        <v>83</v>
      </c>
      <c r="AW1430" s="13" t="s">
        <v>37</v>
      </c>
      <c r="AX1430" s="13" t="s">
        <v>75</v>
      </c>
      <c r="AY1430" s="166" t="s">
        <v>147</v>
      </c>
    </row>
    <row r="1431" spans="2:65" s="12" customFormat="1" ht="11.25">
      <c r="B1431" s="157"/>
      <c r="D1431" s="158" t="s">
        <v>218</v>
      </c>
      <c r="E1431" s="164" t="s">
        <v>19</v>
      </c>
      <c r="F1431" s="159" t="s">
        <v>597</v>
      </c>
      <c r="H1431" s="160">
        <v>4.45</v>
      </c>
      <c r="I1431" s="161"/>
      <c r="L1431" s="157"/>
      <c r="M1431" s="162"/>
      <c r="T1431" s="163"/>
      <c r="AT1431" s="164" t="s">
        <v>218</v>
      </c>
      <c r="AU1431" s="164" t="s">
        <v>85</v>
      </c>
      <c r="AV1431" s="12" t="s">
        <v>85</v>
      </c>
      <c r="AW1431" s="12" t="s">
        <v>37</v>
      </c>
      <c r="AX1431" s="12" t="s">
        <v>75</v>
      </c>
      <c r="AY1431" s="164" t="s">
        <v>147</v>
      </c>
    </row>
    <row r="1432" spans="2:65" s="13" customFormat="1" ht="11.25">
      <c r="B1432" s="165"/>
      <c r="D1432" s="158" t="s">
        <v>218</v>
      </c>
      <c r="E1432" s="166" t="s">
        <v>19</v>
      </c>
      <c r="F1432" s="167" t="s">
        <v>1443</v>
      </c>
      <c r="H1432" s="166" t="s">
        <v>19</v>
      </c>
      <c r="I1432" s="168"/>
      <c r="L1432" s="165"/>
      <c r="M1432" s="169"/>
      <c r="T1432" s="170"/>
      <c r="AT1432" s="166" t="s">
        <v>218</v>
      </c>
      <c r="AU1432" s="166" t="s">
        <v>85</v>
      </c>
      <c r="AV1432" s="13" t="s">
        <v>83</v>
      </c>
      <c r="AW1432" s="13" t="s">
        <v>37</v>
      </c>
      <c r="AX1432" s="13" t="s">
        <v>75</v>
      </c>
      <c r="AY1432" s="166" t="s">
        <v>147</v>
      </c>
    </row>
    <row r="1433" spans="2:65" s="12" customFormat="1" ht="11.25">
      <c r="B1433" s="157"/>
      <c r="D1433" s="158" t="s">
        <v>218</v>
      </c>
      <c r="E1433" s="164" t="s">
        <v>19</v>
      </c>
      <c r="F1433" s="159" t="s">
        <v>1444</v>
      </c>
      <c r="H1433" s="160">
        <v>2.36</v>
      </c>
      <c r="I1433" s="161"/>
      <c r="L1433" s="157"/>
      <c r="M1433" s="162"/>
      <c r="T1433" s="163"/>
      <c r="AT1433" s="164" t="s">
        <v>218</v>
      </c>
      <c r="AU1433" s="164" t="s">
        <v>85</v>
      </c>
      <c r="AV1433" s="12" t="s">
        <v>85</v>
      </c>
      <c r="AW1433" s="12" t="s">
        <v>37</v>
      </c>
      <c r="AX1433" s="12" t="s">
        <v>75</v>
      </c>
      <c r="AY1433" s="164" t="s">
        <v>147</v>
      </c>
    </row>
    <row r="1434" spans="2:65" s="14" customFormat="1" ht="11.25">
      <c r="B1434" s="171"/>
      <c r="D1434" s="158" t="s">
        <v>218</v>
      </c>
      <c r="E1434" s="172" t="s">
        <v>19</v>
      </c>
      <c r="F1434" s="173" t="s">
        <v>256</v>
      </c>
      <c r="H1434" s="174">
        <v>174.14</v>
      </c>
      <c r="I1434" s="175"/>
      <c r="L1434" s="171"/>
      <c r="M1434" s="176"/>
      <c r="T1434" s="177"/>
      <c r="AT1434" s="172" t="s">
        <v>218</v>
      </c>
      <c r="AU1434" s="172" t="s">
        <v>85</v>
      </c>
      <c r="AV1434" s="14" t="s">
        <v>153</v>
      </c>
      <c r="AW1434" s="14" t="s">
        <v>37</v>
      </c>
      <c r="AX1434" s="14" t="s">
        <v>83</v>
      </c>
      <c r="AY1434" s="172" t="s">
        <v>147</v>
      </c>
    </row>
    <row r="1435" spans="2:65" s="1" customFormat="1" ht="24.2" customHeight="1">
      <c r="B1435" s="32"/>
      <c r="C1435" s="128" t="s">
        <v>1445</v>
      </c>
      <c r="D1435" s="128" t="s">
        <v>149</v>
      </c>
      <c r="E1435" s="129" t="s">
        <v>1446</v>
      </c>
      <c r="F1435" s="130" t="s">
        <v>1447</v>
      </c>
      <c r="G1435" s="131" t="s">
        <v>286</v>
      </c>
      <c r="H1435" s="132">
        <v>19</v>
      </c>
      <c r="I1435" s="133"/>
      <c r="J1435" s="134">
        <f t="shared" ref="J1435:J1447" si="0">ROUND(I1435*H1435,2)</f>
        <v>0</v>
      </c>
      <c r="K1435" s="135"/>
      <c r="L1435" s="32"/>
      <c r="M1435" s="136" t="s">
        <v>19</v>
      </c>
      <c r="N1435" s="137" t="s">
        <v>46</v>
      </c>
      <c r="P1435" s="138">
        <f t="shared" ref="P1435:P1447" si="1">O1435*H1435</f>
        <v>0</v>
      </c>
      <c r="Q1435" s="138">
        <v>6.0999999999999997E-4</v>
      </c>
      <c r="R1435" s="138">
        <f t="shared" ref="R1435:R1447" si="2">Q1435*H1435</f>
        <v>1.159E-2</v>
      </c>
      <c r="S1435" s="138">
        <v>0</v>
      </c>
      <c r="T1435" s="139">
        <f t="shared" ref="T1435:T1447" si="3">S1435*H1435</f>
        <v>0</v>
      </c>
      <c r="AR1435" s="140" t="s">
        <v>233</v>
      </c>
      <c r="AT1435" s="140" t="s">
        <v>149</v>
      </c>
      <c r="AU1435" s="140" t="s">
        <v>85</v>
      </c>
      <c r="AY1435" s="17" t="s">
        <v>147</v>
      </c>
      <c r="BE1435" s="141">
        <f t="shared" ref="BE1435:BE1447" si="4">IF(N1435="základní",J1435,0)</f>
        <v>0</v>
      </c>
      <c r="BF1435" s="141">
        <f t="shared" ref="BF1435:BF1447" si="5">IF(N1435="snížená",J1435,0)</f>
        <v>0</v>
      </c>
      <c r="BG1435" s="141">
        <f t="shared" ref="BG1435:BG1447" si="6">IF(N1435="zákl. přenesená",J1435,0)</f>
        <v>0</v>
      </c>
      <c r="BH1435" s="141">
        <f t="shared" ref="BH1435:BH1447" si="7">IF(N1435="sníž. přenesená",J1435,0)</f>
        <v>0</v>
      </c>
      <c r="BI1435" s="141">
        <f t="shared" ref="BI1435:BI1447" si="8">IF(N1435="nulová",J1435,0)</f>
        <v>0</v>
      </c>
      <c r="BJ1435" s="17" t="s">
        <v>83</v>
      </c>
      <c r="BK1435" s="141">
        <f t="shared" ref="BK1435:BK1447" si="9">ROUND(I1435*H1435,2)</f>
        <v>0</v>
      </c>
      <c r="BL1435" s="17" t="s">
        <v>233</v>
      </c>
      <c r="BM1435" s="140" t="s">
        <v>1448</v>
      </c>
    </row>
    <row r="1436" spans="2:65" s="1" customFormat="1" ht="24.2" customHeight="1">
      <c r="B1436" s="32"/>
      <c r="C1436" s="128" t="s">
        <v>1449</v>
      </c>
      <c r="D1436" s="128" t="s">
        <v>149</v>
      </c>
      <c r="E1436" s="129" t="s">
        <v>1450</v>
      </c>
      <c r="F1436" s="130" t="s">
        <v>1451</v>
      </c>
      <c r="G1436" s="131" t="s">
        <v>286</v>
      </c>
      <c r="H1436" s="132">
        <v>41</v>
      </c>
      <c r="I1436" s="133"/>
      <c r="J1436" s="134">
        <f t="shared" si="0"/>
        <v>0</v>
      </c>
      <c r="K1436" s="135"/>
      <c r="L1436" s="32"/>
      <c r="M1436" s="136" t="s">
        <v>19</v>
      </c>
      <c r="N1436" s="137" t="s">
        <v>46</v>
      </c>
      <c r="P1436" s="138">
        <f t="shared" si="1"/>
        <v>0</v>
      </c>
      <c r="Q1436" s="138">
        <v>6.0999999999999997E-4</v>
      </c>
      <c r="R1436" s="138">
        <f t="shared" si="2"/>
        <v>2.5009999999999998E-2</v>
      </c>
      <c r="S1436" s="138">
        <v>0</v>
      </c>
      <c r="T1436" s="139">
        <f t="shared" si="3"/>
        <v>0</v>
      </c>
      <c r="AR1436" s="140" t="s">
        <v>233</v>
      </c>
      <c r="AT1436" s="140" t="s">
        <v>149</v>
      </c>
      <c r="AU1436" s="140" t="s">
        <v>85</v>
      </c>
      <c r="AY1436" s="17" t="s">
        <v>147</v>
      </c>
      <c r="BE1436" s="141">
        <f t="shared" si="4"/>
        <v>0</v>
      </c>
      <c r="BF1436" s="141">
        <f t="shared" si="5"/>
        <v>0</v>
      </c>
      <c r="BG1436" s="141">
        <f t="shared" si="6"/>
        <v>0</v>
      </c>
      <c r="BH1436" s="141">
        <f t="shared" si="7"/>
        <v>0</v>
      </c>
      <c r="BI1436" s="141">
        <f t="shared" si="8"/>
        <v>0</v>
      </c>
      <c r="BJ1436" s="17" t="s">
        <v>83</v>
      </c>
      <c r="BK1436" s="141">
        <f t="shared" si="9"/>
        <v>0</v>
      </c>
      <c r="BL1436" s="17" t="s">
        <v>233</v>
      </c>
      <c r="BM1436" s="140" t="s">
        <v>1452</v>
      </c>
    </row>
    <row r="1437" spans="2:65" s="1" customFormat="1" ht="24.2" customHeight="1">
      <c r="B1437" s="32"/>
      <c r="C1437" s="128" t="s">
        <v>1453</v>
      </c>
      <c r="D1437" s="128" t="s">
        <v>149</v>
      </c>
      <c r="E1437" s="129" t="s">
        <v>1454</v>
      </c>
      <c r="F1437" s="130" t="s">
        <v>1455</v>
      </c>
      <c r="G1437" s="131" t="s">
        <v>286</v>
      </c>
      <c r="H1437" s="132">
        <v>14</v>
      </c>
      <c r="I1437" s="133"/>
      <c r="J1437" s="134">
        <f t="shared" si="0"/>
        <v>0</v>
      </c>
      <c r="K1437" s="135"/>
      <c r="L1437" s="32"/>
      <c r="M1437" s="136" t="s">
        <v>19</v>
      </c>
      <c r="N1437" s="137" t="s">
        <v>46</v>
      </c>
      <c r="P1437" s="138">
        <f t="shared" si="1"/>
        <v>0</v>
      </c>
      <c r="Q1437" s="138">
        <v>6.0999999999999997E-4</v>
      </c>
      <c r="R1437" s="138">
        <f t="shared" si="2"/>
        <v>8.539999999999999E-3</v>
      </c>
      <c r="S1437" s="138">
        <v>0</v>
      </c>
      <c r="T1437" s="139">
        <f t="shared" si="3"/>
        <v>0</v>
      </c>
      <c r="AR1437" s="140" t="s">
        <v>233</v>
      </c>
      <c r="AT1437" s="140" t="s">
        <v>149</v>
      </c>
      <c r="AU1437" s="140" t="s">
        <v>85</v>
      </c>
      <c r="AY1437" s="17" t="s">
        <v>147</v>
      </c>
      <c r="BE1437" s="141">
        <f t="shared" si="4"/>
        <v>0</v>
      </c>
      <c r="BF1437" s="141">
        <f t="shared" si="5"/>
        <v>0</v>
      </c>
      <c r="BG1437" s="141">
        <f t="shared" si="6"/>
        <v>0</v>
      </c>
      <c r="BH1437" s="141">
        <f t="shared" si="7"/>
        <v>0</v>
      </c>
      <c r="BI1437" s="141">
        <f t="shared" si="8"/>
        <v>0</v>
      </c>
      <c r="BJ1437" s="17" t="s">
        <v>83</v>
      </c>
      <c r="BK1437" s="141">
        <f t="shared" si="9"/>
        <v>0</v>
      </c>
      <c r="BL1437" s="17" t="s">
        <v>233</v>
      </c>
      <c r="BM1437" s="140" t="s">
        <v>1456</v>
      </c>
    </row>
    <row r="1438" spans="2:65" s="1" customFormat="1" ht="24.2" customHeight="1">
      <c r="B1438" s="32"/>
      <c r="C1438" s="128" t="s">
        <v>1457</v>
      </c>
      <c r="D1438" s="128" t="s">
        <v>149</v>
      </c>
      <c r="E1438" s="129" t="s">
        <v>1458</v>
      </c>
      <c r="F1438" s="130" t="s">
        <v>1459</v>
      </c>
      <c r="G1438" s="131" t="s">
        <v>286</v>
      </c>
      <c r="H1438" s="132">
        <v>28</v>
      </c>
      <c r="I1438" s="133"/>
      <c r="J1438" s="134">
        <f t="shared" si="0"/>
        <v>0</v>
      </c>
      <c r="K1438" s="135"/>
      <c r="L1438" s="32"/>
      <c r="M1438" s="136" t="s">
        <v>19</v>
      </c>
      <c r="N1438" s="137" t="s">
        <v>46</v>
      </c>
      <c r="P1438" s="138">
        <f t="shared" si="1"/>
        <v>0</v>
      </c>
      <c r="Q1438" s="138">
        <v>6.0999999999999997E-4</v>
      </c>
      <c r="R1438" s="138">
        <f t="shared" si="2"/>
        <v>1.7079999999999998E-2</v>
      </c>
      <c r="S1438" s="138">
        <v>0</v>
      </c>
      <c r="T1438" s="139">
        <f t="shared" si="3"/>
        <v>0</v>
      </c>
      <c r="AR1438" s="140" t="s">
        <v>233</v>
      </c>
      <c r="AT1438" s="140" t="s">
        <v>149</v>
      </c>
      <c r="AU1438" s="140" t="s">
        <v>85</v>
      </c>
      <c r="AY1438" s="17" t="s">
        <v>147</v>
      </c>
      <c r="BE1438" s="141">
        <f t="shared" si="4"/>
        <v>0</v>
      </c>
      <c r="BF1438" s="141">
        <f t="shared" si="5"/>
        <v>0</v>
      </c>
      <c r="BG1438" s="141">
        <f t="shared" si="6"/>
        <v>0</v>
      </c>
      <c r="BH1438" s="141">
        <f t="shared" si="7"/>
        <v>0</v>
      </c>
      <c r="BI1438" s="141">
        <f t="shared" si="8"/>
        <v>0</v>
      </c>
      <c r="BJ1438" s="17" t="s">
        <v>83</v>
      </c>
      <c r="BK1438" s="141">
        <f t="shared" si="9"/>
        <v>0</v>
      </c>
      <c r="BL1438" s="17" t="s">
        <v>233</v>
      </c>
      <c r="BM1438" s="140" t="s">
        <v>1460</v>
      </c>
    </row>
    <row r="1439" spans="2:65" s="1" customFormat="1" ht="24.2" customHeight="1">
      <c r="B1439" s="32"/>
      <c r="C1439" s="128" t="s">
        <v>1461</v>
      </c>
      <c r="D1439" s="128" t="s">
        <v>149</v>
      </c>
      <c r="E1439" s="129" t="s">
        <v>1462</v>
      </c>
      <c r="F1439" s="130" t="s">
        <v>1463</v>
      </c>
      <c r="G1439" s="131" t="s">
        <v>286</v>
      </c>
      <c r="H1439" s="132">
        <v>6</v>
      </c>
      <c r="I1439" s="133"/>
      <c r="J1439" s="134">
        <f t="shared" si="0"/>
        <v>0</v>
      </c>
      <c r="K1439" s="135"/>
      <c r="L1439" s="32"/>
      <c r="M1439" s="136" t="s">
        <v>19</v>
      </c>
      <c r="N1439" s="137" t="s">
        <v>46</v>
      </c>
      <c r="P1439" s="138">
        <f t="shared" si="1"/>
        <v>0</v>
      </c>
      <c r="Q1439" s="138">
        <v>6.0999999999999997E-4</v>
      </c>
      <c r="R1439" s="138">
        <f t="shared" si="2"/>
        <v>3.6600000000000001E-3</v>
      </c>
      <c r="S1439" s="138">
        <v>0</v>
      </c>
      <c r="T1439" s="139">
        <f t="shared" si="3"/>
        <v>0</v>
      </c>
      <c r="AR1439" s="140" t="s">
        <v>233</v>
      </c>
      <c r="AT1439" s="140" t="s">
        <v>149</v>
      </c>
      <c r="AU1439" s="140" t="s">
        <v>85</v>
      </c>
      <c r="AY1439" s="17" t="s">
        <v>147</v>
      </c>
      <c r="BE1439" s="141">
        <f t="shared" si="4"/>
        <v>0</v>
      </c>
      <c r="BF1439" s="141">
        <f t="shared" si="5"/>
        <v>0</v>
      </c>
      <c r="BG1439" s="141">
        <f t="shared" si="6"/>
        <v>0</v>
      </c>
      <c r="BH1439" s="141">
        <f t="shared" si="7"/>
        <v>0</v>
      </c>
      <c r="BI1439" s="141">
        <f t="shared" si="8"/>
        <v>0</v>
      </c>
      <c r="BJ1439" s="17" t="s">
        <v>83</v>
      </c>
      <c r="BK1439" s="141">
        <f t="shared" si="9"/>
        <v>0</v>
      </c>
      <c r="BL1439" s="17" t="s">
        <v>233</v>
      </c>
      <c r="BM1439" s="140" t="s">
        <v>1464</v>
      </c>
    </row>
    <row r="1440" spans="2:65" s="1" customFormat="1" ht="24.2" customHeight="1">
      <c r="B1440" s="32"/>
      <c r="C1440" s="128" t="s">
        <v>1465</v>
      </c>
      <c r="D1440" s="128" t="s">
        <v>149</v>
      </c>
      <c r="E1440" s="129" t="s">
        <v>1466</v>
      </c>
      <c r="F1440" s="130" t="s">
        <v>1467</v>
      </c>
      <c r="G1440" s="131" t="s">
        <v>286</v>
      </c>
      <c r="H1440" s="132">
        <v>2</v>
      </c>
      <c r="I1440" s="133"/>
      <c r="J1440" s="134">
        <f t="shared" si="0"/>
        <v>0</v>
      </c>
      <c r="K1440" s="135"/>
      <c r="L1440" s="32"/>
      <c r="M1440" s="136" t="s">
        <v>19</v>
      </c>
      <c r="N1440" s="137" t="s">
        <v>46</v>
      </c>
      <c r="P1440" s="138">
        <f t="shared" si="1"/>
        <v>0</v>
      </c>
      <c r="Q1440" s="138">
        <v>6.0999999999999997E-4</v>
      </c>
      <c r="R1440" s="138">
        <f t="shared" si="2"/>
        <v>1.2199999999999999E-3</v>
      </c>
      <c r="S1440" s="138">
        <v>0</v>
      </c>
      <c r="T1440" s="139">
        <f t="shared" si="3"/>
        <v>0</v>
      </c>
      <c r="AR1440" s="140" t="s">
        <v>233</v>
      </c>
      <c r="AT1440" s="140" t="s">
        <v>149</v>
      </c>
      <c r="AU1440" s="140" t="s">
        <v>85</v>
      </c>
      <c r="AY1440" s="17" t="s">
        <v>147</v>
      </c>
      <c r="BE1440" s="141">
        <f t="shared" si="4"/>
        <v>0</v>
      </c>
      <c r="BF1440" s="141">
        <f t="shared" si="5"/>
        <v>0</v>
      </c>
      <c r="BG1440" s="141">
        <f t="shared" si="6"/>
        <v>0</v>
      </c>
      <c r="BH1440" s="141">
        <f t="shared" si="7"/>
        <v>0</v>
      </c>
      <c r="BI1440" s="141">
        <f t="shared" si="8"/>
        <v>0</v>
      </c>
      <c r="BJ1440" s="17" t="s">
        <v>83</v>
      </c>
      <c r="BK1440" s="141">
        <f t="shared" si="9"/>
        <v>0</v>
      </c>
      <c r="BL1440" s="17" t="s">
        <v>233</v>
      </c>
      <c r="BM1440" s="140" t="s">
        <v>1468</v>
      </c>
    </row>
    <row r="1441" spans="2:65" s="1" customFormat="1" ht="24.2" customHeight="1">
      <c r="B1441" s="32"/>
      <c r="C1441" s="128" t="s">
        <v>1469</v>
      </c>
      <c r="D1441" s="128" t="s">
        <v>149</v>
      </c>
      <c r="E1441" s="129" t="s">
        <v>1470</v>
      </c>
      <c r="F1441" s="130" t="s">
        <v>1471</v>
      </c>
      <c r="G1441" s="131" t="s">
        <v>286</v>
      </c>
      <c r="H1441" s="132">
        <v>4</v>
      </c>
      <c r="I1441" s="133"/>
      <c r="J1441" s="134">
        <f t="shared" si="0"/>
        <v>0</v>
      </c>
      <c r="K1441" s="135"/>
      <c r="L1441" s="32"/>
      <c r="M1441" s="136" t="s">
        <v>19</v>
      </c>
      <c r="N1441" s="137" t="s">
        <v>46</v>
      </c>
      <c r="P1441" s="138">
        <f t="shared" si="1"/>
        <v>0</v>
      </c>
      <c r="Q1441" s="138">
        <v>6.0999999999999997E-4</v>
      </c>
      <c r="R1441" s="138">
        <f t="shared" si="2"/>
        <v>2.4399999999999999E-3</v>
      </c>
      <c r="S1441" s="138">
        <v>0</v>
      </c>
      <c r="T1441" s="139">
        <f t="shared" si="3"/>
        <v>0</v>
      </c>
      <c r="AR1441" s="140" t="s">
        <v>233</v>
      </c>
      <c r="AT1441" s="140" t="s">
        <v>149</v>
      </c>
      <c r="AU1441" s="140" t="s">
        <v>85</v>
      </c>
      <c r="AY1441" s="17" t="s">
        <v>147</v>
      </c>
      <c r="BE1441" s="141">
        <f t="shared" si="4"/>
        <v>0</v>
      </c>
      <c r="BF1441" s="141">
        <f t="shared" si="5"/>
        <v>0</v>
      </c>
      <c r="BG1441" s="141">
        <f t="shared" si="6"/>
        <v>0</v>
      </c>
      <c r="BH1441" s="141">
        <f t="shared" si="7"/>
        <v>0</v>
      </c>
      <c r="BI1441" s="141">
        <f t="shared" si="8"/>
        <v>0</v>
      </c>
      <c r="BJ1441" s="17" t="s">
        <v>83</v>
      </c>
      <c r="BK1441" s="141">
        <f t="shared" si="9"/>
        <v>0</v>
      </c>
      <c r="BL1441" s="17" t="s">
        <v>233</v>
      </c>
      <c r="BM1441" s="140" t="s">
        <v>1472</v>
      </c>
    </row>
    <row r="1442" spans="2:65" s="1" customFormat="1" ht="24.2" customHeight="1">
      <c r="B1442" s="32"/>
      <c r="C1442" s="128" t="s">
        <v>1473</v>
      </c>
      <c r="D1442" s="128" t="s">
        <v>149</v>
      </c>
      <c r="E1442" s="129" t="s">
        <v>1474</v>
      </c>
      <c r="F1442" s="130" t="s">
        <v>1475</v>
      </c>
      <c r="G1442" s="131" t="s">
        <v>286</v>
      </c>
      <c r="H1442" s="132">
        <v>4</v>
      </c>
      <c r="I1442" s="133"/>
      <c r="J1442" s="134">
        <f t="shared" si="0"/>
        <v>0</v>
      </c>
      <c r="K1442" s="135"/>
      <c r="L1442" s="32"/>
      <c r="M1442" s="136" t="s">
        <v>19</v>
      </c>
      <c r="N1442" s="137" t="s">
        <v>46</v>
      </c>
      <c r="P1442" s="138">
        <f t="shared" si="1"/>
        <v>0</v>
      </c>
      <c r="Q1442" s="138">
        <v>6.0999999999999997E-4</v>
      </c>
      <c r="R1442" s="138">
        <f t="shared" si="2"/>
        <v>2.4399999999999999E-3</v>
      </c>
      <c r="S1442" s="138">
        <v>0</v>
      </c>
      <c r="T1442" s="139">
        <f t="shared" si="3"/>
        <v>0</v>
      </c>
      <c r="AR1442" s="140" t="s">
        <v>233</v>
      </c>
      <c r="AT1442" s="140" t="s">
        <v>149</v>
      </c>
      <c r="AU1442" s="140" t="s">
        <v>85</v>
      </c>
      <c r="AY1442" s="17" t="s">
        <v>147</v>
      </c>
      <c r="BE1442" s="141">
        <f t="shared" si="4"/>
        <v>0</v>
      </c>
      <c r="BF1442" s="141">
        <f t="shared" si="5"/>
        <v>0</v>
      </c>
      <c r="BG1442" s="141">
        <f t="shared" si="6"/>
        <v>0</v>
      </c>
      <c r="BH1442" s="141">
        <f t="shared" si="7"/>
        <v>0</v>
      </c>
      <c r="BI1442" s="141">
        <f t="shared" si="8"/>
        <v>0</v>
      </c>
      <c r="BJ1442" s="17" t="s">
        <v>83</v>
      </c>
      <c r="BK1442" s="141">
        <f t="shared" si="9"/>
        <v>0</v>
      </c>
      <c r="BL1442" s="17" t="s">
        <v>233</v>
      </c>
      <c r="BM1442" s="140" t="s">
        <v>1476</v>
      </c>
    </row>
    <row r="1443" spans="2:65" s="1" customFormat="1" ht="24.2" customHeight="1">
      <c r="B1443" s="32"/>
      <c r="C1443" s="128" t="s">
        <v>1477</v>
      </c>
      <c r="D1443" s="128" t="s">
        <v>149</v>
      </c>
      <c r="E1443" s="129" t="s">
        <v>1478</v>
      </c>
      <c r="F1443" s="130" t="s">
        <v>1479</v>
      </c>
      <c r="G1443" s="131" t="s">
        <v>286</v>
      </c>
      <c r="H1443" s="132">
        <v>3</v>
      </c>
      <c r="I1443" s="133"/>
      <c r="J1443" s="134">
        <f t="shared" si="0"/>
        <v>0</v>
      </c>
      <c r="K1443" s="135"/>
      <c r="L1443" s="32"/>
      <c r="M1443" s="136" t="s">
        <v>19</v>
      </c>
      <c r="N1443" s="137" t="s">
        <v>46</v>
      </c>
      <c r="P1443" s="138">
        <f t="shared" si="1"/>
        <v>0</v>
      </c>
      <c r="Q1443" s="138">
        <v>6.0999999999999997E-4</v>
      </c>
      <c r="R1443" s="138">
        <f t="shared" si="2"/>
        <v>1.83E-3</v>
      </c>
      <c r="S1443" s="138">
        <v>0</v>
      </c>
      <c r="T1443" s="139">
        <f t="shared" si="3"/>
        <v>0</v>
      </c>
      <c r="AR1443" s="140" t="s">
        <v>233</v>
      </c>
      <c r="AT1443" s="140" t="s">
        <v>149</v>
      </c>
      <c r="AU1443" s="140" t="s">
        <v>85</v>
      </c>
      <c r="AY1443" s="17" t="s">
        <v>147</v>
      </c>
      <c r="BE1443" s="141">
        <f t="shared" si="4"/>
        <v>0</v>
      </c>
      <c r="BF1443" s="141">
        <f t="shared" si="5"/>
        <v>0</v>
      </c>
      <c r="BG1443" s="141">
        <f t="shared" si="6"/>
        <v>0</v>
      </c>
      <c r="BH1443" s="141">
        <f t="shared" si="7"/>
        <v>0</v>
      </c>
      <c r="BI1443" s="141">
        <f t="shared" si="8"/>
        <v>0</v>
      </c>
      <c r="BJ1443" s="17" t="s">
        <v>83</v>
      </c>
      <c r="BK1443" s="141">
        <f t="shared" si="9"/>
        <v>0</v>
      </c>
      <c r="BL1443" s="17" t="s">
        <v>233</v>
      </c>
      <c r="BM1443" s="140" t="s">
        <v>1480</v>
      </c>
    </row>
    <row r="1444" spans="2:65" s="1" customFormat="1" ht="24.2" customHeight="1">
      <c r="B1444" s="32"/>
      <c r="C1444" s="128" t="s">
        <v>1481</v>
      </c>
      <c r="D1444" s="128" t="s">
        <v>149</v>
      </c>
      <c r="E1444" s="129" t="s">
        <v>1482</v>
      </c>
      <c r="F1444" s="130" t="s">
        <v>1483</v>
      </c>
      <c r="G1444" s="131" t="s">
        <v>286</v>
      </c>
      <c r="H1444" s="132">
        <v>1</v>
      </c>
      <c r="I1444" s="133"/>
      <c r="J1444" s="134">
        <f t="shared" si="0"/>
        <v>0</v>
      </c>
      <c r="K1444" s="135"/>
      <c r="L1444" s="32"/>
      <c r="M1444" s="136" t="s">
        <v>19</v>
      </c>
      <c r="N1444" s="137" t="s">
        <v>46</v>
      </c>
      <c r="P1444" s="138">
        <f t="shared" si="1"/>
        <v>0</v>
      </c>
      <c r="Q1444" s="138">
        <v>6.0999999999999997E-4</v>
      </c>
      <c r="R1444" s="138">
        <f t="shared" si="2"/>
        <v>6.0999999999999997E-4</v>
      </c>
      <c r="S1444" s="138">
        <v>0</v>
      </c>
      <c r="T1444" s="139">
        <f t="shared" si="3"/>
        <v>0</v>
      </c>
      <c r="AR1444" s="140" t="s">
        <v>233</v>
      </c>
      <c r="AT1444" s="140" t="s">
        <v>149</v>
      </c>
      <c r="AU1444" s="140" t="s">
        <v>85</v>
      </c>
      <c r="AY1444" s="17" t="s">
        <v>147</v>
      </c>
      <c r="BE1444" s="141">
        <f t="shared" si="4"/>
        <v>0</v>
      </c>
      <c r="BF1444" s="141">
        <f t="shared" si="5"/>
        <v>0</v>
      </c>
      <c r="BG1444" s="141">
        <f t="shared" si="6"/>
        <v>0</v>
      </c>
      <c r="BH1444" s="141">
        <f t="shared" si="7"/>
        <v>0</v>
      </c>
      <c r="BI1444" s="141">
        <f t="shared" si="8"/>
        <v>0</v>
      </c>
      <c r="BJ1444" s="17" t="s">
        <v>83</v>
      </c>
      <c r="BK1444" s="141">
        <f t="shared" si="9"/>
        <v>0</v>
      </c>
      <c r="BL1444" s="17" t="s">
        <v>233</v>
      </c>
      <c r="BM1444" s="140" t="s">
        <v>1484</v>
      </c>
    </row>
    <row r="1445" spans="2:65" s="1" customFormat="1" ht="24.2" customHeight="1">
      <c r="B1445" s="32"/>
      <c r="C1445" s="128" t="s">
        <v>1485</v>
      </c>
      <c r="D1445" s="128" t="s">
        <v>149</v>
      </c>
      <c r="E1445" s="129" t="s">
        <v>1486</v>
      </c>
      <c r="F1445" s="130" t="s">
        <v>1487</v>
      </c>
      <c r="G1445" s="131" t="s">
        <v>286</v>
      </c>
      <c r="H1445" s="132">
        <v>5</v>
      </c>
      <c r="I1445" s="133"/>
      <c r="J1445" s="134">
        <f t="shared" si="0"/>
        <v>0</v>
      </c>
      <c r="K1445" s="135"/>
      <c r="L1445" s="32"/>
      <c r="M1445" s="136" t="s">
        <v>19</v>
      </c>
      <c r="N1445" s="137" t="s">
        <v>46</v>
      </c>
      <c r="P1445" s="138">
        <f t="shared" si="1"/>
        <v>0</v>
      </c>
      <c r="Q1445" s="138">
        <v>6.0999999999999997E-4</v>
      </c>
      <c r="R1445" s="138">
        <f t="shared" si="2"/>
        <v>3.0499999999999998E-3</v>
      </c>
      <c r="S1445" s="138">
        <v>0</v>
      </c>
      <c r="T1445" s="139">
        <f t="shared" si="3"/>
        <v>0</v>
      </c>
      <c r="AR1445" s="140" t="s">
        <v>233</v>
      </c>
      <c r="AT1445" s="140" t="s">
        <v>149</v>
      </c>
      <c r="AU1445" s="140" t="s">
        <v>85</v>
      </c>
      <c r="AY1445" s="17" t="s">
        <v>147</v>
      </c>
      <c r="BE1445" s="141">
        <f t="shared" si="4"/>
        <v>0</v>
      </c>
      <c r="BF1445" s="141">
        <f t="shared" si="5"/>
        <v>0</v>
      </c>
      <c r="BG1445" s="141">
        <f t="shared" si="6"/>
        <v>0</v>
      </c>
      <c r="BH1445" s="141">
        <f t="shared" si="7"/>
        <v>0</v>
      </c>
      <c r="BI1445" s="141">
        <f t="shared" si="8"/>
        <v>0</v>
      </c>
      <c r="BJ1445" s="17" t="s">
        <v>83</v>
      </c>
      <c r="BK1445" s="141">
        <f t="shared" si="9"/>
        <v>0</v>
      </c>
      <c r="BL1445" s="17" t="s">
        <v>233</v>
      </c>
      <c r="BM1445" s="140" t="s">
        <v>1488</v>
      </c>
    </row>
    <row r="1446" spans="2:65" s="1" customFormat="1" ht="24.2" customHeight="1">
      <c r="B1446" s="32"/>
      <c r="C1446" s="128" t="s">
        <v>1489</v>
      </c>
      <c r="D1446" s="128" t="s">
        <v>149</v>
      </c>
      <c r="E1446" s="129" t="s">
        <v>1490</v>
      </c>
      <c r="F1446" s="130" t="s">
        <v>1491</v>
      </c>
      <c r="G1446" s="131" t="s">
        <v>286</v>
      </c>
      <c r="H1446" s="132">
        <v>2</v>
      </c>
      <c r="I1446" s="133"/>
      <c r="J1446" s="134">
        <f t="shared" si="0"/>
        <v>0</v>
      </c>
      <c r="K1446" s="135"/>
      <c r="L1446" s="32"/>
      <c r="M1446" s="136" t="s">
        <v>19</v>
      </c>
      <c r="N1446" s="137" t="s">
        <v>46</v>
      </c>
      <c r="P1446" s="138">
        <f t="shared" si="1"/>
        <v>0</v>
      </c>
      <c r="Q1446" s="138">
        <v>6.0999999999999997E-4</v>
      </c>
      <c r="R1446" s="138">
        <f t="shared" si="2"/>
        <v>1.2199999999999999E-3</v>
      </c>
      <c r="S1446" s="138">
        <v>0</v>
      </c>
      <c r="T1446" s="139">
        <f t="shared" si="3"/>
        <v>0</v>
      </c>
      <c r="AR1446" s="140" t="s">
        <v>233</v>
      </c>
      <c r="AT1446" s="140" t="s">
        <v>149</v>
      </c>
      <c r="AU1446" s="140" t="s">
        <v>85</v>
      </c>
      <c r="AY1446" s="17" t="s">
        <v>147</v>
      </c>
      <c r="BE1446" s="141">
        <f t="shared" si="4"/>
        <v>0</v>
      </c>
      <c r="BF1446" s="141">
        <f t="shared" si="5"/>
        <v>0</v>
      </c>
      <c r="BG1446" s="141">
        <f t="shared" si="6"/>
        <v>0</v>
      </c>
      <c r="BH1446" s="141">
        <f t="shared" si="7"/>
        <v>0</v>
      </c>
      <c r="BI1446" s="141">
        <f t="shared" si="8"/>
        <v>0</v>
      </c>
      <c r="BJ1446" s="17" t="s">
        <v>83</v>
      </c>
      <c r="BK1446" s="141">
        <f t="shared" si="9"/>
        <v>0</v>
      </c>
      <c r="BL1446" s="17" t="s">
        <v>233</v>
      </c>
      <c r="BM1446" s="140" t="s">
        <v>1492</v>
      </c>
    </row>
    <row r="1447" spans="2:65" s="1" customFormat="1" ht="21.75" customHeight="1">
      <c r="B1447" s="32"/>
      <c r="C1447" s="128" t="s">
        <v>1493</v>
      </c>
      <c r="D1447" s="128" t="s">
        <v>149</v>
      </c>
      <c r="E1447" s="129" t="s">
        <v>1494</v>
      </c>
      <c r="F1447" s="130" t="s">
        <v>1495</v>
      </c>
      <c r="G1447" s="131" t="s">
        <v>236</v>
      </c>
      <c r="H1447" s="132">
        <v>174.14</v>
      </c>
      <c r="I1447" s="133"/>
      <c r="J1447" s="134">
        <f t="shared" si="0"/>
        <v>0</v>
      </c>
      <c r="K1447" s="135"/>
      <c r="L1447" s="32"/>
      <c r="M1447" s="136" t="s">
        <v>19</v>
      </c>
      <c r="N1447" s="137" t="s">
        <v>46</v>
      </c>
      <c r="P1447" s="138">
        <f t="shared" si="1"/>
        <v>0</v>
      </c>
      <c r="Q1447" s="138">
        <v>0</v>
      </c>
      <c r="R1447" s="138">
        <f t="shared" si="2"/>
        <v>0</v>
      </c>
      <c r="S1447" s="138">
        <v>0</v>
      </c>
      <c r="T1447" s="139">
        <f t="shared" si="3"/>
        <v>0</v>
      </c>
      <c r="AR1447" s="140" t="s">
        <v>233</v>
      </c>
      <c r="AT1447" s="140" t="s">
        <v>149</v>
      </c>
      <c r="AU1447" s="140" t="s">
        <v>85</v>
      </c>
      <c r="AY1447" s="17" t="s">
        <v>147</v>
      </c>
      <c r="BE1447" s="141">
        <f t="shared" si="4"/>
        <v>0</v>
      </c>
      <c r="BF1447" s="141">
        <f t="shared" si="5"/>
        <v>0</v>
      </c>
      <c r="BG1447" s="141">
        <f t="shared" si="6"/>
        <v>0</v>
      </c>
      <c r="BH1447" s="141">
        <f t="shared" si="7"/>
        <v>0</v>
      </c>
      <c r="BI1447" s="141">
        <f t="shared" si="8"/>
        <v>0</v>
      </c>
      <c r="BJ1447" s="17" t="s">
        <v>83</v>
      </c>
      <c r="BK1447" s="141">
        <f t="shared" si="9"/>
        <v>0</v>
      </c>
      <c r="BL1447" s="17" t="s">
        <v>233</v>
      </c>
      <c r="BM1447" s="140" t="s">
        <v>1496</v>
      </c>
    </row>
    <row r="1448" spans="2:65" s="12" customFormat="1" ht="11.25">
      <c r="B1448" s="157"/>
      <c r="D1448" s="158" t="s">
        <v>218</v>
      </c>
      <c r="E1448" s="164" t="s">
        <v>19</v>
      </c>
      <c r="F1448" s="159" t="s">
        <v>1497</v>
      </c>
      <c r="H1448" s="160">
        <v>174.14</v>
      </c>
      <c r="I1448" s="161"/>
      <c r="L1448" s="157"/>
      <c r="M1448" s="162"/>
      <c r="T1448" s="163"/>
      <c r="AT1448" s="164" t="s">
        <v>218</v>
      </c>
      <c r="AU1448" s="164" t="s">
        <v>85</v>
      </c>
      <c r="AV1448" s="12" t="s">
        <v>85</v>
      </c>
      <c r="AW1448" s="12" t="s">
        <v>37</v>
      </c>
      <c r="AX1448" s="12" t="s">
        <v>83</v>
      </c>
      <c r="AY1448" s="164" t="s">
        <v>147</v>
      </c>
    </row>
    <row r="1449" spans="2:65" s="1" customFormat="1" ht="24.2" customHeight="1">
      <c r="B1449" s="32"/>
      <c r="C1449" s="128" t="s">
        <v>1498</v>
      </c>
      <c r="D1449" s="128" t="s">
        <v>149</v>
      </c>
      <c r="E1449" s="129" t="s">
        <v>1499</v>
      </c>
      <c r="F1449" s="130" t="s">
        <v>1500</v>
      </c>
      <c r="G1449" s="131" t="s">
        <v>236</v>
      </c>
      <c r="H1449" s="132">
        <v>174.14</v>
      </c>
      <c r="I1449" s="133"/>
      <c r="J1449" s="134">
        <f>ROUND(I1449*H1449,2)</f>
        <v>0</v>
      </c>
      <c r="K1449" s="135"/>
      <c r="L1449" s="32"/>
      <c r="M1449" s="136" t="s">
        <v>19</v>
      </c>
      <c r="N1449" s="137" t="s">
        <v>46</v>
      </c>
      <c r="P1449" s="138">
        <f>O1449*H1449</f>
        <v>0</v>
      </c>
      <c r="Q1449" s="138">
        <v>0</v>
      </c>
      <c r="R1449" s="138">
        <f>Q1449*H1449</f>
        <v>0</v>
      </c>
      <c r="S1449" s="138">
        <v>0</v>
      </c>
      <c r="T1449" s="139">
        <f>S1449*H1449</f>
        <v>0</v>
      </c>
      <c r="AR1449" s="140" t="s">
        <v>233</v>
      </c>
      <c r="AT1449" s="140" t="s">
        <v>149</v>
      </c>
      <c r="AU1449" s="140" t="s">
        <v>85</v>
      </c>
      <c r="AY1449" s="17" t="s">
        <v>147</v>
      </c>
      <c r="BE1449" s="141">
        <f>IF(N1449="základní",J1449,0)</f>
        <v>0</v>
      </c>
      <c r="BF1449" s="141">
        <f>IF(N1449="snížená",J1449,0)</f>
        <v>0</v>
      </c>
      <c r="BG1449" s="141">
        <f>IF(N1449="zákl. přenesená",J1449,0)</f>
        <v>0</v>
      </c>
      <c r="BH1449" s="141">
        <f>IF(N1449="sníž. přenesená",J1449,0)</f>
        <v>0</v>
      </c>
      <c r="BI1449" s="141">
        <f>IF(N1449="nulová",J1449,0)</f>
        <v>0</v>
      </c>
      <c r="BJ1449" s="17" t="s">
        <v>83</v>
      </c>
      <c r="BK1449" s="141">
        <f>ROUND(I1449*H1449,2)</f>
        <v>0</v>
      </c>
      <c r="BL1449" s="17" t="s">
        <v>233</v>
      </c>
      <c r="BM1449" s="140" t="s">
        <v>1501</v>
      </c>
    </row>
    <row r="1450" spans="2:65" s="12" customFormat="1" ht="11.25">
      <c r="B1450" s="157"/>
      <c r="D1450" s="158" t="s">
        <v>218</v>
      </c>
      <c r="E1450" s="164" t="s">
        <v>19</v>
      </c>
      <c r="F1450" s="159" t="s">
        <v>1497</v>
      </c>
      <c r="H1450" s="160">
        <v>174.14</v>
      </c>
      <c r="I1450" s="161"/>
      <c r="L1450" s="157"/>
      <c r="M1450" s="162"/>
      <c r="T1450" s="163"/>
      <c r="AT1450" s="164" t="s">
        <v>218</v>
      </c>
      <c r="AU1450" s="164" t="s">
        <v>85</v>
      </c>
      <c r="AV1450" s="12" t="s">
        <v>85</v>
      </c>
      <c r="AW1450" s="12" t="s">
        <v>37</v>
      </c>
      <c r="AX1450" s="12" t="s">
        <v>83</v>
      </c>
      <c r="AY1450" s="164" t="s">
        <v>147</v>
      </c>
    </row>
    <row r="1451" spans="2:65" s="1" customFormat="1" ht="24.2" customHeight="1">
      <c r="B1451" s="32"/>
      <c r="C1451" s="128" t="s">
        <v>1502</v>
      </c>
      <c r="D1451" s="128" t="s">
        <v>149</v>
      </c>
      <c r="E1451" s="129" t="s">
        <v>1503</v>
      </c>
      <c r="F1451" s="130" t="s">
        <v>1504</v>
      </c>
      <c r="G1451" s="131" t="s">
        <v>236</v>
      </c>
      <c r="H1451" s="132">
        <v>1.4</v>
      </c>
      <c r="I1451" s="133"/>
      <c r="J1451" s="134">
        <f>ROUND(I1451*H1451,2)</f>
        <v>0</v>
      </c>
      <c r="K1451" s="135"/>
      <c r="L1451" s="32"/>
      <c r="M1451" s="136" t="s">
        <v>19</v>
      </c>
      <c r="N1451" s="137" t="s">
        <v>46</v>
      </c>
      <c r="P1451" s="138">
        <f>O1451*H1451</f>
        <v>0</v>
      </c>
      <c r="Q1451" s="138">
        <v>2.0699999999999998E-3</v>
      </c>
      <c r="R1451" s="138">
        <f>Q1451*H1451</f>
        <v>2.8979999999999995E-3</v>
      </c>
      <c r="S1451" s="138">
        <v>0</v>
      </c>
      <c r="T1451" s="139">
        <f>S1451*H1451</f>
        <v>0</v>
      </c>
      <c r="AR1451" s="140" t="s">
        <v>233</v>
      </c>
      <c r="AT1451" s="140" t="s">
        <v>149</v>
      </c>
      <c r="AU1451" s="140" t="s">
        <v>85</v>
      </c>
      <c r="AY1451" s="17" t="s">
        <v>147</v>
      </c>
      <c r="BE1451" s="141">
        <f>IF(N1451="základní",J1451,0)</f>
        <v>0</v>
      </c>
      <c r="BF1451" s="141">
        <f>IF(N1451="snížená",J1451,0)</f>
        <v>0</v>
      </c>
      <c r="BG1451" s="141">
        <f>IF(N1451="zákl. přenesená",J1451,0)</f>
        <v>0</v>
      </c>
      <c r="BH1451" s="141">
        <f>IF(N1451="sníž. přenesená",J1451,0)</f>
        <v>0</v>
      </c>
      <c r="BI1451" s="141">
        <f>IF(N1451="nulová",J1451,0)</f>
        <v>0</v>
      </c>
      <c r="BJ1451" s="17" t="s">
        <v>83</v>
      </c>
      <c r="BK1451" s="141">
        <f>ROUND(I1451*H1451,2)</f>
        <v>0</v>
      </c>
      <c r="BL1451" s="17" t="s">
        <v>233</v>
      </c>
      <c r="BM1451" s="140" t="s">
        <v>1505</v>
      </c>
    </row>
    <row r="1452" spans="2:65" s="1" customFormat="1" ht="24.2" customHeight="1">
      <c r="B1452" s="32"/>
      <c r="C1452" s="128" t="s">
        <v>1506</v>
      </c>
      <c r="D1452" s="128" t="s">
        <v>149</v>
      </c>
      <c r="E1452" s="129" t="s">
        <v>1507</v>
      </c>
      <c r="F1452" s="130" t="s">
        <v>1508</v>
      </c>
      <c r="G1452" s="131" t="s">
        <v>286</v>
      </c>
      <c r="H1452" s="132">
        <v>1</v>
      </c>
      <c r="I1452" s="133"/>
      <c r="J1452" s="134">
        <f>ROUND(I1452*H1452,2)</f>
        <v>0</v>
      </c>
      <c r="K1452" s="135"/>
      <c r="L1452" s="32"/>
      <c r="M1452" s="136" t="s">
        <v>19</v>
      </c>
      <c r="N1452" s="137" t="s">
        <v>46</v>
      </c>
      <c r="P1452" s="138">
        <f>O1452*H1452</f>
        <v>0</v>
      </c>
      <c r="Q1452" s="138">
        <v>1.9000000000000001E-4</v>
      </c>
      <c r="R1452" s="138">
        <f>Q1452*H1452</f>
        <v>1.9000000000000001E-4</v>
      </c>
      <c r="S1452" s="138">
        <v>0</v>
      </c>
      <c r="T1452" s="139">
        <f>S1452*H1452</f>
        <v>0</v>
      </c>
      <c r="AR1452" s="140" t="s">
        <v>233</v>
      </c>
      <c r="AT1452" s="140" t="s">
        <v>149</v>
      </c>
      <c r="AU1452" s="140" t="s">
        <v>85</v>
      </c>
      <c r="AY1452" s="17" t="s">
        <v>147</v>
      </c>
      <c r="BE1452" s="141">
        <f>IF(N1452="základní",J1452,0)</f>
        <v>0</v>
      </c>
      <c r="BF1452" s="141">
        <f>IF(N1452="snížená",J1452,0)</f>
        <v>0</v>
      </c>
      <c r="BG1452" s="141">
        <f>IF(N1452="zákl. přenesená",J1452,0)</f>
        <v>0</v>
      </c>
      <c r="BH1452" s="141">
        <f>IF(N1452="sníž. přenesená",J1452,0)</f>
        <v>0</v>
      </c>
      <c r="BI1452" s="141">
        <f>IF(N1452="nulová",J1452,0)</f>
        <v>0</v>
      </c>
      <c r="BJ1452" s="17" t="s">
        <v>83</v>
      </c>
      <c r="BK1452" s="141">
        <f>ROUND(I1452*H1452,2)</f>
        <v>0</v>
      </c>
      <c r="BL1452" s="17" t="s">
        <v>233</v>
      </c>
      <c r="BM1452" s="140" t="s">
        <v>1509</v>
      </c>
    </row>
    <row r="1453" spans="2:65" s="1" customFormat="1" ht="11.25">
      <c r="B1453" s="32"/>
      <c r="D1453" s="142" t="s">
        <v>155</v>
      </c>
      <c r="F1453" s="143" t="s">
        <v>1510</v>
      </c>
      <c r="I1453" s="144"/>
      <c r="L1453" s="32"/>
      <c r="M1453" s="145"/>
      <c r="T1453" s="53"/>
      <c r="AT1453" s="17" t="s">
        <v>155</v>
      </c>
      <c r="AU1453" s="17" t="s">
        <v>85</v>
      </c>
    </row>
    <row r="1454" spans="2:65" s="1" customFormat="1" ht="24.2" customHeight="1">
      <c r="B1454" s="32"/>
      <c r="C1454" s="128" t="s">
        <v>1511</v>
      </c>
      <c r="D1454" s="128" t="s">
        <v>149</v>
      </c>
      <c r="E1454" s="129" t="s">
        <v>1512</v>
      </c>
      <c r="F1454" s="130" t="s">
        <v>1513</v>
      </c>
      <c r="G1454" s="131" t="s">
        <v>236</v>
      </c>
      <c r="H1454" s="132">
        <v>2.4</v>
      </c>
      <c r="I1454" s="133"/>
      <c r="J1454" s="134">
        <f>ROUND(I1454*H1454,2)</f>
        <v>0</v>
      </c>
      <c r="K1454" s="135"/>
      <c r="L1454" s="32"/>
      <c r="M1454" s="136" t="s">
        <v>19</v>
      </c>
      <c r="N1454" s="137" t="s">
        <v>46</v>
      </c>
      <c r="P1454" s="138">
        <f>O1454*H1454</f>
        <v>0</v>
      </c>
      <c r="Q1454" s="138">
        <v>1.7099999999999999E-3</v>
      </c>
      <c r="R1454" s="138">
        <f>Q1454*H1454</f>
        <v>4.104E-3</v>
      </c>
      <c r="S1454" s="138">
        <v>0</v>
      </c>
      <c r="T1454" s="139">
        <f>S1454*H1454</f>
        <v>0</v>
      </c>
      <c r="AR1454" s="140" t="s">
        <v>233</v>
      </c>
      <c r="AT1454" s="140" t="s">
        <v>149</v>
      </c>
      <c r="AU1454" s="140" t="s">
        <v>85</v>
      </c>
      <c r="AY1454" s="17" t="s">
        <v>147</v>
      </c>
      <c r="BE1454" s="141">
        <f>IF(N1454="základní",J1454,0)</f>
        <v>0</v>
      </c>
      <c r="BF1454" s="141">
        <f>IF(N1454="snížená",J1454,0)</f>
        <v>0</v>
      </c>
      <c r="BG1454" s="141">
        <f>IF(N1454="zákl. přenesená",J1454,0)</f>
        <v>0</v>
      </c>
      <c r="BH1454" s="141">
        <f>IF(N1454="sníž. přenesená",J1454,0)</f>
        <v>0</v>
      </c>
      <c r="BI1454" s="141">
        <f>IF(N1454="nulová",J1454,0)</f>
        <v>0</v>
      </c>
      <c r="BJ1454" s="17" t="s">
        <v>83</v>
      </c>
      <c r="BK1454" s="141">
        <f>ROUND(I1454*H1454,2)</f>
        <v>0</v>
      </c>
      <c r="BL1454" s="17" t="s">
        <v>233</v>
      </c>
      <c r="BM1454" s="140" t="s">
        <v>1514</v>
      </c>
    </row>
    <row r="1455" spans="2:65" s="1" customFormat="1" ht="24.2" customHeight="1">
      <c r="B1455" s="32"/>
      <c r="C1455" s="128" t="s">
        <v>1515</v>
      </c>
      <c r="D1455" s="128" t="s">
        <v>149</v>
      </c>
      <c r="E1455" s="129" t="s">
        <v>1516</v>
      </c>
      <c r="F1455" s="130" t="s">
        <v>1517</v>
      </c>
      <c r="G1455" s="131" t="s">
        <v>236</v>
      </c>
      <c r="H1455" s="132">
        <v>32</v>
      </c>
      <c r="I1455" s="133"/>
      <c r="J1455" s="134">
        <f>ROUND(I1455*H1455,2)</f>
        <v>0</v>
      </c>
      <c r="K1455" s="135"/>
      <c r="L1455" s="32"/>
      <c r="M1455" s="136" t="s">
        <v>19</v>
      </c>
      <c r="N1455" s="137" t="s">
        <v>46</v>
      </c>
      <c r="P1455" s="138">
        <f>O1455*H1455</f>
        <v>0</v>
      </c>
      <c r="Q1455" s="138">
        <v>2.2300000000000002E-3</v>
      </c>
      <c r="R1455" s="138">
        <f>Q1455*H1455</f>
        <v>7.1360000000000007E-2</v>
      </c>
      <c r="S1455" s="138">
        <v>0</v>
      </c>
      <c r="T1455" s="139">
        <f>S1455*H1455</f>
        <v>0</v>
      </c>
      <c r="AR1455" s="140" t="s">
        <v>233</v>
      </c>
      <c r="AT1455" s="140" t="s">
        <v>149</v>
      </c>
      <c r="AU1455" s="140" t="s">
        <v>85</v>
      </c>
      <c r="AY1455" s="17" t="s">
        <v>147</v>
      </c>
      <c r="BE1455" s="141">
        <f>IF(N1455="základní",J1455,0)</f>
        <v>0</v>
      </c>
      <c r="BF1455" s="141">
        <f>IF(N1455="snížená",J1455,0)</f>
        <v>0</v>
      </c>
      <c r="BG1455" s="141">
        <f>IF(N1455="zákl. přenesená",J1455,0)</f>
        <v>0</v>
      </c>
      <c r="BH1455" s="141">
        <f>IF(N1455="sníž. přenesená",J1455,0)</f>
        <v>0</v>
      </c>
      <c r="BI1455" s="141">
        <f>IF(N1455="nulová",J1455,0)</f>
        <v>0</v>
      </c>
      <c r="BJ1455" s="17" t="s">
        <v>83</v>
      </c>
      <c r="BK1455" s="141">
        <f>ROUND(I1455*H1455,2)</f>
        <v>0</v>
      </c>
      <c r="BL1455" s="17" t="s">
        <v>233</v>
      </c>
      <c r="BM1455" s="140" t="s">
        <v>1518</v>
      </c>
    </row>
    <row r="1456" spans="2:65" s="1" customFormat="1" ht="24.2" customHeight="1">
      <c r="B1456" s="32"/>
      <c r="C1456" s="128" t="s">
        <v>1519</v>
      </c>
      <c r="D1456" s="128" t="s">
        <v>149</v>
      </c>
      <c r="E1456" s="129" t="s">
        <v>1520</v>
      </c>
      <c r="F1456" s="130" t="s">
        <v>1521</v>
      </c>
      <c r="G1456" s="131" t="s">
        <v>286</v>
      </c>
      <c r="H1456" s="132">
        <v>15</v>
      </c>
      <c r="I1456" s="133"/>
      <c r="J1456" s="134">
        <f>ROUND(I1456*H1456,2)</f>
        <v>0</v>
      </c>
      <c r="K1456" s="135"/>
      <c r="L1456" s="32"/>
      <c r="M1456" s="136" t="s">
        <v>19</v>
      </c>
      <c r="N1456" s="137" t="s">
        <v>46</v>
      </c>
      <c r="P1456" s="138">
        <f>O1456*H1456</f>
        <v>0</v>
      </c>
      <c r="Q1456" s="138">
        <v>1.5E-3</v>
      </c>
      <c r="R1456" s="138">
        <f>Q1456*H1456</f>
        <v>2.2499999999999999E-2</v>
      </c>
      <c r="S1456" s="138">
        <v>0</v>
      </c>
      <c r="T1456" s="139">
        <f>S1456*H1456</f>
        <v>0</v>
      </c>
      <c r="AR1456" s="140" t="s">
        <v>233</v>
      </c>
      <c r="AT1456" s="140" t="s">
        <v>149</v>
      </c>
      <c r="AU1456" s="140" t="s">
        <v>85</v>
      </c>
      <c r="AY1456" s="17" t="s">
        <v>147</v>
      </c>
      <c r="BE1456" s="141">
        <f>IF(N1456="základní",J1456,0)</f>
        <v>0</v>
      </c>
      <c r="BF1456" s="141">
        <f>IF(N1456="snížená",J1456,0)</f>
        <v>0</v>
      </c>
      <c r="BG1456" s="141">
        <f>IF(N1456="zákl. přenesená",J1456,0)</f>
        <v>0</v>
      </c>
      <c r="BH1456" s="141">
        <f>IF(N1456="sníž. přenesená",J1456,0)</f>
        <v>0</v>
      </c>
      <c r="BI1456" s="141">
        <f>IF(N1456="nulová",J1456,0)</f>
        <v>0</v>
      </c>
      <c r="BJ1456" s="17" t="s">
        <v>83</v>
      </c>
      <c r="BK1456" s="141">
        <f>ROUND(I1456*H1456,2)</f>
        <v>0</v>
      </c>
      <c r="BL1456" s="17" t="s">
        <v>233</v>
      </c>
      <c r="BM1456" s="140" t="s">
        <v>1522</v>
      </c>
    </row>
    <row r="1457" spans="2:65" s="1" customFormat="1" ht="11.25">
      <c r="B1457" s="32"/>
      <c r="D1457" s="142" t="s">
        <v>155</v>
      </c>
      <c r="F1457" s="143" t="s">
        <v>1523</v>
      </c>
      <c r="I1457" s="144"/>
      <c r="L1457" s="32"/>
      <c r="M1457" s="145"/>
      <c r="T1457" s="53"/>
      <c r="AT1457" s="17" t="s">
        <v>155</v>
      </c>
      <c r="AU1457" s="17" t="s">
        <v>85</v>
      </c>
    </row>
    <row r="1458" spans="2:65" s="1" customFormat="1" ht="24.2" customHeight="1">
      <c r="B1458" s="32"/>
      <c r="C1458" s="128" t="s">
        <v>1524</v>
      </c>
      <c r="D1458" s="128" t="s">
        <v>149</v>
      </c>
      <c r="E1458" s="129" t="s">
        <v>1525</v>
      </c>
      <c r="F1458" s="130" t="s">
        <v>1526</v>
      </c>
      <c r="G1458" s="131" t="s">
        <v>286</v>
      </c>
      <c r="H1458" s="132">
        <v>15</v>
      </c>
      <c r="I1458" s="133"/>
      <c r="J1458" s="134">
        <f>ROUND(I1458*H1458,2)</f>
        <v>0</v>
      </c>
      <c r="K1458" s="135"/>
      <c r="L1458" s="32"/>
      <c r="M1458" s="136" t="s">
        <v>19</v>
      </c>
      <c r="N1458" s="137" t="s">
        <v>46</v>
      </c>
      <c r="P1458" s="138">
        <f>O1458*H1458</f>
        <v>0</v>
      </c>
      <c r="Q1458" s="138">
        <v>2.0200000000000001E-3</v>
      </c>
      <c r="R1458" s="138">
        <f>Q1458*H1458</f>
        <v>3.0300000000000001E-2</v>
      </c>
      <c r="S1458" s="138">
        <v>0</v>
      </c>
      <c r="T1458" s="139">
        <f>S1458*H1458</f>
        <v>0</v>
      </c>
      <c r="AR1458" s="140" t="s">
        <v>233</v>
      </c>
      <c r="AT1458" s="140" t="s">
        <v>149</v>
      </c>
      <c r="AU1458" s="140" t="s">
        <v>85</v>
      </c>
      <c r="AY1458" s="17" t="s">
        <v>147</v>
      </c>
      <c r="BE1458" s="141">
        <f>IF(N1458="základní",J1458,0)</f>
        <v>0</v>
      </c>
      <c r="BF1458" s="141">
        <f>IF(N1458="snížená",J1458,0)</f>
        <v>0</v>
      </c>
      <c r="BG1458" s="141">
        <f>IF(N1458="zákl. přenesená",J1458,0)</f>
        <v>0</v>
      </c>
      <c r="BH1458" s="141">
        <f>IF(N1458="sníž. přenesená",J1458,0)</f>
        <v>0</v>
      </c>
      <c r="BI1458" s="141">
        <f>IF(N1458="nulová",J1458,0)</f>
        <v>0</v>
      </c>
      <c r="BJ1458" s="17" t="s">
        <v>83</v>
      </c>
      <c r="BK1458" s="141">
        <f>ROUND(I1458*H1458,2)</f>
        <v>0</v>
      </c>
      <c r="BL1458" s="17" t="s">
        <v>233</v>
      </c>
      <c r="BM1458" s="140" t="s">
        <v>1527</v>
      </c>
    </row>
    <row r="1459" spans="2:65" s="1" customFormat="1" ht="11.25">
      <c r="B1459" s="32"/>
      <c r="D1459" s="142" t="s">
        <v>155</v>
      </c>
      <c r="F1459" s="143" t="s">
        <v>1528</v>
      </c>
      <c r="I1459" s="144"/>
      <c r="L1459" s="32"/>
      <c r="M1459" s="145"/>
      <c r="T1459" s="53"/>
      <c r="AT1459" s="17" t="s">
        <v>155</v>
      </c>
      <c r="AU1459" s="17" t="s">
        <v>85</v>
      </c>
    </row>
    <row r="1460" spans="2:65" s="1" customFormat="1" ht="16.5" customHeight="1">
      <c r="B1460" s="32"/>
      <c r="C1460" s="128" t="s">
        <v>1529</v>
      </c>
      <c r="D1460" s="128" t="s">
        <v>149</v>
      </c>
      <c r="E1460" s="129" t="s">
        <v>1530</v>
      </c>
      <c r="F1460" s="130" t="s">
        <v>1531</v>
      </c>
      <c r="G1460" s="131" t="s">
        <v>236</v>
      </c>
      <c r="H1460" s="132">
        <v>62.5</v>
      </c>
      <c r="I1460" s="133"/>
      <c r="J1460" s="134">
        <f>ROUND(I1460*H1460,2)</f>
        <v>0</v>
      </c>
      <c r="K1460" s="135"/>
      <c r="L1460" s="32"/>
      <c r="M1460" s="136" t="s">
        <v>19</v>
      </c>
      <c r="N1460" s="137" t="s">
        <v>46</v>
      </c>
      <c r="P1460" s="138">
        <f>O1460*H1460</f>
        <v>0</v>
      </c>
      <c r="Q1460" s="138">
        <v>1.6800000000000001E-3</v>
      </c>
      <c r="R1460" s="138">
        <f>Q1460*H1460</f>
        <v>0.10500000000000001</v>
      </c>
      <c r="S1460" s="138">
        <v>0</v>
      </c>
      <c r="T1460" s="139">
        <f>S1460*H1460</f>
        <v>0</v>
      </c>
      <c r="AR1460" s="140" t="s">
        <v>233</v>
      </c>
      <c r="AT1460" s="140" t="s">
        <v>149</v>
      </c>
      <c r="AU1460" s="140" t="s">
        <v>85</v>
      </c>
      <c r="AY1460" s="17" t="s">
        <v>147</v>
      </c>
      <c r="BE1460" s="141">
        <f>IF(N1460="základní",J1460,0)</f>
        <v>0</v>
      </c>
      <c r="BF1460" s="141">
        <f>IF(N1460="snížená",J1460,0)</f>
        <v>0</v>
      </c>
      <c r="BG1460" s="141">
        <f>IF(N1460="zákl. přenesená",J1460,0)</f>
        <v>0</v>
      </c>
      <c r="BH1460" s="141">
        <f>IF(N1460="sníž. přenesená",J1460,0)</f>
        <v>0</v>
      </c>
      <c r="BI1460" s="141">
        <f>IF(N1460="nulová",J1460,0)</f>
        <v>0</v>
      </c>
      <c r="BJ1460" s="17" t="s">
        <v>83</v>
      </c>
      <c r="BK1460" s="141">
        <f>ROUND(I1460*H1460,2)</f>
        <v>0</v>
      </c>
      <c r="BL1460" s="17" t="s">
        <v>233</v>
      </c>
      <c r="BM1460" s="140" t="s">
        <v>1532</v>
      </c>
    </row>
    <row r="1461" spans="2:65" s="1" customFormat="1" ht="11.25">
      <c r="B1461" s="32"/>
      <c r="D1461" s="142" t="s">
        <v>155</v>
      </c>
      <c r="F1461" s="143" t="s">
        <v>1533</v>
      </c>
      <c r="I1461" s="144"/>
      <c r="L1461" s="32"/>
      <c r="M1461" s="145"/>
      <c r="T1461" s="53"/>
      <c r="AT1461" s="17" t="s">
        <v>155</v>
      </c>
      <c r="AU1461" s="17" t="s">
        <v>85</v>
      </c>
    </row>
    <row r="1462" spans="2:65" s="1" customFormat="1" ht="21.75" customHeight="1">
      <c r="B1462" s="32"/>
      <c r="C1462" s="128" t="s">
        <v>1534</v>
      </c>
      <c r="D1462" s="128" t="s">
        <v>149</v>
      </c>
      <c r="E1462" s="129" t="s">
        <v>1535</v>
      </c>
      <c r="F1462" s="130" t="s">
        <v>1536</v>
      </c>
      <c r="G1462" s="131" t="s">
        <v>286</v>
      </c>
      <c r="H1462" s="132">
        <v>15</v>
      </c>
      <c r="I1462" s="133"/>
      <c r="J1462" s="134">
        <f>ROUND(I1462*H1462,2)</f>
        <v>0</v>
      </c>
      <c r="K1462" s="135"/>
      <c r="L1462" s="32"/>
      <c r="M1462" s="136" t="s">
        <v>19</v>
      </c>
      <c r="N1462" s="137" t="s">
        <v>46</v>
      </c>
      <c r="P1462" s="138">
        <f>O1462*H1462</f>
        <v>0</v>
      </c>
      <c r="Q1462" s="138">
        <v>2.0500000000000002E-3</v>
      </c>
      <c r="R1462" s="138">
        <f>Q1462*H1462</f>
        <v>3.0750000000000003E-2</v>
      </c>
      <c r="S1462" s="138">
        <v>0</v>
      </c>
      <c r="T1462" s="139">
        <f>S1462*H1462</f>
        <v>0</v>
      </c>
      <c r="AR1462" s="140" t="s">
        <v>233</v>
      </c>
      <c r="AT1462" s="140" t="s">
        <v>149</v>
      </c>
      <c r="AU1462" s="140" t="s">
        <v>85</v>
      </c>
      <c r="AY1462" s="17" t="s">
        <v>147</v>
      </c>
      <c r="BE1462" s="141">
        <f>IF(N1462="základní",J1462,0)</f>
        <v>0</v>
      </c>
      <c r="BF1462" s="141">
        <f>IF(N1462="snížená",J1462,0)</f>
        <v>0</v>
      </c>
      <c r="BG1462" s="141">
        <f>IF(N1462="zákl. přenesená",J1462,0)</f>
        <v>0</v>
      </c>
      <c r="BH1462" s="141">
        <f>IF(N1462="sníž. přenesená",J1462,0)</f>
        <v>0</v>
      </c>
      <c r="BI1462" s="141">
        <f>IF(N1462="nulová",J1462,0)</f>
        <v>0</v>
      </c>
      <c r="BJ1462" s="17" t="s">
        <v>83</v>
      </c>
      <c r="BK1462" s="141">
        <f>ROUND(I1462*H1462,2)</f>
        <v>0</v>
      </c>
      <c r="BL1462" s="17" t="s">
        <v>233</v>
      </c>
      <c r="BM1462" s="140" t="s">
        <v>1537</v>
      </c>
    </row>
    <row r="1463" spans="2:65" s="1" customFormat="1" ht="16.5" customHeight="1">
      <c r="B1463" s="32"/>
      <c r="C1463" s="128" t="s">
        <v>1538</v>
      </c>
      <c r="D1463" s="128" t="s">
        <v>149</v>
      </c>
      <c r="E1463" s="129" t="s">
        <v>1539</v>
      </c>
      <c r="F1463" s="130" t="s">
        <v>1540</v>
      </c>
      <c r="G1463" s="131" t="s">
        <v>236</v>
      </c>
      <c r="H1463" s="132">
        <v>150</v>
      </c>
      <c r="I1463" s="133"/>
      <c r="J1463" s="134">
        <f>ROUND(I1463*H1463,2)</f>
        <v>0</v>
      </c>
      <c r="K1463" s="135"/>
      <c r="L1463" s="32"/>
      <c r="M1463" s="136" t="s">
        <v>19</v>
      </c>
      <c r="N1463" s="137" t="s">
        <v>46</v>
      </c>
      <c r="P1463" s="138">
        <f>O1463*H1463</f>
        <v>0</v>
      </c>
      <c r="Q1463" s="138">
        <v>0</v>
      </c>
      <c r="R1463" s="138">
        <f>Q1463*H1463</f>
        <v>0</v>
      </c>
      <c r="S1463" s="138">
        <v>0</v>
      </c>
      <c r="T1463" s="139">
        <f>S1463*H1463</f>
        <v>0</v>
      </c>
      <c r="AR1463" s="140" t="s">
        <v>233</v>
      </c>
      <c r="AT1463" s="140" t="s">
        <v>149</v>
      </c>
      <c r="AU1463" s="140" t="s">
        <v>85</v>
      </c>
      <c r="AY1463" s="17" t="s">
        <v>147</v>
      </c>
      <c r="BE1463" s="141">
        <f>IF(N1463="základní",J1463,0)</f>
        <v>0</v>
      </c>
      <c r="BF1463" s="141">
        <f>IF(N1463="snížená",J1463,0)</f>
        <v>0</v>
      </c>
      <c r="BG1463" s="141">
        <f>IF(N1463="zákl. přenesená",J1463,0)</f>
        <v>0</v>
      </c>
      <c r="BH1463" s="141">
        <f>IF(N1463="sníž. přenesená",J1463,0)</f>
        <v>0</v>
      </c>
      <c r="BI1463" s="141">
        <f>IF(N1463="nulová",J1463,0)</f>
        <v>0</v>
      </c>
      <c r="BJ1463" s="17" t="s">
        <v>83</v>
      </c>
      <c r="BK1463" s="141">
        <f>ROUND(I1463*H1463,2)</f>
        <v>0</v>
      </c>
      <c r="BL1463" s="17" t="s">
        <v>233</v>
      </c>
      <c r="BM1463" s="140" t="s">
        <v>1541</v>
      </c>
    </row>
    <row r="1464" spans="2:65" s="1" customFormat="1" ht="11.25">
      <c r="B1464" s="32"/>
      <c r="D1464" s="142" t="s">
        <v>155</v>
      </c>
      <c r="F1464" s="143" t="s">
        <v>1542</v>
      </c>
      <c r="I1464" s="144"/>
      <c r="L1464" s="32"/>
      <c r="M1464" s="145"/>
      <c r="T1464" s="53"/>
      <c r="AT1464" s="17" t="s">
        <v>155</v>
      </c>
      <c r="AU1464" s="17" t="s">
        <v>85</v>
      </c>
    </row>
    <row r="1465" spans="2:65" s="1" customFormat="1" ht="16.5" customHeight="1">
      <c r="B1465" s="32"/>
      <c r="C1465" s="128" t="s">
        <v>1543</v>
      </c>
      <c r="D1465" s="128" t="s">
        <v>149</v>
      </c>
      <c r="E1465" s="129" t="s">
        <v>1544</v>
      </c>
      <c r="F1465" s="130" t="s">
        <v>1545</v>
      </c>
      <c r="G1465" s="131" t="s">
        <v>286</v>
      </c>
      <c r="H1465" s="132">
        <v>2</v>
      </c>
      <c r="I1465" s="133"/>
      <c r="J1465" s="134">
        <f>ROUND(I1465*H1465,2)</f>
        <v>0</v>
      </c>
      <c r="K1465" s="135"/>
      <c r="L1465" s="32"/>
      <c r="M1465" s="136" t="s">
        <v>19</v>
      </c>
      <c r="N1465" s="137" t="s">
        <v>46</v>
      </c>
      <c r="P1465" s="138">
        <f>O1465*H1465</f>
        <v>0</v>
      </c>
      <c r="Q1465" s="138">
        <v>0</v>
      </c>
      <c r="R1465" s="138">
        <f>Q1465*H1465</f>
        <v>0</v>
      </c>
      <c r="S1465" s="138">
        <v>0</v>
      </c>
      <c r="T1465" s="139">
        <f>S1465*H1465</f>
        <v>0</v>
      </c>
      <c r="AR1465" s="140" t="s">
        <v>233</v>
      </c>
      <c r="AT1465" s="140" t="s">
        <v>149</v>
      </c>
      <c r="AU1465" s="140" t="s">
        <v>85</v>
      </c>
      <c r="AY1465" s="17" t="s">
        <v>147</v>
      </c>
      <c r="BE1465" s="141">
        <f>IF(N1465="základní",J1465,0)</f>
        <v>0</v>
      </c>
      <c r="BF1465" s="141">
        <f>IF(N1465="snížená",J1465,0)</f>
        <v>0</v>
      </c>
      <c r="BG1465" s="141">
        <f>IF(N1465="zákl. přenesená",J1465,0)</f>
        <v>0</v>
      </c>
      <c r="BH1465" s="141">
        <f>IF(N1465="sníž. přenesená",J1465,0)</f>
        <v>0</v>
      </c>
      <c r="BI1465" s="141">
        <f>IF(N1465="nulová",J1465,0)</f>
        <v>0</v>
      </c>
      <c r="BJ1465" s="17" t="s">
        <v>83</v>
      </c>
      <c r="BK1465" s="141">
        <f>ROUND(I1465*H1465,2)</f>
        <v>0</v>
      </c>
      <c r="BL1465" s="17" t="s">
        <v>233</v>
      </c>
      <c r="BM1465" s="140" t="s">
        <v>1546</v>
      </c>
    </row>
    <row r="1466" spans="2:65" s="1" customFormat="1" ht="16.5" customHeight="1">
      <c r="B1466" s="32"/>
      <c r="C1466" s="128" t="s">
        <v>1547</v>
      </c>
      <c r="D1466" s="128" t="s">
        <v>149</v>
      </c>
      <c r="E1466" s="129" t="s">
        <v>1548</v>
      </c>
      <c r="F1466" s="130" t="s">
        <v>1549</v>
      </c>
      <c r="G1466" s="131" t="s">
        <v>286</v>
      </c>
      <c r="H1466" s="132">
        <v>4</v>
      </c>
      <c r="I1466" s="133"/>
      <c r="J1466" s="134">
        <f>ROUND(I1466*H1466,2)</f>
        <v>0</v>
      </c>
      <c r="K1466" s="135"/>
      <c r="L1466" s="32"/>
      <c r="M1466" s="136" t="s">
        <v>19</v>
      </c>
      <c r="N1466" s="137" t="s">
        <v>46</v>
      </c>
      <c r="P1466" s="138">
        <f>O1466*H1466</f>
        <v>0</v>
      </c>
      <c r="Q1466" s="138">
        <v>0</v>
      </c>
      <c r="R1466" s="138">
        <f>Q1466*H1466</f>
        <v>0</v>
      </c>
      <c r="S1466" s="138">
        <v>0</v>
      </c>
      <c r="T1466" s="139">
        <f>S1466*H1466</f>
        <v>0</v>
      </c>
      <c r="AR1466" s="140" t="s">
        <v>233</v>
      </c>
      <c r="AT1466" s="140" t="s">
        <v>149</v>
      </c>
      <c r="AU1466" s="140" t="s">
        <v>85</v>
      </c>
      <c r="AY1466" s="17" t="s">
        <v>147</v>
      </c>
      <c r="BE1466" s="141">
        <f>IF(N1466="základní",J1466,0)</f>
        <v>0</v>
      </c>
      <c r="BF1466" s="141">
        <f>IF(N1466="snížená",J1466,0)</f>
        <v>0</v>
      </c>
      <c r="BG1466" s="141">
        <f>IF(N1466="zákl. přenesená",J1466,0)</f>
        <v>0</v>
      </c>
      <c r="BH1466" s="141">
        <f>IF(N1466="sníž. přenesená",J1466,0)</f>
        <v>0</v>
      </c>
      <c r="BI1466" s="141">
        <f>IF(N1466="nulová",J1466,0)</f>
        <v>0</v>
      </c>
      <c r="BJ1466" s="17" t="s">
        <v>83</v>
      </c>
      <c r="BK1466" s="141">
        <f>ROUND(I1466*H1466,2)</f>
        <v>0</v>
      </c>
      <c r="BL1466" s="17" t="s">
        <v>233</v>
      </c>
      <c r="BM1466" s="140" t="s">
        <v>1550</v>
      </c>
    </row>
    <row r="1467" spans="2:65" s="1" customFormat="1" ht="49.15" customHeight="1">
      <c r="B1467" s="32"/>
      <c r="C1467" s="128" t="s">
        <v>1551</v>
      </c>
      <c r="D1467" s="128" t="s">
        <v>149</v>
      </c>
      <c r="E1467" s="129" t="s">
        <v>1552</v>
      </c>
      <c r="F1467" s="130" t="s">
        <v>1553</v>
      </c>
      <c r="G1467" s="131" t="s">
        <v>189</v>
      </c>
      <c r="H1467" s="132">
        <v>0.35299999999999998</v>
      </c>
      <c r="I1467" s="133"/>
      <c r="J1467" s="134">
        <f>ROUND(I1467*H1467,2)</f>
        <v>0</v>
      </c>
      <c r="K1467" s="135"/>
      <c r="L1467" s="32"/>
      <c r="M1467" s="136" t="s">
        <v>19</v>
      </c>
      <c r="N1467" s="137" t="s">
        <v>46</v>
      </c>
      <c r="P1467" s="138">
        <f>O1467*H1467</f>
        <v>0</v>
      </c>
      <c r="Q1467" s="138">
        <v>0</v>
      </c>
      <c r="R1467" s="138">
        <f>Q1467*H1467</f>
        <v>0</v>
      </c>
      <c r="S1467" s="138">
        <v>0</v>
      </c>
      <c r="T1467" s="139">
        <f>S1467*H1467</f>
        <v>0</v>
      </c>
      <c r="AR1467" s="140" t="s">
        <v>233</v>
      </c>
      <c r="AT1467" s="140" t="s">
        <v>149</v>
      </c>
      <c r="AU1467" s="140" t="s">
        <v>85</v>
      </c>
      <c r="AY1467" s="17" t="s">
        <v>147</v>
      </c>
      <c r="BE1467" s="141">
        <f>IF(N1467="základní",J1467,0)</f>
        <v>0</v>
      </c>
      <c r="BF1467" s="141">
        <f>IF(N1467="snížená",J1467,0)</f>
        <v>0</v>
      </c>
      <c r="BG1467" s="141">
        <f>IF(N1467="zákl. přenesená",J1467,0)</f>
        <v>0</v>
      </c>
      <c r="BH1467" s="141">
        <f>IF(N1467="sníž. přenesená",J1467,0)</f>
        <v>0</v>
      </c>
      <c r="BI1467" s="141">
        <f>IF(N1467="nulová",J1467,0)</f>
        <v>0</v>
      </c>
      <c r="BJ1467" s="17" t="s">
        <v>83</v>
      </c>
      <c r="BK1467" s="141">
        <f>ROUND(I1467*H1467,2)</f>
        <v>0</v>
      </c>
      <c r="BL1467" s="17" t="s">
        <v>233</v>
      </c>
      <c r="BM1467" s="140" t="s">
        <v>1554</v>
      </c>
    </row>
    <row r="1468" spans="2:65" s="1" customFormat="1" ht="11.25">
      <c r="B1468" s="32"/>
      <c r="D1468" s="142" t="s">
        <v>155</v>
      </c>
      <c r="F1468" s="143" t="s">
        <v>1555</v>
      </c>
      <c r="I1468" s="144"/>
      <c r="L1468" s="32"/>
      <c r="M1468" s="145"/>
      <c r="T1468" s="53"/>
      <c r="AT1468" s="17" t="s">
        <v>155</v>
      </c>
      <c r="AU1468" s="17" t="s">
        <v>85</v>
      </c>
    </row>
    <row r="1469" spans="2:65" s="11" customFormat="1" ht="22.9" customHeight="1">
      <c r="B1469" s="116"/>
      <c r="D1469" s="117" t="s">
        <v>74</v>
      </c>
      <c r="E1469" s="126" t="s">
        <v>1556</v>
      </c>
      <c r="F1469" s="126" t="s">
        <v>1557</v>
      </c>
      <c r="I1469" s="119"/>
      <c r="J1469" s="127">
        <f>BK1469</f>
        <v>0</v>
      </c>
      <c r="L1469" s="116"/>
      <c r="M1469" s="121"/>
      <c r="P1469" s="122">
        <f>SUM(P1470:P1484)</f>
        <v>0</v>
      </c>
      <c r="R1469" s="122">
        <f>SUM(R1470:R1484)</f>
        <v>3.3805000000000003E-3</v>
      </c>
      <c r="T1469" s="123">
        <f>SUM(T1470:T1484)</f>
        <v>0</v>
      </c>
      <c r="AR1469" s="117" t="s">
        <v>85</v>
      </c>
      <c r="AT1469" s="124" t="s">
        <v>74</v>
      </c>
      <c r="AU1469" s="124" t="s">
        <v>83</v>
      </c>
      <c r="AY1469" s="117" t="s">
        <v>147</v>
      </c>
      <c r="BK1469" s="125">
        <f>SUM(BK1470:BK1484)</f>
        <v>0</v>
      </c>
    </row>
    <row r="1470" spans="2:65" s="1" customFormat="1" ht="33" customHeight="1">
      <c r="B1470" s="32"/>
      <c r="C1470" s="128" t="s">
        <v>1558</v>
      </c>
      <c r="D1470" s="128" t="s">
        <v>149</v>
      </c>
      <c r="E1470" s="129" t="s">
        <v>1559</v>
      </c>
      <c r="F1470" s="130" t="s">
        <v>1560</v>
      </c>
      <c r="G1470" s="131" t="s">
        <v>159</v>
      </c>
      <c r="H1470" s="132">
        <v>5.67</v>
      </c>
      <c r="I1470" s="133"/>
      <c r="J1470" s="134">
        <f>ROUND(I1470*H1470,2)</f>
        <v>0</v>
      </c>
      <c r="K1470" s="135"/>
      <c r="L1470" s="32"/>
      <c r="M1470" s="136" t="s">
        <v>19</v>
      </c>
      <c r="N1470" s="137" t="s">
        <v>46</v>
      </c>
      <c r="P1470" s="138">
        <f>O1470*H1470</f>
        <v>0</v>
      </c>
      <c r="Q1470" s="138">
        <v>2.7E-4</v>
      </c>
      <c r="R1470" s="138">
        <f>Q1470*H1470</f>
        <v>1.5309E-3</v>
      </c>
      <c r="S1470" s="138">
        <v>0</v>
      </c>
      <c r="T1470" s="139">
        <f>S1470*H1470</f>
        <v>0</v>
      </c>
      <c r="AR1470" s="140" t="s">
        <v>233</v>
      </c>
      <c r="AT1470" s="140" t="s">
        <v>149</v>
      </c>
      <c r="AU1470" s="140" t="s">
        <v>85</v>
      </c>
      <c r="AY1470" s="17" t="s">
        <v>147</v>
      </c>
      <c r="BE1470" s="141">
        <f>IF(N1470="základní",J1470,0)</f>
        <v>0</v>
      </c>
      <c r="BF1470" s="141">
        <f>IF(N1470="snížená",J1470,0)</f>
        <v>0</v>
      </c>
      <c r="BG1470" s="141">
        <f>IF(N1470="zákl. přenesená",J1470,0)</f>
        <v>0</v>
      </c>
      <c r="BH1470" s="141">
        <f>IF(N1470="sníž. přenesená",J1470,0)</f>
        <v>0</v>
      </c>
      <c r="BI1470" s="141">
        <f>IF(N1470="nulová",J1470,0)</f>
        <v>0</v>
      </c>
      <c r="BJ1470" s="17" t="s">
        <v>83</v>
      </c>
      <c r="BK1470" s="141">
        <f>ROUND(I1470*H1470,2)</f>
        <v>0</v>
      </c>
      <c r="BL1470" s="17" t="s">
        <v>233</v>
      </c>
      <c r="BM1470" s="140" t="s">
        <v>1561</v>
      </c>
    </row>
    <row r="1471" spans="2:65" s="1" customFormat="1" ht="11.25">
      <c r="B1471" s="32"/>
      <c r="D1471" s="142" t="s">
        <v>155</v>
      </c>
      <c r="F1471" s="143" t="s">
        <v>1562</v>
      </c>
      <c r="I1471" s="144"/>
      <c r="L1471" s="32"/>
      <c r="M1471" s="145"/>
      <c r="T1471" s="53"/>
      <c r="AT1471" s="17" t="s">
        <v>155</v>
      </c>
      <c r="AU1471" s="17" t="s">
        <v>85</v>
      </c>
    </row>
    <row r="1472" spans="2:65" s="13" customFormat="1" ht="11.25">
      <c r="B1472" s="165"/>
      <c r="D1472" s="158" t="s">
        <v>218</v>
      </c>
      <c r="E1472" s="166" t="s">
        <v>19</v>
      </c>
      <c r="F1472" s="167" t="s">
        <v>1563</v>
      </c>
      <c r="H1472" s="166" t="s">
        <v>19</v>
      </c>
      <c r="I1472" s="168"/>
      <c r="L1472" s="165"/>
      <c r="M1472" s="169"/>
      <c r="T1472" s="170"/>
      <c r="AT1472" s="166" t="s">
        <v>218</v>
      </c>
      <c r="AU1472" s="166" t="s">
        <v>85</v>
      </c>
      <c r="AV1472" s="13" t="s">
        <v>83</v>
      </c>
      <c r="AW1472" s="13" t="s">
        <v>37</v>
      </c>
      <c r="AX1472" s="13" t="s">
        <v>75</v>
      </c>
      <c r="AY1472" s="166" t="s">
        <v>147</v>
      </c>
    </row>
    <row r="1473" spans="2:65" s="12" customFormat="1" ht="11.25">
      <c r="B1473" s="157"/>
      <c r="D1473" s="158" t="s">
        <v>218</v>
      </c>
      <c r="E1473" s="164" t="s">
        <v>19</v>
      </c>
      <c r="F1473" s="159" t="s">
        <v>1564</v>
      </c>
      <c r="H1473" s="160">
        <v>5.67</v>
      </c>
      <c r="I1473" s="161"/>
      <c r="L1473" s="157"/>
      <c r="M1473" s="162"/>
      <c r="T1473" s="163"/>
      <c r="AT1473" s="164" t="s">
        <v>218</v>
      </c>
      <c r="AU1473" s="164" t="s">
        <v>85</v>
      </c>
      <c r="AV1473" s="12" t="s">
        <v>85</v>
      </c>
      <c r="AW1473" s="12" t="s">
        <v>37</v>
      </c>
      <c r="AX1473" s="12" t="s">
        <v>83</v>
      </c>
      <c r="AY1473" s="164" t="s">
        <v>147</v>
      </c>
    </row>
    <row r="1474" spans="2:65" s="1" customFormat="1" ht="24.2" customHeight="1">
      <c r="B1474" s="32"/>
      <c r="C1474" s="146" t="s">
        <v>1565</v>
      </c>
      <c r="D1474" s="146" t="s">
        <v>213</v>
      </c>
      <c r="E1474" s="147" t="s">
        <v>1566</v>
      </c>
      <c r="F1474" s="148" t="s">
        <v>1567</v>
      </c>
      <c r="G1474" s="149" t="s">
        <v>286</v>
      </c>
      <c r="H1474" s="150">
        <v>3</v>
      </c>
      <c r="I1474" s="151"/>
      <c r="J1474" s="152">
        <f>ROUND(I1474*H1474,2)</f>
        <v>0</v>
      </c>
      <c r="K1474" s="153"/>
      <c r="L1474" s="154"/>
      <c r="M1474" s="155" t="s">
        <v>19</v>
      </c>
      <c r="N1474" s="156" t="s">
        <v>46</v>
      </c>
      <c r="P1474" s="138">
        <f>O1474*H1474</f>
        <v>0</v>
      </c>
      <c r="Q1474" s="138">
        <v>0</v>
      </c>
      <c r="R1474" s="138">
        <f>Q1474*H1474</f>
        <v>0</v>
      </c>
      <c r="S1474" s="138">
        <v>0</v>
      </c>
      <c r="T1474" s="139">
        <f>S1474*H1474</f>
        <v>0</v>
      </c>
      <c r="AR1474" s="140" t="s">
        <v>330</v>
      </c>
      <c r="AT1474" s="140" t="s">
        <v>213</v>
      </c>
      <c r="AU1474" s="140" t="s">
        <v>85</v>
      </c>
      <c r="AY1474" s="17" t="s">
        <v>147</v>
      </c>
      <c r="BE1474" s="141">
        <f>IF(N1474="základní",J1474,0)</f>
        <v>0</v>
      </c>
      <c r="BF1474" s="141">
        <f>IF(N1474="snížená",J1474,0)</f>
        <v>0</v>
      </c>
      <c r="BG1474" s="141">
        <f>IF(N1474="zákl. přenesená",J1474,0)</f>
        <v>0</v>
      </c>
      <c r="BH1474" s="141">
        <f>IF(N1474="sníž. přenesená",J1474,0)</f>
        <v>0</v>
      </c>
      <c r="BI1474" s="141">
        <f>IF(N1474="nulová",J1474,0)</f>
        <v>0</v>
      </c>
      <c r="BJ1474" s="17" t="s">
        <v>83</v>
      </c>
      <c r="BK1474" s="141">
        <f>ROUND(I1474*H1474,2)</f>
        <v>0</v>
      </c>
      <c r="BL1474" s="17" t="s">
        <v>233</v>
      </c>
      <c r="BM1474" s="140" t="s">
        <v>1568</v>
      </c>
    </row>
    <row r="1475" spans="2:65" s="1" customFormat="1" ht="29.25">
      <c r="B1475" s="32"/>
      <c r="D1475" s="158" t="s">
        <v>650</v>
      </c>
      <c r="F1475" s="178" t="s">
        <v>1569</v>
      </c>
      <c r="I1475" s="144"/>
      <c r="L1475" s="32"/>
      <c r="M1475" s="145"/>
      <c r="T1475" s="53"/>
      <c r="AT1475" s="17" t="s">
        <v>650</v>
      </c>
      <c r="AU1475" s="17" t="s">
        <v>85</v>
      </c>
    </row>
    <row r="1476" spans="2:65" s="1" customFormat="1" ht="37.9" customHeight="1">
      <c r="B1476" s="32"/>
      <c r="C1476" s="128" t="s">
        <v>1570</v>
      </c>
      <c r="D1476" s="128" t="s">
        <v>149</v>
      </c>
      <c r="E1476" s="129" t="s">
        <v>1571</v>
      </c>
      <c r="F1476" s="130" t="s">
        <v>1572</v>
      </c>
      <c r="G1476" s="131" t="s">
        <v>236</v>
      </c>
      <c r="H1476" s="132">
        <v>11.56</v>
      </c>
      <c r="I1476" s="133"/>
      <c r="J1476" s="134">
        <f>ROUND(I1476*H1476,2)</f>
        <v>0</v>
      </c>
      <c r="K1476" s="135"/>
      <c r="L1476" s="32"/>
      <c r="M1476" s="136" t="s">
        <v>19</v>
      </c>
      <c r="N1476" s="137" t="s">
        <v>46</v>
      </c>
      <c r="P1476" s="138">
        <f>O1476*H1476</f>
        <v>0</v>
      </c>
      <c r="Q1476" s="138">
        <v>1.6000000000000001E-4</v>
      </c>
      <c r="R1476" s="138">
        <f>Q1476*H1476</f>
        <v>1.8496000000000003E-3</v>
      </c>
      <c r="S1476" s="138">
        <v>0</v>
      </c>
      <c r="T1476" s="139">
        <f>S1476*H1476</f>
        <v>0</v>
      </c>
      <c r="AR1476" s="140" t="s">
        <v>233</v>
      </c>
      <c r="AT1476" s="140" t="s">
        <v>149</v>
      </c>
      <c r="AU1476" s="140" t="s">
        <v>85</v>
      </c>
      <c r="AY1476" s="17" t="s">
        <v>147</v>
      </c>
      <c r="BE1476" s="141">
        <f>IF(N1476="základní",J1476,0)</f>
        <v>0</v>
      </c>
      <c r="BF1476" s="141">
        <f>IF(N1476="snížená",J1476,0)</f>
        <v>0</v>
      </c>
      <c r="BG1476" s="141">
        <f>IF(N1476="zákl. přenesená",J1476,0)</f>
        <v>0</v>
      </c>
      <c r="BH1476" s="141">
        <f>IF(N1476="sníž. přenesená",J1476,0)</f>
        <v>0</v>
      </c>
      <c r="BI1476" s="141">
        <f>IF(N1476="nulová",J1476,0)</f>
        <v>0</v>
      </c>
      <c r="BJ1476" s="17" t="s">
        <v>83</v>
      </c>
      <c r="BK1476" s="141">
        <f>ROUND(I1476*H1476,2)</f>
        <v>0</v>
      </c>
      <c r="BL1476" s="17" t="s">
        <v>233</v>
      </c>
      <c r="BM1476" s="140" t="s">
        <v>1573</v>
      </c>
    </row>
    <row r="1477" spans="2:65" s="1" customFormat="1" ht="11.25">
      <c r="B1477" s="32"/>
      <c r="D1477" s="142" t="s">
        <v>155</v>
      </c>
      <c r="F1477" s="143" t="s">
        <v>1574</v>
      </c>
      <c r="I1477" s="144"/>
      <c r="L1477" s="32"/>
      <c r="M1477" s="145"/>
      <c r="T1477" s="53"/>
      <c r="AT1477" s="17" t="s">
        <v>155</v>
      </c>
      <c r="AU1477" s="17" t="s">
        <v>85</v>
      </c>
    </row>
    <row r="1478" spans="2:65" s="13" customFormat="1" ht="11.25">
      <c r="B1478" s="165"/>
      <c r="D1478" s="158" t="s">
        <v>218</v>
      </c>
      <c r="E1478" s="166" t="s">
        <v>19</v>
      </c>
      <c r="F1478" s="167" t="s">
        <v>1563</v>
      </c>
      <c r="H1478" s="166" t="s">
        <v>19</v>
      </c>
      <c r="I1478" s="168"/>
      <c r="L1478" s="165"/>
      <c r="M1478" s="169"/>
      <c r="T1478" s="170"/>
      <c r="AT1478" s="166" t="s">
        <v>218</v>
      </c>
      <c r="AU1478" s="166" t="s">
        <v>85</v>
      </c>
      <c r="AV1478" s="13" t="s">
        <v>83</v>
      </c>
      <c r="AW1478" s="13" t="s">
        <v>37</v>
      </c>
      <c r="AX1478" s="13" t="s">
        <v>75</v>
      </c>
      <c r="AY1478" s="166" t="s">
        <v>147</v>
      </c>
    </row>
    <row r="1479" spans="2:65" s="12" customFormat="1" ht="11.25">
      <c r="B1479" s="157"/>
      <c r="D1479" s="158" t="s">
        <v>218</v>
      </c>
      <c r="E1479" s="164" t="s">
        <v>19</v>
      </c>
      <c r="F1479" s="159" t="s">
        <v>1575</v>
      </c>
      <c r="H1479" s="160">
        <v>11.56</v>
      </c>
      <c r="I1479" s="161"/>
      <c r="L1479" s="157"/>
      <c r="M1479" s="162"/>
      <c r="T1479" s="163"/>
      <c r="AT1479" s="164" t="s">
        <v>218</v>
      </c>
      <c r="AU1479" s="164" t="s">
        <v>85</v>
      </c>
      <c r="AV1479" s="12" t="s">
        <v>85</v>
      </c>
      <c r="AW1479" s="12" t="s">
        <v>37</v>
      </c>
      <c r="AX1479" s="12" t="s">
        <v>83</v>
      </c>
      <c r="AY1479" s="164" t="s">
        <v>147</v>
      </c>
    </row>
    <row r="1480" spans="2:65" s="1" customFormat="1" ht="24.2" customHeight="1">
      <c r="B1480" s="32"/>
      <c r="C1480" s="128" t="s">
        <v>1576</v>
      </c>
      <c r="D1480" s="128" t="s">
        <v>149</v>
      </c>
      <c r="E1480" s="129" t="s">
        <v>1577</v>
      </c>
      <c r="F1480" s="130" t="s">
        <v>1578</v>
      </c>
      <c r="G1480" s="131" t="s">
        <v>286</v>
      </c>
      <c r="H1480" s="132">
        <v>1</v>
      </c>
      <c r="I1480" s="133"/>
      <c r="J1480" s="134">
        <f>ROUND(I1480*H1480,2)</f>
        <v>0</v>
      </c>
      <c r="K1480" s="135"/>
      <c r="L1480" s="32"/>
      <c r="M1480" s="136" t="s">
        <v>19</v>
      </c>
      <c r="N1480" s="137" t="s">
        <v>46</v>
      </c>
      <c r="P1480" s="138">
        <f>O1480*H1480</f>
        <v>0</v>
      </c>
      <c r="Q1480" s="138">
        <v>0</v>
      </c>
      <c r="R1480" s="138">
        <f>Q1480*H1480</f>
        <v>0</v>
      </c>
      <c r="S1480" s="138">
        <v>0</v>
      </c>
      <c r="T1480" s="139">
        <f>S1480*H1480</f>
        <v>0</v>
      </c>
      <c r="AR1480" s="140" t="s">
        <v>233</v>
      </c>
      <c r="AT1480" s="140" t="s">
        <v>149</v>
      </c>
      <c r="AU1480" s="140" t="s">
        <v>85</v>
      </c>
      <c r="AY1480" s="17" t="s">
        <v>147</v>
      </c>
      <c r="BE1480" s="141">
        <f>IF(N1480="základní",J1480,0)</f>
        <v>0</v>
      </c>
      <c r="BF1480" s="141">
        <f>IF(N1480="snížená",J1480,0)</f>
        <v>0</v>
      </c>
      <c r="BG1480" s="141">
        <f>IF(N1480="zákl. přenesená",J1480,0)</f>
        <v>0</v>
      </c>
      <c r="BH1480" s="141">
        <f>IF(N1480="sníž. přenesená",J1480,0)</f>
        <v>0</v>
      </c>
      <c r="BI1480" s="141">
        <f>IF(N1480="nulová",J1480,0)</f>
        <v>0</v>
      </c>
      <c r="BJ1480" s="17" t="s">
        <v>83</v>
      </c>
      <c r="BK1480" s="141">
        <f>ROUND(I1480*H1480,2)</f>
        <v>0</v>
      </c>
      <c r="BL1480" s="17" t="s">
        <v>233</v>
      </c>
      <c r="BM1480" s="140" t="s">
        <v>1579</v>
      </c>
    </row>
    <row r="1481" spans="2:65" s="13" customFormat="1" ht="11.25">
      <c r="B1481" s="165"/>
      <c r="D1481" s="158" t="s">
        <v>218</v>
      </c>
      <c r="E1481" s="166" t="s">
        <v>19</v>
      </c>
      <c r="F1481" s="167" t="s">
        <v>1580</v>
      </c>
      <c r="H1481" s="166" t="s">
        <v>19</v>
      </c>
      <c r="I1481" s="168"/>
      <c r="L1481" s="165"/>
      <c r="M1481" s="169"/>
      <c r="T1481" s="170"/>
      <c r="AT1481" s="166" t="s">
        <v>218</v>
      </c>
      <c r="AU1481" s="166" t="s">
        <v>85</v>
      </c>
      <c r="AV1481" s="13" t="s">
        <v>83</v>
      </c>
      <c r="AW1481" s="13" t="s">
        <v>37</v>
      </c>
      <c r="AX1481" s="13" t="s">
        <v>75</v>
      </c>
      <c r="AY1481" s="166" t="s">
        <v>147</v>
      </c>
    </row>
    <row r="1482" spans="2:65" s="12" customFormat="1" ht="11.25">
      <c r="B1482" s="157"/>
      <c r="D1482" s="158" t="s">
        <v>218</v>
      </c>
      <c r="E1482" s="164" t="s">
        <v>19</v>
      </c>
      <c r="F1482" s="159" t="s">
        <v>83</v>
      </c>
      <c r="H1482" s="160">
        <v>1</v>
      </c>
      <c r="I1482" s="161"/>
      <c r="L1482" s="157"/>
      <c r="M1482" s="162"/>
      <c r="T1482" s="163"/>
      <c r="AT1482" s="164" t="s">
        <v>218</v>
      </c>
      <c r="AU1482" s="164" t="s">
        <v>85</v>
      </c>
      <c r="AV1482" s="12" t="s">
        <v>85</v>
      </c>
      <c r="AW1482" s="12" t="s">
        <v>37</v>
      </c>
      <c r="AX1482" s="12" t="s">
        <v>83</v>
      </c>
      <c r="AY1482" s="164" t="s">
        <v>147</v>
      </c>
    </row>
    <row r="1483" spans="2:65" s="1" customFormat="1" ht="49.15" customHeight="1">
      <c r="B1483" s="32"/>
      <c r="C1483" s="128" t="s">
        <v>1581</v>
      </c>
      <c r="D1483" s="128" t="s">
        <v>149</v>
      </c>
      <c r="E1483" s="129" t="s">
        <v>1582</v>
      </c>
      <c r="F1483" s="130" t="s">
        <v>1583</v>
      </c>
      <c r="G1483" s="131" t="s">
        <v>189</v>
      </c>
      <c r="H1483" s="132">
        <v>0.214</v>
      </c>
      <c r="I1483" s="133"/>
      <c r="J1483" s="134">
        <f>ROUND(I1483*H1483,2)</f>
        <v>0</v>
      </c>
      <c r="K1483" s="135"/>
      <c r="L1483" s="32"/>
      <c r="M1483" s="136" t="s">
        <v>19</v>
      </c>
      <c r="N1483" s="137" t="s">
        <v>46</v>
      </c>
      <c r="P1483" s="138">
        <f>O1483*H1483</f>
        <v>0</v>
      </c>
      <c r="Q1483" s="138">
        <v>0</v>
      </c>
      <c r="R1483" s="138">
        <f>Q1483*H1483</f>
        <v>0</v>
      </c>
      <c r="S1483" s="138">
        <v>0</v>
      </c>
      <c r="T1483" s="139">
        <f>S1483*H1483</f>
        <v>0</v>
      </c>
      <c r="AR1483" s="140" t="s">
        <v>233</v>
      </c>
      <c r="AT1483" s="140" t="s">
        <v>149</v>
      </c>
      <c r="AU1483" s="140" t="s">
        <v>85</v>
      </c>
      <c r="AY1483" s="17" t="s">
        <v>147</v>
      </c>
      <c r="BE1483" s="141">
        <f>IF(N1483="základní",J1483,0)</f>
        <v>0</v>
      </c>
      <c r="BF1483" s="141">
        <f>IF(N1483="snížená",J1483,0)</f>
        <v>0</v>
      </c>
      <c r="BG1483" s="141">
        <f>IF(N1483="zákl. přenesená",J1483,0)</f>
        <v>0</v>
      </c>
      <c r="BH1483" s="141">
        <f>IF(N1483="sníž. přenesená",J1483,0)</f>
        <v>0</v>
      </c>
      <c r="BI1483" s="141">
        <f>IF(N1483="nulová",J1483,0)</f>
        <v>0</v>
      </c>
      <c r="BJ1483" s="17" t="s">
        <v>83</v>
      </c>
      <c r="BK1483" s="141">
        <f>ROUND(I1483*H1483,2)</f>
        <v>0</v>
      </c>
      <c r="BL1483" s="17" t="s">
        <v>233</v>
      </c>
      <c r="BM1483" s="140" t="s">
        <v>1584</v>
      </c>
    </row>
    <row r="1484" spans="2:65" s="1" customFormat="1" ht="11.25">
      <c r="B1484" s="32"/>
      <c r="D1484" s="142" t="s">
        <v>155</v>
      </c>
      <c r="F1484" s="143" t="s">
        <v>1585</v>
      </c>
      <c r="I1484" s="144"/>
      <c r="L1484" s="32"/>
      <c r="M1484" s="145"/>
      <c r="T1484" s="53"/>
      <c r="AT1484" s="17" t="s">
        <v>155</v>
      </c>
      <c r="AU1484" s="17" t="s">
        <v>85</v>
      </c>
    </row>
    <row r="1485" spans="2:65" s="11" customFormat="1" ht="22.9" customHeight="1">
      <c r="B1485" s="116"/>
      <c r="D1485" s="117" t="s">
        <v>74</v>
      </c>
      <c r="E1485" s="126" t="s">
        <v>1586</v>
      </c>
      <c r="F1485" s="126" t="s">
        <v>1587</v>
      </c>
      <c r="I1485" s="119"/>
      <c r="J1485" s="127">
        <f>BK1485</f>
        <v>0</v>
      </c>
      <c r="L1485" s="116"/>
      <c r="M1485" s="121"/>
      <c r="P1485" s="122">
        <f>P1486+SUM(P1487:P1558)</f>
        <v>0</v>
      </c>
      <c r="R1485" s="122">
        <f>R1486+SUM(R1487:R1558)</f>
        <v>0.22170000000000001</v>
      </c>
      <c r="T1485" s="123">
        <f>T1486+SUM(T1487:T1558)</f>
        <v>0.88400000000000001</v>
      </c>
      <c r="AR1485" s="117" t="s">
        <v>85</v>
      </c>
      <c r="AT1485" s="124" t="s">
        <v>74</v>
      </c>
      <c r="AU1485" s="124" t="s">
        <v>83</v>
      </c>
      <c r="AY1485" s="117" t="s">
        <v>147</v>
      </c>
      <c r="BK1485" s="125">
        <f>BK1486+SUM(BK1487:BK1558)</f>
        <v>0</v>
      </c>
    </row>
    <row r="1486" spans="2:65" s="1" customFormat="1" ht="21.75" customHeight="1">
      <c r="B1486" s="32"/>
      <c r="C1486" s="128" t="s">
        <v>1588</v>
      </c>
      <c r="D1486" s="128" t="s">
        <v>149</v>
      </c>
      <c r="E1486" s="129" t="s">
        <v>1589</v>
      </c>
      <c r="F1486" s="130" t="s">
        <v>1590</v>
      </c>
      <c r="G1486" s="131" t="s">
        <v>159</v>
      </c>
      <c r="H1486" s="132">
        <v>22</v>
      </c>
      <c r="I1486" s="133"/>
      <c r="J1486" s="134">
        <f>ROUND(I1486*H1486,2)</f>
        <v>0</v>
      </c>
      <c r="K1486" s="135"/>
      <c r="L1486" s="32"/>
      <c r="M1486" s="136" t="s">
        <v>19</v>
      </c>
      <c r="N1486" s="137" t="s">
        <v>46</v>
      </c>
      <c r="P1486" s="138">
        <f>O1486*H1486</f>
        <v>0</v>
      </c>
      <c r="Q1486" s="138">
        <v>0</v>
      </c>
      <c r="R1486" s="138">
        <f>Q1486*H1486</f>
        <v>0</v>
      </c>
      <c r="S1486" s="138">
        <v>1.4999999999999999E-2</v>
      </c>
      <c r="T1486" s="139">
        <f>S1486*H1486</f>
        <v>0.32999999999999996</v>
      </c>
      <c r="AR1486" s="140" t="s">
        <v>233</v>
      </c>
      <c r="AT1486" s="140" t="s">
        <v>149</v>
      </c>
      <c r="AU1486" s="140" t="s">
        <v>85</v>
      </c>
      <c r="AY1486" s="17" t="s">
        <v>147</v>
      </c>
      <c r="BE1486" s="141">
        <f>IF(N1486="základní",J1486,0)</f>
        <v>0</v>
      </c>
      <c r="BF1486" s="141">
        <f>IF(N1486="snížená",J1486,0)</f>
        <v>0</v>
      </c>
      <c r="BG1486" s="141">
        <f>IF(N1486="zákl. přenesená",J1486,0)</f>
        <v>0</v>
      </c>
      <c r="BH1486" s="141">
        <f>IF(N1486="sníž. přenesená",J1486,0)</f>
        <v>0</v>
      </c>
      <c r="BI1486" s="141">
        <f>IF(N1486="nulová",J1486,0)</f>
        <v>0</v>
      </c>
      <c r="BJ1486" s="17" t="s">
        <v>83</v>
      </c>
      <c r="BK1486" s="141">
        <f>ROUND(I1486*H1486,2)</f>
        <v>0</v>
      </c>
      <c r="BL1486" s="17" t="s">
        <v>233</v>
      </c>
      <c r="BM1486" s="140" t="s">
        <v>1591</v>
      </c>
    </row>
    <row r="1487" spans="2:65" s="1" customFormat="1" ht="11.25">
      <c r="B1487" s="32"/>
      <c r="D1487" s="142" t="s">
        <v>155</v>
      </c>
      <c r="F1487" s="143" t="s">
        <v>1592</v>
      </c>
      <c r="I1487" s="144"/>
      <c r="L1487" s="32"/>
      <c r="M1487" s="145"/>
      <c r="T1487" s="53"/>
      <c r="AT1487" s="17" t="s">
        <v>155</v>
      </c>
      <c r="AU1487" s="17" t="s">
        <v>85</v>
      </c>
    </row>
    <row r="1488" spans="2:65" s="13" customFormat="1" ht="22.5">
      <c r="B1488" s="165"/>
      <c r="D1488" s="158" t="s">
        <v>218</v>
      </c>
      <c r="E1488" s="166" t="s">
        <v>19</v>
      </c>
      <c r="F1488" s="167" t="s">
        <v>1593</v>
      </c>
      <c r="H1488" s="166" t="s">
        <v>19</v>
      </c>
      <c r="I1488" s="168"/>
      <c r="L1488" s="165"/>
      <c r="M1488" s="169"/>
      <c r="T1488" s="170"/>
      <c r="AT1488" s="166" t="s">
        <v>218</v>
      </c>
      <c r="AU1488" s="166" t="s">
        <v>85</v>
      </c>
      <c r="AV1488" s="13" t="s">
        <v>83</v>
      </c>
      <c r="AW1488" s="13" t="s">
        <v>37</v>
      </c>
      <c r="AX1488" s="13" t="s">
        <v>75</v>
      </c>
      <c r="AY1488" s="166" t="s">
        <v>147</v>
      </c>
    </row>
    <row r="1489" spans="2:65" s="12" customFormat="1" ht="11.25">
      <c r="B1489" s="157"/>
      <c r="D1489" s="158" t="s">
        <v>218</v>
      </c>
      <c r="E1489" s="164" t="s">
        <v>19</v>
      </c>
      <c r="F1489" s="159" t="s">
        <v>1594</v>
      </c>
      <c r="H1489" s="160">
        <v>22</v>
      </c>
      <c r="I1489" s="161"/>
      <c r="L1489" s="157"/>
      <c r="M1489" s="162"/>
      <c r="T1489" s="163"/>
      <c r="AT1489" s="164" t="s">
        <v>218</v>
      </c>
      <c r="AU1489" s="164" t="s">
        <v>85</v>
      </c>
      <c r="AV1489" s="12" t="s">
        <v>85</v>
      </c>
      <c r="AW1489" s="12" t="s">
        <v>37</v>
      </c>
      <c r="AX1489" s="12" t="s">
        <v>83</v>
      </c>
      <c r="AY1489" s="164" t="s">
        <v>147</v>
      </c>
    </row>
    <row r="1490" spans="2:65" s="1" customFormat="1" ht="44.25" customHeight="1">
      <c r="B1490" s="32"/>
      <c r="C1490" s="128" t="s">
        <v>1595</v>
      </c>
      <c r="D1490" s="128" t="s">
        <v>149</v>
      </c>
      <c r="E1490" s="129" t="s">
        <v>1596</v>
      </c>
      <c r="F1490" s="130" t="s">
        <v>1597</v>
      </c>
      <c r="G1490" s="131" t="s">
        <v>286</v>
      </c>
      <c r="H1490" s="132">
        <v>2</v>
      </c>
      <c r="I1490" s="133"/>
      <c r="J1490" s="134">
        <f>ROUND(I1490*H1490,2)</f>
        <v>0</v>
      </c>
      <c r="K1490" s="135"/>
      <c r="L1490" s="32"/>
      <c r="M1490" s="136" t="s">
        <v>19</v>
      </c>
      <c r="N1490" s="137" t="s">
        <v>46</v>
      </c>
      <c r="P1490" s="138">
        <f>O1490*H1490</f>
        <v>0</v>
      </c>
      <c r="Q1490" s="138">
        <v>0</v>
      </c>
      <c r="R1490" s="138">
        <f>Q1490*H1490</f>
        <v>0</v>
      </c>
      <c r="S1490" s="138">
        <v>0</v>
      </c>
      <c r="T1490" s="139">
        <f>S1490*H1490</f>
        <v>0</v>
      </c>
      <c r="AR1490" s="140" t="s">
        <v>233</v>
      </c>
      <c r="AT1490" s="140" t="s">
        <v>149</v>
      </c>
      <c r="AU1490" s="140" t="s">
        <v>85</v>
      </c>
      <c r="AY1490" s="17" t="s">
        <v>147</v>
      </c>
      <c r="BE1490" s="141">
        <f>IF(N1490="základní",J1490,0)</f>
        <v>0</v>
      </c>
      <c r="BF1490" s="141">
        <f>IF(N1490="snížená",J1490,0)</f>
        <v>0</v>
      </c>
      <c r="BG1490" s="141">
        <f>IF(N1490="zákl. přenesená",J1490,0)</f>
        <v>0</v>
      </c>
      <c r="BH1490" s="141">
        <f>IF(N1490="sníž. přenesená",J1490,0)</f>
        <v>0</v>
      </c>
      <c r="BI1490" s="141">
        <f>IF(N1490="nulová",J1490,0)</f>
        <v>0</v>
      </c>
      <c r="BJ1490" s="17" t="s">
        <v>83</v>
      </c>
      <c r="BK1490" s="141">
        <f>ROUND(I1490*H1490,2)</f>
        <v>0</v>
      </c>
      <c r="BL1490" s="17" t="s">
        <v>233</v>
      </c>
      <c r="BM1490" s="140" t="s">
        <v>1598</v>
      </c>
    </row>
    <row r="1491" spans="2:65" s="13" customFormat="1" ht="11.25">
      <c r="B1491" s="165"/>
      <c r="D1491" s="158" t="s">
        <v>218</v>
      </c>
      <c r="E1491" s="166" t="s">
        <v>19</v>
      </c>
      <c r="F1491" s="167" t="s">
        <v>1599</v>
      </c>
      <c r="H1491" s="166" t="s">
        <v>19</v>
      </c>
      <c r="I1491" s="168"/>
      <c r="L1491" s="165"/>
      <c r="M1491" s="169"/>
      <c r="T1491" s="170"/>
      <c r="AT1491" s="166" t="s">
        <v>218</v>
      </c>
      <c r="AU1491" s="166" t="s">
        <v>85</v>
      </c>
      <c r="AV1491" s="13" t="s">
        <v>83</v>
      </c>
      <c r="AW1491" s="13" t="s">
        <v>37</v>
      </c>
      <c r="AX1491" s="13" t="s">
        <v>75</v>
      </c>
      <c r="AY1491" s="166" t="s">
        <v>147</v>
      </c>
    </row>
    <row r="1492" spans="2:65" s="13" customFormat="1" ht="11.25">
      <c r="B1492" s="165"/>
      <c r="D1492" s="158" t="s">
        <v>218</v>
      </c>
      <c r="E1492" s="166" t="s">
        <v>19</v>
      </c>
      <c r="F1492" s="167" t="s">
        <v>1600</v>
      </c>
      <c r="H1492" s="166" t="s">
        <v>19</v>
      </c>
      <c r="I1492" s="168"/>
      <c r="L1492" s="165"/>
      <c r="M1492" s="169"/>
      <c r="T1492" s="170"/>
      <c r="AT1492" s="166" t="s">
        <v>218</v>
      </c>
      <c r="AU1492" s="166" t="s">
        <v>85</v>
      </c>
      <c r="AV1492" s="13" t="s">
        <v>83</v>
      </c>
      <c r="AW1492" s="13" t="s">
        <v>37</v>
      </c>
      <c r="AX1492" s="13" t="s">
        <v>75</v>
      </c>
      <c r="AY1492" s="166" t="s">
        <v>147</v>
      </c>
    </row>
    <row r="1493" spans="2:65" s="13" customFormat="1" ht="22.5">
      <c r="B1493" s="165"/>
      <c r="D1493" s="158" t="s">
        <v>218</v>
      </c>
      <c r="E1493" s="166" t="s">
        <v>19</v>
      </c>
      <c r="F1493" s="167" t="s">
        <v>1601</v>
      </c>
      <c r="H1493" s="166" t="s">
        <v>19</v>
      </c>
      <c r="I1493" s="168"/>
      <c r="L1493" s="165"/>
      <c r="M1493" s="169"/>
      <c r="T1493" s="170"/>
      <c r="AT1493" s="166" t="s">
        <v>218</v>
      </c>
      <c r="AU1493" s="166" t="s">
        <v>85</v>
      </c>
      <c r="AV1493" s="13" t="s">
        <v>83</v>
      </c>
      <c r="AW1493" s="13" t="s">
        <v>37</v>
      </c>
      <c r="AX1493" s="13" t="s">
        <v>75</v>
      </c>
      <c r="AY1493" s="166" t="s">
        <v>147</v>
      </c>
    </row>
    <row r="1494" spans="2:65" s="12" customFormat="1" ht="11.25">
      <c r="B1494" s="157"/>
      <c r="D1494" s="158" t="s">
        <v>218</v>
      </c>
      <c r="E1494" s="164" t="s">
        <v>19</v>
      </c>
      <c r="F1494" s="159" t="s">
        <v>85</v>
      </c>
      <c r="H1494" s="160">
        <v>2</v>
      </c>
      <c r="I1494" s="161"/>
      <c r="L1494" s="157"/>
      <c r="M1494" s="162"/>
      <c r="T1494" s="163"/>
      <c r="AT1494" s="164" t="s">
        <v>218</v>
      </c>
      <c r="AU1494" s="164" t="s">
        <v>85</v>
      </c>
      <c r="AV1494" s="12" t="s">
        <v>85</v>
      </c>
      <c r="AW1494" s="12" t="s">
        <v>37</v>
      </c>
      <c r="AX1494" s="12" t="s">
        <v>75</v>
      </c>
      <c r="AY1494" s="164" t="s">
        <v>147</v>
      </c>
    </row>
    <row r="1495" spans="2:65" s="14" customFormat="1" ht="11.25">
      <c r="B1495" s="171"/>
      <c r="D1495" s="158" t="s">
        <v>218</v>
      </c>
      <c r="E1495" s="172" t="s">
        <v>19</v>
      </c>
      <c r="F1495" s="173" t="s">
        <v>256</v>
      </c>
      <c r="H1495" s="174">
        <v>2</v>
      </c>
      <c r="I1495" s="175"/>
      <c r="L1495" s="171"/>
      <c r="M1495" s="176"/>
      <c r="T1495" s="177"/>
      <c r="AT1495" s="172" t="s">
        <v>218</v>
      </c>
      <c r="AU1495" s="172" t="s">
        <v>85</v>
      </c>
      <c r="AV1495" s="14" t="s">
        <v>153</v>
      </c>
      <c r="AW1495" s="14" t="s">
        <v>37</v>
      </c>
      <c r="AX1495" s="14" t="s">
        <v>83</v>
      </c>
      <c r="AY1495" s="172" t="s">
        <v>147</v>
      </c>
    </row>
    <row r="1496" spans="2:65" s="1" customFormat="1" ht="16.5" customHeight="1">
      <c r="B1496" s="32"/>
      <c r="C1496" s="128" t="s">
        <v>1602</v>
      </c>
      <c r="D1496" s="128" t="s">
        <v>149</v>
      </c>
      <c r="E1496" s="129" t="s">
        <v>1603</v>
      </c>
      <c r="F1496" s="130" t="s">
        <v>1604</v>
      </c>
      <c r="G1496" s="131" t="s">
        <v>286</v>
      </c>
      <c r="H1496" s="132">
        <v>1</v>
      </c>
      <c r="I1496" s="133"/>
      <c r="J1496" s="134">
        <f>ROUND(I1496*H1496,2)</f>
        <v>0</v>
      </c>
      <c r="K1496" s="135"/>
      <c r="L1496" s="32"/>
      <c r="M1496" s="136" t="s">
        <v>19</v>
      </c>
      <c r="N1496" s="137" t="s">
        <v>46</v>
      </c>
      <c r="P1496" s="138">
        <f>O1496*H1496</f>
        <v>0</v>
      </c>
      <c r="Q1496" s="138">
        <v>0</v>
      </c>
      <c r="R1496" s="138">
        <f>Q1496*H1496</f>
        <v>0</v>
      </c>
      <c r="S1496" s="138">
        <v>0</v>
      </c>
      <c r="T1496" s="139">
        <f>S1496*H1496</f>
        <v>0</v>
      </c>
      <c r="AR1496" s="140" t="s">
        <v>233</v>
      </c>
      <c r="AT1496" s="140" t="s">
        <v>149</v>
      </c>
      <c r="AU1496" s="140" t="s">
        <v>85</v>
      </c>
      <c r="AY1496" s="17" t="s">
        <v>147</v>
      </c>
      <c r="BE1496" s="141">
        <f>IF(N1496="základní",J1496,0)</f>
        <v>0</v>
      </c>
      <c r="BF1496" s="141">
        <f>IF(N1496="snížená",J1496,0)</f>
        <v>0</v>
      </c>
      <c r="BG1496" s="141">
        <f>IF(N1496="zákl. přenesená",J1496,0)</f>
        <v>0</v>
      </c>
      <c r="BH1496" s="141">
        <f>IF(N1496="sníž. přenesená",J1496,0)</f>
        <v>0</v>
      </c>
      <c r="BI1496" s="141">
        <f>IF(N1496="nulová",J1496,0)</f>
        <v>0</v>
      </c>
      <c r="BJ1496" s="17" t="s">
        <v>83</v>
      </c>
      <c r="BK1496" s="141">
        <f>ROUND(I1496*H1496,2)</f>
        <v>0</v>
      </c>
      <c r="BL1496" s="17" t="s">
        <v>233</v>
      </c>
      <c r="BM1496" s="140" t="s">
        <v>1605</v>
      </c>
    </row>
    <row r="1497" spans="2:65" s="1" customFormat="1" ht="29.25">
      <c r="B1497" s="32"/>
      <c r="D1497" s="158" t="s">
        <v>650</v>
      </c>
      <c r="F1497" s="178" t="s">
        <v>1606</v>
      </c>
      <c r="I1497" s="144"/>
      <c r="L1497" s="32"/>
      <c r="M1497" s="145"/>
      <c r="T1497" s="53"/>
      <c r="AT1497" s="17" t="s">
        <v>650</v>
      </c>
      <c r="AU1497" s="17" t="s">
        <v>85</v>
      </c>
    </row>
    <row r="1498" spans="2:65" s="13" customFormat="1" ht="11.25">
      <c r="B1498" s="165"/>
      <c r="D1498" s="158" t="s">
        <v>218</v>
      </c>
      <c r="E1498" s="166" t="s">
        <v>19</v>
      </c>
      <c r="F1498" s="167" t="s">
        <v>1607</v>
      </c>
      <c r="H1498" s="166" t="s">
        <v>19</v>
      </c>
      <c r="I1498" s="168"/>
      <c r="L1498" s="165"/>
      <c r="M1498" s="169"/>
      <c r="T1498" s="170"/>
      <c r="AT1498" s="166" t="s">
        <v>218</v>
      </c>
      <c r="AU1498" s="166" t="s">
        <v>85</v>
      </c>
      <c r="AV1498" s="13" t="s">
        <v>83</v>
      </c>
      <c r="AW1498" s="13" t="s">
        <v>37</v>
      </c>
      <c r="AX1498" s="13" t="s">
        <v>75</v>
      </c>
      <c r="AY1498" s="166" t="s">
        <v>147</v>
      </c>
    </row>
    <row r="1499" spans="2:65" s="13" customFormat="1" ht="11.25">
      <c r="B1499" s="165"/>
      <c r="D1499" s="158" t="s">
        <v>218</v>
      </c>
      <c r="E1499" s="166" t="s">
        <v>19</v>
      </c>
      <c r="F1499" s="167" t="s">
        <v>1608</v>
      </c>
      <c r="H1499" s="166" t="s">
        <v>19</v>
      </c>
      <c r="I1499" s="168"/>
      <c r="L1499" s="165"/>
      <c r="M1499" s="169"/>
      <c r="T1499" s="170"/>
      <c r="AT1499" s="166" t="s">
        <v>218</v>
      </c>
      <c r="AU1499" s="166" t="s">
        <v>85</v>
      </c>
      <c r="AV1499" s="13" t="s">
        <v>83</v>
      </c>
      <c r="AW1499" s="13" t="s">
        <v>37</v>
      </c>
      <c r="AX1499" s="13" t="s">
        <v>75</v>
      </c>
      <c r="AY1499" s="166" t="s">
        <v>147</v>
      </c>
    </row>
    <row r="1500" spans="2:65" s="12" customFormat="1" ht="11.25">
      <c r="B1500" s="157"/>
      <c r="D1500" s="158" t="s">
        <v>218</v>
      </c>
      <c r="E1500" s="164" t="s">
        <v>19</v>
      </c>
      <c r="F1500" s="159" t="s">
        <v>83</v>
      </c>
      <c r="H1500" s="160">
        <v>1</v>
      </c>
      <c r="I1500" s="161"/>
      <c r="L1500" s="157"/>
      <c r="M1500" s="162"/>
      <c r="T1500" s="163"/>
      <c r="AT1500" s="164" t="s">
        <v>218</v>
      </c>
      <c r="AU1500" s="164" t="s">
        <v>85</v>
      </c>
      <c r="AV1500" s="12" t="s">
        <v>85</v>
      </c>
      <c r="AW1500" s="12" t="s">
        <v>37</v>
      </c>
      <c r="AX1500" s="12" t="s">
        <v>75</v>
      </c>
      <c r="AY1500" s="164" t="s">
        <v>147</v>
      </c>
    </row>
    <row r="1501" spans="2:65" s="14" customFormat="1" ht="11.25">
      <c r="B1501" s="171"/>
      <c r="D1501" s="158" t="s">
        <v>218</v>
      </c>
      <c r="E1501" s="172" t="s">
        <v>19</v>
      </c>
      <c r="F1501" s="173" t="s">
        <v>256</v>
      </c>
      <c r="H1501" s="174">
        <v>1</v>
      </c>
      <c r="I1501" s="175"/>
      <c r="L1501" s="171"/>
      <c r="M1501" s="176"/>
      <c r="T1501" s="177"/>
      <c r="AT1501" s="172" t="s">
        <v>218</v>
      </c>
      <c r="AU1501" s="172" t="s">
        <v>85</v>
      </c>
      <c r="AV1501" s="14" t="s">
        <v>153</v>
      </c>
      <c r="AW1501" s="14" t="s">
        <v>37</v>
      </c>
      <c r="AX1501" s="14" t="s">
        <v>83</v>
      </c>
      <c r="AY1501" s="172" t="s">
        <v>147</v>
      </c>
    </row>
    <row r="1502" spans="2:65" s="1" customFormat="1" ht="21.75" customHeight="1">
      <c r="B1502" s="32"/>
      <c r="C1502" s="128" t="s">
        <v>1609</v>
      </c>
      <c r="D1502" s="128" t="s">
        <v>149</v>
      </c>
      <c r="E1502" s="129" t="s">
        <v>1610</v>
      </c>
      <c r="F1502" s="130" t="s">
        <v>1611</v>
      </c>
      <c r="G1502" s="131" t="s">
        <v>236</v>
      </c>
      <c r="H1502" s="132">
        <v>88</v>
      </c>
      <c r="I1502" s="133"/>
      <c r="J1502" s="134">
        <f>ROUND(I1502*H1502,2)</f>
        <v>0</v>
      </c>
      <c r="K1502" s="135"/>
      <c r="L1502" s="32"/>
      <c r="M1502" s="136" t="s">
        <v>19</v>
      </c>
      <c r="N1502" s="137" t="s">
        <v>46</v>
      </c>
      <c r="P1502" s="138">
        <f>O1502*H1502</f>
        <v>0</v>
      </c>
      <c r="Q1502" s="138">
        <v>0</v>
      </c>
      <c r="R1502" s="138">
        <f>Q1502*H1502</f>
        <v>0</v>
      </c>
      <c r="S1502" s="138">
        <v>1E-3</v>
      </c>
      <c r="T1502" s="139">
        <f>S1502*H1502</f>
        <v>8.7999999999999995E-2</v>
      </c>
      <c r="AR1502" s="140" t="s">
        <v>233</v>
      </c>
      <c r="AT1502" s="140" t="s">
        <v>149</v>
      </c>
      <c r="AU1502" s="140" t="s">
        <v>85</v>
      </c>
      <c r="AY1502" s="17" t="s">
        <v>147</v>
      </c>
      <c r="BE1502" s="141">
        <f>IF(N1502="základní",J1502,0)</f>
        <v>0</v>
      </c>
      <c r="BF1502" s="141">
        <f>IF(N1502="snížená",J1502,0)</f>
        <v>0</v>
      </c>
      <c r="BG1502" s="141">
        <f>IF(N1502="zákl. přenesená",J1502,0)</f>
        <v>0</v>
      </c>
      <c r="BH1502" s="141">
        <f>IF(N1502="sníž. přenesená",J1502,0)</f>
        <v>0</v>
      </c>
      <c r="BI1502" s="141">
        <f>IF(N1502="nulová",J1502,0)</f>
        <v>0</v>
      </c>
      <c r="BJ1502" s="17" t="s">
        <v>83</v>
      </c>
      <c r="BK1502" s="141">
        <f>ROUND(I1502*H1502,2)</f>
        <v>0</v>
      </c>
      <c r="BL1502" s="17" t="s">
        <v>233</v>
      </c>
      <c r="BM1502" s="140" t="s">
        <v>1612</v>
      </c>
    </row>
    <row r="1503" spans="2:65" s="12" customFormat="1" ht="11.25">
      <c r="B1503" s="157"/>
      <c r="D1503" s="158" t="s">
        <v>218</v>
      </c>
      <c r="E1503" s="164" t="s">
        <v>19</v>
      </c>
      <c r="F1503" s="159" t="s">
        <v>1613</v>
      </c>
      <c r="H1503" s="160">
        <v>88</v>
      </c>
      <c r="I1503" s="161"/>
      <c r="L1503" s="157"/>
      <c r="M1503" s="162"/>
      <c r="T1503" s="163"/>
      <c r="AT1503" s="164" t="s">
        <v>218</v>
      </c>
      <c r="AU1503" s="164" t="s">
        <v>85</v>
      </c>
      <c r="AV1503" s="12" t="s">
        <v>85</v>
      </c>
      <c r="AW1503" s="12" t="s">
        <v>37</v>
      </c>
      <c r="AX1503" s="12" t="s">
        <v>83</v>
      </c>
      <c r="AY1503" s="164" t="s">
        <v>147</v>
      </c>
    </row>
    <row r="1504" spans="2:65" s="1" customFormat="1" ht="24.2" customHeight="1">
      <c r="B1504" s="32"/>
      <c r="C1504" s="128" t="s">
        <v>1614</v>
      </c>
      <c r="D1504" s="128" t="s">
        <v>149</v>
      </c>
      <c r="E1504" s="129" t="s">
        <v>1615</v>
      </c>
      <c r="F1504" s="130" t="s">
        <v>1616</v>
      </c>
      <c r="G1504" s="131" t="s">
        <v>286</v>
      </c>
      <c r="H1504" s="132">
        <v>1</v>
      </c>
      <c r="I1504" s="133"/>
      <c r="J1504" s="134">
        <f>ROUND(I1504*H1504,2)</f>
        <v>0</v>
      </c>
      <c r="K1504" s="135"/>
      <c r="L1504" s="32"/>
      <c r="M1504" s="136" t="s">
        <v>19</v>
      </c>
      <c r="N1504" s="137" t="s">
        <v>46</v>
      </c>
      <c r="P1504" s="138">
        <f>O1504*H1504</f>
        <v>0</v>
      </c>
      <c r="Q1504" s="138">
        <v>0</v>
      </c>
      <c r="R1504" s="138">
        <f>Q1504*H1504</f>
        <v>0</v>
      </c>
      <c r="S1504" s="138">
        <v>0</v>
      </c>
      <c r="T1504" s="139">
        <f>S1504*H1504</f>
        <v>0</v>
      </c>
      <c r="AR1504" s="140" t="s">
        <v>233</v>
      </c>
      <c r="AT1504" s="140" t="s">
        <v>149</v>
      </c>
      <c r="AU1504" s="140" t="s">
        <v>85</v>
      </c>
      <c r="AY1504" s="17" t="s">
        <v>147</v>
      </c>
      <c r="BE1504" s="141">
        <f>IF(N1504="základní",J1504,0)</f>
        <v>0</v>
      </c>
      <c r="BF1504" s="141">
        <f>IF(N1504="snížená",J1504,0)</f>
        <v>0</v>
      </c>
      <c r="BG1504" s="141">
        <f>IF(N1504="zákl. přenesená",J1504,0)</f>
        <v>0</v>
      </c>
      <c r="BH1504" s="141">
        <f>IF(N1504="sníž. přenesená",J1504,0)</f>
        <v>0</v>
      </c>
      <c r="BI1504" s="141">
        <f>IF(N1504="nulová",J1504,0)</f>
        <v>0</v>
      </c>
      <c r="BJ1504" s="17" t="s">
        <v>83</v>
      </c>
      <c r="BK1504" s="141">
        <f>ROUND(I1504*H1504,2)</f>
        <v>0</v>
      </c>
      <c r="BL1504" s="17" t="s">
        <v>233</v>
      </c>
      <c r="BM1504" s="140" t="s">
        <v>1617</v>
      </c>
    </row>
    <row r="1505" spans="2:65" s="1" customFormat="1" ht="29.25">
      <c r="B1505" s="32"/>
      <c r="D1505" s="158" t="s">
        <v>650</v>
      </c>
      <c r="F1505" s="178" t="s">
        <v>1606</v>
      </c>
      <c r="I1505" s="144"/>
      <c r="L1505" s="32"/>
      <c r="M1505" s="145"/>
      <c r="T1505" s="53"/>
      <c r="AT1505" s="17" t="s">
        <v>650</v>
      </c>
      <c r="AU1505" s="17" t="s">
        <v>85</v>
      </c>
    </row>
    <row r="1506" spans="2:65" s="13" customFormat="1" ht="11.25">
      <c r="B1506" s="165"/>
      <c r="D1506" s="158" t="s">
        <v>218</v>
      </c>
      <c r="E1506" s="166" t="s">
        <v>19</v>
      </c>
      <c r="F1506" s="167" t="s">
        <v>1618</v>
      </c>
      <c r="H1506" s="166" t="s">
        <v>19</v>
      </c>
      <c r="I1506" s="168"/>
      <c r="L1506" s="165"/>
      <c r="M1506" s="169"/>
      <c r="T1506" s="170"/>
      <c r="AT1506" s="166" t="s">
        <v>218</v>
      </c>
      <c r="AU1506" s="166" t="s">
        <v>85</v>
      </c>
      <c r="AV1506" s="13" t="s">
        <v>83</v>
      </c>
      <c r="AW1506" s="13" t="s">
        <v>37</v>
      </c>
      <c r="AX1506" s="13" t="s">
        <v>75</v>
      </c>
      <c r="AY1506" s="166" t="s">
        <v>147</v>
      </c>
    </row>
    <row r="1507" spans="2:65" s="13" customFormat="1" ht="11.25">
      <c r="B1507" s="165"/>
      <c r="D1507" s="158" t="s">
        <v>218</v>
      </c>
      <c r="E1507" s="166" t="s">
        <v>19</v>
      </c>
      <c r="F1507" s="167" t="s">
        <v>1619</v>
      </c>
      <c r="H1507" s="166" t="s">
        <v>19</v>
      </c>
      <c r="I1507" s="168"/>
      <c r="L1507" s="165"/>
      <c r="M1507" s="169"/>
      <c r="T1507" s="170"/>
      <c r="AT1507" s="166" t="s">
        <v>218</v>
      </c>
      <c r="AU1507" s="166" t="s">
        <v>85</v>
      </c>
      <c r="AV1507" s="13" t="s">
        <v>83</v>
      </c>
      <c r="AW1507" s="13" t="s">
        <v>37</v>
      </c>
      <c r="AX1507" s="13" t="s">
        <v>75</v>
      </c>
      <c r="AY1507" s="166" t="s">
        <v>147</v>
      </c>
    </row>
    <row r="1508" spans="2:65" s="12" customFormat="1" ht="11.25">
      <c r="B1508" s="157"/>
      <c r="D1508" s="158" t="s">
        <v>218</v>
      </c>
      <c r="E1508" s="164" t="s">
        <v>19</v>
      </c>
      <c r="F1508" s="159" t="s">
        <v>83</v>
      </c>
      <c r="H1508" s="160">
        <v>1</v>
      </c>
      <c r="I1508" s="161"/>
      <c r="L1508" s="157"/>
      <c r="M1508" s="162"/>
      <c r="T1508" s="163"/>
      <c r="AT1508" s="164" t="s">
        <v>218</v>
      </c>
      <c r="AU1508" s="164" t="s">
        <v>85</v>
      </c>
      <c r="AV1508" s="12" t="s">
        <v>85</v>
      </c>
      <c r="AW1508" s="12" t="s">
        <v>37</v>
      </c>
      <c r="AX1508" s="12" t="s">
        <v>75</v>
      </c>
      <c r="AY1508" s="164" t="s">
        <v>147</v>
      </c>
    </row>
    <row r="1509" spans="2:65" s="14" customFormat="1" ht="11.25">
      <c r="B1509" s="171"/>
      <c r="D1509" s="158" t="s">
        <v>218</v>
      </c>
      <c r="E1509" s="172" t="s">
        <v>19</v>
      </c>
      <c r="F1509" s="173" t="s">
        <v>256</v>
      </c>
      <c r="H1509" s="174">
        <v>1</v>
      </c>
      <c r="I1509" s="175"/>
      <c r="L1509" s="171"/>
      <c r="M1509" s="176"/>
      <c r="T1509" s="177"/>
      <c r="AT1509" s="172" t="s">
        <v>218</v>
      </c>
      <c r="AU1509" s="172" t="s">
        <v>85</v>
      </c>
      <c r="AV1509" s="14" t="s">
        <v>153</v>
      </c>
      <c r="AW1509" s="14" t="s">
        <v>37</v>
      </c>
      <c r="AX1509" s="14" t="s">
        <v>83</v>
      </c>
      <c r="AY1509" s="172" t="s">
        <v>147</v>
      </c>
    </row>
    <row r="1510" spans="2:65" s="1" customFormat="1" ht="16.5" customHeight="1">
      <c r="B1510" s="32"/>
      <c r="C1510" s="128" t="s">
        <v>1620</v>
      </c>
      <c r="D1510" s="128" t="s">
        <v>149</v>
      </c>
      <c r="E1510" s="129" t="s">
        <v>1621</v>
      </c>
      <c r="F1510" s="130" t="s">
        <v>1622</v>
      </c>
      <c r="G1510" s="131" t="s">
        <v>286</v>
      </c>
      <c r="H1510" s="132">
        <v>1</v>
      </c>
      <c r="I1510" s="133"/>
      <c r="J1510" s="134">
        <f>ROUND(I1510*H1510,2)</f>
        <v>0</v>
      </c>
      <c r="K1510" s="135"/>
      <c r="L1510" s="32"/>
      <c r="M1510" s="136" t="s">
        <v>19</v>
      </c>
      <c r="N1510" s="137" t="s">
        <v>46</v>
      </c>
      <c r="P1510" s="138">
        <f>O1510*H1510</f>
        <v>0</v>
      </c>
      <c r="Q1510" s="138">
        <v>0</v>
      </c>
      <c r="R1510" s="138">
        <f>Q1510*H1510</f>
        <v>0</v>
      </c>
      <c r="S1510" s="138">
        <v>0</v>
      </c>
      <c r="T1510" s="139">
        <f>S1510*H1510</f>
        <v>0</v>
      </c>
      <c r="AR1510" s="140" t="s">
        <v>233</v>
      </c>
      <c r="AT1510" s="140" t="s">
        <v>149</v>
      </c>
      <c r="AU1510" s="140" t="s">
        <v>85</v>
      </c>
      <c r="AY1510" s="17" t="s">
        <v>147</v>
      </c>
      <c r="BE1510" s="141">
        <f>IF(N1510="základní",J1510,0)</f>
        <v>0</v>
      </c>
      <c r="BF1510" s="141">
        <f>IF(N1510="snížená",J1510,0)</f>
        <v>0</v>
      </c>
      <c r="BG1510" s="141">
        <f>IF(N1510="zákl. přenesená",J1510,0)</f>
        <v>0</v>
      </c>
      <c r="BH1510" s="141">
        <f>IF(N1510="sníž. přenesená",J1510,0)</f>
        <v>0</v>
      </c>
      <c r="BI1510" s="141">
        <f>IF(N1510="nulová",J1510,0)</f>
        <v>0</v>
      </c>
      <c r="BJ1510" s="17" t="s">
        <v>83</v>
      </c>
      <c r="BK1510" s="141">
        <f>ROUND(I1510*H1510,2)</f>
        <v>0</v>
      </c>
      <c r="BL1510" s="17" t="s">
        <v>233</v>
      </c>
      <c r="BM1510" s="140" t="s">
        <v>1623</v>
      </c>
    </row>
    <row r="1511" spans="2:65" s="1" customFormat="1" ht="29.25">
      <c r="B1511" s="32"/>
      <c r="D1511" s="158" t="s">
        <v>650</v>
      </c>
      <c r="F1511" s="178" t="s">
        <v>1606</v>
      </c>
      <c r="I1511" s="144"/>
      <c r="L1511" s="32"/>
      <c r="M1511" s="145"/>
      <c r="T1511" s="53"/>
      <c r="AT1511" s="17" t="s">
        <v>650</v>
      </c>
      <c r="AU1511" s="17" t="s">
        <v>85</v>
      </c>
    </row>
    <row r="1512" spans="2:65" s="13" customFormat="1" ht="11.25">
      <c r="B1512" s="165"/>
      <c r="D1512" s="158" t="s">
        <v>218</v>
      </c>
      <c r="E1512" s="166" t="s">
        <v>19</v>
      </c>
      <c r="F1512" s="167" t="s">
        <v>1624</v>
      </c>
      <c r="H1512" s="166" t="s">
        <v>19</v>
      </c>
      <c r="I1512" s="168"/>
      <c r="L1512" s="165"/>
      <c r="M1512" s="169"/>
      <c r="T1512" s="170"/>
      <c r="AT1512" s="166" t="s">
        <v>218</v>
      </c>
      <c r="AU1512" s="166" t="s">
        <v>85</v>
      </c>
      <c r="AV1512" s="13" t="s">
        <v>83</v>
      </c>
      <c r="AW1512" s="13" t="s">
        <v>37</v>
      </c>
      <c r="AX1512" s="13" t="s">
        <v>75</v>
      </c>
      <c r="AY1512" s="166" t="s">
        <v>147</v>
      </c>
    </row>
    <row r="1513" spans="2:65" s="13" customFormat="1" ht="11.25">
      <c r="B1513" s="165"/>
      <c r="D1513" s="158" t="s">
        <v>218</v>
      </c>
      <c r="E1513" s="166" t="s">
        <v>19</v>
      </c>
      <c r="F1513" s="167" t="s">
        <v>1625</v>
      </c>
      <c r="H1513" s="166" t="s">
        <v>19</v>
      </c>
      <c r="I1513" s="168"/>
      <c r="L1513" s="165"/>
      <c r="M1513" s="169"/>
      <c r="T1513" s="170"/>
      <c r="AT1513" s="166" t="s">
        <v>218</v>
      </c>
      <c r="AU1513" s="166" t="s">
        <v>85</v>
      </c>
      <c r="AV1513" s="13" t="s">
        <v>83</v>
      </c>
      <c r="AW1513" s="13" t="s">
        <v>37</v>
      </c>
      <c r="AX1513" s="13" t="s">
        <v>75</v>
      </c>
      <c r="AY1513" s="166" t="s">
        <v>147</v>
      </c>
    </row>
    <row r="1514" spans="2:65" s="12" customFormat="1" ht="11.25">
      <c r="B1514" s="157"/>
      <c r="D1514" s="158" t="s">
        <v>218</v>
      </c>
      <c r="E1514" s="164" t="s">
        <v>19</v>
      </c>
      <c r="F1514" s="159" t="s">
        <v>83</v>
      </c>
      <c r="H1514" s="160">
        <v>1</v>
      </c>
      <c r="I1514" s="161"/>
      <c r="L1514" s="157"/>
      <c r="M1514" s="162"/>
      <c r="T1514" s="163"/>
      <c r="AT1514" s="164" t="s">
        <v>218</v>
      </c>
      <c r="AU1514" s="164" t="s">
        <v>85</v>
      </c>
      <c r="AV1514" s="12" t="s">
        <v>85</v>
      </c>
      <c r="AW1514" s="12" t="s">
        <v>37</v>
      </c>
      <c r="AX1514" s="12" t="s">
        <v>75</v>
      </c>
      <c r="AY1514" s="164" t="s">
        <v>147</v>
      </c>
    </row>
    <row r="1515" spans="2:65" s="14" customFormat="1" ht="11.25">
      <c r="B1515" s="171"/>
      <c r="D1515" s="158" t="s">
        <v>218</v>
      </c>
      <c r="E1515" s="172" t="s">
        <v>19</v>
      </c>
      <c r="F1515" s="173" t="s">
        <v>256</v>
      </c>
      <c r="H1515" s="174">
        <v>1</v>
      </c>
      <c r="I1515" s="175"/>
      <c r="L1515" s="171"/>
      <c r="M1515" s="176"/>
      <c r="T1515" s="177"/>
      <c r="AT1515" s="172" t="s">
        <v>218</v>
      </c>
      <c r="AU1515" s="172" t="s">
        <v>85</v>
      </c>
      <c r="AV1515" s="14" t="s">
        <v>153</v>
      </c>
      <c r="AW1515" s="14" t="s">
        <v>37</v>
      </c>
      <c r="AX1515" s="14" t="s">
        <v>83</v>
      </c>
      <c r="AY1515" s="172" t="s">
        <v>147</v>
      </c>
    </row>
    <row r="1516" spans="2:65" s="1" customFormat="1" ht="16.5" customHeight="1">
      <c r="B1516" s="32"/>
      <c r="C1516" s="128" t="s">
        <v>1626</v>
      </c>
      <c r="D1516" s="128" t="s">
        <v>149</v>
      </c>
      <c r="E1516" s="129" t="s">
        <v>1627</v>
      </c>
      <c r="F1516" s="130" t="s">
        <v>1628</v>
      </c>
      <c r="G1516" s="131" t="s">
        <v>286</v>
      </c>
      <c r="H1516" s="132">
        <v>1</v>
      </c>
      <c r="I1516" s="133"/>
      <c r="J1516" s="134">
        <f>ROUND(I1516*H1516,2)</f>
        <v>0</v>
      </c>
      <c r="K1516" s="135"/>
      <c r="L1516" s="32"/>
      <c r="M1516" s="136" t="s">
        <v>19</v>
      </c>
      <c r="N1516" s="137" t="s">
        <v>46</v>
      </c>
      <c r="P1516" s="138">
        <f>O1516*H1516</f>
        <v>0</v>
      </c>
      <c r="Q1516" s="138">
        <v>0</v>
      </c>
      <c r="R1516" s="138">
        <f>Q1516*H1516</f>
        <v>0</v>
      </c>
      <c r="S1516" s="138">
        <v>0</v>
      </c>
      <c r="T1516" s="139">
        <f>S1516*H1516</f>
        <v>0</v>
      </c>
      <c r="AR1516" s="140" t="s">
        <v>233</v>
      </c>
      <c r="AT1516" s="140" t="s">
        <v>149</v>
      </c>
      <c r="AU1516" s="140" t="s">
        <v>85</v>
      </c>
      <c r="AY1516" s="17" t="s">
        <v>147</v>
      </c>
      <c r="BE1516" s="141">
        <f>IF(N1516="základní",J1516,0)</f>
        <v>0</v>
      </c>
      <c r="BF1516" s="141">
        <f>IF(N1516="snížená",J1516,0)</f>
        <v>0</v>
      </c>
      <c r="BG1516" s="141">
        <f>IF(N1516="zákl. přenesená",J1516,0)</f>
        <v>0</v>
      </c>
      <c r="BH1516" s="141">
        <f>IF(N1516="sníž. přenesená",J1516,0)</f>
        <v>0</v>
      </c>
      <c r="BI1516" s="141">
        <f>IF(N1516="nulová",J1516,0)</f>
        <v>0</v>
      </c>
      <c r="BJ1516" s="17" t="s">
        <v>83</v>
      </c>
      <c r="BK1516" s="141">
        <f>ROUND(I1516*H1516,2)</f>
        <v>0</v>
      </c>
      <c r="BL1516" s="17" t="s">
        <v>233</v>
      </c>
      <c r="BM1516" s="140" t="s">
        <v>1629</v>
      </c>
    </row>
    <row r="1517" spans="2:65" s="1" customFormat="1" ht="29.25">
      <c r="B1517" s="32"/>
      <c r="D1517" s="158" t="s">
        <v>650</v>
      </c>
      <c r="F1517" s="178" t="s">
        <v>1606</v>
      </c>
      <c r="I1517" s="144"/>
      <c r="L1517" s="32"/>
      <c r="M1517" s="145"/>
      <c r="T1517" s="53"/>
      <c r="AT1517" s="17" t="s">
        <v>650</v>
      </c>
      <c r="AU1517" s="17" t="s">
        <v>85</v>
      </c>
    </row>
    <row r="1518" spans="2:65" s="13" customFormat="1" ht="11.25">
      <c r="B1518" s="165"/>
      <c r="D1518" s="158" t="s">
        <v>218</v>
      </c>
      <c r="E1518" s="166" t="s">
        <v>19</v>
      </c>
      <c r="F1518" s="167" t="s">
        <v>1624</v>
      </c>
      <c r="H1518" s="166" t="s">
        <v>19</v>
      </c>
      <c r="I1518" s="168"/>
      <c r="L1518" s="165"/>
      <c r="M1518" s="169"/>
      <c r="T1518" s="170"/>
      <c r="AT1518" s="166" t="s">
        <v>218</v>
      </c>
      <c r="AU1518" s="166" t="s">
        <v>85</v>
      </c>
      <c r="AV1518" s="13" t="s">
        <v>83</v>
      </c>
      <c r="AW1518" s="13" t="s">
        <v>37</v>
      </c>
      <c r="AX1518" s="13" t="s">
        <v>75</v>
      </c>
      <c r="AY1518" s="166" t="s">
        <v>147</v>
      </c>
    </row>
    <row r="1519" spans="2:65" s="13" customFormat="1" ht="11.25">
      <c r="B1519" s="165"/>
      <c r="D1519" s="158" t="s">
        <v>218</v>
      </c>
      <c r="E1519" s="166" t="s">
        <v>19</v>
      </c>
      <c r="F1519" s="167" t="s">
        <v>1630</v>
      </c>
      <c r="H1519" s="166" t="s">
        <v>19</v>
      </c>
      <c r="I1519" s="168"/>
      <c r="L1519" s="165"/>
      <c r="M1519" s="169"/>
      <c r="T1519" s="170"/>
      <c r="AT1519" s="166" t="s">
        <v>218</v>
      </c>
      <c r="AU1519" s="166" t="s">
        <v>85</v>
      </c>
      <c r="AV1519" s="13" t="s">
        <v>83</v>
      </c>
      <c r="AW1519" s="13" t="s">
        <v>37</v>
      </c>
      <c r="AX1519" s="13" t="s">
        <v>75</v>
      </c>
      <c r="AY1519" s="166" t="s">
        <v>147</v>
      </c>
    </row>
    <row r="1520" spans="2:65" s="12" customFormat="1" ht="11.25">
      <c r="B1520" s="157"/>
      <c r="D1520" s="158" t="s">
        <v>218</v>
      </c>
      <c r="E1520" s="164" t="s">
        <v>19</v>
      </c>
      <c r="F1520" s="159" t="s">
        <v>83</v>
      </c>
      <c r="H1520" s="160">
        <v>1</v>
      </c>
      <c r="I1520" s="161"/>
      <c r="L1520" s="157"/>
      <c r="M1520" s="162"/>
      <c r="T1520" s="163"/>
      <c r="AT1520" s="164" t="s">
        <v>218</v>
      </c>
      <c r="AU1520" s="164" t="s">
        <v>85</v>
      </c>
      <c r="AV1520" s="12" t="s">
        <v>85</v>
      </c>
      <c r="AW1520" s="12" t="s">
        <v>37</v>
      </c>
      <c r="AX1520" s="12" t="s">
        <v>75</v>
      </c>
      <c r="AY1520" s="164" t="s">
        <v>147</v>
      </c>
    </row>
    <row r="1521" spans="2:65" s="14" customFormat="1" ht="11.25">
      <c r="B1521" s="171"/>
      <c r="D1521" s="158" t="s">
        <v>218</v>
      </c>
      <c r="E1521" s="172" t="s">
        <v>19</v>
      </c>
      <c r="F1521" s="173" t="s">
        <v>256</v>
      </c>
      <c r="H1521" s="174">
        <v>1</v>
      </c>
      <c r="I1521" s="175"/>
      <c r="L1521" s="171"/>
      <c r="M1521" s="176"/>
      <c r="T1521" s="177"/>
      <c r="AT1521" s="172" t="s">
        <v>218</v>
      </c>
      <c r="AU1521" s="172" t="s">
        <v>85</v>
      </c>
      <c r="AV1521" s="14" t="s">
        <v>153</v>
      </c>
      <c r="AW1521" s="14" t="s">
        <v>37</v>
      </c>
      <c r="AX1521" s="14" t="s">
        <v>83</v>
      </c>
      <c r="AY1521" s="172" t="s">
        <v>147</v>
      </c>
    </row>
    <row r="1522" spans="2:65" s="1" customFormat="1" ht="33" customHeight="1">
      <c r="B1522" s="32"/>
      <c r="C1522" s="128" t="s">
        <v>1631</v>
      </c>
      <c r="D1522" s="128" t="s">
        <v>149</v>
      </c>
      <c r="E1522" s="129" t="s">
        <v>1632</v>
      </c>
      <c r="F1522" s="130" t="s">
        <v>1633</v>
      </c>
      <c r="G1522" s="131" t="s">
        <v>286</v>
      </c>
      <c r="H1522" s="132">
        <v>2</v>
      </c>
      <c r="I1522" s="133"/>
      <c r="J1522" s="134">
        <f>ROUND(I1522*H1522,2)</f>
        <v>0</v>
      </c>
      <c r="K1522" s="135"/>
      <c r="L1522" s="32"/>
      <c r="M1522" s="136" t="s">
        <v>19</v>
      </c>
      <c r="N1522" s="137" t="s">
        <v>46</v>
      </c>
      <c r="P1522" s="138">
        <f>O1522*H1522</f>
        <v>0</v>
      </c>
      <c r="Q1522" s="138">
        <v>0</v>
      </c>
      <c r="R1522" s="138">
        <f>Q1522*H1522</f>
        <v>0</v>
      </c>
      <c r="S1522" s="138">
        <v>0</v>
      </c>
      <c r="T1522" s="139">
        <f>S1522*H1522</f>
        <v>0</v>
      </c>
      <c r="AR1522" s="140" t="s">
        <v>233</v>
      </c>
      <c r="AT1522" s="140" t="s">
        <v>149</v>
      </c>
      <c r="AU1522" s="140" t="s">
        <v>85</v>
      </c>
      <c r="AY1522" s="17" t="s">
        <v>147</v>
      </c>
      <c r="BE1522" s="141">
        <f>IF(N1522="základní",J1522,0)</f>
        <v>0</v>
      </c>
      <c r="BF1522" s="141">
        <f>IF(N1522="snížená",J1522,0)</f>
        <v>0</v>
      </c>
      <c r="BG1522" s="141">
        <f>IF(N1522="zákl. přenesená",J1522,0)</f>
        <v>0</v>
      </c>
      <c r="BH1522" s="141">
        <f>IF(N1522="sníž. přenesená",J1522,0)</f>
        <v>0</v>
      </c>
      <c r="BI1522" s="141">
        <f>IF(N1522="nulová",J1522,0)</f>
        <v>0</v>
      </c>
      <c r="BJ1522" s="17" t="s">
        <v>83</v>
      </c>
      <c r="BK1522" s="141">
        <f>ROUND(I1522*H1522,2)</f>
        <v>0</v>
      </c>
      <c r="BL1522" s="17" t="s">
        <v>233</v>
      </c>
      <c r="BM1522" s="140" t="s">
        <v>1634</v>
      </c>
    </row>
    <row r="1523" spans="2:65" s="13" customFormat="1" ht="11.25">
      <c r="B1523" s="165"/>
      <c r="D1523" s="158" t="s">
        <v>218</v>
      </c>
      <c r="E1523" s="166" t="s">
        <v>19</v>
      </c>
      <c r="F1523" s="167" t="s">
        <v>1599</v>
      </c>
      <c r="H1523" s="166" t="s">
        <v>19</v>
      </c>
      <c r="I1523" s="168"/>
      <c r="L1523" s="165"/>
      <c r="M1523" s="169"/>
      <c r="T1523" s="170"/>
      <c r="AT1523" s="166" t="s">
        <v>218</v>
      </c>
      <c r="AU1523" s="166" t="s">
        <v>85</v>
      </c>
      <c r="AV1523" s="13" t="s">
        <v>83</v>
      </c>
      <c r="AW1523" s="13" t="s">
        <v>37</v>
      </c>
      <c r="AX1523" s="13" t="s">
        <v>75</v>
      </c>
      <c r="AY1523" s="166" t="s">
        <v>147</v>
      </c>
    </row>
    <row r="1524" spans="2:65" s="13" customFormat="1" ht="11.25">
      <c r="B1524" s="165"/>
      <c r="D1524" s="158" t="s">
        <v>218</v>
      </c>
      <c r="E1524" s="166" t="s">
        <v>19</v>
      </c>
      <c r="F1524" s="167" t="s">
        <v>1635</v>
      </c>
      <c r="H1524" s="166" t="s">
        <v>19</v>
      </c>
      <c r="I1524" s="168"/>
      <c r="L1524" s="165"/>
      <c r="M1524" s="169"/>
      <c r="T1524" s="170"/>
      <c r="AT1524" s="166" t="s">
        <v>218</v>
      </c>
      <c r="AU1524" s="166" t="s">
        <v>85</v>
      </c>
      <c r="AV1524" s="13" t="s">
        <v>83</v>
      </c>
      <c r="AW1524" s="13" t="s">
        <v>37</v>
      </c>
      <c r="AX1524" s="13" t="s">
        <v>75</v>
      </c>
      <c r="AY1524" s="166" t="s">
        <v>147</v>
      </c>
    </row>
    <row r="1525" spans="2:65" s="12" customFormat="1" ht="11.25">
      <c r="B1525" s="157"/>
      <c r="D1525" s="158" t="s">
        <v>218</v>
      </c>
      <c r="E1525" s="164" t="s">
        <v>19</v>
      </c>
      <c r="F1525" s="159" t="s">
        <v>85</v>
      </c>
      <c r="H1525" s="160">
        <v>2</v>
      </c>
      <c r="I1525" s="161"/>
      <c r="L1525" s="157"/>
      <c r="M1525" s="162"/>
      <c r="T1525" s="163"/>
      <c r="AT1525" s="164" t="s">
        <v>218</v>
      </c>
      <c r="AU1525" s="164" t="s">
        <v>85</v>
      </c>
      <c r="AV1525" s="12" t="s">
        <v>85</v>
      </c>
      <c r="AW1525" s="12" t="s">
        <v>37</v>
      </c>
      <c r="AX1525" s="12" t="s">
        <v>75</v>
      </c>
      <c r="AY1525" s="164" t="s">
        <v>147</v>
      </c>
    </row>
    <row r="1526" spans="2:65" s="14" customFormat="1" ht="11.25">
      <c r="B1526" s="171"/>
      <c r="D1526" s="158" t="s">
        <v>218</v>
      </c>
      <c r="E1526" s="172" t="s">
        <v>19</v>
      </c>
      <c r="F1526" s="173" t="s">
        <v>256</v>
      </c>
      <c r="H1526" s="174">
        <v>2</v>
      </c>
      <c r="I1526" s="175"/>
      <c r="L1526" s="171"/>
      <c r="M1526" s="176"/>
      <c r="T1526" s="177"/>
      <c r="AT1526" s="172" t="s">
        <v>218</v>
      </c>
      <c r="AU1526" s="172" t="s">
        <v>85</v>
      </c>
      <c r="AV1526" s="14" t="s">
        <v>153</v>
      </c>
      <c r="AW1526" s="14" t="s">
        <v>37</v>
      </c>
      <c r="AX1526" s="14" t="s">
        <v>83</v>
      </c>
      <c r="AY1526" s="172" t="s">
        <v>147</v>
      </c>
    </row>
    <row r="1527" spans="2:65" s="1" customFormat="1" ht="24.2" customHeight="1">
      <c r="B1527" s="32"/>
      <c r="C1527" s="128" t="s">
        <v>1636</v>
      </c>
      <c r="D1527" s="128" t="s">
        <v>149</v>
      </c>
      <c r="E1527" s="129" t="s">
        <v>1637</v>
      </c>
      <c r="F1527" s="130" t="s">
        <v>1638</v>
      </c>
      <c r="G1527" s="131" t="s">
        <v>216</v>
      </c>
      <c r="H1527" s="132">
        <v>20</v>
      </c>
      <c r="I1527" s="133"/>
      <c r="J1527" s="134">
        <f>ROUND(I1527*H1527,2)</f>
        <v>0</v>
      </c>
      <c r="K1527" s="135"/>
      <c r="L1527" s="32"/>
      <c r="M1527" s="136" t="s">
        <v>19</v>
      </c>
      <c r="N1527" s="137" t="s">
        <v>46</v>
      </c>
      <c r="P1527" s="138">
        <f>O1527*H1527</f>
        <v>0</v>
      </c>
      <c r="Q1527" s="138">
        <v>6.0000000000000002E-5</v>
      </c>
      <c r="R1527" s="138">
        <f>Q1527*H1527</f>
        <v>1.2000000000000001E-3</v>
      </c>
      <c r="S1527" s="138">
        <v>0</v>
      </c>
      <c r="T1527" s="139">
        <f>S1527*H1527</f>
        <v>0</v>
      </c>
      <c r="AR1527" s="140" t="s">
        <v>233</v>
      </c>
      <c r="AT1527" s="140" t="s">
        <v>149</v>
      </c>
      <c r="AU1527" s="140" t="s">
        <v>85</v>
      </c>
      <c r="AY1527" s="17" t="s">
        <v>147</v>
      </c>
      <c r="BE1527" s="141">
        <f>IF(N1527="základní",J1527,0)</f>
        <v>0</v>
      </c>
      <c r="BF1527" s="141">
        <f>IF(N1527="snížená",J1527,0)</f>
        <v>0</v>
      </c>
      <c r="BG1527" s="141">
        <f>IF(N1527="zákl. přenesená",J1527,0)</f>
        <v>0</v>
      </c>
      <c r="BH1527" s="141">
        <f>IF(N1527="sníž. přenesená",J1527,0)</f>
        <v>0</v>
      </c>
      <c r="BI1527" s="141">
        <f>IF(N1527="nulová",J1527,0)</f>
        <v>0</v>
      </c>
      <c r="BJ1527" s="17" t="s">
        <v>83</v>
      </c>
      <c r="BK1527" s="141">
        <f>ROUND(I1527*H1527,2)</f>
        <v>0</v>
      </c>
      <c r="BL1527" s="17" t="s">
        <v>233</v>
      </c>
      <c r="BM1527" s="140" t="s">
        <v>1639</v>
      </c>
    </row>
    <row r="1528" spans="2:65" s="1" customFormat="1" ht="11.25">
      <c r="B1528" s="32"/>
      <c r="D1528" s="142" t="s">
        <v>155</v>
      </c>
      <c r="F1528" s="143" t="s">
        <v>1640</v>
      </c>
      <c r="I1528" s="144"/>
      <c r="L1528" s="32"/>
      <c r="M1528" s="145"/>
      <c r="T1528" s="53"/>
      <c r="AT1528" s="17" t="s">
        <v>155</v>
      </c>
      <c r="AU1528" s="17" t="s">
        <v>85</v>
      </c>
    </row>
    <row r="1529" spans="2:65" s="13" customFormat="1" ht="11.25">
      <c r="B1529" s="165"/>
      <c r="D1529" s="158" t="s">
        <v>218</v>
      </c>
      <c r="E1529" s="166" t="s">
        <v>19</v>
      </c>
      <c r="F1529" s="167" t="s">
        <v>1641</v>
      </c>
      <c r="H1529" s="166" t="s">
        <v>19</v>
      </c>
      <c r="I1529" s="168"/>
      <c r="L1529" s="165"/>
      <c r="M1529" s="169"/>
      <c r="T1529" s="170"/>
      <c r="AT1529" s="166" t="s">
        <v>218</v>
      </c>
      <c r="AU1529" s="166" t="s">
        <v>85</v>
      </c>
      <c r="AV1529" s="13" t="s">
        <v>83</v>
      </c>
      <c r="AW1529" s="13" t="s">
        <v>37</v>
      </c>
      <c r="AX1529" s="13" t="s">
        <v>75</v>
      </c>
      <c r="AY1529" s="166" t="s">
        <v>147</v>
      </c>
    </row>
    <row r="1530" spans="2:65" s="12" customFormat="1" ht="11.25">
      <c r="B1530" s="157"/>
      <c r="D1530" s="158" t="s">
        <v>218</v>
      </c>
      <c r="E1530" s="164" t="s">
        <v>19</v>
      </c>
      <c r="F1530" s="159" t="s">
        <v>264</v>
      </c>
      <c r="H1530" s="160">
        <v>20</v>
      </c>
      <c r="I1530" s="161"/>
      <c r="L1530" s="157"/>
      <c r="M1530" s="162"/>
      <c r="T1530" s="163"/>
      <c r="AT1530" s="164" t="s">
        <v>218</v>
      </c>
      <c r="AU1530" s="164" t="s">
        <v>85</v>
      </c>
      <c r="AV1530" s="12" t="s">
        <v>85</v>
      </c>
      <c r="AW1530" s="12" t="s">
        <v>37</v>
      </c>
      <c r="AX1530" s="12" t="s">
        <v>83</v>
      </c>
      <c r="AY1530" s="164" t="s">
        <v>147</v>
      </c>
    </row>
    <row r="1531" spans="2:65" s="1" customFormat="1" ht="16.5" customHeight="1">
      <c r="B1531" s="32"/>
      <c r="C1531" s="146" t="s">
        <v>1642</v>
      </c>
      <c r="D1531" s="146" t="s">
        <v>213</v>
      </c>
      <c r="E1531" s="147" t="s">
        <v>1643</v>
      </c>
      <c r="F1531" s="148" t="s">
        <v>1644</v>
      </c>
      <c r="G1531" s="149" t="s">
        <v>286</v>
      </c>
      <c r="H1531" s="150">
        <v>1</v>
      </c>
      <c r="I1531" s="151"/>
      <c r="J1531" s="152">
        <f>ROUND(I1531*H1531,2)</f>
        <v>0</v>
      </c>
      <c r="K1531" s="153"/>
      <c r="L1531" s="154"/>
      <c r="M1531" s="155" t="s">
        <v>19</v>
      </c>
      <c r="N1531" s="156" t="s">
        <v>46</v>
      </c>
      <c r="P1531" s="138">
        <f>O1531*H1531</f>
        <v>0</v>
      </c>
      <c r="Q1531" s="138">
        <v>0</v>
      </c>
      <c r="R1531" s="138">
        <f>Q1531*H1531</f>
        <v>0</v>
      </c>
      <c r="S1531" s="138">
        <v>0</v>
      </c>
      <c r="T1531" s="139">
        <f>S1531*H1531</f>
        <v>0</v>
      </c>
      <c r="AR1531" s="140" t="s">
        <v>330</v>
      </c>
      <c r="AT1531" s="140" t="s">
        <v>213</v>
      </c>
      <c r="AU1531" s="140" t="s">
        <v>85</v>
      </c>
      <c r="AY1531" s="17" t="s">
        <v>147</v>
      </c>
      <c r="BE1531" s="141">
        <f>IF(N1531="základní",J1531,0)</f>
        <v>0</v>
      </c>
      <c r="BF1531" s="141">
        <f>IF(N1531="snížená",J1531,0)</f>
        <v>0</v>
      </c>
      <c r="BG1531" s="141">
        <f>IF(N1531="zákl. přenesená",J1531,0)</f>
        <v>0</v>
      </c>
      <c r="BH1531" s="141">
        <f>IF(N1531="sníž. přenesená",J1531,0)</f>
        <v>0</v>
      </c>
      <c r="BI1531" s="141">
        <f>IF(N1531="nulová",J1531,0)</f>
        <v>0</v>
      </c>
      <c r="BJ1531" s="17" t="s">
        <v>83</v>
      </c>
      <c r="BK1531" s="141">
        <f>ROUND(I1531*H1531,2)</f>
        <v>0</v>
      </c>
      <c r="BL1531" s="17" t="s">
        <v>233</v>
      </c>
      <c r="BM1531" s="140" t="s">
        <v>1645</v>
      </c>
    </row>
    <row r="1532" spans="2:65" s="1" customFormat="1" ht="37.9" customHeight="1">
      <c r="B1532" s="32"/>
      <c r="C1532" s="128" t="s">
        <v>1646</v>
      </c>
      <c r="D1532" s="128" t="s">
        <v>149</v>
      </c>
      <c r="E1532" s="129" t="s">
        <v>1647</v>
      </c>
      <c r="F1532" s="130" t="s">
        <v>1648</v>
      </c>
      <c r="G1532" s="131" t="s">
        <v>236</v>
      </c>
      <c r="H1532" s="132">
        <v>75</v>
      </c>
      <c r="I1532" s="133"/>
      <c r="J1532" s="134">
        <f>ROUND(I1532*H1532,2)</f>
        <v>0</v>
      </c>
      <c r="K1532" s="135"/>
      <c r="L1532" s="32"/>
      <c r="M1532" s="136" t="s">
        <v>19</v>
      </c>
      <c r="N1532" s="137" t="s">
        <v>46</v>
      </c>
      <c r="P1532" s="138">
        <f>O1532*H1532</f>
        <v>0</v>
      </c>
      <c r="Q1532" s="138">
        <v>1.1000000000000001E-3</v>
      </c>
      <c r="R1532" s="138">
        <f>Q1532*H1532</f>
        <v>8.2500000000000004E-2</v>
      </c>
      <c r="S1532" s="138">
        <v>1E-3</v>
      </c>
      <c r="T1532" s="139">
        <f>S1532*H1532</f>
        <v>7.4999999999999997E-2</v>
      </c>
      <c r="AR1532" s="140" t="s">
        <v>233</v>
      </c>
      <c r="AT1532" s="140" t="s">
        <v>149</v>
      </c>
      <c r="AU1532" s="140" t="s">
        <v>85</v>
      </c>
      <c r="AY1532" s="17" t="s">
        <v>147</v>
      </c>
      <c r="BE1532" s="141">
        <f>IF(N1532="základní",J1532,0)</f>
        <v>0</v>
      </c>
      <c r="BF1532" s="141">
        <f>IF(N1532="snížená",J1532,0)</f>
        <v>0</v>
      </c>
      <c r="BG1532" s="141">
        <f>IF(N1532="zákl. přenesená",J1532,0)</f>
        <v>0</v>
      </c>
      <c r="BH1532" s="141">
        <f>IF(N1532="sníž. přenesená",J1532,0)</f>
        <v>0</v>
      </c>
      <c r="BI1532" s="141">
        <f>IF(N1532="nulová",J1532,0)</f>
        <v>0</v>
      </c>
      <c r="BJ1532" s="17" t="s">
        <v>83</v>
      </c>
      <c r="BK1532" s="141">
        <f>ROUND(I1532*H1532,2)</f>
        <v>0</v>
      </c>
      <c r="BL1532" s="17" t="s">
        <v>233</v>
      </c>
      <c r="BM1532" s="140" t="s">
        <v>1649</v>
      </c>
    </row>
    <row r="1533" spans="2:65" s="1" customFormat="1" ht="11.25">
      <c r="B1533" s="32"/>
      <c r="D1533" s="142" t="s">
        <v>155</v>
      </c>
      <c r="F1533" s="143" t="s">
        <v>1650</v>
      </c>
      <c r="I1533" s="144"/>
      <c r="L1533" s="32"/>
      <c r="M1533" s="145"/>
      <c r="T1533" s="53"/>
      <c r="AT1533" s="17" t="s">
        <v>155</v>
      </c>
      <c r="AU1533" s="17" t="s">
        <v>85</v>
      </c>
    </row>
    <row r="1534" spans="2:65" s="13" customFormat="1" ht="11.25">
      <c r="B1534" s="165"/>
      <c r="D1534" s="158" t="s">
        <v>218</v>
      </c>
      <c r="E1534" s="166" t="s">
        <v>19</v>
      </c>
      <c r="F1534" s="167" t="s">
        <v>1651</v>
      </c>
      <c r="H1534" s="166" t="s">
        <v>19</v>
      </c>
      <c r="I1534" s="168"/>
      <c r="L1534" s="165"/>
      <c r="M1534" s="169"/>
      <c r="T1534" s="170"/>
      <c r="AT1534" s="166" t="s">
        <v>218</v>
      </c>
      <c r="AU1534" s="166" t="s">
        <v>85</v>
      </c>
      <c r="AV1534" s="13" t="s">
        <v>83</v>
      </c>
      <c r="AW1534" s="13" t="s">
        <v>37</v>
      </c>
      <c r="AX1534" s="13" t="s">
        <v>75</v>
      </c>
      <c r="AY1534" s="166" t="s">
        <v>147</v>
      </c>
    </row>
    <row r="1535" spans="2:65" s="12" customFormat="1" ht="11.25">
      <c r="B1535" s="157"/>
      <c r="D1535" s="158" t="s">
        <v>218</v>
      </c>
      <c r="E1535" s="164" t="s">
        <v>19</v>
      </c>
      <c r="F1535" s="159" t="s">
        <v>1652</v>
      </c>
      <c r="H1535" s="160">
        <v>75</v>
      </c>
      <c r="I1535" s="161"/>
      <c r="L1535" s="157"/>
      <c r="M1535" s="162"/>
      <c r="T1535" s="163"/>
      <c r="AT1535" s="164" t="s">
        <v>218</v>
      </c>
      <c r="AU1535" s="164" t="s">
        <v>85</v>
      </c>
      <c r="AV1535" s="12" t="s">
        <v>85</v>
      </c>
      <c r="AW1535" s="12" t="s">
        <v>37</v>
      </c>
      <c r="AX1535" s="12" t="s">
        <v>83</v>
      </c>
      <c r="AY1535" s="164" t="s">
        <v>147</v>
      </c>
    </row>
    <row r="1536" spans="2:65" s="1" customFormat="1" ht="24.2" customHeight="1">
      <c r="B1536" s="32"/>
      <c r="C1536" s="146" t="s">
        <v>1653</v>
      </c>
      <c r="D1536" s="146" t="s">
        <v>213</v>
      </c>
      <c r="E1536" s="147" t="s">
        <v>1654</v>
      </c>
      <c r="F1536" s="148" t="s">
        <v>1655</v>
      </c>
      <c r="G1536" s="149" t="s">
        <v>189</v>
      </c>
      <c r="H1536" s="150">
        <v>0.13800000000000001</v>
      </c>
      <c r="I1536" s="151"/>
      <c r="J1536" s="152">
        <f>ROUND(I1536*H1536,2)</f>
        <v>0</v>
      </c>
      <c r="K1536" s="153"/>
      <c r="L1536" s="154"/>
      <c r="M1536" s="155" t="s">
        <v>19</v>
      </c>
      <c r="N1536" s="156" t="s">
        <v>46</v>
      </c>
      <c r="P1536" s="138">
        <f>O1536*H1536</f>
        <v>0</v>
      </c>
      <c r="Q1536" s="138">
        <v>1</v>
      </c>
      <c r="R1536" s="138">
        <f>Q1536*H1536</f>
        <v>0.13800000000000001</v>
      </c>
      <c r="S1536" s="138">
        <v>0</v>
      </c>
      <c r="T1536" s="139">
        <f>S1536*H1536</f>
        <v>0</v>
      </c>
      <c r="AR1536" s="140" t="s">
        <v>330</v>
      </c>
      <c r="AT1536" s="140" t="s">
        <v>213</v>
      </c>
      <c r="AU1536" s="140" t="s">
        <v>85</v>
      </c>
      <c r="AY1536" s="17" t="s">
        <v>147</v>
      </c>
      <c r="BE1536" s="141">
        <f>IF(N1536="základní",J1536,0)</f>
        <v>0</v>
      </c>
      <c r="BF1536" s="141">
        <f>IF(N1536="snížená",J1536,0)</f>
        <v>0</v>
      </c>
      <c r="BG1536" s="141">
        <f>IF(N1536="zákl. přenesená",J1536,0)</f>
        <v>0</v>
      </c>
      <c r="BH1536" s="141">
        <f>IF(N1536="sníž. přenesená",J1536,0)</f>
        <v>0</v>
      </c>
      <c r="BI1536" s="141">
        <f>IF(N1536="nulová",J1536,0)</f>
        <v>0</v>
      </c>
      <c r="BJ1536" s="17" t="s">
        <v>83</v>
      </c>
      <c r="BK1536" s="141">
        <f>ROUND(I1536*H1536,2)</f>
        <v>0</v>
      </c>
      <c r="BL1536" s="17" t="s">
        <v>233</v>
      </c>
      <c r="BM1536" s="140" t="s">
        <v>1656</v>
      </c>
    </row>
    <row r="1537" spans="2:65" s="12" customFormat="1" ht="11.25">
      <c r="B1537" s="157"/>
      <c r="D1537" s="158" t="s">
        <v>218</v>
      </c>
      <c r="E1537" s="164" t="s">
        <v>19</v>
      </c>
      <c r="F1537" s="159" t="s">
        <v>1657</v>
      </c>
      <c r="H1537" s="160">
        <v>45</v>
      </c>
      <c r="I1537" s="161"/>
      <c r="L1537" s="157"/>
      <c r="M1537" s="162"/>
      <c r="T1537" s="163"/>
      <c r="AT1537" s="164" t="s">
        <v>218</v>
      </c>
      <c r="AU1537" s="164" t="s">
        <v>85</v>
      </c>
      <c r="AV1537" s="12" t="s">
        <v>85</v>
      </c>
      <c r="AW1537" s="12" t="s">
        <v>37</v>
      </c>
      <c r="AX1537" s="12" t="s">
        <v>83</v>
      </c>
      <c r="AY1537" s="164" t="s">
        <v>147</v>
      </c>
    </row>
    <row r="1538" spans="2:65" s="12" customFormat="1" ht="11.25">
      <c r="B1538" s="157"/>
      <c r="D1538" s="158" t="s">
        <v>218</v>
      </c>
      <c r="F1538" s="159" t="s">
        <v>1658</v>
      </c>
      <c r="H1538" s="160">
        <v>0.13800000000000001</v>
      </c>
      <c r="I1538" s="161"/>
      <c r="L1538" s="157"/>
      <c r="M1538" s="162"/>
      <c r="T1538" s="163"/>
      <c r="AT1538" s="164" t="s">
        <v>218</v>
      </c>
      <c r="AU1538" s="164" t="s">
        <v>85</v>
      </c>
      <c r="AV1538" s="12" t="s">
        <v>85</v>
      </c>
      <c r="AW1538" s="12" t="s">
        <v>4</v>
      </c>
      <c r="AX1538" s="12" t="s">
        <v>83</v>
      </c>
      <c r="AY1538" s="164" t="s">
        <v>147</v>
      </c>
    </row>
    <row r="1539" spans="2:65" s="1" customFormat="1" ht="16.5" customHeight="1">
      <c r="B1539" s="32"/>
      <c r="C1539" s="128" t="s">
        <v>1659</v>
      </c>
      <c r="D1539" s="128" t="s">
        <v>149</v>
      </c>
      <c r="E1539" s="129" t="s">
        <v>1660</v>
      </c>
      <c r="F1539" s="130" t="s">
        <v>1661</v>
      </c>
      <c r="G1539" s="131" t="s">
        <v>286</v>
      </c>
      <c r="H1539" s="132">
        <v>22</v>
      </c>
      <c r="I1539" s="133"/>
      <c r="J1539" s="134">
        <f>ROUND(I1539*H1539,2)</f>
        <v>0</v>
      </c>
      <c r="K1539" s="135"/>
      <c r="L1539" s="32"/>
      <c r="M1539" s="136" t="s">
        <v>19</v>
      </c>
      <c r="N1539" s="137" t="s">
        <v>46</v>
      </c>
      <c r="P1539" s="138">
        <f>O1539*H1539</f>
        <v>0</v>
      </c>
      <c r="Q1539" s="138">
        <v>0</v>
      </c>
      <c r="R1539" s="138">
        <f>Q1539*H1539</f>
        <v>0</v>
      </c>
      <c r="S1539" s="138">
        <v>0</v>
      </c>
      <c r="T1539" s="139">
        <f>S1539*H1539</f>
        <v>0</v>
      </c>
      <c r="AR1539" s="140" t="s">
        <v>233</v>
      </c>
      <c r="AT1539" s="140" t="s">
        <v>149</v>
      </c>
      <c r="AU1539" s="140" t="s">
        <v>85</v>
      </c>
      <c r="AY1539" s="17" t="s">
        <v>147</v>
      </c>
      <c r="BE1539" s="141">
        <f>IF(N1539="základní",J1539,0)</f>
        <v>0</v>
      </c>
      <c r="BF1539" s="141">
        <f>IF(N1539="snížená",J1539,0)</f>
        <v>0</v>
      </c>
      <c r="BG1539" s="141">
        <f>IF(N1539="zákl. přenesená",J1539,0)</f>
        <v>0</v>
      </c>
      <c r="BH1539" s="141">
        <f>IF(N1539="sníž. přenesená",J1539,0)</f>
        <v>0</v>
      </c>
      <c r="BI1539" s="141">
        <f>IF(N1539="nulová",J1539,0)</f>
        <v>0</v>
      </c>
      <c r="BJ1539" s="17" t="s">
        <v>83</v>
      </c>
      <c r="BK1539" s="141">
        <f>ROUND(I1539*H1539,2)</f>
        <v>0</v>
      </c>
      <c r="BL1539" s="17" t="s">
        <v>233</v>
      </c>
      <c r="BM1539" s="140" t="s">
        <v>1662</v>
      </c>
    </row>
    <row r="1540" spans="2:65" s="1" customFormat="1" ht="11.25">
      <c r="B1540" s="32"/>
      <c r="D1540" s="142" t="s">
        <v>155</v>
      </c>
      <c r="F1540" s="143" t="s">
        <v>1663</v>
      </c>
      <c r="I1540" s="144"/>
      <c r="L1540" s="32"/>
      <c r="M1540" s="145"/>
      <c r="T1540" s="53"/>
      <c r="AT1540" s="17" t="s">
        <v>155</v>
      </c>
      <c r="AU1540" s="17" t="s">
        <v>85</v>
      </c>
    </row>
    <row r="1541" spans="2:65" s="13" customFormat="1" ht="22.5">
      <c r="B1541" s="165"/>
      <c r="D1541" s="158" t="s">
        <v>218</v>
      </c>
      <c r="E1541" s="166" t="s">
        <v>19</v>
      </c>
      <c r="F1541" s="167" t="s">
        <v>1664</v>
      </c>
      <c r="H1541" s="166" t="s">
        <v>19</v>
      </c>
      <c r="I1541" s="168"/>
      <c r="L1541" s="165"/>
      <c r="M1541" s="169"/>
      <c r="T1541" s="170"/>
      <c r="AT1541" s="166" t="s">
        <v>218</v>
      </c>
      <c r="AU1541" s="166" t="s">
        <v>85</v>
      </c>
      <c r="AV1541" s="13" t="s">
        <v>83</v>
      </c>
      <c r="AW1541" s="13" t="s">
        <v>37</v>
      </c>
      <c r="AX1541" s="13" t="s">
        <v>75</v>
      </c>
      <c r="AY1541" s="166" t="s">
        <v>147</v>
      </c>
    </row>
    <row r="1542" spans="2:65" s="12" customFormat="1" ht="11.25">
      <c r="B1542" s="157"/>
      <c r="D1542" s="158" t="s">
        <v>218</v>
      </c>
      <c r="E1542" s="164" t="s">
        <v>19</v>
      </c>
      <c r="F1542" s="159" t="s">
        <v>276</v>
      </c>
      <c r="H1542" s="160">
        <v>22</v>
      </c>
      <c r="I1542" s="161"/>
      <c r="L1542" s="157"/>
      <c r="M1542" s="162"/>
      <c r="T1542" s="163"/>
      <c r="AT1542" s="164" t="s">
        <v>218</v>
      </c>
      <c r="AU1542" s="164" t="s">
        <v>85</v>
      </c>
      <c r="AV1542" s="12" t="s">
        <v>85</v>
      </c>
      <c r="AW1542" s="12" t="s">
        <v>37</v>
      </c>
      <c r="AX1542" s="12" t="s">
        <v>83</v>
      </c>
      <c r="AY1542" s="164" t="s">
        <v>147</v>
      </c>
    </row>
    <row r="1543" spans="2:65" s="1" customFormat="1" ht="24.2" customHeight="1">
      <c r="B1543" s="32"/>
      <c r="C1543" s="128" t="s">
        <v>1665</v>
      </c>
      <c r="D1543" s="128" t="s">
        <v>149</v>
      </c>
      <c r="E1543" s="129" t="s">
        <v>1666</v>
      </c>
      <c r="F1543" s="130" t="s">
        <v>1667</v>
      </c>
      <c r="G1543" s="131" t="s">
        <v>216</v>
      </c>
      <c r="H1543" s="132">
        <v>391</v>
      </c>
      <c r="I1543" s="133"/>
      <c r="J1543" s="134">
        <f>ROUND(I1543*H1543,2)</f>
        <v>0</v>
      </c>
      <c r="K1543" s="135"/>
      <c r="L1543" s="32"/>
      <c r="M1543" s="136" t="s">
        <v>19</v>
      </c>
      <c r="N1543" s="137" t="s">
        <v>46</v>
      </c>
      <c r="P1543" s="138">
        <f>O1543*H1543</f>
        <v>0</v>
      </c>
      <c r="Q1543" s="138">
        <v>0</v>
      </c>
      <c r="R1543" s="138">
        <f>Q1543*H1543</f>
        <v>0</v>
      </c>
      <c r="S1543" s="138">
        <v>1E-3</v>
      </c>
      <c r="T1543" s="139">
        <f>S1543*H1543</f>
        <v>0.39100000000000001</v>
      </c>
      <c r="AR1543" s="140" t="s">
        <v>233</v>
      </c>
      <c r="AT1543" s="140" t="s">
        <v>149</v>
      </c>
      <c r="AU1543" s="140" t="s">
        <v>85</v>
      </c>
      <c r="AY1543" s="17" t="s">
        <v>147</v>
      </c>
      <c r="BE1543" s="141">
        <f>IF(N1543="základní",J1543,0)</f>
        <v>0</v>
      </c>
      <c r="BF1543" s="141">
        <f>IF(N1543="snížená",J1543,0)</f>
        <v>0</v>
      </c>
      <c r="BG1543" s="141">
        <f>IF(N1543="zákl. přenesená",J1543,0)</f>
        <v>0</v>
      </c>
      <c r="BH1543" s="141">
        <f>IF(N1543="sníž. přenesená",J1543,0)</f>
        <v>0</v>
      </c>
      <c r="BI1543" s="141">
        <f>IF(N1543="nulová",J1543,0)</f>
        <v>0</v>
      </c>
      <c r="BJ1543" s="17" t="s">
        <v>83</v>
      </c>
      <c r="BK1543" s="141">
        <f>ROUND(I1543*H1543,2)</f>
        <v>0</v>
      </c>
      <c r="BL1543" s="17" t="s">
        <v>233</v>
      </c>
      <c r="BM1543" s="140" t="s">
        <v>1668</v>
      </c>
    </row>
    <row r="1544" spans="2:65" s="1" customFormat="1" ht="11.25">
      <c r="B1544" s="32"/>
      <c r="D1544" s="142" t="s">
        <v>155</v>
      </c>
      <c r="F1544" s="143" t="s">
        <v>1669</v>
      </c>
      <c r="I1544" s="144"/>
      <c r="L1544" s="32"/>
      <c r="M1544" s="145"/>
      <c r="T1544" s="53"/>
      <c r="AT1544" s="17" t="s">
        <v>155</v>
      </c>
      <c r="AU1544" s="17" t="s">
        <v>85</v>
      </c>
    </row>
    <row r="1545" spans="2:65" s="13" customFormat="1" ht="11.25">
      <c r="B1545" s="165"/>
      <c r="D1545" s="158" t="s">
        <v>218</v>
      </c>
      <c r="E1545" s="166" t="s">
        <v>19</v>
      </c>
      <c r="F1545" s="167" t="s">
        <v>1670</v>
      </c>
      <c r="H1545" s="166" t="s">
        <v>19</v>
      </c>
      <c r="I1545" s="168"/>
      <c r="L1545" s="165"/>
      <c r="M1545" s="169"/>
      <c r="T1545" s="170"/>
      <c r="AT1545" s="166" t="s">
        <v>218</v>
      </c>
      <c r="AU1545" s="166" t="s">
        <v>85</v>
      </c>
      <c r="AV1545" s="13" t="s">
        <v>83</v>
      </c>
      <c r="AW1545" s="13" t="s">
        <v>37</v>
      </c>
      <c r="AX1545" s="13" t="s">
        <v>75</v>
      </c>
      <c r="AY1545" s="166" t="s">
        <v>147</v>
      </c>
    </row>
    <row r="1546" spans="2:65" s="12" customFormat="1" ht="11.25">
      <c r="B1546" s="157"/>
      <c r="D1546" s="158" t="s">
        <v>218</v>
      </c>
      <c r="E1546" s="164" t="s">
        <v>19</v>
      </c>
      <c r="F1546" s="159" t="s">
        <v>292</v>
      </c>
      <c r="H1546" s="160">
        <v>25</v>
      </c>
      <c r="I1546" s="161"/>
      <c r="L1546" s="157"/>
      <c r="M1546" s="162"/>
      <c r="T1546" s="163"/>
      <c r="AT1546" s="164" t="s">
        <v>218</v>
      </c>
      <c r="AU1546" s="164" t="s">
        <v>85</v>
      </c>
      <c r="AV1546" s="12" t="s">
        <v>85</v>
      </c>
      <c r="AW1546" s="12" t="s">
        <v>37</v>
      </c>
      <c r="AX1546" s="12" t="s">
        <v>75</v>
      </c>
      <c r="AY1546" s="164" t="s">
        <v>147</v>
      </c>
    </row>
    <row r="1547" spans="2:65" s="13" customFormat="1" ht="11.25">
      <c r="B1547" s="165"/>
      <c r="D1547" s="158" t="s">
        <v>218</v>
      </c>
      <c r="E1547" s="166" t="s">
        <v>19</v>
      </c>
      <c r="F1547" s="167" t="s">
        <v>1671</v>
      </c>
      <c r="H1547" s="166" t="s">
        <v>19</v>
      </c>
      <c r="I1547" s="168"/>
      <c r="L1547" s="165"/>
      <c r="M1547" s="169"/>
      <c r="T1547" s="170"/>
      <c r="AT1547" s="166" t="s">
        <v>218</v>
      </c>
      <c r="AU1547" s="166" t="s">
        <v>85</v>
      </c>
      <c r="AV1547" s="13" t="s">
        <v>83</v>
      </c>
      <c r="AW1547" s="13" t="s">
        <v>37</v>
      </c>
      <c r="AX1547" s="13" t="s">
        <v>75</v>
      </c>
      <c r="AY1547" s="166" t="s">
        <v>147</v>
      </c>
    </row>
    <row r="1548" spans="2:65" s="12" customFormat="1" ht="11.25">
      <c r="B1548" s="157"/>
      <c r="D1548" s="158" t="s">
        <v>218</v>
      </c>
      <c r="E1548" s="164" t="s">
        <v>19</v>
      </c>
      <c r="F1548" s="159" t="s">
        <v>1672</v>
      </c>
      <c r="H1548" s="160">
        <v>90</v>
      </c>
      <c r="I1548" s="161"/>
      <c r="L1548" s="157"/>
      <c r="M1548" s="162"/>
      <c r="T1548" s="163"/>
      <c r="AT1548" s="164" t="s">
        <v>218</v>
      </c>
      <c r="AU1548" s="164" t="s">
        <v>85</v>
      </c>
      <c r="AV1548" s="12" t="s">
        <v>85</v>
      </c>
      <c r="AW1548" s="12" t="s">
        <v>37</v>
      </c>
      <c r="AX1548" s="12" t="s">
        <v>75</v>
      </c>
      <c r="AY1548" s="164" t="s">
        <v>147</v>
      </c>
    </row>
    <row r="1549" spans="2:65" s="13" customFormat="1" ht="11.25">
      <c r="B1549" s="165"/>
      <c r="D1549" s="158" t="s">
        <v>218</v>
      </c>
      <c r="E1549" s="166" t="s">
        <v>19</v>
      </c>
      <c r="F1549" s="167" t="s">
        <v>1673</v>
      </c>
      <c r="H1549" s="166" t="s">
        <v>19</v>
      </c>
      <c r="I1549" s="168"/>
      <c r="L1549" s="165"/>
      <c r="M1549" s="169"/>
      <c r="T1549" s="170"/>
      <c r="AT1549" s="166" t="s">
        <v>218</v>
      </c>
      <c r="AU1549" s="166" t="s">
        <v>85</v>
      </c>
      <c r="AV1549" s="13" t="s">
        <v>83</v>
      </c>
      <c r="AW1549" s="13" t="s">
        <v>37</v>
      </c>
      <c r="AX1549" s="13" t="s">
        <v>75</v>
      </c>
      <c r="AY1549" s="166" t="s">
        <v>147</v>
      </c>
    </row>
    <row r="1550" spans="2:65" s="12" customFormat="1" ht="11.25">
      <c r="B1550" s="157"/>
      <c r="D1550" s="158" t="s">
        <v>218</v>
      </c>
      <c r="E1550" s="164" t="s">
        <v>19</v>
      </c>
      <c r="F1550" s="159" t="s">
        <v>1674</v>
      </c>
      <c r="H1550" s="160">
        <v>276</v>
      </c>
      <c r="I1550" s="161"/>
      <c r="L1550" s="157"/>
      <c r="M1550" s="162"/>
      <c r="T1550" s="163"/>
      <c r="AT1550" s="164" t="s">
        <v>218</v>
      </c>
      <c r="AU1550" s="164" t="s">
        <v>85</v>
      </c>
      <c r="AV1550" s="12" t="s">
        <v>85</v>
      </c>
      <c r="AW1550" s="12" t="s">
        <v>37</v>
      </c>
      <c r="AX1550" s="12" t="s">
        <v>75</v>
      </c>
      <c r="AY1550" s="164" t="s">
        <v>147</v>
      </c>
    </row>
    <row r="1551" spans="2:65" s="14" customFormat="1" ht="11.25">
      <c r="B1551" s="171"/>
      <c r="D1551" s="158" t="s">
        <v>218</v>
      </c>
      <c r="E1551" s="172" t="s">
        <v>19</v>
      </c>
      <c r="F1551" s="173" t="s">
        <v>256</v>
      </c>
      <c r="H1551" s="174">
        <v>391</v>
      </c>
      <c r="I1551" s="175"/>
      <c r="L1551" s="171"/>
      <c r="M1551" s="176"/>
      <c r="T1551" s="177"/>
      <c r="AT1551" s="172" t="s">
        <v>218</v>
      </c>
      <c r="AU1551" s="172" t="s">
        <v>85</v>
      </c>
      <c r="AV1551" s="14" t="s">
        <v>153</v>
      </c>
      <c r="AW1551" s="14" t="s">
        <v>37</v>
      </c>
      <c r="AX1551" s="14" t="s">
        <v>83</v>
      </c>
      <c r="AY1551" s="172" t="s">
        <v>147</v>
      </c>
    </row>
    <row r="1552" spans="2:65" s="1" customFormat="1" ht="37.9" customHeight="1">
      <c r="B1552" s="32"/>
      <c r="C1552" s="128" t="s">
        <v>1675</v>
      </c>
      <c r="D1552" s="128" t="s">
        <v>149</v>
      </c>
      <c r="E1552" s="129" t="s">
        <v>1676</v>
      </c>
      <c r="F1552" s="130" t="s">
        <v>1677</v>
      </c>
      <c r="G1552" s="131" t="s">
        <v>286</v>
      </c>
      <c r="H1552" s="132">
        <v>20</v>
      </c>
      <c r="I1552" s="133"/>
      <c r="J1552" s="134">
        <f>ROUND(I1552*H1552,2)</f>
        <v>0</v>
      </c>
      <c r="K1552" s="135"/>
      <c r="L1552" s="32"/>
      <c r="M1552" s="136" t="s">
        <v>19</v>
      </c>
      <c r="N1552" s="137" t="s">
        <v>46</v>
      </c>
      <c r="P1552" s="138">
        <f>O1552*H1552</f>
        <v>0</v>
      </c>
      <c r="Q1552" s="138">
        <v>0</v>
      </c>
      <c r="R1552" s="138">
        <f>Q1552*H1552</f>
        <v>0</v>
      </c>
      <c r="S1552" s="138">
        <v>0</v>
      </c>
      <c r="T1552" s="139">
        <f>S1552*H1552</f>
        <v>0</v>
      </c>
      <c r="AR1552" s="140" t="s">
        <v>233</v>
      </c>
      <c r="AT1552" s="140" t="s">
        <v>149</v>
      </c>
      <c r="AU1552" s="140" t="s">
        <v>85</v>
      </c>
      <c r="AY1552" s="17" t="s">
        <v>147</v>
      </c>
      <c r="BE1552" s="141">
        <f>IF(N1552="základní",J1552,0)</f>
        <v>0</v>
      </c>
      <c r="BF1552" s="141">
        <f>IF(N1552="snížená",J1552,0)</f>
        <v>0</v>
      </c>
      <c r="BG1552" s="141">
        <f>IF(N1552="zákl. přenesená",J1552,0)</f>
        <v>0</v>
      </c>
      <c r="BH1552" s="141">
        <f>IF(N1552="sníž. přenesená",J1552,0)</f>
        <v>0</v>
      </c>
      <c r="BI1552" s="141">
        <f>IF(N1552="nulová",J1552,0)</f>
        <v>0</v>
      </c>
      <c r="BJ1552" s="17" t="s">
        <v>83</v>
      </c>
      <c r="BK1552" s="141">
        <f>ROUND(I1552*H1552,2)</f>
        <v>0</v>
      </c>
      <c r="BL1552" s="17" t="s">
        <v>233</v>
      </c>
      <c r="BM1552" s="140" t="s">
        <v>1678</v>
      </c>
    </row>
    <row r="1553" spans="2:65" s="13" customFormat="1" ht="33.75">
      <c r="B1553" s="165"/>
      <c r="D1553" s="158" t="s">
        <v>218</v>
      </c>
      <c r="E1553" s="166" t="s">
        <v>19</v>
      </c>
      <c r="F1553" s="167" t="s">
        <v>1677</v>
      </c>
      <c r="H1553" s="166" t="s">
        <v>19</v>
      </c>
      <c r="I1553" s="168"/>
      <c r="L1553" s="165"/>
      <c r="M1553" s="169"/>
      <c r="T1553" s="170"/>
      <c r="AT1553" s="166" t="s">
        <v>218</v>
      </c>
      <c r="AU1553" s="166" t="s">
        <v>85</v>
      </c>
      <c r="AV1553" s="13" t="s">
        <v>83</v>
      </c>
      <c r="AW1553" s="13" t="s">
        <v>37</v>
      </c>
      <c r="AX1553" s="13" t="s">
        <v>75</v>
      </c>
      <c r="AY1553" s="166" t="s">
        <v>147</v>
      </c>
    </row>
    <row r="1554" spans="2:65" s="12" customFormat="1" ht="11.25">
      <c r="B1554" s="157"/>
      <c r="D1554" s="158" t="s">
        <v>218</v>
      </c>
      <c r="E1554" s="164" t="s">
        <v>19</v>
      </c>
      <c r="F1554" s="159" t="s">
        <v>264</v>
      </c>
      <c r="H1554" s="160">
        <v>20</v>
      </c>
      <c r="I1554" s="161"/>
      <c r="L1554" s="157"/>
      <c r="M1554" s="162"/>
      <c r="T1554" s="163"/>
      <c r="AT1554" s="164" t="s">
        <v>218</v>
      </c>
      <c r="AU1554" s="164" t="s">
        <v>85</v>
      </c>
      <c r="AV1554" s="12" t="s">
        <v>85</v>
      </c>
      <c r="AW1554" s="12" t="s">
        <v>37</v>
      </c>
      <c r="AX1554" s="12" t="s">
        <v>75</v>
      </c>
      <c r="AY1554" s="164" t="s">
        <v>147</v>
      </c>
    </row>
    <row r="1555" spans="2:65" s="14" customFormat="1" ht="11.25">
      <c r="B1555" s="171"/>
      <c r="D1555" s="158" t="s">
        <v>218</v>
      </c>
      <c r="E1555" s="172" t="s">
        <v>19</v>
      </c>
      <c r="F1555" s="173" t="s">
        <v>256</v>
      </c>
      <c r="H1555" s="174">
        <v>20</v>
      </c>
      <c r="I1555" s="175"/>
      <c r="L1555" s="171"/>
      <c r="M1555" s="176"/>
      <c r="T1555" s="177"/>
      <c r="AT1555" s="172" t="s">
        <v>218</v>
      </c>
      <c r="AU1555" s="172" t="s">
        <v>85</v>
      </c>
      <c r="AV1555" s="14" t="s">
        <v>153</v>
      </c>
      <c r="AW1555" s="14" t="s">
        <v>37</v>
      </c>
      <c r="AX1555" s="14" t="s">
        <v>83</v>
      </c>
      <c r="AY1555" s="172" t="s">
        <v>147</v>
      </c>
    </row>
    <row r="1556" spans="2:65" s="1" customFormat="1" ht="49.15" customHeight="1">
      <c r="B1556" s="32"/>
      <c r="C1556" s="128" t="s">
        <v>1679</v>
      </c>
      <c r="D1556" s="128" t="s">
        <v>149</v>
      </c>
      <c r="E1556" s="129" t="s">
        <v>1680</v>
      </c>
      <c r="F1556" s="130" t="s">
        <v>1681</v>
      </c>
      <c r="G1556" s="131" t="s">
        <v>189</v>
      </c>
      <c r="H1556" s="132">
        <v>2.3540000000000001</v>
      </c>
      <c r="I1556" s="133"/>
      <c r="J1556" s="134">
        <f>ROUND(I1556*H1556,2)</f>
        <v>0</v>
      </c>
      <c r="K1556" s="135"/>
      <c r="L1556" s="32"/>
      <c r="M1556" s="136" t="s">
        <v>19</v>
      </c>
      <c r="N1556" s="137" t="s">
        <v>46</v>
      </c>
      <c r="P1556" s="138">
        <f>O1556*H1556</f>
        <v>0</v>
      </c>
      <c r="Q1556" s="138">
        <v>0</v>
      </c>
      <c r="R1556" s="138">
        <f>Q1556*H1556</f>
        <v>0</v>
      </c>
      <c r="S1556" s="138">
        <v>0</v>
      </c>
      <c r="T1556" s="139">
        <f>S1556*H1556</f>
        <v>0</v>
      </c>
      <c r="AR1556" s="140" t="s">
        <v>233</v>
      </c>
      <c r="AT1556" s="140" t="s">
        <v>149</v>
      </c>
      <c r="AU1556" s="140" t="s">
        <v>85</v>
      </c>
      <c r="AY1556" s="17" t="s">
        <v>147</v>
      </c>
      <c r="BE1556" s="141">
        <f>IF(N1556="základní",J1556,0)</f>
        <v>0</v>
      </c>
      <c r="BF1556" s="141">
        <f>IF(N1556="snížená",J1556,0)</f>
        <v>0</v>
      </c>
      <c r="BG1556" s="141">
        <f>IF(N1556="zákl. přenesená",J1556,0)</f>
        <v>0</v>
      </c>
      <c r="BH1556" s="141">
        <f>IF(N1556="sníž. přenesená",J1556,0)</f>
        <v>0</v>
      </c>
      <c r="BI1556" s="141">
        <f>IF(N1556="nulová",J1556,0)</f>
        <v>0</v>
      </c>
      <c r="BJ1556" s="17" t="s">
        <v>83</v>
      </c>
      <c r="BK1556" s="141">
        <f>ROUND(I1556*H1556,2)</f>
        <v>0</v>
      </c>
      <c r="BL1556" s="17" t="s">
        <v>233</v>
      </c>
      <c r="BM1556" s="140" t="s">
        <v>1682</v>
      </c>
    </row>
    <row r="1557" spans="2:65" s="1" customFormat="1" ht="11.25">
      <c r="B1557" s="32"/>
      <c r="D1557" s="142" t="s">
        <v>155</v>
      </c>
      <c r="F1557" s="143" t="s">
        <v>1683</v>
      </c>
      <c r="I1557" s="144"/>
      <c r="L1557" s="32"/>
      <c r="M1557" s="145"/>
      <c r="T1557" s="53"/>
      <c r="AT1557" s="17" t="s">
        <v>155</v>
      </c>
      <c r="AU1557" s="17" t="s">
        <v>85</v>
      </c>
    </row>
    <row r="1558" spans="2:65" s="11" customFormat="1" ht="20.85" customHeight="1">
      <c r="B1558" s="116"/>
      <c r="D1558" s="117" t="s">
        <v>74</v>
      </c>
      <c r="E1558" s="126" t="s">
        <v>1684</v>
      </c>
      <c r="F1558" s="126" t="s">
        <v>1685</v>
      </c>
      <c r="I1558" s="119"/>
      <c r="J1558" s="127">
        <f>BK1558</f>
        <v>0</v>
      </c>
      <c r="L1558" s="116"/>
      <c r="M1558" s="121"/>
      <c r="P1558" s="122">
        <f>SUM(P1559:P1567)</f>
        <v>0</v>
      </c>
      <c r="R1558" s="122">
        <f>SUM(R1559:R1567)</f>
        <v>0</v>
      </c>
      <c r="T1558" s="123">
        <f>SUM(T1559:T1567)</f>
        <v>0</v>
      </c>
      <c r="AR1558" s="117" t="s">
        <v>85</v>
      </c>
      <c r="AT1558" s="124" t="s">
        <v>74</v>
      </c>
      <c r="AU1558" s="124" t="s">
        <v>85</v>
      </c>
      <c r="AY1558" s="117" t="s">
        <v>147</v>
      </c>
      <c r="BK1558" s="125">
        <f>SUM(BK1559:BK1567)</f>
        <v>0</v>
      </c>
    </row>
    <row r="1559" spans="2:65" s="1" customFormat="1" ht="24.2" customHeight="1">
      <c r="B1559" s="32"/>
      <c r="C1559" s="128" t="s">
        <v>1686</v>
      </c>
      <c r="D1559" s="128" t="s">
        <v>149</v>
      </c>
      <c r="E1559" s="129" t="s">
        <v>1687</v>
      </c>
      <c r="F1559" s="130" t="s">
        <v>1688</v>
      </c>
      <c r="G1559" s="131" t="s">
        <v>159</v>
      </c>
      <c r="H1559" s="132">
        <v>22</v>
      </c>
      <c r="I1559" s="133"/>
      <c r="J1559" s="134">
        <f>ROUND(I1559*H1559,2)</f>
        <v>0</v>
      </c>
      <c r="K1559" s="135"/>
      <c r="L1559" s="32"/>
      <c r="M1559" s="136" t="s">
        <v>19</v>
      </c>
      <c r="N1559" s="137" t="s">
        <v>46</v>
      </c>
      <c r="P1559" s="138">
        <f>O1559*H1559</f>
        <v>0</v>
      </c>
      <c r="Q1559" s="138">
        <v>0</v>
      </c>
      <c r="R1559" s="138">
        <f>Q1559*H1559</f>
        <v>0</v>
      </c>
      <c r="S1559" s="138">
        <v>0</v>
      </c>
      <c r="T1559" s="139">
        <f>S1559*H1559</f>
        <v>0</v>
      </c>
      <c r="AR1559" s="140" t="s">
        <v>233</v>
      </c>
      <c r="AT1559" s="140" t="s">
        <v>149</v>
      </c>
      <c r="AU1559" s="140" t="s">
        <v>162</v>
      </c>
      <c r="AY1559" s="17" t="s">
        <v>147</v>
      </c>
      <c r="BE1559" s="141">
        <f>IF(N1559="základní",J1559,0)</f>
        <v>0</v>
      </c>
      <c r="BF1559" s="141">
        <f>IF(N1559="snížená",J1559,0)</f>
        <v>0</v>
      </c>
      <c r="BG1559" s="141">
        <f>IF(N1559="zákl. přenesená",J1559,0)</f>
        <v>0</v>
      </c>
      <c r="BH1559" s="141">
        <f>IF(N1559="sníž. přenesená",J1559,0)</f>
        <v>0</v>
      </c>
      <c r="BI1559" s="141">
        <f>IF(N1559="nulová",J1559,0)</f>
        <v>0</v>
      </c>
      <c r="BJ1559" s="17" t="s">
        <v>83</v>
      </c>
      <c r="BK1559" s="141">
        <f>ROUND(I1559*H1559,2)</f>
        <v>0</v>
      </c>
      <c r="BL1559" s="17" t="s">
        <v>233</v>
      </c>
      <c r="BM1559" s="140" t="s">
        <v>1689</v>
      </c>
    </row>
    <row r="1560" spans="2:65" s="1" customFormat="1" ht="19.5">
      <c r="B1560" s="32"/>
      <c r="D1560" s="158" t="s">
        <v>650</v>
      </c>
      <c r="F1560" s="178" t="s">
        <v>1690</v>
      </c>
      <c r="I1560" s="144"/>
      <c r="L1560" s="32"/>
      <c r="M1560" s="145"/>
      <c r="T1560" s="53"/>
      <c r="AT1560" s="17" t="s">
        <v>650</v>
      </c>
      <c r="AU1560" s="17" t="s">
        <v>162</v>
      </c>
    </row>
    <row r="1561" spans="2:65" s="13" customFormat="1" ht="22.5">
      <c r="B1561" s="165"/>
      <c r="D1561" s="158" t="s">
        <v>218</v>
      </c>
      <c r="E1561" s="166" t="s">
        <v>19</v>
      </c>
      <c r="F1561" s="167" t="s">
        <v>1691</v>
      </c>
      <c r="H1561" s="166" t="s">
        <v>19</v>
      </c>
      <c r="I1561" s="168"/>
      <c r="L1561" s="165"/>
      <c r="M1561" s="169"/>
      <c r="T1561" s="170"/>
      <c r="AT1561" s="166" t="s">
        <v>218</v>
      </c>
      <c r="AU1561" s="166" t="s">
        <v>162</v>
      </c>
      <c r="AV1561" s="13" t="s">
        <v>83</v>
      </c>
      <c r="AW1561" s="13" t="s">
        <v>37</v>
      </c>
      <c r="AX1561" s="13" t="s">
        <v>75</v>
      </c>
      <c r="AY1561" s="166" t="s">
        <v>147</v>
      </c>
    </row>
    <row r="1562" spans="2:65" s="13" customFormat="1" ht="11.25">
      <c r="B1562" s="165"/>
      <c r="D1562" s="158" t="s">
        <v>218</v>
      </c>
      <c r="E1562" s="166" t="s">
        <v>19</v>
      </c>
      <c r="F1562" s="167" t="s">
        <v>1692</v>
      </c>
      <c r="H1562" s="166" t="s">
        <v>19</v>
      </c>
      <c r="I1562" s="168"/>
      <c r="L1562" s="165"/>
      <c r="M1562" s="169"/>
      <c r="T1562" s="170"/>
      <c r="AT1562" s="166" t="s">
        <v>218</v>
      </c>
      <c r="AU1562" s="166" t="s">
        <v>162</v>
      </c>
      <c r="AV1562" s="13" t="s">
        <v>83</v>
      </c>
      <c r="AW1562" s="13" t="s">
        <v>37</v>
      </c>
      <c r="AX1562" s="13" t="s">
        <v>75</v>
      </c>
      <c r="AY1562" s="166" t="s">
        <v>147</v>
      </c>
    </row>
    <row r="1563" spans="2:65" s="13" customFormat="1" ht="11.25">
      <c r="B1563" s="165"/>
      <c r="D1563" s="158" t="s">
        <v>218</v>
      </c>
      <c r="E1563" s="166" t="s">
        <v>19</v>
      </c>
      <c r="F1563" s="167" t="s">
        <v>1693</v>
      </c>
      <c r="H1563" s="166" t="s">
        <v>19</v>
      </c>
      <c r="I1563" s="168"/>
      <c r="L1563" s="165"/>
      <c r="M1563" s="169"/>
      <c r="T1563" s="170"/>
      <c r="AT1563" s="166" t="s">
        <v>218</v>
      </c>
      <c r="AU1563" s="166" t="s">
        <v>162</v>
      </c>
      <c r="AV1563" s="13" t="s">
        <v>83</v>
      </c>
      <c r="AW1563" s="13" t="s">
        <v>37</v>
      </c>
      <c r="AX1563" s="13" t="s">
        <v>75</v>
      </c>
      <c r="AY1563" s="166" t="s">
        <v>147</v>
      </c>
    </row>
    <row r="1564" spans="2:65" s="12" customFormat="1" ht="11.25">
      <c r="B1564" s="157"/>
      <c r="D1564" s="158" t="s">
        <v>218</v>
      </c>
      <c r="E1564" s="164" t="s">
        <v>19</v>
      </c>
      <c r="F1564" s="159" t="s">
        <v>1694</v>
      </c>
      <c r="H1564" s="160">
        <v>22</v>
      </c>
      <c r="I1564" s="161"/>
      <c r="L1564" s="157"/>
      <c r="M1564" s="162"/>
      <c r="T1564" s="163"/>
      <c r="AT1564" s="164" t="s">
        <v>218</v>
      </c>
      <c r="AU1564" s="164" t="s">
        <v>162</v>
      </c>
      <c r="AV1564" s="12" t="s">
        <v>85</v>
      </c>
      <c r="AW1564" s="12" t="s">
        <v>37</v>
      </c>
      <c r="AX1564" s="12" t="s">
        <v>75</v>
      </c>
      <c r="AY1564" s="164" t="s">
        <v>147</v>
      </c>
    </row>
    <row r="1565" spans="2:65" s="14" customFormat="1" ht="11.25">
      <c r="B1565" s="171"/>
      <c r="D1565" s="158" t="s">
        <v>218</v>
      </c>
      <c r="E1565" s="172" t="s">
        <v>19</v>
      </c>
      <c r="F1565" s="173" t="s">
        <v>256</v>
      </c>
      <c r="H1565" s="174">
        <v>22</v>
      </c>
      <c r="I1565" s="175"/>
      <c r="L1565" s="171"/>
      <c r="M1565" s="176"/>
      <c r="T1565" s="177"/>
      <c r="AT1565" s="172" t="s">
        <v>218</v>
      </c>
      <c r="AU1565" s="172" t="s">
        <v>162</v>
      </c>
      <c r="AV1565" s="14" t="s">
        <v>153</v>
      </c>
      <c r="AW1565" s="14" t="s">
        <v>37</v>
      </c>
      <c r="AX1565" s="14" t="s">
        <v>83</v>
      </c>
      <c r="AY1565" s="172" t="s">
        <v>147</v>
      </c>
    </row>
    <row r="1566" spans="2:65" s="1" customFormat="1" ht="21.75" customHeight="1">
      <c r="B1566" s="32"/>
      <c r="C1566" s="128" t="s">
        <v>1695</v>
      </c>
      <c r="D1566" s="128" t="s">
        <v>149</v>
      </c>
      <c r="E1566" s="129" t="s">
        <v>1696</v>
      </c>
      <c r="F1566" s="130" t="s">
        <v>1697</v>
      </c>
      <c r="G1566" s="131" t="s">
        <v>286</v>
      </c>
      <c r="H1566" s="132">
        <v>264</v>
      </c>
      <c r="I1566" s="133"/>
      <c r="J1566" s="134">
        <f>ROUND(I1566*H1566,2)</f>
        <v>0</v>
      </c>
      <c r="K1566" s="135"/>
      <c r="L1566" s="32"/>
      <c r="M1566" s="136" t="s">
        <v>19</v>
      </c>
      <c r="N1566" s="137" t="s">
        <v>46</v>
      </c>
      <c r="P1566" s="138">
        <f>O1566*H1566</f>
        <v>0</v>
      </c>
      <c r="Q1566" s="138">
        <v>0</v>
      </c>
      <c r="R1566" s="138">
        <f>Q1566*H1566</f>
        <v>0</v>
      </c>
      <c r="S1566" s="138">
        <v>0</v>
      </c>
      <c r="T1566" s="139">
        <f>S1566*H1566</f>
        <v>0</v>
      </c>
      <c r="AR1566" s="140" t="s">
        <v>233</v>
      </c>
      <c r="AT1566" s="140" t="s">
        <v>149</v>
      </c>
      <c r="AU1566" s="140" t="s">
        <v>162</v>
      </c>
      <c r="AY1566" s="17" t="s">
        <v>147</v>
      </c>
      <c r="BE1566" s="141">
        <f>IF(N1566="základní",J1566,0)</f>
        <v>0</v>
      </c>
      <c r="BF1566" s="141">
        <f>IF(N1566="snížená",J1566,0)</f>
        <v>0</v>
      </c>
      <c r="BG1566" s="141">
        <f>IF(N1566="zákl. přenesená",J1566,0)</f>
        <v>0</v>
      </c>
      <c r="BH1566" s="141">
        <f>IF(N1566="sníž. přenesená",J1566,0)</f>
        <v>0</v>
      </c>
      <c r="BI1566" s="141">
        <f>IF(N1566="nulová",J1566,0)</f>
        <v>0</v>
      </c>
      <c r="BJ1566" s="17" t="s">
        <v>83</v>
      </c>
      <c r="BK1566" s="141">
        <f>ROUND(I1566*H1566,2)</f>
        <v>0</v>
      </c>
      <c r="BL1566" s="17" t="s">
        <v>233</v>
      </c>
      <c r="BM1566" s="140" t="s">
        <v>1698</v>
      </c>
    </row>
    <row r="1567" spans="2:65" s="1" customFormat="1" ht="19.5">
      <c r="B1567" s="32"/>
      <c r="D1567" s="158" t="s">
        <v>650</v>
      </c>
      <c r="F1567" s="178" t="s">
        <v>1690</v>
      </c>
      <c r="I1567" s="144"/>
      <c r="L1567" s="32"/>
      <c r="M1567" s="145"/>
      <c r="T1567" s="53"/>
      <c r="AT1567" s="17" t="s">
        <v>650</v>
      </c>
      <c r="AU1567" s="17" t="s">
        <v>162</v>
      </c>
    </row>
    <row r="1568" spans="2:65" s="11" customFormat="1" ht="22.9" customHeight="1">
      <c r="B1568" s="116"/>
      <c r="D1568" s="117" t="s">
        <v>74</v>
      </c>
      <c r="E1568" s="126" t="s">
        <v>1699</v>
      </c>
      <c r="F1568" s="126" t="s">
        <v>1700</v>
      </c>
      <c r="I1568" s="119"/>
      <c r="J1568" s="127">
        <f>BK1568</f>
        <v>0</v>
      </c>
      <c r="L1568" s="116"/>
      <c r="M1568" s="121"/>
      <c r="P1568" s="122">
        <f>SUM(P1569:P1574)</f>
        <v>0</v>
      </c>
      <c r="R1568" s="122">
        <f>SUM(R1569:R1574)</f>
        <v>11.487145630000001</v>
      </c>
      <c r="T1568" s="123">
        <f>SUM(T1569:T1574)</f>
        <v>0</v>
      </c>
      <c r="AR1568" s="117" t="s">
        <v>85</v>
      </c>
      <c r="AT1568" s="124" t="s">
        <v>74</v>
      </c>
      <c r="AU1568" s="124" t="s">
        <v>83</v>
      </c>
      <c r="AY1568" s="117" t="s">
        <v>147</v>
      </c>
      <c r="BK1568" s="125">
        <f>SUM(BK1569:BK1574)</f>
        <v>0</v>
      </c>
    </row>
    <row r="1569" spans="2:65" s="1" customFormat="1" ht="37.9" customHeight="1">
      <c r="B1569" s="32"/>
      <c r="C1569" s="128" t="s">
        <v>1701</v>
      </c>
      <c r="D1569" s="128" t="s">
        <v>149</v>
      </c>
      <c r="E1569" s="129" t="s">
        <v>1702</v>
      </c>
      <c r="F1569" s="130" t="s">
        <v>1703</v>
      </c>
      <c r="G1569" s="131" t="s">
        <v>159</v>
      </c>
      <c r="H1569" s="132">
        <v>188.28299999999999</v>
      </c>
      <c r="I1569" s="133"/>
      <c r="J1569" s="134">
        <f>ROUND(I1569*H1569,2)</f>
        <v>0</v>
      </c>
      <c r="K1569" s="135"/>
      <c r="L1569" s="32"/>
      <c r="M1569" s="136" t="s">
        <v>19</v>
      </c>
      <c r="N1569" s="137" t="s">
        <v>46</v>
      </c>
      <c r="P1569" s="138">
        <f>O1569*H1569</f>
        <v>0</v>
      </c>
      <c r="Q1569" s="138">
        <v>3.3399999999999999E-2</v>
      </c>
      <c r="R1569" s="138">
        <f>Q1569*H1569</f>
        <v>6.2886521999999996</v>
      </c>
      <c r="S1569" s="138">
        <v>0</v>
      </c>
      <c r="T1569" s="139">
        <f>S1569*H1569</f>
        <v>0</v>
      </c>
      <c r="AR1569" s="140" t="s">
        <v>233</v>
      </c>
      <c r="AT1569" s="140" t="s">
        <v>149</v>
      </c>
      <c r="AU1569" s="140" t="s">
        <v>85</v>
      </c>
      <c r="AY1569" s="17" t="s">
        <v>147</v>
      </c>
      <c r="BE1569" s="141">
        <f>IF(N1569="základní",J1569,0)</f>
        <v>0</v>
      </c>
      <c r="BF1569" s="141">
        <f>IF(N1569="snížená",J1569,0)</f>
        <v>0</v>
      </c>
      <c r="BG1569" s="141">
        <f>IF(N1569="zákl. přenesená",J1569,0)</f>
        <v>0</v>
      </c>
      <c r="BH1569" s="141">
        <f>IF(N1569="sníž. přenesená",J1569,0)</f>
        <v>0</v>
      </c>
      <c r="BI1569" s="141">
        <f>IF(N1569="nulová",J1569,0)</f>
        <v>0</v>
      </c>
      <c r="BJ1569" s="17" t="s">
        <v>83</v>
      </c>
      <c r="BK1569" s="141">
        <f>ROUND(I1569*H1569,2)</f>
        <v>0</v>
      </c>
      <c r="BL1569" s="17" t="s">
        <v>233</v>
      </c>
      <c r="BM1569" s="140" t="s">
        <v>1704</v>
      </c>
    </row>
    <row r="1570" spans="2:65" s="1" customFormat="1" ht="11.25">
      <c r="B1570" s="32"/>
      <c r="D1570" s="142" t="s">
        <v>155</v>
      </c>
      <c r="F1570" s="143" t="s">
        <v>1705</v>
      </c>
      <c r="I1570" s="144"/>
      <c r="L1570" s="32"/>
      <c r="M1570" s="145"/>
      <c r="T1570" s="53"/>
      <c r="AT1570" s="17" t="s">
        <v>155</v>
      </c>
      <c r="AU1570" s="17" t="s">
        <v>85</v>
      </c>
    </row>
    <row r="1571" spans="2:65" s="12" customFormat="1" ht="33.75">
      <c r="B1571" s="157"/>
      <c r="D1571" s="158" t="s">
        <v>218</v>
      </c>
      <c r="E1571" s="164" t="s">
        <v>19</v>
      </c>
      <c r="F1571" s="159" t="s">
        <v>1706</v>
      </c>
      <c r="H1571" s="160">
        <v>188.28299999999999</v>
      </c>
      <c r="I1571" s="161"/>
      <c r="L1571" s="157"/>
      <c r="M1571" s="162"/>
      <c r="T1571" s="163"/>
      <c r="AT1571" s="164" t="s">
        <v>218</v>
      </c>
      <c r="AU1571" s="164" t="s">
        <v>85</v>
      </c>
      <c r="AV1571" s="12" t="s">
        <v>85</v>
      </c>
      <c r="AW1571" s="12" t="s">
        <v>37</v>
      </c>
      <c r="AX1571" s="12" t="s">
        <v>83</v>
      </c>
      <c r="AY1571" s="164" t="s">
        <v>147</v>
      </c>
    </row>
    <row r="1572" spans="2:65" s="1" customFormat="1" ht="24.2" customHeight="1">
      <c r="B1572" s="32"/>
      <c r="C1572" s="146" t="s">
        <v>1707</v>
      </c>
      <c r="D1572" s="146" t="s">
        <v>213</v>
      </c>
      <c r="E1572" s="147" t="s">
        <v>1708</v>
      </c>
      <c r="F1572" s="148" t="s">
        <v>1709</v>
      </c>
      <c r="G1572" s="149" t="s">
        <v>286</v>
      </c>
      <c r="H1572" s="150">
        <v>9941.3420000000006</v>
      </c>
      <c r="I1572" s="151"/>
      <c r="J1572" s="152">
        <f>ROUND(I1572*H1572,2)</f>
        <v>0</v>
      </c>
      <c r="K1572" s="153"/>
      <c r="L1572" s="154"/>
      <c r="M1572" s="155" t="s">
        <v>19</v>
      </c>
      <c r="N1572" s="156" t="s">
        <v>46</v>
      </c>
      <c r="P1572" s="138">
        <f>O1572*H1572</f>
        <v>0</v>
      </c>
      <c r="Q1572" s="138">
        <v>5.0000000000000001E-4</v>
      </c>
      <c r="R1572" s="138">
        <f>Q1572*H1572</f>
        <v>4.9706710000000003</v>
      </c>
      <c r="S1572" s="138">
        <v>0</v>
      </c>
      <c r="T1572" s="139">
        <f>S1572*H1572</f>
        <v>0</v>
      </c>
      <c r="AR1572" s="140" t="s">
        <v>330</v>
      </c>
      <c r="AT1572" s="140" t="s">
        <v>213</v>
      </c>
      <c r="AU1572" s="140" t="s">
        <v>85</v>
      </c>
      <c r="AY1572" s="17" t="s">
        <v>147</v>
      </c>
      <c r="BE1572" s="141">
        <f>IF(N1572="základní",J1572,0)</f>
        <v>0</v>
      </c>
      <c r="BF1572" s="141">
        <f>IF(N1572="snížená",J1572,0)</f>
        <v>0</v>
      </c>
      <c r="BG1572" s="141">
        <f>IF(N1572="zákl. přenesená",J1572,0)</f>
        <v>0</v>
      </c>
      <c r="BH1572" s="141">
        <f>IF(N1572="sníž. přenesená",J1572,0)</f>
        <v>0</v>
      </c>
      <c r="BI1572" s="141">
        <f>IF(N1572="nulová",J1572,0)</f>
        <v>0</v>
      </c>
      <c r="BJ1572" s="17" t="s">
        <v>83</v>
      </c>
      <c r="BK1572" s="141">
        <f>ROUND(I1572*H1572,2)</f>
        <v>0</v>
      </c>
      <c r="BL1572" s="17" t="s">
        <v>233</v>
      </c>
      <c r="BM1572" s="140" t="s">
        <v>1710</v>
      </c>
    </row>
    <row r="1573" spans="2:65" s="12" customFormat="1" ht="11.25">
      <c r="B1573" s="157"/>
      <c r="D1573" s="158" t="s">
        <v>218</v>
      </c>
      <c r="F1573" s="159" t="s">
        <v>1711</v>
      </c>
      <c r="H1573" s="160">
        <v>9941.3420000000006</v>
      </c>
      <c r="I1573" s="161"/>
      <c r="L1573" s="157"/>
      <c r="M1573" s="162"/>
      <c r="T1573" s="163"/>
      <c r="AT1573" s="164" t="s">
        <v>218</v>
      </c>
      <c r="AU1573" s="164" t="s">
        <v>85</v>
      </c>
      <c r="AV1573" s="12" t="s">
        <v>85</v>
      </c>
      <c r="AW1573" s="12" t="s">
        <v>4</v>
      </c>
      <c r="AX1573" s="12" t="s">
        <v>83</v>
      </c>
      <c r="AY1573" s="164" t="s">
        <v>147</v>
      </c>
    </row>
    <row r="1574" spans="2:65" s="1" customFormat="1" ht="37.9" customHeight="1">
      <c r="B1574" s="32"/>
      <c r="C1574" s="128" t="s">
        <v>1712</v>
      </c>
      <c r="D1574" s="128" t="s">
        <v>149</v>
      </c>
      <c r="E1574" s="129" t="s">
        <v>1713</v>
      </c>
      <c r="F1574" s="130" t="s">
        <v>1714</v>
      </c>
      <c r="G1574" s="131" t="s">
        <v>159</v>
      </c>
      <c r="H1574" s="132">
        <v>188.28299999999999</v>
      </c>
      <c r="I1574" s="133"/>
      <c r="J1574" s="134">
        <f>ROUND(I1574*H1574,2)</f>
        <v>0</v>
      </c>
      <c r="K1574" s="135"/>
      <c r="L1574" s="32"/>
      <c r="M1574" s="136" t="s">
        <v>19</v>
      </c>
      <c r="N1574" s="137" t="s">
        <v>46</v>
      </c>
      <c r="P1574" s="138">
        <f>O1574*H1574</f>
        <v>0</v>
      </c>
      <c r="Q1574" s="138">
        <v>1.2099999999999999E-3</v>
      </c>
      <c r="R1574" s="138">
        <f>Q1574*H1574</f>
        <v>0.22782242999999996</v>
      </c>
      <c r="S1574" s="138">
        <v>0</v>
      </c>
      <c r="T1574" s="139">
        <f>S1574*H1574</f>
        <v>0</v>
      </c>
      <c r="AR1574" s="140" t="s">
        <v>233</v>
      </c>
      <c r="AT1574" s="140" t="s">
        <v>149</v>
      </c>
      <c r="AU1574" s="140" t="s">
        <v>85</v>
      </c>
      <c r="AY1574" s="17" t="s">
        <v>147</v>
      </c>
      <c r="BE1574" s="141">
        <f>IF(N1574="základní",J1574,0)</f>
        <v>0</v>
      </c>
      <c r="BF1574" s="141">
        <f>IF(N1574="snížená",J1574,0)</f>
        <v>0</v>
      </c>
      <c r="BG1574" s="141">
        <f>IF(N1574="zákl. přenesená",J1574,0)</f>
        <v>0</v>
      </c>
      <c r="BH1574" s="141">
        <f>IF(N1574="sníž. přenesená",J1574,0)</f>
        <v>0</v>
      </c>
      <c r="BI1574" s="141">
        <f>IF(N1574="nulová",J1574,0)</f>
        <v>0</v>
      </c>
      <c r="BJ1574" s="17" t="s">
        <v>83</v>
      </c>
      <c r="BK1574" s="141">
        <f>ROUND(I1574*H1574,2)</f>
        <v>0</v>
      </c>
      <c r="BL1574" s="17" t="s">
        <v>233</v>
      </c>
      <c r="BM1574" s="140" t="s">
        <v>1715</v>
      </c>
    </row>
    <row r="1575" spans="2:65" s="11" customFormat="1" ht="22.9" customHeight="1">
      <c r="B1575" s="116"/>
      <c r="D1575" s="117" t="s">
        <v>74</v>
      </c>
      <c r="E1575" s="126" t="s">
        <v>1716</v>
      </c>
      <c r="F1575" s="126" t="s">
        <v>1717</v>
      </c>
      <c r="I1575" s="119"/>
      <c r="J1575" s="127">
        <f>BK1575</f>
        <v>0</v>
      </c>
      <c r="L1575" s="116"/>
      <c r="M1575" s="121"/>
      <c r="P1575" s="122">
        <f>SUM(P1576:P1616)</f>
        <v>0</v>
      </c>
      <c r="R1575" s="122">
        <f>SUM(R1576:R1616)</f>
        <v>1.47204E-2</v>
      </c>
      <c r="T1575" s="123">
        <f>SUM(T1576:T1616)</f>
        <v>4.6979999999999999E-3</v>
      </c>
      <c r="AR1575" s="117" t="s">
        <v>85</v>
      </c>
      <c r="AT1575" s="124" t="s">
        <v>74</v>
      </c>
      <c r="AU1575" s="124" t="s">
        <v>83</v>
      </c>
      <c r="AY1575" s="117" t="s">
        <v>147</v>
      </c>
      <c r="BK1575" s="125">
        <f>SUM(BK1576:BK1616)</f>
        <v>0</v>
      </c>
    </row>
    <row r="1576" spans="2:65" s="1" customFormat="1" ht="24.2" customHeight="1">
      <c r="B1576" s="32"/>
      <c r="C1576" s="128" t="s">
        <v>1718</v>
      </c>
      <c r="D1576" s="128" t="s">
        <v>149</v>
      </c>
      <c r="E1576" s="129" t="s">
        <v>1719</v>
      </c>
      <c r="F1576" s="130" t="s">
        <v>1720</v>
      </c>
      <c r="G1576" s="131" t="s">
        <v>159</v>
      </c>
      <c r="H1576" s="132">
        <v>31.32</v>
      </c>
      <c r="I1576" s="133"/>
      <c r="J1576" s="134">
        <f>ROUND(I1576*H1576,2)</f>
        <v>0</v>
      </c>
      <c r="K1576" s="135"/>
      <c r="L1576" s="32"/>
      <c r="M1576" s="136" t="s">
        <v>19</v>
      </c>
      <c r="N1576" s="137" t="s">
        <v>46</v>
      </c>
      <c r="P1576" s="138">
        <f>O1576*H1576</f>
        <v>0</v>
      </c>
      <c r="Q1576" s="138">
        <v>0</v>
      </c>
      <c r="R1576" s="138">
        <f>Q1576*H1576</f>
        <v>0</v>
      </c>
      <c r="S1576" s="138">
        <v>0</v>
      </c>
      <c r="T1576" s="139">
        <f>S1576*H1576</f>
        <v>0</v>
      </c>
      <c r="AR1576" s="140" t="s">
        <v>233</v>
      </c>
      <c r="AT1576" s="140" t="s">
        <v>149</v>
      </c>
      <c r="AU1576" s="140" t="s">
        <v>85</v>
      </c>
      <c r="AY1576" s="17" t="s">
        <v>147</v>
      </c>
      <c r="BE1576" s="141">
        <f>IF(N1576="základní",J1576,0)</f>
        <v>0</v>
      </c>
      <c r="BF1576" s="141">
        <f>IF(N1576="snížená",J1576,0)</f>
        <v>0</v>
      </c>
      <c r="BG1576" s="141">
        <f>IF(N1576="zákl. přenesená",J1576,0)</f>
        <v>0</v>
      </c>
      <c r="BH1576" s="141">
        <f>IF(N1576="sníž. přenesená",J1576,0)</f>
        <v>0</v>
      </c>
      <c r="BI1576" s="141">
        <f>IF(N1576="nulová",J1576,0)</f>
        <v>0</v>
      </c>
      <c r="BJ1576" s="17" t="s">
        <v>83</v>
      </c>
      <c r="BK1576" s="141">
        <f>ROUND(I1576*H1576,2)</f>
        <v>0</v>
      </c>
      <c r="BL1576" s="17" t="s">
        <v>233</v>
      </c>
      <c r="BM1576" s="140" t="s">
        <v>1721</v>
      </c>
    </row>
    <row r="1577" spans="2:65" s="1" customFormat="1" ht="11.25">
      <c r="B1577" s="32"/>
      <c r="D1577" s="142" t="s">
        <v>155</v>
      </c>
      <c r="F1577" s="143" t="s">
        <v>1722</v>
      </c>
      <c r="I1577" s="144"/>
      <c r="L1577" s="32"/>
      <c r="M1577" s="145"/>
      <c r="T1577" s="53"/>
      <c r="AT1577" s="17" t="s">
        <v>155</v>
      </c>
      <c r="AU1577" s="17" t="s">
        <v>85</v>
      </c>
    </row>
    <row r="1578" spans="2:65" s="13" customFormat="1" ht="22.5">
      <c r="B1578" s="165"/>
      <c r="D1578" s="158" t="s">
        <v>218</v>
      </c>
      <c r="E1578" s="166" t="s">
        <v>19</v>
      </c>
      <c r="F1578" s="167" t="s">
        <v>1723</v>
      </c>
      <c r="H1578" s="166" t="s">
        <v>19</v>
      </c>
      <c r="I1578" s="168"/>
      <c r="L1578" s="165"/>
      <c r="M1578" s="169"/>
      <c r="T1578" s="170"/>
      <c r="AT1578" s="166" t="s">
        <v>218</v>
      </c>
      <c r="AU1578" s="166" t="s">
        <v>85</v>
      </c>
      <c r="AV1578" s="13" t="s">
        <v>83</v>
      </c>
      <c r="AW1578" s="13" t="s">
        <v>37</v>
      </c>
      <c r="AX1578" s="13" t="s">
        <v>75</v>
      </c>
      <c r="AY1578" s="166" t="s">
        <v>147</v>
      </c>
    </row>
    <row r="1579" spans="2:65" s="13" customFormat="1" ht="11.25">
      <c r="B1579" s="165"/>
      <c r="D1579" s="158" t="s">
        <v>218</v>
      </c>
      <c r="E1579" s="166" t="s">
        <v>19</v>
      </c>
      <c r="F1579" s="167" t="s">
        <v>355</v>
      </c>
      <c r="H1579" s="166" t="s">
        <v>19</v>
      </c>
      <c r="I1579" s="168"/>
      <c r="L1579" s="165"/>
      <c r="M1579" s="169"/>
      <c r="T1579" s="170"/>
      <c r="AT1579" s="166" t="s">
        <v>218</v>
      </c>
      <c r="AU1579" s="166" t="s">
        <v>85</v>
      </c>
      <c r="AV1579" s="13" t="s">
        <v>83</v>
      </c>
      <c r="AW1579" s="13" t="s">
        <v>37</v>
      </c>
      <c r="AX1579" s="13" t="s">
        <v>75</v>
      </c>
      <c r="AY1579" s="166" t="s">
        <v>147</v>
      </c>
    </row>
    <row r="1580" spans="2:65" s="12" customFormat="1" ht="11.25">
      <c r="B1580" s="157"/>
      <c r="D1580" s="158" t="s">
        <v>218</v>
      </c>
      <c r="E1580" s="164" t="s">
        <v>19</v>
      </c>
      <c r="F1580" s="159" t="s">
        <v>1724</v>
      </c>
      <c r="H1580" s="160">
        <v>28.32</v>
      </c>
      <c r="I1580" s="161"/>
      <c r="L1580" s="157"/>
      <c r="M1580" s="162"/>
      <c r="T1580" s="163"/>
      <c r="AT1580" s="164" t="s">
        <v>218</v>
      </c>
      <c r="AU1580" s="164" t="s">
        <v>85</v>
      </c>
      <c r="AV1580" s="12" t="s">
        <v>85</v>
      </c>
      <c r="AW1580" s="12" t="s">
        <v>37</v>
      </c>
      <c r="AX1580" s="12" t="s">
        <v>75</v>
      </c>
      <c r="AY1580" s="164" t="s">
        <v>147</v>
      </c>
    </row>
    <row r="1581" spans="2:65" s="13" customFormat="1" ht="11.25">
      <c r="B1581" s="165"/>
      <c r="D1581" s="158" t="s">
        <v>218</v>
      </c>
      <c r="E1581" s="166" t="s">
        <v>19</v>
      </c>
      <c r="F1581" s="167" t="s">
        <v>357</v>
      </c>
      <c r="H1581" s="166" t="s">
        <v>19</v>
      </c>
      <c r="I1581" s="168"/>
      <c r="L1581" s="165"/>
      <c r="M1581" s="169"/>
      <c r="T1581" s="170"/>
      <c r="AT1581" s="166" t="s">
        <v>218</v>
      </c>
      <c r="AU1581" s="166" t="s">
        <v>85</v>
      </c>
      <c r="AV1581" s="13" t="s">
        <v>83</v>
      </c>
      <c r="AW1581" s="13" t="s">
        <v>37</v>
      </c>
      <c r="AX1581" s="13" t="s">
        <v>75</v>
      </c>
      <c r="AY1581" s="166" t="s">
        <v>147</v>
      </c>
    </row>
    <row r="1582" spans="2:65" s="12" customFormat="1" ht="11.25">
      <c r="B1582" s="157"/>
      <c r="D1582" s="158" t="s">
        <v>218</v>
      </c>
      <c r="E1582" s="164" t="s">
        <v>19</v>
      </c>
      <c r="F1582" s="159" t="s">
        <v>358</v>
      </c>
      <c r="H1582" s="160">
        <v>3</v>
      </c>
      <c r="I1582" s="161"/>
      <c r="L1582" s="157"/>
      <c r="M1582" s="162"/>
      <c r="T1582" s="163"/>
      <c r="AT1582" s="164" t="s">
        <v>218</v>
      </c>
      <c r="AU1582" s="164" t="s">
        <v>85</v>
      </c>
      <c r="AV1582" s="12" t="s">
        <v>85</v>
      </c>
      <c r="AW1582" s="12" t="s">
        <v>37</v>
      </c>
      <c r="AX1582" s="12" t="s">
        <v>75</v>
      </c>
      <c r="AY1582" s="164" t="s">
        <v>147</v>
      </c>
    </row>
    <row r="1583" spans="2:65" s="14" customFormat="1" ht="11.25">
      <c r="B1583" s="171"/>
      <c r="D1583" s="158" t="s">
        <v>218</v>
      </c>
      <c r="E1583" s="172" t="s">
        <v>19</v>
      </c>
      <c r="F1583" s="173" t="s">
        <v>256</v>
      </c>
      <c r="H1583" s="174">
        <v>31.32</v>
      </c>
      <c r="I1583" s="175"/>
      <c r="L1583" s="171"/>
      <c r="M1583" s="176"/>
      <c r="T1583" s="177"/>
      <c r="AT1583" s="172" t="s">
        <v>218</v>
      </c>
      <c r="AU1583" s="172" t="s">
        <v>85</v>
      </c>
      <c r="AV1583" s="14" t="s">
        <v>153</v>
      </c>
      <c r="AW1583" s="14" t="s">
        <v>37</v>
      </c>
      <c r="AX1583" s="14" t="s">
        <v>83</v>
      </c>
      <c r="AY1583" s="172" t="s">
        <v>147</v>
      </c>
    </row>
    <row r="1584" spans="2:65" s="1" customFormat="1" ht="24.2" customHeight="1">
      <c r="B1584" s="32"/>
      <c r="C1584" s="128" t="s">
        <v>1725</v>
      </c>
      <c r="D1584" s="128" t="s">
        <v>149</v>
      </c>
      <c r="E1584" s="129" t="s">
        <v>1726</v>
      </c>
      <c r="F1584" s="130" t="s">
        <v>1727</v>
      </c>
      <c r="G1584" s="131" t="s">
        <v>159</v>
      </c>
      <c r="H1584" s="132">
        <v>31.32</v>
      </c>
      <c r="I1584" s="133"/>
      <c r="J1584" s="134">
        <f>ROUND(I1584*H1584,2)</f>
        <v>0</v>
      </c>
      <c r="K1584" s="135"/>
      <c r="L1584" s="32"/>
      <c r="M1584" s="136" t="s">
        <v>19</v>
      </c>
      <c r="N1584" s="137" t="s">
        <v>46</v>
      </c>
      <c r="P1584" s="138">
        <f>O1584*H1584</f>
        <v>0</v>
      </c>
      <c r="Q1584" s="138">
        <v>0</v>
      </c>
      <c r="R1584" s="138">
        <f>Q1584*H1584</f>
        <v>0</v>
      </c>
      <c r="S1584" s="138">
        <v>1.4999999999999999E-4</v>
      </c>
      <c r="T1584" s="139">
        <f>S1584*H1584</f>
        <v>4.6979999999999999E-3</v>
      </c>
      <c r="AR1584" s="140" t="s">
        <v>233</v>
      </c>
      <c r="AT1584" s="140" t="s">
        <v>149</v>
      </c>
      <c r="AU1584" s="140" t="s">
        <v>85</v>
      </c>
      <c r="AY1584" s="17" t="s">
        <v>147</v>
      </c>
      <c r="BE1584" s="141">
        <f>IF(N1584="základní",J1584,0)</f>
        <v>0</v>
      </c>
      <c r="BF1584" s="141">
        <f>IF(N1584="snížená",J1584,0)</f>
        <v>0</v>
      </c>
      <c r="BG1584" s="141">
        <f>IF(N1584="zákl. přenesená",J1584,0)</f>
        <v>0</v>
      </c>
      <c r="BH1584" s="141">
        <f>IF(N1584="sníž. přenesená",J1584,0)</f>
        <v>0</v>
      </c>
      <c r="BI1584" s="141">
        <f>IF(N1584="nulová",J1584,0)</f>
        <v>0</v>
      </c>
      <c r="BJ1584" s="17" t="s">
        <v>83</v>
      </c>
      <c r="BK1584" s="141">
        <f>ROUND(I1584*H1584,2)</f>
        <v>0</v>
      </c>
      <c r="BL1584" s="17" t="s">
        <v>233</v>
      </c>
      <c r="BM1584" s="140" t="s">
        <v>1728</v>
      </c>
    </row>
    <row r="1585" spans="2:65" s="1" customFormat="1" ht="11.25">
      <c r="B1585" s="32"/>
      <c r="D1585" s="142" t="s">
        <v>155</v>
      </c>
      <c r="F1585" s="143" t="s">
        <v>1729</v>
      </c>
      <c r="I1585" s="144"/>
      <c r="L1585" s="32"/>
      <c r="M1585" s="145"/>
      <c r="T1585" s="53"/>
      <c r="AT1585" s="17" t="s">
        <v>155</v>
      </c>
      <c r="AU1585" s="17" t="s">
        <v>85</v>
      </c>
    </row>
    <row r="1586" spans="2:65" s="13" customFormat="1" ht="22.5">
      <c r="B1586" s="165"/>
      <c r="D1586" s="158" t="s">
        <v>218</v>
      </c>
      <c r="E1586" s="166" t="s">
        <v>19</v>
      </c>
      <c r="F1586" s="167" t="s">
        <v>1723</v>
      </c>
      <c r="H1586" s="166" t="s">
        <v>19</v>
      </c>
      <c r="I1586" s="168"/>
      <c r="L1586" s="165"/>
      <c r="M1586" s="169"/>
      <c r="T1586" s="170"/>
      <c r="AT1586" s="166" t="s">
        <v>218</v>
      </c>
      <c r="AU1586" s="166" t="s">
        <v>85</v>
      </c>
      <c r="AV1586" s="13" t="s">
        <v>83</v>
      </c>
      <c r="AW1586" s="13" t="s">
        <v>37</v>
      </c>
      <c r="AX1586" s="13" t="s">
        <v>75</v>
      </c>
      <c r="AY1586" s="166" t="s">
        <v>147</v>
      </c>
    </row>
    <row r="1587" spans="2:65" s="13" customFormat="1" ht="11.25">
      <c r="B1587" s="165"/>
      <c r="D1587" s="158" t="s">
        <v>218</v>
      </c>
      <c r="E1587" s="166" t="s">
        <v>19</v>
      </c>
      <c r="F1587" s="167" t="s">
        <v>355</v>
      </c>
      <c r="H1587" s="166" t="s">
        <v>19</v>
      </c>
      <c r="I1587" s="168"/>
      <c r="L1587" s="165"/>
      <c r="M1587" s="169"/>
      <c r="T1587" s="170"/>
      <c r="AT1587" s="166" t="s">
        <v>218</v>
      </c>
      <c r="AU1587" s="166" t="s">
        <v>85</v>
      </c>
      <c r="AV1587" s="13" t="s">
        <v>83</v>
      </c>
      <c r="AW1587" s="13" t="s">
        <v>37</v>
      </c>
      <c r="AX1587" s="13" t="s">
        <v>75</v>
      </c>
      <c r="AY1587" s="166" t="s">
        <v>147</v>
      </c>
    </row>
    <row r="1588" spans="2:65" s="12" customFormat="1" ht="11.25">
      <c r="B1588" s="157"/>
      <c r="D1588" s="158" t="s">
        <v>218</v>
      </c>
      <c r="E1588" s="164" t="s">
        <v>19</v>
      </c>
      <c r="F1588" s="159" t="s">
        <v>1724</v>
      </c>
      <c r="H1588" s="160">
        <v>28.32</v>
      </c>
      <c r="I1588" s="161"/>
      <c r="L1588" s="157"/>
      <c r="M1588" s="162"/>
      <c r="T1588" s="163"/>
      <c r="AT1588" s="164" t="s">
        <v>218</v>
      </c>
      <c r="AU1588" s="164" t="s">
        <v>85</v>
      </c>
      <c r="AV1588" s="12" t="s">
        <v>85</v>
      </c>
      <c r="AW1588" s="12" t="s">
        <v>37</v>
      </c>
      <c r="AX1588" s="12" t="s">
        <v>75</v>
      </c>
      <c r="AY1588" s="164" t="s">
        <v>147</v>
      </c>
    </row>
    <row r="1589" spans="2:65" s="13" customFormat="1" ht="11.25">
      <c r="B1589" s="165"/>
      <c r="D1589" s="158" t="s">
        <v>218</v>
      </c>
      <c r="E1589" s="166" t="s">
        <v>19</v>
      </c>
      <c r="F1589" s="167" t="s">
        <v>357</v>
      </c>
      <c r="H1589" s="166" t="s">
        <v>19</v>
      </c>
      <c r="I1589" s="168"/>
      <c r="L1589" s="165"/>
      <c r="M1589" s="169"/>
      <c r="T1589" s="170"/>
      <c r="AT1589" s="166" t="s">
        <v>218</v>
      </c>
      <c r="AU1589" s="166" t="s">
        <v>85</v>
      </c>
      <c r="AV1589" s="13" t="s">
        <v>83</v>
      </c>
      <c r="AW1589" s="13" t="s">
        <v>37</v>
      </c>
      <c r="AX1589" s="13" t="s">
        <v>75</v>
      </c>
      <c r="AY1589" s="166" t="s">
        <v>147</v>
      </c>
    </row>
    <row r="1590" spans="2:65" s="12" customFormat="1" ht="11.25">
      <c r="B1590" s="157"/>
      <c r="D1590" s="158" t="s">
        <v>218</v>
      </c>
      <c r="E1590" s="164" t="s">
        <v>19</v>
      </c>
      <c r="F1590" s="159" t="s">
        <v>358</v>
      </c>
      <c r="H1590" s="160">
        <v>3</v>
      </c>
      <c r="I1590" s="161"/>
      <c r="L1590" s="157"/>
      <c r="M1590" s="162"/>
      <c r="T1590" s="163"/>
      <c r="AT1590" s="164" t="s">
        <v>218</v>
      </c>
      <c r="AU1590" s="164" t="s">
        <v>85</v>
      </c>
      <c r="AV1590" s="12" t="s">
        <v>85</v>
      </c>
      <c r="AW1590" s="12" t="s">
        <v>37</v>
      </c>
      <c r="AX1590" s="12" t="s">
        <v>75</v>
      </c>
      <c r="AY1590" s="164" t="s">
        <v>147</v>
      </c>
    </row>
    <row r="1591" spans="2:65" s="14" customFormat="1" ht="11.25">
      <c r="B1591" s="171"/>
      <c r="D1591" s="158" t="s">
        <v>218</v>
      </c>
      <c r="E1591" s="172" t="s">
        <v>19</v>
      </c>
      <c r="F1591" s="173" t="s">
        <v>256</v>
      </c>
      <c r="H1591" s="174">
        <v>31.32</v>
      </c>
      <c r="I1591" s="175"/>
      <c r="L1591" s="171"/>
      <c r="M1591" s="176"/>
      <c r="T1591" s="177"/>
      <c r="AT1591" s="172" t="s">
        <v>218</v>
      </c>
      <c r="AU1591" s="172" t="s">
        <v>85</v>
      </c>
      <c r="AV1591" s="14" t="s">
        <v>153</v>
      </c>
      <c r="AW1591" s="14" t="s">
        <v>37</v>
      </c>
      <c r="AX1591" s="14" t="s">
        <v>83</v>
      </c>
      <c r="AY1591" s="172" t="s">
        <v>147</v>
      </c>
    </row>
    <row r="1592" spans="2:65" s="1" customFormat="1" ht="24.2" customHeight="1">
      <c r="B1592" s="32"/>
      <c r="C1592" s="128" t="s">
        <v>1730</v>
      </c>
      <c r="D1592" s="128" t="s">
        <v>149</v>
      </c>
      <c r="E1592" s="129" t="s">
        <v>1731</v>
      </c>
      <c r="F1592" s="130" t="s">
        <v>1732</v>
      </c>
      <c r="G1592" s="131" t="s">
        <v>159</v>
      </c>
      <c r="H1592" s="132">
        <v>31.32</v>
      </c>
      <c r="I1592" s="133"/>
      <c r="J1592" s="134">
        <f>ROUND(I1592*H1592,2)</f>
        <v>0</v>
      </c>
      <c r="K1592" s="135"/>
      <c r="L1592" s="32"/>
      <c r="M1592" s="136" t="s">
        <v>19</v>
      </c>
      <c r="N1592" s="137" t="s">
        <v>46</v>
      </c>
      <c r="P1592" s="138">
        <f>O1592*H1592</f>
        <v>0</v>
      </c>
      <c r="Q1592" s="138">
        <v>2.1000000000000001E-4</v>
      </c>
      <c r="R1592" s="138">
        <f>Q1592*H1592</f>
        <v>6.5772000000000001E-3</v>
      </c>
      <c r="S1592" s="138">
        <v>0</v>
      </c>
      <c r="T1592" s="139">
        <f>S1592*H1592</f>
        <v>0</v>
      </c>
      <c r="AR1592" s="140" t="s">
        <v>233</v>
      </c>
      <c r="AT1592" s="140" t="s">
        <v>149</v>
      </c>
      <c r="AU1592" s="140" t="s">
        <v>85</v>
      </c>
      <c r="AY1592" s="17" t="s">
        <v>147</v>
      </c>
      <c r="BE1592" s="141">
        <f>IF(N1592="základní",J1592,0)</f>
        <v>0</v>
      </c>
      <c r="BF1592" s="141">
        <f>IF(N1592="snížená",J1592,0)</f>
        <v>0</v>
      </c>
      <c r="BG1592" s="141">
        <f>IF(N1592="zákl. přenesená",J1592,0)</f>
        <v>0</v>
      </c>
      <c r="BH1592" s="141">
        <f>IF(N1592="sníž. přenesená",J1592,0)</f>
        <v>0</v>
      </c>
      <c r="BI1592" s="141">
        <f>IF(N1592="nulová",J1592,0)</f>
        <v>0</v>
      </c>
      <c r="BJ1592" s="17" t="s">
        <v>83</v>
      </c>
      <c r="BK1592" s="141">
        <f>ROUND(I1592*H1592,2)</f>
        <v>0</v>
      </c>
      <c r="BL1592" s="17" t="s">
        <v>233</v>
      </c>
      <c r="BM1592" s="140" t="s">
        <v>1733</v>
      </c>
    </row>
    <row r="1593" spans="2:65" s="1" customFormat="1" ht="11.25">
      <c r="B1593" s="32"/>
      <c r="D1593" s="142" t="s">
        <v>155</v>
      </c>
      <c r="F1593" s="143" t="s">
        <v>1734</v>
      </c>
      <c r="I1593" s="144"/>
      <c r="L1593" s="32"/>
      <c r="M1593" s="145"/>
      <c r="T1593" s="53"/>
      <c r="AT1593" s="17" t="s">
        <v>155</v>
      </c>
      <c r="AU1593" s="17" t="s">
        <v>85</v>
      </c>
    </row>
    <row r="1594" spans="2:65" s="13" customFormat="1" ht="22.5">
      <c r="B1594" s="165"/>
      <c r="D1594" s="158" t="s">
        <v>218</v>
      </c>
      <c r="E1594" s="166" t="s">
        <v>19</v>
      </c>
      <c r="F1594" s="167" t="s">
        <v>1723</v>
      </c>
      <c r="H1594" s="166" t="s">
        <v>19</v>
      </c>
      <c r="I1594" s="168"/>
      <c r="L1594" s="165"/>
      <c r="M1594" s="169"/>
      <c r="T1594" s="170"/>
      <c r="AT1594" s="166" t="s">
        <v>218</v>
      </c>
      <c r="AU1594" s="166" t="s">
        <v>85</v>
      </c>
      <c r="AV1594" s="13" t="s">
        <v>83</v>
      </c>
      <c r="AW1594" s="13" t="s">
        <v>37</v>
      </c>
      <c r="AX1594" s="13" t="s">
        <v>75</v>
      </c>
      <c r="AY1594" s="166" t="s">
        <v>147</v>
      </c>
    </row>
    <row r="1595" spans="2:65" s="13" customFormat="1" ht="11.25">
      <c r="B1595" s="165"/>
      <c r="D1595" s="158" t="s">
        <v>218</v>
      </c>
      <c r="E1595" s="166" t="s">
        <v>19</v>
      </c>
      <c r="F1595" s="167" t="s">
        <v>355</v>
      </c>
      <c r="H1595" s="166" t="s">
        <v>19</v>
      </c>
      <c r="I1595" s="168"/>
      <c r="L1595" s="165"/>
      <c r="M1595" s="169"/>
      <c r="T1595" s="170"/>
      <c r="AT1595" s="166" t="s">
        <v>218</v>
      </c>
      <c r="AU1595" s="166" t="s">
        <v>85</v>
      </c>
      <c r="AV1595" s="13" t="s">
        <v>83</v>
      </c>
      <c r="AW1595" s="13" t="s">
        <v>37</v>
      </c>
      <c r="AX1595" s="13" t="s">
        <v>75</v>
      </c>
      <c r="AY1595" s="166" t="s">
        <v>147</v>
      </c>
    </row>
    <row r="1596" spans="2:65" s="12" customFormat="1" ht="11.25">
      <c r="B1596" s="157"/>
      <c r="D1596" s="158" t="s">
        <v>218</v>
      </c>
      <c r="E1596" s="164" t="s">
        <v>19</v>
      </c>
      <c r="F1596" s="159" t="s">
        <v>1724</v>
      </c>
      <c r="H1596" s="160">
        <v>28.32</v>
      </c>
      <c r="I1596" s="161"/>
      <c r="L1596" s="157"/>
      <c r="M1596" s="162"/>
      <c r="T1596" s="163"/>
      <c r="AT1596" s="164" t="s">
        <v>218</v>
      </c>
      <c r="AU1596" s="164" t="s">
        <v>85</v>
      </c>
      <c r="AV1596" s="12" t="s">
        <v>85</v>
      </c>
      <c r="AW1596" s="12" t="s">
        <v>37</v>
      </c>
      <c r="AX1596" s="12" t="s">
        <v>75</v>
      </c>
      <c r="AY1596" s="164" t="s">
        <v>147</v>
      </c>
    </row>
    <row r="1597" spans="2:65" s="13" customFormat="1" ht="11.25">
      <c r="B1597" s="165"/>
      <c r="D1597" s="158" t="s">
        <v>218</v>
      </c>
      <c r="E1597" s="166" t="s">
        <v>19</v>
      </c>
      <c r="F1597" s="167" t="s">
        <v>357</v>
      </c>
      <c r="H1597" s="166" t="s">
        <v>19</v>
      </c>
      <c r="I1597" s="168"/>
      <c r="L1597" s="165"/>
      <c r="M1597" s="169"/>
      <c r="T1597" s="170"/>
      <c r="AT1597" s="166" t="s">
        <v>218</v>
      </c>
      <c r="AU1597" s="166" t="s">
        <v>85</v>
      </c>
      <c r="AV1597" s="13" t="s">
        <v>83</v>
      </c>
      <c r="AW1597" s="13" t="s">
        <v>37</v>
      </c>
      <c r="AX1597" s="13" t="s">
        <v>75</v>
      </c>
      <c r="AY1597" s="166" t="s">
        <v>147</v>
      </c>
    </row>
    <row r="1598" spans="2:65" s="12" customFormat="1" ht="11.25">
      <c r="B1598" s="157"/>
      <c r="D1598" s="158" t="s">
        <v>218</v>
      </c>
      <c r="E1598" s="164" t="s">
        <v>19</v>
      </c>
      <c r="F1598" s="159" t="s">
        <v>358</v>
      </c>
      <c r="H1598" s="160">
        <v>3</v>
      </c>
      <c r="I1598" s="161"/>
      <c r="L1598" s="157"/>
      <c r="M1598" s="162"/>
      <c r="T1598" s="163"/>
      <c r="AT1598" s="164" t="s">
        <v>218</v>
      </c>
      <c r="AU1598" s="164" t="s">
        <v>85</v>
      </c>
      <c r="AV1598" s="12" t="s">
        <v>85</v>
      </c>
      <c r="AW1598" s="12" t="s">
        <v>37</v>
      </c>
      <c r="AX1598" s="12" t="s">
        <v>75</v>
      </c>
      <c r="AY1598" s="164" t="s">
        <v>147</v>
      </c>
    </row>
    <row r="1599" spans="2:65" s="14" customFormat="1" ht="11.25">
      <c r="B1599" s="171"/>
      <c r="D1599" s="158" t="s">
        <v>218</v>
      </c>
      <c r="E1599" s="172" t="s">
        <v>19</v>
      </c>
      <c r="F1599" s="173" t="s">
        <v>256</v>
      </c>
      <c r="H1599" s="174">
        <v>31.32</v>
      </c>
      <c r="I1599" s="175"/>
      <c r="L1599" s="171"/>
      <c r="M1599" s="176"/>
      <c r="T1599" s="177"/>
      <c r="AT1599" s="172" t="s">
        <v>218</v>
      </c>
      <c r="AU1599" s="172" t="s">
        <v>85</v>
      </c>
      <c r="AV1599" s="14" t="s">
        <v>153</v>
      </c>
      <c r="AW1599" s="14" t="s">
        <v>37</v>
      </c>
      <c r="AX1599" s="14" t="s">
        <v>83</v>
      </c>
      <c r="AY1599" s="172" t="s">
        <v>147</v>
      </c>
    </row>
    <row r="1600" spans="2:65" s="1" customFormat="1" ht="37.9" customHeight="1">
      <c r="B1600" s="32"/>
      <c r="C1600" s="128" t="s">
        <v>1735</v>
      </c>
      <c r="D1600" s="128" t="s">
        <v>149</v>
      </c>
      <c r="E1600" s="129" t="s">
        <v>1736</v>
      </c>
      <c r="F1600" s="130" t="s">
        <v>1737</v>
      </c>
      <c r="G1600" s="131" t="s">
        <v>159</v>
      </c>
      <c r="H1600" s="132">
        <v>31.32</v>
      </c>
      <c r="I1600" s="133"/>
      <c r="J1600" s="134">
        <f>ROUND(I1600*H1600,2)</f>
        <v>0</v>
      </c>
      <c r="K1600" s="135"/>
      <c r="L1600" s="32"/>
      <c r="M1600" s="136" t="s">
        <v>19</v>
      </c>
      <c r="N1600" s="137" t="s">
        <v>46</v>
      </c>
      <c r="P1600" s="138">
        <f>O1600*H1600</f>
        <v>0</v>
      </c>
      <c r="Q1600" s="138">
        <v>2.5999999999999998E-4</v>
      </c>
      <c r="R1600" s="138">
        <f>Q1600*H1600</f>
        <v>8.1431999999999997E-3</v>
      </c>
      <c r="S1600" s="138">
        <v>0</v>
      </c>
      <c r="T1600" s="139">
        <f>S1600*H1600</f>
        <v>0</v>
      </c>
      <c r="AR1600" s="140" t="s">
        <v>233</v>
      </c>
      <c r="AT1600" s="140" t="s">
        <v>149</v>
      </c>
      <c r="AU1600" s="140" t="s">
        <v>85</v>
      </c>
      <c r="AY1600" s="17" t="s">
        <v>147</v>
      </c>
      <c r="BE1600" s="141">
        <f>IF(N1600="základní",J1600,0)</f>
        <v>0</v>
      </c>
      <c r="BF1600" s="141">
        <f>IF(N1600="snížená",J1600,0)</f>
        <v>0</v>
      </c>
      <c r="BG1600" s="141">
        <f>IF(N1600="zákl. přenesená",J1600,0)</f>
        <v>0</v>
      </c>
      <c r="BH1600" s="141">
        <f>IF(N1600="sníž. přenesená",J1600,0)</f>
        <v>0</v>
      </c>
      <c r="BI1600" s="141">
        <f>IF(N1600="nulová",J1600,0)</f>
        <v>0</v>
      </c>
      <c r="BJ1600" s="17" t="s">
        <v>83</v>
      </c>
      <c r="BK1600" s="141">
        <f>ROUND(I1600*H1600,2)</f>
        <v>0</v>
      </c>
      <c r="BL1600" s="17" t="s">
        <v>233</v>
      </c>
      <c r="BM1600" s="140" t="s">
        <v>1738</v>
      </c>
    </row>
    <row r="1601" spans="2:65" s="1" customFormat="1" ht="11.25">
      <c r="B1601" s="32"/>
      <c r="D1601" s="142" t="s">
        <v>155</v>
      </c>
      <c r="F1601" s="143" t="s">
        <v>1739</v>
      </c>
      <c r="I1601" s="144"/>
      <c r="L1601" s="32"/>
      <c r="M1601" s="145"/>
      <c r="T1601" s="53"/>
      <c r="AT1601" s="17" t="s">
        <v>155</v>
      </c>
      <c r="AU1601" s="17" t="s">
        <v>85</v>
      </c>
    </row>
    <row r="1602" spans="2:65" s="13" customFormat="1" ht="22.5">
      <c r="B1602" s="165"/>
      <c r="D1602" s="158" t="s">
        <v>218</v>
      </c>
      <c r="E1602" s="166" t="s">
        <v>19</v>
      </c>
      <c r="F1602" s="167" t="s">
        <v>1723</v>
      </c>
      <c r="H1602" s="166" t="s">
        <v>19</v>
      </c>
      <c r="I1602" s="168"/>
      <c r="L1602" s="165"/>
      <c r="M1602" s="169"/>
      <c r="T1602" s="170"/>
      <c r="AT1602" s="166" t="s">
        <v>218</v>
      </c>
      <c r="AU1602" s="166" t="s">
        <v>85</v>
      </c>
      <c r="AV1602" s="13" t="s">
        <v>83</v>
      </c>
      <c r="AW1602" s="13" t="s">
        <v>37</v>
      </c>
      <c r="AX1602" s="13" t="s">
        <v>75</v>
      </c>
      <c r="AY1602" s="166" t="s">
        <v>147</v>
      </c>
    </row>
    <row r="1603" spans="2:65" s="13" customFormat="1" ht="11.25">
      <c r="B1603" s="165"/>
      <c r="D1603" s="158" t="s">
        <v>218</v>
      </c>
      <c r="E1603" s="166" t="s">
        <v>19</v>
      </c>
      <c r="F1603" s="167" t="s">
        <v>355</v>
      </c>
      <c r="H1603" s="166" t="s">
        <v>19</v>
      </c>
      <c r="I1603" s="168"/>
      <c r="L1603" s="165"/>
      <c r="M1603" s="169"/>
      <c r="T1603" s="170"/>
      <c r="AT1603" s="166" t="s">
        <v>218</v>
      </c>
      <c r="AU1603" s="166" t="s">
        <v>85</v>
      </c>
      <c r="AV1603" s="13" t="s">
        <v>83</v>
      </c>
      <c r="AW1603" s="13" t="s">
        <v>37</v>
      </c>
      <c r="AX1603" s="13" t="s">
        <v>75</v>
      </c>
      <c r="AY1603" s="166" t="s">
        <v>147</v>
      </c>
    </row>
    <row r="1604" spans="2:65" s="12" customFormat="1" ht="11.25">
      <c r="B1604" s="157"/>
      <c r="D1604" s="158" t="s">
        <v>218</v>
      </c>
      <c r="E1604" s="164" t="s">
        <v>19</v>
      </c>
      <c r="F1604" s="159" t="s">
        <v>1724</v>
      </c>
      <c r="H1604" s="160">
        <v>28.32</v>
      </c>
      <c r="I1604" s="161"/>
      <c r="L1604" s="157"/>
      <c r="M1604" s="162"/>
      <c r="T1604" s="163"/>
      <c r="AT1604" s="164" t="s">
        <v>218</v>
      </c>
      <c r="AU1604" s="164" t="s">
        <v>85</v>
      </c>
      <c r="AV1604" s="12" t="s">
        <v>85</v>
      </c>
      <c r="AW1604" s="12" t="s">
        <v>37</v>
      </c>
      <c r="AX1604" s="12" t="s">
        <v>75</v>
      </c>
      <c r="AY1604" s="164" t="s">
        <v>147</v>
      </c>
    </row>
    <row r="1605" spans="2:65" s="13" customFormat="1" ht="11.25">
      <c r="B1605" s="165"/>
      <c r="D1605" s="158" t="s">
        <v>218</v>
      </c>
      <c r="E1605" s="166" t="s">
        <v>19</v>
      </c>
      <c r="F1605" s="167" t="s">
        <v>357</v>
      </c>
      <c r="H1605" s="166" t="s">
        <v>19</v>
      </c>
      <c r="I1605" s="168"/>
      <c r="L1605" s="165"/>
      <c r="M1605" s="169"/>
      <c r="T1605" s="170"/>
      <c r="AT1605" s="166" t="s">
        <v>218</v>
      </c>
      <c r="AU1605" s="166" t="s">
        <v>85</v>
      </c>
      <c r="AV1605" s="13" t="s">
        <v>83</v>
      </c>
      <c r="AW1605" s="13" t="s">
        <v>37</v>
      </c>
      <c r="AX1605" s="13" t="s">
        <v>75</v>
      </c>
      <c r="AY1605" s="166" t="s">
        <v>147</v>
      </c>
    </row>
    <row r="1606" spans="2:65" s="12" customFormat="1" ht="11.25">
      <c r="B1606" s="157"/>
      <c r="D1606" s="158" t="s">
        <v>218</v>
      </c>
      <c r="E1606" s="164" t="s">
        <v>19</v>
      </c>
      <c r="F1606" s="159" t="s">
        <v>358</v>
      </c>
      <c r="H1606" s="160">
        <v>3</v>
      </c>
      <c r="I1606" s="161"/>
      <c r="L1606" s="157"/>
      <c r="M1606" s="162"/>
      <c r="T1606" s="163"/>
      <c r="AT1606" s="164" t="s">
        <v>218</v>
      </c>
      <c r="AU1606" s="164" t="s">
        <v>85</v>
      </c>
      <c r="AV1606" s="12" t="s">
        <v>85</v>
      </c>
      <c r="AW1606" s="12" t="s">
        <v>37</v>
      </c>
      <c r="AX1606" s="12" t="s">
        <v>75</v>
      </c>
      <c r="AY1606" s="164" t="s">
        <v>147</v>
      </c>
    </row>
    <row r="1607" spans="2:65" s="14" customFormat="1" ht="11.25">
      <c r="B1607" s="171"/>
      <c r="D1607" s="158" t="s">
        <v>218</v>
      </c>
      <c r="E1607" s="172" t="s">
        <v>19</v>
      </c>
      <c r="F1607" s="173" t="s">
        <v>256</v>
      </c>
      <c r="H1607" s="174">
        <v>31.32</v>
      </c>
      <c r="I1607" s="175"/>
      <c r="L1607" s="171"/>
      <c r="M1607" s="176"/>
      <c r="T1607" s="177"/>
      <c r="AT1607" s="172" t="s">
        <v>218</v>
      </c>
      <c r="AU1607" s="172" t="s">
        <v>85</v>
      </c>
      <c r="AV1607" s="14" t="s">
        <v>153</v>
      </c>
      <c r="AW1607" s="14" t="s">
        <v>37</v>
      </c>
      <c r="AX1607" s="14" t="s">
        <v>83</v>
      </c>
      <c r="AY1607" s="172" t="s">
        <v>147</v>
      </c>
    </row>
    <row r="1608" spans="2:65" s="1" customFormat="1" ht="16.5" customHeight="1">
      <c r="B1608" s="32"/>
      <c r="C1608" s="128" t="s">
        <v>1740</v>
      </c>
      <c r="D1608" s="128" t="s">
        <v>149</v>
      </c>
      <c r="E1608" s="129" t="s">
        <v>1741</v>
      </c>
      <c r="F1608" s="130" t="s">
        <v>1742</v>
      </c>
      <c r="G1608" s="131" t="s">
        <v>286</v>
      </c>
      <c r="H1608" s="132">
        <v>16</v>
      </c>
      <c r="I1608" s="133"/>
      <c r="J1608" s="134">
        <f>ROUND(I1608*H1608,2)</f>
        <v>0</v>
      </c>
      <c r="K1608" s="135"/>
      <c r="L1608" s="32"/>
      <c r="M1608" s="136" t="s">
        <v>19</v>
      </c>
      <c r="N1608" s="137" t="s">
        <v>46</v>
      </c>
      <c r="P1608" s="138">
        <f>O1608*H1608</f>
        <v>0</v>
      </c>
      <c r="Q1608" s="138">
        <v>0</v>
      </c>
      <c r="R1608" s="138">
        <f>Q1608*H1608</f>
        <v>0</v>
      </c>
      <c r="S1608" s="138">
        <v>0</v>
      </c>
      <c r="T1608" s="139">
        <f>S1608*H1608</f>
        <v>0</v>
      </c>
      <c r="AR1608" s="140" t="s">
        <v>233</v>
      </c>
      <c r="AT1608" s="140" t="s">
        <v>149</v>
      </c>
      <c r="AU1608" s="140" t="s">
        <v>85</v>
      </c>
      <c r="AY1608" s="17" t="s">
        <v>147</v>
      </c>
      <c r="BE1608" s="141">
        <f>IF(N1608="základní",J1608,0)</f>
        <v>0</v>
      </c>
      <c r="BF1608" s="141">
        <f>IF(N1608="snížená",J1608,0)</f>
        <v>0</v>
      </c>
      <c r="BG1608" s="141">
        <f>IF(N1608="zákl. přenesená",J1608,0)</f>
        <v>0</v>
      </c>
      <c r="BH1608" s="141">
        <f>IF(N1608="sníž. přenesená",J1608,0)</f>
        <v>0</v>
      </c>
      <c r="BI1608" s="141">
        <f>IF(N1608="nulová",J1608,0)</f>
        <v>0</v>
      </c>
      <c r="BJ1608" s="17" t="s">
        <v>83</v>
      </c>
      <c r="BK1608" s="141">
        <f>ROUND(I1608*H1608,2)</f>
        <v>0</v>
      </c>
      <c r="BL1608" s="17" t="s">
        <v>233</v>
      </c>
      <c r="BM1608" s="140" t="s">
        <v>1743</v>
      </c>
    </row>
    <row r="1609" spans="2:65" s="13" customFormat="1" ht="22.5">
      <c r="B1609" s="165"/>
      <c r="D1609" s="158" t="s">
        <v>218</v>
      </c>
      <c r="E1609" s="166" t="s">
        <v>19</v>
      </c>
      <c r="F1609" s="167" t="s">
        <v>1744</v>
      </c>
      <c r="H1609" s="166" t="s">
        <v>19</v>
      </c>
      <c r="I1609" s="168"/>
      <c r="L1609" s="165"/>
      <c r="M1609" s="169"/>
      <c r="T1609" s="170"/>
      <c r="AT1609" s="166" t="s">
        <v>218</v>
      </c>
      <c r="AU1609" s="166" t="s">
        <v>85</v>
      </c>
      <c r="AV1609" s="13" t="s">
        <v>83</v>
      </c>
      <c r="AW1609" s="13" t="s">
        <v>37</v>
      </c>
      <c r="AX1609" s="13" t="s">
        <v>75</v>
      </c>
      <c r="AY1609" s="166" t="s">
        <v>147</v>
      </c>
    </row>
    <row r="1610" spans="2:65" s="13" customFormat="1" ht="11.25">
      <c r="B1610" s="165"/>
      <c r="D1610" s="158" t="s">
        <v>218</v>
      </c>
      <c r="E1610" s="166" t="s">
        <v>19</v>
      </c>
      <c r="F1610" s="167" t="s">
        <v>1745</v>
      </c>
      <c r="H1610" s="166" t="s">
        <v>19</v>
      </c>
      <c r="I1610" s="168"/>
      <c r="L1610" s="165"/>
      <c r="M1610" s="169"/>
      <c r="T1610" s="170"/>
      <c r="AT1610" s="166" t="s">
        <v>218</v>
      </c>
      <c r="AU1610" s="166" t="s">
        <v>85</v>
      </c>
      <c r="AV1610" s="13" t="s">
        <v>83</v>
      </c>
      <c r="AW1610" s="13" t="s">
        <v>37</v>
      </c>
      <c r="AX1610" s="13" t="s">
        <v>75</v>
      </c>
      <c r="AY1610" s="166" t="s">
        <v>147</v>
      </c>
    </row>
    <row r="1611" spans="2:65" s="13" customFormat="1" ht="33.75">
      <c r="B1611" s="165"/>
      <c r="D1611" s="158" t="s">
        <v>218</v>
      </c>
      <c r="E1611" s="166" t="s">
        <v>19</v>
      </c>
      <c r="F1611" s="167" t="s">
        <v>1746</v>
      </c>
      <c r="H1611" s="166" t="s">
        <v>19</v>
      </c>
      <c r="I1611" s="168"/>
      <c r="L1611" s="165"/>
      <c r="M1611" s="169"/>
      <c r="T1611" s="170"/>
      <c r="AT1611" s="166" t="s">
        <v>218</v>
      </c>
      <c r="AU1611" s="166" t="s">
        <v>85</v>
      </c>
      <c r="AV1611" s="13" t="s">
        <v>83</v>
      </c>
      <c r="AW1611" s="13" t="s">
        <v>37</v>
      </c>
      <c r="AX1611" s="13" t="s">
        <v>75</v>
      </c>
      <c r="AY1611" s="166" t="s">
        <v>147</v>
      </c>
    </row>
    <row r="1612" spans="2:65" s="13" customFormat="1" ht="11.25">
      <c r="B1612" s="165"/>
      <c r="D1612" s="158" t="s">
        <v>218</v>
      </c>
      <c r="E1612" s="166" t="s">
        <v>19</v>
      </c>
      <c r="F1612" s="167" t="s">
        <v>1747</v>
      </c>
      <c r="H1612" s="166" t="s">
        <v>19</v>
      </c>
      <c r="I1612" s="168"/>
      <c r="L1612" s="165"/>
      <c r="M1612" s="169"/>
      <c r="T1612" s="170"/>
      <c r="AT1612" s="166" t="s">
        <v>218</v>
      </c>
      <c r="AU1612" s="166" t="s">
        <v>85</v>
      </c>
      <c r="AV1612" s="13" t="s">
        <v>83</v>
      </c>
      <c r="AW1612" s="13" t="s">
        <v>37</v>
      </c>
      <c r="AX1612" s="13" t="s">
        <v>75</v>
      </c>
      <c r="AY1612" s="166" t="s">
        <v>147</v>
      </c>
    </row>
    <row r="1613" spans="2:65" s="13" customFormat="1" ht="11.25">
      <c r="B1613" s="165"/>
      <c r="D1613" s="158" t="s">
        <v>218</v>
      </c>
      <c r="E1613" s="166" t="s">
        <v>19</v>
      </c>
      <c r="F1613" s="167" t="s">
        <v>1748</v>
      </c>
      <c r="H1613" s="166" t="s">
        <v>19</v>
      </c>
      <c r="I1613" s="168"/>
      <c r="L1613" s="165"/>
      <c r="M1613" s="169"/>
      <c r="T1613" s="170"/>
      <c r="AT1613" s="166" t="s">
        <v>218</v>
      </c>
      <c r="AU1613" s="166" t="s">
        <v>85</v>
      </c>
      <c r="AV1613" s="13" t="s">
        <v>83</v>
      </c>
      <c r="AW1613" s="13" t="s">
        <v>37</v>
      </c>
      <c r="AX1613" s="13" t="s">
        <v>75</v>
      </c>
      <c r="AY1613" s="166" t="s">
        <v>147</v>
      </c>
    </row>
    <row r="1614" spans="2:65" s="13" customFormat="1" ht="11.25">
      <c r="B1614" s="165"/>
      <c r="D1614" s="158" t="s">
        <v>218</v>
      </c>
      <c r="E1614" s="166" t="s">
        <v>19</v>
      </c>
      <c r="F1614" s="167" t="s">
        <v>1749</v>
      </c>
      <c r="H1614" s="166" t="s">
        <v>19</v>
      </c>
      <c r="I1614" s="168"/>
      <c r="L1614" s="165"/>
      <c r="M1614" s="169"/>
      <c r="T1614" s="170"/>
      <c r="AT1614" s="166" t="s">
        <v>218</v>
      </c>
      <c r="AU1614" s="166" t="s">
        <v>85</v>
      </c>
      <c r="AV1614" s="13" t="s">
        <v>83</v>
      </c>
      <c r="AW1614" s="13" t="s">
        <v>37</v>
      </c>
      <c r="AX1614" s="13" t="s">
        <v>75</v>
      </c>
      <c r="AY1614" s="166" t="s">
        <v>147</v>
      </c>
    </row>
    <row r="1615" spans="2:65" s="13" customFormat="1" ht="11.25">
      <c r="B1615" s="165"/>
      <c r="D1615" s="158" t="s">
        <v>218</v>
      </c>
      <c r="E1615" s="166" t="s">
        <v>19</v>
      </c>
      <c r="F1615" s="167" t="s">
        <v>1750</v>
      </c>
      <c r="H1615" s="166" t="s">
        <v>19</v>
      </c>
      <c r="I1615" s="168"/>
      <c r="L1615" s="165"/>
      <c r="M1615" s="169"/>
      <c r="T1615" s="170"/>
      <c r="AT1615" s="166" t="s">
        <v>218</v>
      </c>
      <c r="AU1615" s="166" t="s">
        <v>85</v>
      </c>
      <c r="AV1615" s="13" t="s">
        <v>83</v>
      </c>
      <c r="AW1615" s="13" t="s">
        <v>37</v>
      </c>
      <c r="AX1615" s="13" t="s">
        <v>75</v>
      </c>
      <c r="AY1615" s="166" t="s">
        <v>147</v>
      </c>
    </row>
    <row r="1616" spans="2:65" s="12" customFormat="1" ht="11.25">
      <c r="B1616" s="157"/>
      <c r="D1616" s="158" t="s">
        <v>218</v>
      </c>
      <c r="E1616" s="164" t="s">
        <v>19</v>
      </c>
      <c r="F1616" s="159" t="s">
        <v>233</v>
      </c>
      <c r="H1616" s="160">
        <v>16</v>
      </c>
      <c r="I1616" s="161"/>
      <c r="L1616" s="157"/>
      <c r="M1616" s="179"/>
      <c r="N1616" s="180"/>
      <c r="O1616" s="180"/>
      <c r="P1616" s="180"/>
      <c r="Q1616" s="180"/>
      <c r="R1616" s="180"/>
      <c r="S1616" s="180"/>
      <c r="T1616" s="181"/>
      <c r="AT1616" s="164" t="s">
        <v>218</v>
      </c>
      <c r="AU1616" s="164" t="s">
        <v>85</v>
      </c>
      <c r="AV1616" s="12" t="s">
        <v>85</v>
      </c>
      <c r="AW1616" s="12" t="s">
        <v>37</v>
      </c>
      <c r="AX1616" s="12" t="s">
        <v>83</v>
      </c>
      <c r="AY1616" s="164" t="s">
        <v>147</v>
      </c>
    </row>
    <row r="1617" spans="2:12" s="1" customFormat="1" ht="6.95" customHeight="1">
      <c r="B1617" s="41"/>
      <c r="C1617" s="42"/>
      <c r="D1617" s="42"/>
      <c r="E1617" s="42"/>
      <c r="F1617" s="42"/>
      <c r="G1617" s="42"/>
      <c r="H1617" s="42"/>
      <c r="I1617" s="42"/>
      <c r="J1617" s="42"/>
      <c r="K1617" s="42"/>
      <c r="L1617" s="32"/>
    </row>
  </sheetData>
  <sheetProtection algorithmName="SHA-512" hashValue="6K80WwrLczPr3CnhjaFs+eQ5PvtXatlJhdVlJS+npKdMJsQDWj8DioNKUjV62XdUClaXqGDCevk0TzNlRqKUcA==" saltValue="8o0QGY/+LmAzuquCIco4kOU336QtzeVDHh9ye97eCFEPQNVi06RUeOzUYYsNk1Q3bzmNfduegB7iJA0i3eMT3A==" spinCount="100000" sheet="1" objects="1" scenarios="1" formatColumns="0" formatRows="0" autoFilter="0"/>
  <autoFilter ref="C104:K1616" xr:uid="{00000000-0009-0000-0000-000001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09" r:id="rId1" xr:uid="{00000000-0004-0000-0100-000000000000}"/>
    <hyperlink ref="F111" r:id="rId2" xr:uid="{00000000-0004-0000-0100-000001000000}"/>
    <hyperlink ref="F113" r:id="rId3" xr:uid="{00000000-0004-0000-0100-000002000000}"/>
    <hyperlink ref="F115" r:id="rId4" xr:uid="{00000000-0004-0000-0100-000003000000}"/>
    <hyperlink ref="F117" r:id="rId5" xr:uid="{00000000-0004-0000-0100-000004000000}"/>
    <hyperlink ref="F119" r:id="rId6" xr:uid="{00000000-0004-0000-0100-000005000000}"/>
    <hyperlink ref="F121" r:id="rId7" xr:uid="{00000000-0004-0000-0100-000006000000}"/>
    <hyperlink ref="F123" r:id="rId8" xr:uid="{00000000-0004-0000-0100-000007000000}"/>
    <hyperlink ref="F125" r:id="rId9" xr:uid="{00000000-0004-0000-0100-000008000000}"/>
    <hyperlink ref="F127" r:id="rId10" xr:uid="{00000000-0004-0000-0100-000009000000}"/>
    <hyperlink ref="F129" r:id="rId11" xr:uid="{00000000-0004-0000-0100-00000A000000}"/>
    <hyperlink ref="F131" r:id="rId12" xr:uid="{00000000-0004-0000-0100-00000B000000}"/>
    <hyperlink ref="F135" r:id="rId13" xr:uid="{00000000-0004-0000-0100-00000C000000}"/>
    <hyperlink ref="F138" r:id="rId14" xr:uid="{00000000-0004-0000-0100-00000D000000}"/>
    <hyperlink ref="F147" r:id="rId15" xr:uid="{00000000-0004-0000-0100-00000E000000}"/>
    <hyperlink ref="F153" r:id="rId16" xr:uid="{00000000-0004-0000-0100-00000F000000}"/>
    <hyperlink ref="F159" r:id="rId17" xr:uid="{00000000-0004-0000-0100-000010000000}"/>
    <hyperlink ref="F165" r:id="rId18" xr:uid="{00000000-0004-0000-0100-000011000000}"/>
    <hyperlink ref="F171" r:id="rId19" xr:uid="{00000000-0004-0000-0100-000012000000}"/>
    <hyperlink ref="F178" r:id="rId20" xr:uid="{00000000-0004-0000-0100-000013000000}"/>
    <hyperlink ref="F185" r:id="rId21" xr:uid="{00000000-0004-0000-0100-000014000000}"/>
    <hyperlink ref="F192" r:id="rId22" xr:uid="{00000000-0004-0000-0100-000015000000}"/>
    <hyperlink ref="F194" r:id="rId23" xr:uid="{00000000-0004-0000-0100-000016000000}"/>
    <hyperlink ref="F198" r:id="rId24" xr:uid="{00000000-0004-0000-0100-000017000000}"/>
    <hyperlink ref="F202" r:id="rId25" xr:uid="{00000000-0004-0000-0100-000018000000}"/>
    <hyperlink ref="F204" r:id="rId26" xr:uid="{00000000-0004-0000-0100-000019000000}"/>
    <hyperlink ref="F210" r:id="rId27" xr:uid="{00000000-0004-0000-0100-00001A000000}"/>
    <hyperlink ref="F215" r:id="rId28" xr:uid="{00000000-0004-0000-0100-00001B000000}"/>
    <hyperlink ref="F223" r:id="rId29" xr:uid="{00000000-0004-0000-0100-00001C000000}"/>
    <hyperlink ref="F231" r:id="rId30" xr:uid="{00000000-0004-0000-0100-00001D000000}"/>
    <hyperlink ref="F235" r:id="rId31" xr:uid="{00000000-0004-0000-0100-00001E000000}"/>
    <hyperlink ref="F240" r:id="rId32" xr:uid="{00000000-0004-0000-0100-00001F000000}"/>
    <hyperlink ref="F259" r:id="rId33" xr:uid="{00000000-0004-0000-0100-000020000000}"/>
    <hyperlink ref="F275" r:id="rId34" xr:uid="{00000000-0004-0000-0100-000021000000}"/>
    <hyperlink ref="F347" r:id="rId35" xr:uid="{00000000-0004-0000-0100-000022000000}"/>
    <hyperlink ref="F354" r:id="rId36" xr:uid="{00000000-0004-0000-0100-000023000000}"/>
    <hyperlink ref="F362" r:id="rId37" xr:uid="{00000000-0004-0000-0100-000024000000}"/>
    <hyperlink ref="F370" r:id="rId38" xr:uid="{00000000-0004-0000-0100-000025000000}"/>
    <hyperlink ref="F376" r:id="rId39" xr:uid="{00000000-0004-0000-0100-000026000000}"/>
    <hyperlink ref="F382" r:id="rId40" xr:uid="{00000000-0004-0000-0100-000027000000}"/>
    <hyperlink ref="F400" r:id="rId41" xr:uid="{00000000-0004-0000-0100-000028000000}"/>
    <hyperlink ref="F426" r:id="rId42" xr:uid="{00000000-0004-0000-0100-000029000000}"/>
    <hyperlink ref="F547" r:id="rId43" xr:uid="{00000000-0004-0000-0100-00002A000000}"/>
    <hyperlink ref="F550" r:id="rId44" xr:uid="{00000000-0004-0000-0100-00002B000000}"/>
    <hyperlink ref="F582" r:id="rId45" xr:uid="{00000000-0004-0000-0100-00002C000000}"/>
    <hyperlink ref="F605" r:id="rId46" xr:uid="{00000000-0004-0000-0100-00002D000000}"/>
    <hyperlink ref="F788" r:id="rId47" xr:uid="{00000000-0004-0000-0100-00002E000000}"/>
    <hyperlink ref="F791" r:id="rId48" xr:uid="{00000000-0004-0000-0100-00002F000000}"/>
    <hyperlink ref="F807" r:id="rId49" xr:uid="{00000000-0004-0000-0100-000030000000}"/>
    <hyperlink ref="F823" r:id="rId50" xr:uid="{00000000-0004-0000-0100-000031000000}"/>
    <hyperlink ref="F902" r:id="rId51" xr:uid="{00000000-0004-0000-0100-000032000000}"/>
    <hyperlink ref="F906" r:id="rId52" xr:uid="{00000000-0004-0000-0100-000033000000}"/>
    <hyperlink ref="F947" r:id="rId53" xr:uid="{00000000-0004-0000-0100-000034000000}"/>
    <hyperlink ref="F962" r:id="rId54" xr:uid="{00000000-0004-0000-0100-000035000000}"/>
    <hyperlink ref="F964" r:id="rId55" xr:uid="{00000000-0004-0000-0100-000036000000}"/>
    <hyperlink ref="F966" r:id="rId56" xr:uid="{00000000-0004-0000-0100-000037000000}"/>
    <hyperlink ref="F968" r:id="rId57" xr:uid="{00000000-0004-0000-0100-000038000000}"/>
    <hyperlink ref="F970" r:id="rId58" xr:uid="{00000000-0004-0000-0100-000039000000}"/>
    <hyperlink ref="F972" r:id="rId59" xr:uid="{00000000-0004-0000-0100-00003A000000}"/>
    <hyperlink ref="F1013" r:id="rId60" xr:uid="{00000000-0004-0000-0100-00003B000000}"/>
    <hyperlink ref="F1028" r:id="rId61" xr:uid="{00000000-0004-0000-0100-00003C000000}"/>
    <hyperlink ref="F1032" r:id="rId62" xr:uid="{00000000-0004-0000-0100-00003D000000}"/>
    <hyperlink ref="F1035" r:id="rId63" xr:uid="{00000000-0004-0000-0100-00003E000000}"/>
    <hyperlink ref="F1050" r:id="rId64" xr:uid="{00000000-0004-0000-0100-00003F000000}"/>
    <hyperlink ref="F1054" r:id="rId65" xr:uid="{00000000-0004-0000-0100-000040000000}"/>
    <hyperlink ref="F1057" r:id="rId66" xr:uid="{00000000-0004-0000-0100-000041000000}"/>
    <hyperlink ref="F1066" r:id="rId67" xr:uid="{00000000-0004-0000-0100-000042000000}"/>
    <hyperlink ref="F1070" r:id="rId68" xr:uid="{00000000-0004-0000-0100-000043000000}"/>
    <hyperlink ref="F1072" r:id="rId69" xr:uid="{00000000-0004-0000-0100-000044000000}"/>
    <hyperlink ref="F1075" r:id="rId70" xr:uid="{00000000-0004-0000-0100-000045000000}"/>
    <hyperlink ref="F1079" r:id="rId71" xr:uid="{00000000-0004-0000-0100-000046000000}"/>
    <hyperlink ref="F1083" r:id="rId72" xr:uid="{00000000-0004-0000-0100-000047000000}"/>
    <hyperlink ref="F1087" r:id="rId73" xr:uid="{00000000-0004-0000-0100-000048000000}"/>
    <hyperlink ref="F1126" r:id="rId74" xr:uid="{00000000-0004-0000-0100-000049000000}"/>
    <hyperlink ref="F1129" r:id="rId75" xr:uid="{00000000-0004-0000-0100-00004A000000}"/>
    <hyperlink ref="F1191" r:id="rId76" xr:uid="{00000000-0004-0000-0100-00004B000000}"/>
    <hyperlink ref="F1193" r:id="rId77" xr:uid="{00000000-0004-0000-0100-00004C000000}"/>
    <hyperlink ref="F1195" r:id="rId78" xr:uid="{00000000-0004-0000-0100-00004D000000}"/>
    <hyperlink ref="F1200" r:id="rId79" xr:uid="{00000000-0004-0000-0100-00004E000000}"/>
    <hyperlink ref="F1202" r:id="rId80" xr:uid="{00000000-0004-0000-0100-00004F000000}"/>
    <hyperlink ref="F1204" r:id="rId81" xr:uid="{00000000-0004-0000-0100-000050000000}"/>
    <hyperlink ref="F1206" r:id="rId82" xr:uid="{00000000-0004-0000-0100-000051000000}"/>
    <hyperlink ref="F1208" r:id="rId83" xr:uid="{00000000-0004-0000-0100-000052000000}"/>
    <hyperlink ref="F1211" r:id="rId84" xr:uid="{00000000-0004-0000-0100-000053000000}"/>
    <hyperlink ref="F1215" r:id="rId85" xr:uid="{00000000-0004-0000-0100-000054000000}"/>
    <hyperlink ref="F1219" r:id="rId86" xr:uid="{00000000-0004-0000-0100-000055000000}"/>
    <hyperlink ref="F1223" r:id="rId87" xr:uid="{00000000-0004-0000-0100-000056000000}"/>
    <hyperlink ref="F1230" r:id="rId88" xr:uid="{00000000-0004-0000-0100-000057000000}"/>
    <hyperlink ref="F1239" r:id="rId89" xr:uid="{00000000-0004-0000-0100-000058000000}"/>
    <hyperlink ref="F1242" r:id="rId90" xr:uid="{00000000-0004-0000-0100-000059000000}"/>
    <hyperlink ref="F1245" r:id="rId91" xr:uid="{00000000-0004-0000-0100-00005A000000}"/>
    <hyperlink ref="F1248" r:id="rId92" xr:uid="{00000000-0004-0000-0100-00005B000000}"/>
    <hyperlink ref="F1251" r:id="rId93" xr:uid="{00000000-0004-0000-0100-00005C000000}"/>
    <hyperlink ref="F1254" r:id="rId94" xr:uid="{00000000-0004-0000-0100-00005D000000}"/>
    <hyperlink ref="F1259" r:id="rId95" xr:uid="{00000000-0004-0000-0100-00005E000000}"/>
    <hyperlink ref="F1262" r:id="rId96" xr:uid="{00000000-0004-0000-0100-00005F000000}"/>
    <hyperlink ref="F1267" r:id="rId97" xr:uid="{00000000-0004-0000-0100-000060000000}"/>
    <hyperlink ref="F1270" r:id="rId98" xr:uid="{00000000-0004-0000-0100-000061000000}"/>
    <hyperlink ref="F1273" r:id="rId99" xr:uid="{00000000-0004-0000-0100-000062000000}"/>
    <hyperlink ref="F1278" r:id="rId100" xr:uid="{00000000-0004-0000-0100-000063000000}"/>
    <hyperlink ref="F1285" r:id="rId101" xr:uid="{00000000-0004-0000-0100-000064000000}"/>
    <hyperlink ref="F1289" r:id="rId102" xr:uid="{00000000-0004-0000-0100-000065000000}"/>
    <hyperlink ref="F1293" r:id="rId103" xr:uid="{00000000-0004-0000-0100-000066000000}"/>
    <hyperlink ref="F1297" r:id="rId104" xr:uid="{00000000-0004-0000-0100-000067000000}"/>
    <hyperlink ref="F1300" r:id="rId105" xr:uid="{00000000-0004-0000-0100-000068000000}"/>
    <hyperlink ref="F1302" r:id="rId106" xr:uid="{00000000-0004-0000-0100-000069000000}"/>
    <hyperlink ref="F1305" r:id="rId107" xr:uid="{00000000-0004-0000-0100-00006A000000}"/>
    <hyperlink ref="F1307" r:id="rId108" xr:uid="{00000000-0004-0000-0100-00006B000000}"/>
    <hyperlink ref="F1309" r:id="rId109" xr:uid="{00000000-0004-0000-0100-00006C000000}"/>
    <hyperlink ref="F1318" r:id="rId110" xr:uid="{00000000-0004-0000-0100-00006D000000}"/>
    <hyperlink ref="F1320" r:id="rId111" xr:uid="{00000000-0004-0000-0100-00006E000000}"/>
    <hyperlink ref="F1323" r:id="rId112" xr:uid="{00000000-0004-0000-0100-00006F000000}"/>
    <hyperlink ref="F1325" r:id="rId113" xr:uid="{00000000-0004-0000-0100-000070000000}"/>
    <hyperlink ref="F1328" r:id="rId114" xr:uid="{00000000-0004-0000-0100-000071000000}"/>
    <hyperlink ref="F1331" r:id="rId115" xr:uid="{00000000-0004-0000-0100-000072000000}"/>
    <hyperlink ref="F1334" r:id="rId116" xr:uid="{00000000-0004-0000-0100-000073000000}"/>
    <hyperlink ref="F1336" r:id="rId117" xr:uid="{00000000-0004-0000-0100-000074000000}"/>
    <hyperlink ref="F1341" r:id="rId118" xr:uid="{00000000-0004-0000-0100-000075000000}"/>
    <hyperlink ref="F1345" r:id="rId119" xr:uid="{00000000-0004-0000-0100-000076000000}"/>
    <hyperlink ref="F1350" r:id="rId120" xr:uid="{00000000-0004-0000-0100-000077000000}"/>
    <hyperlink ref="F1352" r:id="rId121" xr:uid="{00000000-0004-0000-0100-000078000000}"/>
    <hyperlink ref="F1354" r:id="rId122" xr:uid="{00000000-0004-0000-0100-000079000000}"/>
    <hyperlink ref="F1357" r:id="rId123" xr:uid="{00000000-0004-0000-0100-00007A000000}"/>
    <hyperlink ref="F1362" r:id="rId124" xr:uid="{00000000-0004-0000-0100-00007B000000}"/>
    <hyperlink ref="F1398" r:id="rId125" xr:uid="{00000000-0004-0000-0100-00007C000000}"/>
    <hyperlink ref="F1400" r:id="rId126" xr:uid="{00000000-0004-0000-0100-00007D000000}"/>
    <hyperlink ref="F1402" r:id="rId127" xr:uid="{00000000-0004-0000-0100-00007E000000}"/>
    <hyperlink ref="F1407" r:id="rId128" xr:uid="{00000000-0004-0000-0100-00007F000000}"/>
    <hyperlink ref="F1409" r:id="rId129" xr:uid="{00000000-0004-0000-0100-000080000000}"/>
    <hyperlink ref="F1411" r:id="rId130" xr:uid="{00000000-0004-0000-0100-000081000000}"/>
    <hyperlink ref="F1453" r:id="rId131" xr:uid="{00000000-0004-0000-0100-000082000000}"/>
    <hyperlink ref="F1457" r:id="rId132" xr:uid="{00000000-0004-0000-0100-000083000000}"/>
    <hyperlink ref="F1459" r:id="rId133" xr:uid="{00000000-0004-0000-0100-000084000000}"/>
    <hyperlink ref="F1461" r:id="rId134" xr:uid="{00000000-0004-0000-0100-000085000000}"/>
    <hyperlink ref="F1464" r:id="rId135" xr:uid="{00000000-0004-0000-0100-000086000000}"/>
    <hyperlink ref="F1468" r:id="rId136" xr:uid="{00000000-0004-0000-0100-000087000000}"/>
    <hyperlink ref="F1471" r:id="rId137" xr:uid="{00000000-0004-0000-0100-000088000000}"/>
    <hyperlink ref="F1477" r:id="rId138" xr:uid="{00000000-0004-0000-0100-000089000000}"/>
    <hyperlink ref="F1484" r:id="rId139" xr:uid="{00000000-0004-0000-0100-00008A000000}"/>
    <hyperlink ref="F1487" r:id="rId140" xr:uid="{00000000-0004-0000-0100-00008B000000}"/>
    <hyperlink ref="F1528" r:id="rId141" xr:uid="{00000000-0004-0000-0100-00008C000000}"/>
    <hyperlink ref="F1533" r:id="rId142" xr:uid="{00000000-0004-0000-0100-00008D000000}"/>
    <hyperlink ref="F1540" r:id="rId143" xr:uid="{00000000-0004-0000-0100-00008E000000}"/>
    <hyperlink ref="F1544" r:id="rId144" xr:uid="{00000000-0004-0000-0100-00008F000000}"/>
    <hyperlink ref="F1557" r:id="rId145" xr:uid="{00000000-0004-0000-0100-000090000000}"/>
    <hyperlink ref="F1570" r:id="rId146" xr:uid="{00000000-0004-0000-0100-000091000000}"/>
    <hyperlink ref="F1577" r:id="rId147" xr:uid="{00000000-0004-0000-0100-000092000000}"/>
    <hyperlink ref="F1585" r:id="rId148" xr:uid="{00000000-0004-0000-0100-000093000000}"/>
    <hyperlink ref="F1593" r:id="rId149" xr:uid="{00000000-0004-0000-0100-000094000000}"/>
    <hyperlink ref="F1601" r:id="rId150" xr:uid="{00000000-0004-0000-0100-00009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98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OA Vlašim – Dokončení PD – Revitalizace obvodového pláště</v>
      </c>
      <c r="F7" s="309"/>
      <c r="G7" s="309"/>
      <c r="H7" s="309"/>
      <c r="L7" s="20"/>
    </row>
    <row r="8" spans="2:46" s="1" customFormat="1" ht="12" customHeight="1">
      <c r="B8" s="32"/>
      <c r="D8" s="27" t="s">
        <v>99</v>
      </c>
      <c r="L8" s="32"/>
    </row>
    <row r="9" spans="2:46" s="1" customFormat="1" ht="16.5" customHeight="1">
      <c r="B9" s="32"/>
      <c r="E9" s="271" t="s">
        <v>1751</v>
      </c>
      <c r="F9" s="310"/>
      <c r="G9" s="310"/>
      <c r="H9" s="31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1752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1752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1" t="str">
        <f>'Rekapitulace stavby'!E14</f>
        <v>Vyplň údaj</v>
      </c>
      <c r="F18" s="292"/>
      <c r="G18" s="292"/>
      <c r="H18" s="292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34</v>
      </c>
      <c r="L23" s="32"/>
    </row>
    <row r="24" spans="2:12" s="1" customFormat="1" ht="18" customHeight="1">
      <c r="B24" s="32"/>
      <c r="E24" s="25" t="s">
        <v>35</v>
      </c>
      <c r="I24" s="27" t="s">
        <v>29</v>
      </c>
      <c r="J24" s="25" t="s">
        <v>36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6"/>
      <c r="E27" s="297" t="s">
        <v>19</v>
      </c>
      <c r="F27" s="297"/>
      <c r="G27" s="297"/>
      <c r="H27" s="29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41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8">
        <f>ROUND((SUM(BE83:BE158)),  2)</f>
        <v>0</v>
      </c>
      <c r="I33" s="89">
        <v>0.21</v>
      </c>
      <c r="J33" s="88">
        <f>ROUND(((SUM(BE83:BE158))*I33),  2)</f>
        <v>0</v>
      </c>
      <c r="L33" s="32"/>
    </row>
    <row r="34" spans="2:12" s="1" customFormat="1" ht="14.45" customHeight="1">
      <c r="B34" s="32"/>
      <c r="E34" s="27" t="s">
        <v>47</v>
      </c>
      <c r="F34" s="88">
        <f>ROUND((SUM(BF83:BF158)),  2)</f>
        <v>0</v>
      </c>
      <c r="I34" s="89">
        <v>0.15</v>
      </c>
      <c r="J34" s="88">
        <f>ROUND(((SUM(BF83:BF158))*I34),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8">
        <f>ROUND((SUM(BG83:BG158)),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8">
        <f>ROUND((SUM(BH83:BH158)),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8">
        <f>ROUND((SUM(BI83:BI158)),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51</v>
      </c>
      <c r="E39" s="54"/>
      <c r="F39" s="54"/>
      <c r="G39" s="92" t="s">
        <v>52</v>
      </c>
      <c r="H39" s="93" t="s">
        <v>53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OA Vlašim – Dokončení PD – Revitalizace obvodového pláště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99</v>
      </c>
      <c r="L49" s="32"/>
    </row>
    <row r="50" spans="2:47" s="1" customFormat="1" ht="16.5" customHeight="1">
      <c r="B50" s="32"/>
      <c r="E50" s="271" t="str">
        <f>E9</f>
        <v>SO 01-2 - Hromosvod Obchodní akademie</v>
      </c>
      <c r="F50" s="310"/>
      <c r="G50" s="310"/>
      <c r="H50" s="31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Obchodní akademie Vlašim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Obchodní akademie Vlašim</v>
      </c>
      <c r="I54" s="27" t="s">
        <v>33</v>
      </c>
      <c r="J54" s="30" t="str">
        <f>E21</f>
        <v>Saffron  Universe s.r.o.</v>
      </c>
      <c r="L54" s="32"/>
    </row>
    <row r="55" spans="2:47" s="1" customFormat="1" ht="25.7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Saffron  Universe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103</v>
      </c>
      <c r="D57" s="90"/>
      <c r="E57" s="90"/>
      <c r="F57" s="90"/>
      <c r="G57" s="90"/>
      <c r="H57" s="90"/>
      <c r="I57" s="90"/>
      <c r="J57" s="97" t="s">
        <v>104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73</v>
      </c>
      <c r="J59" s="63">
        <f>J83</f>
        <v>0</v>
      </c>
      <c r="L59" s="32"/>
      <c r="AU59" s="17" t="s">
        <v>105</v>
      </c>
    </row>
    <row r="60" spans="2:47" s="8" customFormat="1" ht="24.95" customHeight="1">
      <c r="B60" s="99"/>
      <c r="D60" s="100" t="s">
        <v>118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899999999999999" customHeight="1">
      <c r="B61" s="103"/>
      <c r="D61" s="104" t="s">
        <v>122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8" customFormat="1" ht="24.95" customHeight="1">
      <c r="B62" s="99"/>
      <c r="D62" s="100" t="s">
        <v>1753</v>
      </c>
      <c r="E62" s="101"/>
      <c r="F62" s="101"/>
      <c r="G62" s="101"/>
      <c r="H62" s="101"/>
      <c r="I62" s="101"/>
      <c r="J62" s="102">
        <f>J152</f>
        <v>0</v>
      </c>
      <c r="L62" s="99"/>
    </row>
    <row r="63" spans="2:47" s="9" customFormat="1" ht="19.899999999999999" customHeight="1">
      <c r="B63" s="103"/>
      <c r="D63" s="104" t="s">
        <v>1754</v>
      </c>
      <c r="E63" s="105"/>
      <c r="F63" s="105"/>
      <c r="G63" s="105"/>
      <c r="H63" s="105"/>
      <c r="I63" s="105"/>
      <c r="J63" s="106">
        <f>J153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132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08" t="str">
        <f>E7</f>
        <v>OA Vlašim – Dokončení PD – Revitalizace obvodového pláště</v>
      </c>
      <c r="F73" s="309"/>
      <c r="G73" s="309"/>
      <c r="H73" s="309"/>
      <c r="L73" s="32"/>
    </row>
    <row r="74" spans="2:12" s="1" customFormat="1" ht="12" customHeight="1">
      <c r="B74" s="32"/>
      <c r="C74" s="27" t="s">
        <v>99</v>
      </c>
      <c r="L74" s="32"/>
    </row>
    <row r="75" spans="2:12" s="1" customFormat="1" ht="16.5" customHeight="1">
      <c r="B75" s="32"/>
      <c r="E75" s="271" t="str">
        <f>E9</f>
        <v>SO 01-2 - Hromosvod Obchodní akademie</v>
      </c>
      <c r="F75" s="310"/>
      <c r="G75" s="310"/>
      <c r="H75" s="310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>Obchodní akademie Vlašim</v>
      </c>
      <c r="I77" s="27" t="s">
        <v>23</v>
      </c>
      <c r="J77" s="49" t="str">
        <f>IF(J12="","",J12)</f>
        <v>19. 10. 2023</v>
      </c>
      <c r="L77" s="32"/>
    </row>
    <row r="78" spans="2:12" s="1" customFormat="1" ht="6.95" customHeight="1">
      <c r="B78" s="32"/>
      <c r="L78" s="32"/>
    </row>
    <row r="79" spans="2:12" s="1" customFormat="1" ht="25.7" customHeight="1">
      <c r="B79" s="32"/>
      <c r="C79" s="27" t="s">
        <v>25</v>
      </c>
      <c r="F79" s="25" t="str">
        <f>E15</f>
        <v>Obchodní akademie Vlašim</v>
      </c>
      <c r="I79" s="27" t="s">
        <v>33</v>
      </c>
      <c r="J79" s="30" t="str">
        <f>E21</f>
        <v>Saffron  Universe s.r.o.</v>
      </c>
      <c r="L79" s="32"/>
    </row>
    <row r="80" spans="2:12" s="1" customFormat="1" ht="25.7" customHeight="1">
      <c r="B80" s="32"/>
      <c r="C80" s="27" t="s">
        <v>31</v>
      </c>
      <c r="F80" s="25" t="str">
        <f>IF(E18="","",E18)</f>
        <v>Vyplň údaj</v>
      </c>
      <c r="I80" s="27" t="s">
        <v>38</v>
      </c>
      <c r="J80" s="30" t="str">
        <f>E24</f>
        <v>Saffron  Universe s.r.o.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133</v>
      </c>
      <c r="D82" s="109" t="s">
        <v>60</v>
      </c>
      <c r="E82" s="109" t="s">
        <v>56</v>
      </c>
      <c r="F82" s="109" t="s">
        <v>57</v>
      </c>
      <c r="G82" s="109" t="s">
        <v>134</v>
      </c>
      <c r="H82" s="109" t="s">
        <v>135</v>
      </c>
      <c r="I82" s="109" t="s">
        <v>136</v>
      </c>
      <c r="J82" s="110" t="s">
        <v>104</v>
      </c>
      <c r="K82" s="111" t="s">
        <v>137</v>
      </c>
      <c r="L82" s="107"/>
      <c r="M82" s="56" t="s">
        <v>19</v>
      </c>
      <c r="N82" s="57" t="s">
        <v>45</v>
      </c>
      <c r="O82" s="57" t="s">
        <v>138</v>
      </c>
      <c r="P82" s="57" t="s">
        <v>139</v>
      </c>
      <c r="Q82" s="57" t="s">
        <v>140</v>
      </c>
      <c r="R82" s="57" t="s">
        <v>141</v>
      </c>
      <c r="S82" s="57" t="s">
        <v>142</v>
      </c>
      <c r="T82" s="58" t="s">
        <v>143</v>
      </c>
    </row>
    <row r="83" spans="2:65" s="1" customFormat="1" ht="22.9" customHeight="1">
      <c r="B83" s="32"/>
      <c r="C83" s="61" t="s">
        <v>144</v>
      </c>
      <c r="J83" s="112">
        <f>BK83</f>
        <v>0</v>
      </c>
      <c r="L83" s="32"/>
      <c r="M83" s="59"/>
      <c r="N83" s="50"/>
      <c r="O83" s="50"/>
      <c r="P83" s="113">
        <f>P84+P152</f>
        <v>0</v>
      </c>
      <c r="Q83" s="50"/>
      <c r="R83" s="113">
        <f>R84+R152</f>
        <v>0.26738000000000001</v>
      </c>
      <c r="S83" s="50"/>
      <c r="T83" s="114">
        <f>T84+T152</f>
        <v>0.74755600000000011</v>
      </c>
      <c r="AT83" s="17" t="s">
        <v>74</v>
      </c>
      <c r="AU83" s="17" t="s">
        <v>105</v>
      </c>
      <c r="BK83" s="115">
        <f>BK84+BK152</f>
        <v>0</v>
      </c>
    </row>
    <row r="84" spans="2:65" s="11" customFormat="1" ht="25.9" customHeight="1">
      <c r="B84" s="116"/>
      <c r="D84" s="117" t="s">
        <v>74</v>
      </c>
      <c r="E84" s="118" t="s">
        <v>1071</v>
      </c>
      <c r="F84" s="118" t="s">
        <v>1072</v>
      </c>
      <c r="I84" s="119"/>
      <c r="J84" s="120">
        <f>BK84</f>
        <v>0</v>
      </c>
      <c r="L84" s="116"/>
      <c r="M84" s="121"/>
      <c r="P84" s="122">
        <f>P85</f>
        <v>0</v>
      </c>
      <c r="R84" s="122">
        <f>R85</f>
        <v>0.25619999999999998</v>
      </c>
      <c r="T84" s="123">
        <f>T85</f>
        <v>0.74755600000000011</v>
      </c>
      <c r="AR84" s="117" t="s">
        <v>85</v>
      </c>
      <c r="AT84" s="124" t="s">
        <v>74</v>
      </c>
      <c r="AU84" s="124" t="s">
        <v>75</v>
      </c>
      <c r="AY84" s="117" t="s">
        <v>147</v>
      </c>
      <c r="BK84" s="125">
        <f>BK85</f>
        <v>0</v>
      </c>
    </row>
    <row r="85" spans="2:65" s="11" customFormat="1" ht="22.9" customHeight="1">
      <c r="B85" s="116"/>
      <c r="D85" s="117" t="s">
        <v>74</v>
      </c>
      <c r="E85" s="126" t="s">
        <v>1255</v>
      </c>
      <c r="F85" s="126" t="s">
        <v>1256</v>
      </c>
      <c r="I85" s="119"/>
      <c r="J85" s="127">
        <f>BK85</f>
        <v>0</v>
      </c>
      <c r="L85" s="116"/>
      <c r="M85" s="121"/>
      <c r="P85" s="122">
        <f>SUM(P86:P151)</f>
        <v>0</v>
      </c>
      <c r="R85" s="122">
        <f>SUM(R86:R151)</f>
        <v>0.25619999999999998</v>
      </c>
      <c r="T85" s="123">
        <f>SUM(T86:T151)</f>
        <v>0.74755600000000011</v>
      </c>
      <c r="AR85" s="117" t="s">
        <v>85</v>
      </c>
      <c r="AT85" s="124" t="s">
        <v>74</v>
      </c>
      <c r="AU85" s="124" t="s">
        <v>83</v>
      </c>
      <c r="AY85" s="117" t="s">
        <v>147</v>
      </c>
      <c r="BK85" s="125">
        <f>SUM(BK86:BK151)</f>
        <v>0</v>
      </c>
    </row>
    <row r="86" spans="2:65" s="1" customFormat="1" ht="49.15" customHeight="1">
      <c r="B86" s="32"/>
      <c r="C86" s="128" t="s">
        <v>83</v>
      </c>
      <c r="D86" s="128" t="s">
        <v>149</v>
      </c>
      <c r="E86" s="129" t="s">
        <v>1755</v>
      </c>
      <c r="F86" s="130" t="s">
        <v>1756</v>
      </c>
      <c r="G86" s="131" t="s">
        <v>236</v>
      </c>
      <c r="H86" s="132">
        <v>244</v>
      </c>
      <c r="I86" s="133"/>
      <c r="J86" s="134">
        <f>ROUND(I86*H86,2)</f>
        <v>0</v>
      </c>
      <c r="K86" s="135"/>
      <c r="L86" s="32"/>
      <c r="M86" s="136" t="s">
        <v>19</v>
      </c>
      <c r="N86" s="137" t="s">
        <v>46</v>
      </c>
      <c r="P86" s="138">
        <f>O86*H86</f>
        <v>0</v>
      </c>
      <c r="Q86" s="138">
        <v>0</v>
      </c>
      <c r="R86" s="138">
        <f>Q86*H86</f>
        <v>0</v>
      </c>
      <c r="S86" s="138">
        <v>0</v>
      </c>
      <c r="T86" s="139">
        <f>S86*H86</f>
        <v>0</v>
      </c>
      <c r="AR86" s="140" t="s">
        <v>233</v>
      </c>
      <c r="AT86" s="140" t="s">
        <v>149</v>
      </c>
      <c r="AU86" s="140" t="s">
        <v>85</v>
      </c>
      <c r="AY86" s="17" t="s">
        <v>147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7" t="s">
        <v>83</v>
      </c>
      <c r="BK86" s="141">
        <f>ROUND(I86*H86,2)</f>
        <v>0</v>
      </c>
      <c r="BL86" s="17" t="s">
        <v>233</v>
      </c>
      <c r="BM86" s="140" t="s">
        <v>1757</v>
      </c>
    </row>
    <row r="87" spans="2:65" s="1" customFormat="1" ht="11.25">
      <c r="B87" s="32"/>
      <c r="D87" s="142" t="s">
        <v>155</v>
      </c>
      <c r="F87" s="143" t="s">
        <v>1758</v>
      </c>
      <c r="I87" s="144"/>
      <c r="L87" s="32"/>
      <c r="M87" s="145"/>
      <c r="T87" s="53"/>
      <c r="AT87" s="17" t="s">
        <v>155</v>
      </c>
      <c r="AU87" s="17" t="s">
        <v>85</v>
      </c>
    </row>
    <row r="88" spans="2:65" s="12" customFormat="1" ht="11.25">
      <c r="B88" s="157"/>
      <c r="D88" s="158" t="s">
        <v>218</v>
      </c>
      <c r="E88" s="164" t="s">
        <v>19</v>
      </c>
      <c r="F88" s="159" t="s">
        <v>1759</v>
      </c>
      <c r="H88" s="160">
        <v>244</v>
      </c>
      <c r="I88" s="161"/>
      <c r="L88" s="157"/>
      <c r="M88" s="162"/>
      <c r="T88" s="163"/>
      <c r="AT88" s="164" t="s">
        <v>218</v>
      </c>
      <c r="AU88" s="164" t="s">
        <v>85</v>
      </c>
      <c r="AV88" s="12" t="s">
        <v>85</v>
      </c>
      <c r="AW88" s="12" t="s">
        <v>37</v>
      </c>
      <c r="AX88" s="12" t="s">
        <v>83</v>
      </c>
      <c r="AY88" s="164" t="s">
        <v>147</v>
      </c>
    </row>
    <row r="89" spans="2:65" s="1" customFormat="1" ht="16.5" customHeight="1">
      <c r="B89" s="32"/>
      <c r="C89" s="146" t="s">
        <v>85</v>
      </c>
      <c r="D89" s="146" t="s">
        <v>213</v>
      </c>
      <c r="E89" s="147" t="s">
        <v>1760</v>
      </c>
      <c r="F89" s="148" t="s">
        <v>1761</v>
      </c>
      <c r="G89" s="149" t="s">
        <v>216</v>
      </c>
      <c r="H89" s="150">
        <v>256.2</v>
      </c>
      <c r="I89" s="151"/>
      <c r="J89" s="152">
        <f>ROUND(I89*H89,2)</f>
        <v>0</v>
      </c>
      <c r="K89" s="153"/>
      <c r="L89" s="154"/>
      <c r="M89" s="155" t="s">
        <v>19</v>
      </c>
      <c r="N89" s="156" t="s">
        <v>46</v>
      </c>
      <c r="P89" s="138">
        <f>O89*H89</f>
        <v>0</v>
      </c>
      <c r="Q89" s="138">
        <v>1E-3</v>
      </c>
      <c r="R89" s="138">
        <f>Q89*H89</f>
        <v>0.25619999999999998</v>
      </c>
      <c r="S89" s="138">
        <v>0</v>
      </c>
      <c r="T89" s="139">
        <f>S89*H89</f>
        <v>0</v>
      </c>
      <c r="AR89" s="140" t="s">
        <v>330</v>
      </c>
      <c r="AT89" s="140" t="s">
        <v>213</v>
      </c>
      <c r="AU89" s="140" t="s">
        <v>85</v>
      </c>
      <c r="AY89" s="17" t="s">
        <v>147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7" t="s">
        <v>83</v>
      </c>
      <c r="BK89" s="141">
        <f>ROUND(I89*H89,2)</f>
        <v>0</v>
      </c>
      <c r="BL89" s="17" t="s">
        <v>233</v>
      </c>
      <c r="BM89" s="140" t="s">
        <v>1762</v>
      </c>
    </row>
    <row r="90" spans="2:65" s="12" customFormat="1" ht="11.25">
      <c r="B90" s="157"/>
      <c r="D90" s="158" t="s">
        <v>218</v>
      </c>
      <c r="F90" s="159" t="s">
        <v>1763</v>
      </c>
      <c r="H90" s="160">
        <v>256.2</v>
      </c>
      <c r="I90" s="161"/>
      <c r="L90" s="157"/>
      <c r="M90" s="162"/>
      <c r="T90" s="163"/>
      <c r="AT90" s="164" t="s">
        <v>218</v>
      </c>
      <c r="AU90" s="164" t="s">
        <v>85</v>
      </c>
      <c r="AV90" s="12" t="s">
        <v>85</v>
      </c>
      <c r="AW90" s="12" t="s">
        <v>4</v>
      </c>
      <c r="AX90" s="12" t="s">
        <v>83</v>
      </c>
      <c r="AY90" s="164" t="s">
        <v>147</v>
      </c>
    </row>
    <row r="91" spans="2:65" s="1" customFormat="1" ht="33" customHeight="1">
      <c r="B91" s="32"/>
      <c r="C91" s="128" t="s">
        <v>162</v>
      </c>
      <c r="D91" s="128" t="s">
        <v>149</v>
      </c>
      <c r="E91" s="129" t="s">
        <v>1764</v>
      </c>
      <c r="F91" s="130" t="s">
        <v>1765</v>
      </c>
      <c r="G91" s="131" t="s">
        <v>236</v>
      </c>
      <c r="H91" s="132">
        <v>845.8</v>
      </c>
      <c r="I91" s="133"/>
      <c r="J91" s="134">
        <f>ROUND(I91*H91,2)</f>
        <v>0</v>
      </c>
      <c r="K91" s="135"/>
      <c r="L91" s="32"/>
      <c r="M91" s="136" t="s">
        <v>19</v>
      </c>
      <c r="N91" s="137" t="s">
        <v>46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153</v>
      </c>
      <c r="AT91" s="140" t="s">
        <v>149</v>
      </c>
      <c r="AU91" s="140" t="s">
        <v>85</v>
      </c>
      <c r="AY91" s="17" t="s">
        <v>147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7" t="s">
        <v>83</v>
      </c>
      <c r="BK91" s="141">
        <f>ROUND(I91*H91,2)</f>
        <v>0</v>
      </c>
      <c r="BL91" s="17" t="s">
        <v>153</v>
      </c>
      <c r="BM91" s="140" t="s">
        <v>1766</v>
      </c>
    </row>
    <row r="92" spans="2:65" s="12" customFormat="1" ht="11.25">
      <c r="B92" s="157"/>
      <c r="D92" s="158" t="s">
        <v>218</v>
      </c>
      <c r="E92" s="164" t="s">
        <v>19</v>
      </c>
      <c r="F92" s="159" t="s">
        <v>1767</v>
      </c>
      <c r="H92" s="160">
        <v>85.8</v>
      </c>
      <c r="I92" s="161"/>
      <c r="L92" s="157"/>
      <c r="M92" s="162"/>
      <c r="T92" s="163"/>
      <c r="AT92" s="164" t="s">
        <v>218</v>
      </c>
      <c r="AU92" s="164" t="s">
        <v>85</v>
      </c>
      <c r="AV92" s="12" t="s">
        <v>85</v>
      </c>
      <c r="AW92" s="12" t="s">
        <v>37</v>
      </c>
      <c r="AX92" s="12" t="s">
        <v>75</v>
      </c>
      <c r="AY92" s="164" t="s">
        <v>147</v>
      </c>
    </row>
    <row r="93" spans="2:65" s="12" customFormat="1" ht="11.25">
      <c r="B93" s="157"/>
      <c r="D93" s="158" t="s">
        <v>218</v>
      </c>
      <c r="E93" s="164" t="s">
        <v>19</v>
      </c>
      <c r="F93" s="159" t="s">
        <v>1768</v>
      </c>
      <c r="H93" s="160">
        <v>380</v>
      </c>
      <c r="I93" s="161"/>
      <c r="L93" s="157"/>
      <c r="M93" s="162"/>
      <c r="T93" s="163"/>
      <c r="AT93" s="164" t="s">
        <v>218</v>
      </c>
      <c r="AU93" s="164" t="s">
        <v>85</v>
      </c>
      <c r="AV93" s="12" t="s">
        <v>85</v>
      </c>
      <c r="AW93" s="12" t="s">
        <v>37</v>
      </c>
      <c r="AX93" s="12" t="s">
        <v>75</v>
      </c>
      <c r="AY93" s="164" t="s">
        <v>147</v>
      </c>
    </row>
    <row r="94" spans="2:65" s="12" customFormat="1" ht="11.25">
      <c r="B94" s="157"/>
      <c r="D94" s="158" t="s">
        <v>218</v>
      </c>
      <c r="E94" s="164" t="s">
        <v>19</v>
      </c>
      <c r="F94" s="159" t="s">
        <v>1768</v>
      </c>
      <c r="H94" s="160">
        <v>380</v>
      </c>
      <c r="I94" s="161"/>
      <c r="L94" s="157"/>
      <c r="M94" s="162"/>
      <c r="T94" s="163"/>
      <c r="AT94" s="164" t="s">
        <v>218</v>
      </c>
      <c r="AU94" s="164" t="s">
        <v>85</v>
      </c>
      <c r="AV94" s="12" t="s">
        <v>85</v>
      </c>
      <c r="AW94" s="12" t="s">
        <v>37</v>
      </c>
      <c r="AX94" s="12" t="s">
        <v>75</v>
      </c>
      <c r="AY94" s="164" t="s">
        <v>147</v>
      </c>
    </row>
    <row r="95" spans="2:65" s="14" customFormat="1" ht="11.25">
      <c r="B95" s="171"/>
      <c r="D95" s="158" t="s">
        <v>218</v>
      </c>
      <c r="E95" s="172" t="s">
        <v>19</v>
      </c>
      <c r="F95" s="173" t="s">
        <v>256</v>
      </c>
      <c r="H95" s="174">
        <v>845.8</v>
      </c>
      <c r="I95" s="175"/>
      <c r="L95" s="171"/>
      <c r="M95" s="176"/>
      <c r="T95" s="177"/>
      <c r="AT95" s="172" t="s">
        <v>218</v>
      </c>
      <c r="AU95" s="172" t="s">
        <v>85</v>
      </c>
      <c r="AV95" s="14" t="s">
        <v>153</v>
      </c>
      <c r="AW95" s="14" t="s">
        <v>37</v>
      </c>
      <c r="AX95" s="14" t="s">
        <v>83</v>
      </c>
      <c r="AY95" s="172" t="s">
        <v>147</v>
      </c>
    </row>
    <row r="96" spans="2:65" s="1" customFormat="1" ht="21.75" customHeight="1">
      <c r="B96" s="32"/>
      <c r="C96" s="146" t="s">
        <v>153</v>
      </c>
      <c r="D96" s="146" t="s">
        <v>213</v>
      </c>
      <c r="E96" s="147" t="s">
        <v>1769</v>
      </c>
      <c r="F96" s="148" t="s">
        <v>1770</v>
      </c>
      <c r="G96" s="149" t="s">
        <v>286</v>
      </c>
      <c r="H96" s="150">
        <v>380</v>
      </c>
      <c r="I96" s="151"/>
      <c r="J96" s="152">
        <f>ROUND(I96*H96,2)</f>
        <v>0</v>
      </c>
      <c r="K96" s="153"/>
      <c r="L96" s="154"/>
      <c r="M96" s="155" t="s">
        <v>19</v>
      </c>
      <c r="N96" s="156" t="s">
        <v>46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186</v>
      </c>
      <c r="AT96" s="140" t="s">
        <v>213</v>
      </c>
      <c r="AU96" s="140" t="s">
        <v>85</v>
      </c>
      <c r="AY96" s="17" t="s">
        <v>147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83</v>
      </c>
      <c r="BK96" s="141">
        <f>ROUND(I96*H96,2)</f>
        <v>0</v>
      </c>
      <c r="BL96" s="17" t="s">
        <v>153</v>
      </c>
      <c r="BM96" s="140" t="s">
        <v>1771</v>
      </c>
    </row>
    <row r="97" spans="2:65" s="1" customFormat="1" ht="39">
      <c r="B97" s="32"/>
      <c r="D97" s="158" t="s">
        <v>650</v>
      </c>
      <c r="F97" s="178" t="s">
        <v>1772</v>
      </c>
      <c r="I97" s="144"/>
      <c r="L97" s="32"/>
      <c r="M97" s="145"/>
      <c r="T97" s="53"/>
      <c r="AT97" s="17" t="s">
        <v>650</v>
      </c>
      <c r="AU97" s="17" t="s">
        <v>85</v>
      </c>
    </row>
    <row r="98" spans="2:65" s="1" customFormat="1" ht="24.2" customHeight="1">
      <c r="B98" s="32"/>
      <c r="C98" s="128" t="s">
        <v>171</v>
      </c>
      <c r="D98" s="128" t="s">
        <v>149</v>
      </c>
      <c r="E98" s="129" t="s">
        <v>1773</v>
      </c>
      <c r="F98" s="130" t="s">
        <v>1774</v>
      </c>
      <c r="G98" s="131" t="s">
        <v>286</v>
      </c>
      <c r="H98" s="132">
        <v>240</v>
      </c>
      <c r="I98" s="133"/>
      <c r="J98" s="134">
        <f>ROUND(I98*H98,2)</f>
        <v>0</v>
      </c>
      <c r="K98" s="135"/>
      <c r="L98" s="32"/>
      <c r="M98" s="136" t="s">
        <v>19</v>
      </c>
      <c r="N98" s="137" t="s">
        <v>46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153</v>
      </c>
      <c r="AT98" s="140" t="s">
        <v>149</v>
      </c>
      <c r="AU98" s="140" t="s">
        <v>85</v>
      </c>
      <c r="AY98" s="17" t="s">
        <v>147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83</v>
      </c>
      <c r="BK98" s="141">
        <f>ROUND(I98*H98,2)</f>
        <v>0</v>
      </c>
      <c r="BL98" s="17" t="s">
        <v>153</v>
      </c>
      <c r="BM98" s="140" t="s">
        <v>1775</v>
      </c>
    </row>
    <row r="99" spans="2:65" s="1" customFormat="1" ht="24.2" customHeight="1">
      <c r="B99" s="32"/>
      <c r="C99" s="128" t="s">
        <v>176</v>
      </c>
      <c r="D99" s="128" t="s">
        <v>149</v>
      </c>
      <c r="E99" s="129" t="s">
        <v>1776</v>
      </c>
      <c r="F99" s="130" t="s">
        <v>1777</v>
      </c>
      <c r="G99" s="131" t="s">
        <v>286</v>
      </c>
      <c r="H99" s="132">
        <v>70</v>
      </c>
      <c r="I99" s="133"/>
      <c r="J99" s="134">
        <f>ROUND(I99*H99,2)</f>
        <v>0</v>
      </c>
      <c r="K99" s="135"/>
      <c r="L99" s="32"/>
      <c r="M99" s="136" t="s">
        <v>19</v>
      </c>
      <c r="N99" s="137" t="s">
        <v>46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153</v>
      </c>
      <c r="AT99" s="140" t="s">
        <v>149</v>
      </c>
      <c r="AU99" s="140" t="s">
        <v>85</v>
      </c>
      <c r="AY99" s="17" t="s">
        <v>147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83</v>
      </c>
      <c r="BK99" s="141">
        <f>ROUND(I99*H99,2)</f>
        <v>0</v>
      </c>
      <c r="BL99" s="17" t="s">
        <v>153</v>
      </c>
      <c r="BM99" s="140" t="s">
        <v>1778</v>
      </c>
    </row>
    <row r="100" spans="2:65" s="1" customFormat="1" ht="33" customHeight="1">
      <c r="B100" s="32"/>
      <c r="C100" s="128" t="s">
        <v>181</v>
      </c>
      <c r="D100" s="128" t="s">
        <v>149</v>
      </c>
      <c r="E100" s="129" t="s">
        <v>1779</v>
      </c>
      <c r="F100" s="130" t="s">
        <v>1780</v>
      </c>
      <c r="G100" s="131" t="s">
        <v>286</v>
      </c>
      <c r="H100" s="132">
        <v>16</v>
      </c>
      <c r="I100" s="133"/>
      <c r="J100" s="134">
        <f>ROUND(I100*H100,2)</f>
        <v>0</v>
      </c>
      <c r="K100" s="135"/>
      <c r="L100" s="32"/>
      <c r="M100" s="136" t="s">
        <v>19</v>
      </c>
      <c r="N100" s="137" t="s">
        <v>46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153</v>
      </c>
      <c r="AT100" s="140" t="s">
        <v>149</v>
      </c>
      <c r="AU100" s="140" t="s">
        <v>85</v>
      </c>
      <c r="AY100" s="17" t="s">
        <v>147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83</v>
      </c>
      <c r="BK100" s="141">
        <f>ROUND(I100*H100,2)</f>
        <v>0</v>
      </c>
      <c r="BL100" s="17" t="s">
        <v>153</v>
      </c>
      <c r="BM100" s="140" t="s">
        <v>1781</v>
      </c>
    </row>
    <row r="101" spans="2:65" s="1" customFormat="1" ht="24.2" customHeight="1">
      <c r="B101" s="32"/>
      <c r="C101" s="128" t="s">
        <v>186</v>
      </c>
      <c r="D101" s="128" t="s">
        <v>149</v>
      </c>
      <c r="E101" s="129" t="s">
        <v>1782</v>
      </c>
      <c r="F101" s="130" t="s">
        <v>1783</v>
      </c>
      <c r="G101" s="131" t="s">
        <v>286</v>
      </c>
      <c r="H101" s="132">
        <v>13</v>
      </c>
      <c r="I101" s="133"/>
      <c r="J101" s="134">
        <f>ROUND(I101*H101,2)</f>
        <v>0</v>
      </c>
      <c r="K101" s="135"/>
      <c r="L101" s="32"/>
      <c r="M101" s="136" t="s">
        <v>19</v>
      </c>
      <c r="N101" s="137" t="s">
        <v>46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153</v>
      </c>
      <c r="AT101" s="140" t="s">
        <v>149</v>
      </c>
      <c r="AU101" s="140" t="s">
        <v>85</v>
      </c>
      <c r="AY101" s="17" t="s">
        <v>147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83</v>
      </c>
      <c r="BK101" s="141">
        <f>ROUND(I101*H101,2)</f>
        <v>0</v>
      </c>
      <c r="BL101" s="17" t="s">
        <v>153</v>
      </c>
      <c r="BM101" s="140" t="s">
        <v>1784</v>
      </c>
    </row>
    <row r="102" spans="2:65" s="12" customFormat="1" ht="11.25">
      <c r="B102" s="157"/>
      <c r="D102" s="158" t="s">
        <v>218</v>
      </c>
      <c r="E102" s="164" t="s">
        <v>19</v>
      </c>
      <c r="F102" s="159" t="s">
        <v>212</v>
      </c>
      <c r="H102" s="160">
        <v>13</v>
      </c>
      <c r="I102" s="161"/>
      <c r="L102" s="157"/>
      <c r="M102" s="162"/>
      <c r="T102" s="163"/>
      <c r="AT102" s="164" t="s">
        <v>218</v>
      </c>
      <c r="AU102" s="164" t="s">
        <v>85</v>
      </c>
      <c r="AV102" s="12" t="s">
        <v>85</v>
      </c>
      <c r="AW102" s="12" t="s">
        <v>37</v>
      </c>
      <c r="AX102" s="12" t="s">
        <v>83</v>
      </c>
      <c r="AY102" s="164" t="s">
        <v>147</v>
      </c>
    </row>
    <row r="103" spans="2:65" s="1" customFormat="1" ht="21.75" customHeight="1">
      <c r="B103" s="32"/>
      <c r="C103" s="128" t="s">
        <v>192</v>
      </c>
      <c r="D103" s="128" t="s">
        <v>149</v>
      </c>
      <c r="E103" s="129" t="s">
        <v>1785</v>
      </c>
      <c r="F103" s="130" t="s">
        <v>1786</v>
      </c>
      <c r="G103" s="131" t="s">
        <v>286</v>
      </c>
      <c r="H103" s="132">
        <v>10</v>
      </c>
      <c r="I103" s="133"/>
      <c r="J103" s="134">
        <f>ROUND(I103*H103,2)</f>
        <v>0</v>
      </c>
      <c r="K103" s="135"/>
      <c r="L103" s="32"/>
      <c r="M103" s="136" t="s">
        <v>19</v>
      </c>
      <c r="N103" s="137" t="s">
        <v>46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153</v>
      </c>
      <c r="AT103" s="140" t="s">
        <v>149</v>
      </c>
      <c r="AU103" s="140" t="s">
        <v>85</v>
      </c>
      <c r="AY103" s="17" t="s">
        <v>147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83</v>
      </c>
      <c r="BK103" s="141">
        <f>ROUND(I103*H103,2)</f>
        <v>0</v>
      </c>
      <c r="BL103" s="17" t="s">
        <v>153</v>
      </c>
      <c r="BM103" s="140" t="s">
        <v>1787</v>
      </c>
    </row>
    <row r="104" spans="2:65" s="12" customFormat="1" ht="11.25">
      <c r="B104" s="157"/>
      <c r="D104" s="158" t="s">
        <v>218</v>
      </c>
      <c r="E104" s="164" t="s">
        <v>19</v>
      </c>
      <c r="F104" s="159" t="s">
        <v>197</v>
      </c>
      <c r="H104" s="160">
        <v>10</v>
      </c>
      <c r="I104" s="161"/>
      <c r="L104" s="157"/>
      <c r="M104" s="162"/>
      <c r="T104" s="163"/>
      <c r="AT104" s="164" t="s">
        <v>218</v>
      </c>
      <c r="AU104" s="164" t="s">
        <v>85</v>
      </c>
      <c r="AV104" s="12" t="s">
        <v>85</v>
      </c>
      <c r="AW104" s="12" t="s">
        <v>37</v>
      </c>
      <c r="AX104" s="12" t="s">
        <v>83</v>
      </c>
      <c r="AY104" s="164" t="s">
        <v>147</v>
      </c>
    </row>
    <row r="105" spans="2:65" s="1" customFormat="1" ht="16.5" customHeight="1">
      <c r="B105" s="32"/>
      <c r="C105" s="146" t="s">
        <v>197</v>
      </c>
      <c r="D105" s="146" t="s">
        <v>213</v>
      </c>
      <c r="E105" s="147" t="s">
        <v>1788</v>
      </c>
      <c r="F105" s="148" t="s">
        <v>1789</v>
      </c>
      <c r="G105" s="149" t="s">
        <v>286</v>
      </c>
      <c r="H105" s="150">
        <v>10</v>
      </c>
      <c r="I105" s="151"/>
      <c r="J105" s="152">
        <f>ROUND(I105*H105,2)</f>
        <v>0</v>
      </c>
      <c r="K105" s="153"/>
      <c r="L105" s="154"/>
      <c r="M105" s="155" t="s">
        <v>19</v>
      </c>
      <c r="N105" s="156" t="s">
        <v>46</v>
      </c>
      <c r="P105" s="138">
        <f>O105*H105</f>
        <v>0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186</v>
      </c>
      <c r="AT105" s="140" t="s">
        <v>213</v>
      </c>
      <c r="AU105" s="140" t="s">
        <v>85</v>
      </c>
      <c r="AY105" s="17" t="s">
        <v>147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83</v>
      </c>
      <c r="BK105" s="141">
        <f>ROUND(I105*H105,2)</f>
        <v>0</v>
      </c>
      <c r="BL105" s="17" t="s">
        <v>153</v>
      </c>
      <c r="BM105" s="140" t="s">
        <v>1790</v>
      </c>
    </row>
    <row r="106" spans="2:65" s="1" customFormat="1" ht="39">
      <c r="B106" s="32"/>
      <c r="D106" s="158" t="s">
        <v>650</v>
      </c>
      <c r="F106" s="178" t="s">
        <v>1791</v>
      </c>
      <c r="I106" s="144"/>
      <c r="L106" s="32"/>
      <c r="M106" s="145"/>
      <c r="T106" s="53"/>
      <c r="AT106" s="17" t="s">
        <v>650</v>
      </c>
      <c r="AU106" s="17" t="s">
        <v>85</v>
      </c>
    </row>
    <row r="107" spans="2:65" s="1" customFormat="1" ht="16.5" customHeight="1">
      <c r="B107" s="32"/>
      <c r="C107" s="128" t="s">
        <v>202</v>
      </c>
      <c r="D107" s="128" t="s">
        <v>149</v>
      </c>
      <c r="E107" s="129" t="s">
        <v>1792</v>
      </c>
      <c r="F107" s="130" t="s">
        <v>1793</v>
      </c>
      <c r="G107" s="131" t="s">
        <v>1794</v>
      </c>
      <c r="H107" s="132">
        <v>10</v>
      </c>
      <c r="I107" s="133"/>
      <c r="J107" s="134">
        <f>ROUND(I107*H107,2)</f>
        <v>0</v>
      </c>
      <c r="K107" s="135"/>
      <c r="L107" s="32"/>
      <c r="M107" s="136" t="s">
        <v>19</v>
      </c>
      <c r="N107" s="137" t="s">
        <v>46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153</v>
      </c>
      <c r="AT107" s="140" t="s">
        <v>149</v>
      </c>
      <c r="AU107" s="140" t="s">
        <v>85</v>
      </c>
      <c r="AY107" s="17" t="s">
        <v>147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83</v>
      </c>
      <c r="BK107" s="141">
        <f>ROUND(I107*H107,2)</f>
        <v>0</v>
      </c>
      <c r="BL107" s="17" t="s">
        <v>153</v>
      </c>
      <c r="BM107" s="140" t="s">
        <v>1795</v>
      </c>
    </row>
    <row r="108" spans="2:65" s="12" customFormat="1" ht="11.25">
      <c r="B108" s="157"/>
      <c r="D108" s="158" t="s">
        <v>218</v>
      </c>
      <c r="E108" s="164" t="s">
        <v>19</v>
      </c>
      <c r="F108" s="159" t="s">
        <v>197</v>
      </c>
      <c r="H108" s="160">
        <v>10</v>
      </c>
      <c r="I108" s="161"/>
      <c r="L108" s="157"/>
      <c r="M108" s="162"/>
      <c r="T108" s="163"/>
      <c r="AT108" s="164" t="s">
        <v>218</v>
      </c>
      <c r="AU108" s="164" t="s">
        <v>85</v>
      </c>
      <c r="AV108" s="12" t="s">
        <v>85</v>
      </c>
      <c r="AW108" s="12" t="s">
        <v>37</v>
      </c>
      <c r="AX108" s="12" t="s">
        <v>83</v>
      </c>
      <c r="AY108" s="164" t="s">
        <v>147</v>
      </c>
    </row>
    <row r="109" spans="2:65" s="1" customFormat="1" ht="16.5" customHeight="1">
      <c r="B109" s="32"/>
      <c r="C109" s="128" t="s">
        <v>207</v>
      </c>
      <c r="D109" s="128" t="s">
        <v>149</v>
      </c>
      <c r="E109" s="129" t="s">
        <v>1796</v>
      </c>
      <c r="F109" s="130" t="s">
        <v>1797</v>
      </c>
      <c r="G109" s="131" t="s">
        <v>236</v>
      </c>
      <c r="H109" s="132">
        <v>8</v>
      </c>
      <c r="I109" s="133"/>
      <c r="J109" s="134">
        <f>ROUND(I109*H109,2)</f>
        <v>0</v>
      </c>
      <c r="K109" s="135"/>
      <c r="L109" s="32"/>
      <c r="M109" s="136" t="s">
        <v>19</v>
      </c>
      <c r="N109" s="137" t="s">
        <v>46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153</v>
      </c>
      <c r="AT109" s="140" t="s">
        <v>149</v>
      </c>
      <c r="AU109" s="140" t="s">
        <v>85</v>
      </c>
      <c r="AY109" s="17" t="s">
        <v>147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83</v>
      </c>
      <c r="BK109" s="141">
        <f>ROUND(I109*H109,2)</f>
        <v>0</v>
      </c>
      <c r="BL109" s="17" t="s">
        <v>153</v>
      </c>
      <c r="BM109" s="140" t="s">
        <v>1798</v>
      </c>
    </row>
    <row r="110" spans="2:65" s="1" customFormat="1" ht="16.5" customHeight="1">
      <c r="B110" s="32"/>
      <c r="C110" s="146" t="s">
        <v>212</v>
      </c>
      <c r="D110" s="146" t="s">
        <v>213</v>
      </c>
      <c r="E110" s="147" t="s">
        <v>1799</v>
      </c>
      <c r="F110" s="148" t="s">
        <v>1800</v>
      </c>
      <c r="G110" s="149" t="s">
        <v>189</v>
      </c>
      <c r="H110" s="150">
        <v>0.05</v>
      </c>
      <c r="I110" s="151"/>
      <c r="J110" s="152">
        <f>ROUND(I110*H110,2)</f>
        <v>0</v>
      </c>
      <c r="K110" s="153"/>
      <c r="L110" s="154"/>
      <c r="M110" s="155" t="s">
        <v>19</v>
      </c>
      <c r="N110" s="156" t="s">
        <v>46</v>
      </c>
      <c r="P110" s="138">
        <f>O110*H110</f>
        <v>0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186</v>
      </c>
      <c r="AT110" s="140" t="s">
        <v>213</v>
      </c>
      <c r="AU110" s="140" t="s">
        <v>85</v>
      </c>
      <c r="AY110" s="17" t="s">
        <v>147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7" t="s">
        <v>83</v>
      </c>
      <c r="BK110" s="141">
        <f>ROUND(I110*H110,2)</f>
        <v>0</v>
      </c>
      <c r="BL110" s="17" t="s">
        <v>153</v>
      </c>
      <c r="BM110" s="140" t="s">
        <v>1801</v>
      </c>
    </row>
    <row r="111" spans="2:65" s="1" customFormat="1" ht="29.25">
      <c r="B111" s="32"/>
      <c r="D111" s="158" t="s">
        <v>650</v>
      </c>
      <c r="F111" s="178" t="s">
        <v>1802</v>
      </c>
      <c r="I111" s="144"/>
      <c r="L111" s="32"/>
      <c r="M111" s="145"/>
      <c r="T111" s="53"/>
      <c r="AT111" s="17" t="s">
        <v>650</v>
      </c>
      <c r="AU111" s="17" t="s">
        <v>85</v>
      </c>
    </row>
    <row r="112" spans="2:65" s="1" customFormat="1" ht="21.75" customHeight="1">
      <c r="B112" s="32"/>
      <c r="C112" s="128" t="s">
        <v>220</v>
      </c>
      <c r="D112" s="128" t="s">
        <v>149</v>
      </c>
      <c r="E112" s="129" t="s">
        <v>1803</v>
      </c>
      <c r="F112" s="130" t="s">
        <v>1804</v>
      </c>
      <c r="G112" s="131" t="s">
        <v>286</v>
      </c>
      <c r="H112" s="132">
        <v>1</v>
      </c>
      <c r="I112" s="133"/>
      <c r="J112" s="134">
        <f t="shared" ref="J112:J117" si="0">ROUND(I112*H112,2)</f>
        <v>0</v>
      </c>
      <c r="K112" s="135"/>
      <c r="L112" s="32"/>
      <c r="M112" s="136" t="s">
        <v>19</v>
      </c>
      <c r="N112" s="137" t="s">
        <v>46</v>
      </c>
      <c r="P112" s="138">
        <f t="shared" ref="P112:P117" si="1">O112*H112</f>
        <v>0</v>
      </c>
      <c r="Q112" s="138">
        <v>0</v>
      </c>
      <c r="R112" s="138">
        <f t="shared" ref="R112:R117" si="2">Q112*H112</f>
        <v>0</v>
      </c>
      <c r="S112" s="138">
        <v>0</v>
      </c>
      <c r="T112" s="139">
        <f t="shared" ref="T112:T117" si="3">S112*H112</f>
        <v>0</v>
      </c>
      <c r="AR112" s="140" t="s">
        <v>153</v>
      </c>
      <c r="AT112" s="140" t="s">
        <v>149</v>
      </c>
      <c r="AU112" s="140" t="s">
        <v>85</v>
      </c>
      <c r="AY112" s="17" t="s">
        <v>147</v>
      </c>
      <c r="BE112" s="141">
        <f t="shared" ref="BE112:BE117" si="4">IF(N112="základní",J112,0)</f>
        <v>0</v>
      </c>
      <c r="BF112" s="141">
        <f t="shared" ref="BF112:BF117" si="5">IF(N112="snížená",J112,0)</f>
        <v>0</v>
      </c>
      <c r="BG112" s="141">
        <f t="shared" ref="BG112:BG117" si="6">IF(N112="zákl. přenesená",J112,0)</f>
        <v>0</v>
      </c>
      <c r="BH112" s="141">
        <f t="shared" ref="BH112:BH117" si="7">IF(N112="sníž. přenesená",J112,0)</f>
        <v>0</v>
      </c>
      <c r="BI112" s="141">
        <f t="shared" ref="BI112:BI117" si="8">IF(N112="nulová",J112,0)</f>
        <v>0</v>
      </c>
      <c r="BJ112" s="17" t="s">
        <v>83</v>
      </c>
      <c r="BK112" s="141">
        <f t="shared" ref="BK112:BK117" si="9">ROUND(I112*H112,2)</f>
        <v>0</v>
      </c>
      <c r="BL112" s="17" t="s">
        <v>153</v>
      </c>
      <c r="BM112" s="140" t="s">
        <v>1805</v>
      </c>
    </row>
    <row r="113" spans="2:65" s="1" customFormat="1" ht="21.75" customHeight="1">
      <c r="B113" s="32"/>
      <c r="C113" s="128" t="s">
        <v>8</v>
      </c>
      <c r="D113" s="128" t="s">
        <v>149</v>
      </c>
      <c r="E113" s="129" t="s">
        <v>1806</v>
      </c>
      <c r="F113" s="130" t="s">
        <v>1807</v>
      </c>
      <c r="G113" s="131" t="s">
        <v>1794</v>
      </c>
      <c r="H113" s="132">
        <v>1</v>
      </c>
      <c r="I113" s="133"/>
      <c r="J113" s="134">
        <f t="shared" si="0"/>
        <v>0</v>
      </c>
      <c r="K113" s="135"/>
      <c r="L113" s="32"/>
      <c r="M113" s="136" t="s">
        <v>19</v>
      </c>
      <c r="N113" s="137" t="s">
        <v>46</v>
      </c>
      <c r="P113" s="138">
        <f t="shared" si="1"/>
        <v>0</v>
      </c>
      <c r="Q113" s="138">
        <v>0</v>
      </c>
      <c r="R113" s="138">
        <f t="shared" si="2"/>
        <v>0</v>
      </c>
      <c r="S113" s="138">
        <v>0</v>
      </c>
      <c r="T113" s="139">
        <f t="shared" si="3"/>
        <v>0</v>
      </c>
      <c r="AR113" s="140" t="s">
        <v>153</v>
      </c>
      <c r="AT113" s="140" t="s">
        <v>149</v>
      </c>
      <c r="AU113" s="140" t="s">
        <v>85</v>
      </c>
      <c r="AY113" s="17" t="s">
        <v>147</v>
      </c>
      <c r="BE113" s="141">
        <f t="shared" si="4"/>
        <v>0</v>
      </c>
      <c r="BF113" s="141">
        <f t="shared" si="5"/>
        <v>0</v>
      </c>
      <c r="BG113" s="141">
        <f t="shared" si="6"/>
        <v>0</v>
      </c>
      <c r="BH113" s="141">
        <f t="shared" si="7"/>
        <v>0</v>
      </c>
      <c r="BI113" s="141">
        <f t="shared" si="8"/>
        <v>0</v>
      </c>
      <c r="BJ113" s="17" t="s">
        <v>83</v>
      </c>
      <c r="BK113" s="141">
        <f t="shared" si="9"/>
        <v>0</v>
      </c>
      <c r="BL113" s="17" t="s">
        <v>153</v>
      </c>
      <c r="BM113" s="140" t="s">
        <v>1808</v>
      </c>
    </row>
    <row r="114" spans="2:65" s="1" customFormat="1" ht="16.5" customHeight="1">
      <c r="B114" s="32"/>
      <c r="C114" s="128" t="s">
        <v>233</v>
      </c>
      <c r="D114" s="128" t="s">
        <v>149</v>
      </c>
      <c r="E114" s="129" t="s">
        <v>1809</v>
      </c>
      <c r="F114" s="130" t="s">
        <v>1810</v>
      </c>
      <c r="G114" s="131" t="s">
        <v>1794</v>
      </c>
      <c r="H114" s="132">
        <v>4</v>
      </c>
      <c r="I114" s="133"/>
      <c r="J114" s="134">
        <f t="shared" si="0"/>
        <v>0</v>
      </c>
      <c r="K114" s="135"/>
      <c r="L114" s="32"/>
      <c r="M114" s="136" t="s">
        <v>19</v>
      </c>
      <c r="N114" s="137" t="s">
        <v>46</v>
      </c>
      <c r="P114" s="138">
        <f t="shared" si="1"/>
        <v>0</v>
      </c>
      <c r="Q114" s="138">
        <v>0</v>
      </c>
      <c r="R114" s="138">
        <f t="shared" si="2"/>
        <v>0</v>
      </c>
      <c r="S114" s="138">
        <v>0</v>
      </c>
      <c r="T114" s="139">
        <f t="shared" si="3"/>
        <v>0</v>
      </c>
      <c r="AR114" s="140" t="s">
        <v>153</v>
      </c>
      <c r="AT114" s="140" t="s">
        <v>149</v>
      </c>
      <c r="AU114" s="140" t="s">
        <v>85</v>
      </c>
      <c r="AY114" s="17" t="s">
        <v>147</v>
      </c>
      <c r="BE114" s="141">
        <f t="shared" si="4"/>
        <v>0</v>
      </c>
      <c r="BF114" s="141">
        <f t="shared" si="5"/>
        <v>0</v>
      </c>
      <c r="BG114" s="141">
        <f t="shared" si="6"/>
        <v>0</v>
      </c>
      <c r="BH114" s="141">
        <f t="shared" si="7"/>
        <v>0</v>
      </c>
      <c r="BI114" s="141">
        <f t="shared" si="8"/>
        <v>0</v>
      </c>
      <c r="BJ114" s="17" t="s">
        <v>83</v>
      </c>
      <c r="BK114" s="141">
        <f t="shared" si="9"/>
        <v>0</v>
      </c>
      <c r="BL114" s="17" t="s">
        <v>153</v>
      </c>
      <c r="BM114" s="140" t="s">
        <v>1811</v>
      </c>
    </row>
    <row r="115" spans="2:65" s="1" customFormat="1" ht="16.5" customHeight="1">
      <c r="B115" s="32"/>
      <c r="C115" s="128" t="s">
        <v>240</v>
      </c>
      <c r="D115" s="128" t="s">
        <v>149</v>
      </c>
      <c r="E115" s="129" t="s">
        <v>1812</v>
      </c>
      <c r="F115" s="130" t="s">
        <v>1813</v>
      </c>
      <c r="G115" s="131" t="s">
        <v>286</v>
      </c>
      <c r="H115" s="132">
        <v>4</v>
      </c>
      <c r="I115" s="133"/>
      <c r="J115" s="134">
        <f t="shared" si="0"/>
        <v>0</v>
      </c>
      <c r="K115" s="135"/>
      <c r="L115" s="32"/>
      <c r="M115" s="136" t="s">
        <v>19</v>
      </c>
      <c r="N115" s="137" t="s">
        <v>46</v>
      </c>
      <c r="P115" s="138">
        <f t="shared" si="1"/>
        <v>0</v>
      </c>
      <c r="Q115" s="138">
        <v>0</v>
      </c>
      <c r="R115" s="138">
        <f t="shared" si="2"/>
        <v>0</v>
      </c>
      <c r="S115" s="138">
        <v>0</v>
      </c>
      <c r="T115" s="139">
        <f t="shared" si="3"/>
        <v>0</v>
      </c>
      <c r="AR115" s="140" t="s">
        <v>153</v>
      </c>
      <c r="AT115" s="140" t="s">
        <v>149</v>
      </c>
      <c r="AU115" s="140" t="s">
        <v>85</v>
      </c>
      <c r="AY115" s="17" t="s">
        <v>147</v>
      </c>
      <c r="BE115" s="141">
        <f t="shared" si="4"/>
        <v>0</v>
      </c>
      <c r="BF115" s="141">
        <f t="shared" si="5"/>
        <v>0</v>
      </c>
      <c r="BG115" s="141">
        <f t="shared" si="6"/>
        <v>0</v>
      </c>
      <c r="BH115" s="141">
        <f t="shared" si="7"/>
        <v>0</v>
      </c>
      <c r="BI115" s="141">
        <f t="shared" si="8"/>
        <v>0</v>
      </c>
      <c r="BJ115" s="17" t="s">
        <v>83</v>
      </c>
      <c r="BK115" s="141">
        <f t="shared" si="9"/>
        <v>0</v>
      </c>
      <c r="BL115" s="17" t="s">
        <v>153</v>
      </c>
      <c r="BM115" s="140" t="s">
        <v>1814</v>
      </c>
    </row>
    <row r="116" spans="2:65" s="1" customFormat="1" ht="21.75" customHeight="1">
      <c r="B116" s="32"/>
      <c r="C116" s="128" t="s">
        <v>248</v>
      </c>
      <c r="D116" s="128" t="s">
        <v>149</v>
      </c>
      <c r="E116" s="129" t="s">
        <v>1815</v>
      </c>
      <c r="F116" s="130" t="s">
        <v>1816</v>
      </c>
      <c r="G116" s="131" t="s">
        <v>236</v>
      </c>
      <c r="H116" s="132">
        <v>20</v>
      </c>
      <c r="I116" s="133"/>
      <c r="J116" s="134">
        <f t="shared" si="0"/>
        <v>0</v>
      </c>
      <c r="K116" s="135"/>
      <c r="L116" s="32"/>
      <c r="M116" s="136" t="s">
        <v>19</v>
      </c>
      <c r="N116" s="137" t="s">
        <v>46</v>
      </c>
      <c r="P116" s="138">
        <f t="shared" si="1"/>
        <v>0</v>
      </c>
      <c r="Q116" s="138">
        <v>0</v>
      </c>
      <c r="R116" s="138">
        <f t="shared" si="2"/>
        <v>0</v>
      </c>
      <c r="S116" s="138">
        <v>0</v>
      </c>
      <c r="T116" s="139">
        <f t="shared" si="3"/>
        <v>0</v>
      </c>
      <c r="AR116" s="140" t="s">
        <v>153</v>
      </c>
      <c r="AT116" s="140" t="s">
        <v>149</v>
      </c>
      <c r="AU116" s="140" t="s">
        <v>85</v>
      </c>
      <c r="AY116" s="17" t="s">
        <v>147</v>
      </c>
      <c r="BE116" s="141">
        <f t="shared" si="4"/>
        <v>0</v>
      </c>
      <c r="BF116" s="141">
        <f t="shared" si="5"/>
        <v>0</v>
      </c>
      <c r="BG116" s="141">
        <f t="shared" si="6"/>
        <v>0</v>
      </c>
      <c r="BH116" s="141">
        <f t="shared" si="7"/>
        <v>0</v>
      </c>
      <c r="BI116" s="141">
        <f t="shared" si="8"/>
        <v>0</v>
      </c>
      <c r="BJ116" s="17" t="s">
        <v>83</v>
      </c>
      <c r="BK116" s="141">
        <f t="shared" si="9"/>
        <v>0</v>
      </c>
      <c r="BL116" s="17" t="s">
        <v>153</v>
      </c>
      <c r="BM116" s="140" t="s">
        <v>1817</v>
      </c>
    </row>
    <row r="117" spans="2:65" s="1" customFormat="1" ht="16.5" customHeight="1">
      <c r="B117" s="32"/>
      <c r="C117" s="146" t="s">
        <v>257</v>
      </c>
      <c r="D117" s="146" t="s">
        <v>213</v>
      </c>
      <c r="E117" s="147" t="s">
        <v>1818</v>
      </c>
      <c r="F117" s="148" t="s">
        <v>1819</v>
      </c>
      <c r="G117" s="149" t="s">
        <v>236</v>
      </c>
      <c r="H117" s="150">
        <v>20</v>
      </c>
      <c r="I117" s="151"/>
      <c r="J117" s="152">
        <f t="shared" si="0"/>
        <v>0</v>
      </c>
      <c r="K117" s="153"/>
      <c r="L117" s="154"/>
      <c r="M117" s="155" t="s">
        <v>19</v>
      </c>
      <c r="N117" s="156" t="s">
        <v>46</v>
      </c>
      <c r="P117" s="138">
        <f t="shared" si="1"/>
        <v>0</v>
      </c>
      <c r="Q117" s="138">
        <v>0</v>
      </c>
      <c r="R117" s="138">
        <f t="shared" si="2"/>
        <v>0</v>
      </c>
      <c r="S117" s="138">
        <v>0</v>
      </c>
      <c r="T117" s="139">
        <f t="shared" si="3"/>
        <v>0</v>
      </c>
      <c r="AR117" s="140" t="s">
        <v>186</v>
      </c>
      <c r="AT117" s="140" t="s">
        <v>213</v>
      </c>
      <c r="AU117" s="140" t="s">
        <v>85</v>
      </c>
      <c r="AY117" s="17" t="s">
        <v>147</v>
      </c>
      <c r="BE117" s="141">
        <f t="shared" si="4"/>
        <v>0</v>
      </c>
      <c r="BF117" s="141">
        <f t="shared" si="5"/>
        <v>0</v>
      </c>
      <c r="BG117" s="141">
        <f t="shared" si="6"/>
        <v>0</v>
      </c>
      <c r="BH117" s="141">
        <f t="shared" si="7"/>
        <v>0</v>
      </c>
      <c r="BI117" s="141">
        <f t="shared" si="8"/>
        <v>0</v>
      </c>
      <c r="BJ117" s="17" t="s">
        <v>83</v>
      </c>
      <c r="BK117" s="141">
        <f t="shared" si="9"/>
        <v>0</v>
      </c>
      <c r="BL117" s="17" t="s">
        <v>153</v>
      </c>
      <c r="BM117" s="140" t="s">
        <v>1820</v>
      </c>
    </row>
    <row r="118" spans="2:65" s="1" customFormat="1" ht="97.5">
      <c r="B118" s="32"/>
      <c r="D118" s="158" t="s">
        <v>650</v>
      </c>
      <c r="F118" s="178" t="s">
        <v>1821</v>
      </c>
      <c r="I118" s="144"/>
      <c r="L118" s="32"/>
      <c r="M118" s="145"/>
      <c r="T118" s="53"/>
      <c r="AT118" s="17" t="s">
        <v>650</v>
      </c>
      <c r="AU118" s="17" t="s">
        <v>85</v>
      </c>
    </row>
    <row r="119" spans="2:65" s="1" customFormat="1" ht="21.75" customHeight="1">
      <c r="B119" s="32"/>
      <c r="C119" s="128" t="s">
        <v>264</v>
      </c>
      <c r="D119" s="128" t="s">
        <v>149</v>
      </c>
      <c r="E119" s="129" t="s">
        <v>1822</v>
      </c>
      <c r="F119" s="130" t="s">
        <v>1823</v>
      </c>
      <c r="G119" s="131" t="s">
        <v>286</v>
      </c>
      <c r="H119" s="132">
        <v>14</v>
      </c>
      <c r="I119" s="133"/>
      <c r="J119" s="134">
        <f>ROUND(I119*H119,2)</f>
        <v>0</v>
      </c>
      <c r="K119" s="135"/>
      <c r="L119" s="32"/>
      <c r="M119" s="136" t="s">
        <v>19</v>
      </c>
      <c r="N119" s="137" t="s">
        <v>46</v>
      </c>
      <c r="P119" s="138">
        <f>O119*H119</f>
        <v>0</v>
      </c>
      <c r="Q119" s="138">
        <v>0</v>
      </c>
      <c r="R119" s="138">
        <f>Q119*H119</f>
        <v>0</v>
      </c>
      <c r="S119" s="138">
        <v>0</v>
      </c>
      <c r="T119" s="139">
        <f>S119*H119</f>
        <v>0</v>
      </c>
      <c r="AR119" s="140" t="s">
        <v>153</v>
      </c>
      <c r="AT119" s="140" t="s">
        <v>149</v>
      </c>
      <c r="AU119" s="140" t="s">
        <v>85</v>
      </c>
      <c r="AY119" s="17" t="s">
        <v>147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7" t="s">
        <v>83</v>
      </c>
      <c r="BK119" s="141">
        <f>ROUND(I119*H119,2)</f>
        <v>0</v>
      </c>
      <c r="BL119" s="17" t="s">
        <v>153</v>
      </c>
      <c r="BM119" s="140" t="s">
        <v>1824</v>
      </c>
    </row>
    <row r="120" spans="2:65" s="1" customFormat="1" ht="21.75" customHeight="1">
      <c r="B120" s="32"/>
      <c r="C120" s="128" t="s">
        <v>7</v>
      </c>
      <c r="D120" s="128" t="s">
        <v>149</v>
      </c>
      <c r="E120" s="129" t="s">
        <v>1825</v>
      </c>
      <c r="F120" s="130" t="s">
        <v>1826</v>
      </c>
      <c r="G120" s="131" t="s">
        <v>236</v>
      </c>
      <c r="H120" s="132">
        <v>30</v>
      </c>
      <c r="I120" s="133"/>
      <c r="J120" s="134">
        <f>ROUND(I120*H120,2)</f>
        <v>0</v>
      </c>
      <c r="K120" s="135"/>
      <c r="L120" s="32"/>
      <c r="M120" s="136" t="s">
        <v>19</v>
      </c>
      <c r="N120" s="137" t="s">
        <v>46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153</v>
      </c>
      <c r="AT120" s="140" t="s">
        <v>149</v>
      </c>
      <c r="AU120" s="140" t="s">
        <v>85</v>
      </c>
      <c r="AY120" s="17" t="s">
        <v>147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83</v>
      </c>
      <c r="BK120" s="141">
        <f>ROUND(I120*H120,2)</f>
        <v>0</v>
      </c>
      <c r="BL120" s="17" t="s">
        <v>153</v>
      </c>
      <c r="BM120" s="140" t="s">
        <v>1827</v>
      </c>
    </row>
    <row r="121" spans="2:65" s="1" customFormat="1" ht="16.5" customHeight="1">
      <c r="B121" s="32"/>
      <c r="C121" s="146" t="s">
        <v>276</v>
      </c>
      <c r="D121" s="146" t="s">
        <v>213</v>
      </c>
      <c r="E121" s="147" t="s">
        <v>1828</v>
      </c>
      <c r="F121" s="148" t="s">
        <v>1829</v>
      </c>
      <c r="G121" s="149" t="s">
        <v>236</v>
      </c>
      <c r="H121" s="150">
        <v>30</v>
      </c>
      <c r="I121" s="151"/>
      <c r="J121" s="152">
        <f>ROUND(I121*H121,2)</f>
        <v>0</v>
      </c>
      <c r="K121" s="153"/>
      <c r="L121" s="154"/>
      <c r="M121" s="155" t="s">
        <v>19</v>
      </c>
      <c r="N121" s="156" t="s">
        <v>46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186</v>
      </c>
      <c r="AT121" s="140" t="s">
        <v>213</v>
      </c>
      <c r="AU121" s="140" t="s">
        <v>85</v>
      </c>
      <c r="AY121" s="17" t="s">
        <v>147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83</v>
      </c>
      <c r="BK121" s="141">
        <f>ROUND(I121*H121,2)</f>
        <v>0</v>
      </c>
      <c r="BL121" s="17" t="s">
        <v>153</v>
      </c>
      <c r="BM121" s="140" t="s">
        <v>1830</v>
      </c>
    </row>
    <row r="122" spans="2:65" s="1" customFormat="1" ht="97.5">
      <c r="B122" s="32"/>
      <c r="D122" s="158" t="s">
        <v>650</v>
      </c>
      <c r="F122" s="178" t="s">
        <v>1821</v>
      </c>
      <c r="I122" s="144"/>
      <c r="L122" s="32"/>
      <c r="M122" s="145"/>
      <c r="T122" s="53"/>
      <c r="AT122" s="17" t="s">
        <v>650</v>
      </c>
      <c r="AU122" s="17" t="s">
        <v>85</v>
      </c>
    </row>
    <row r="123" spans="2:65" s="1" customFormat="1" ht="21.75" customHeight="1">
      <c r="B123" s="32"/>
      <c r="C123" s="128" t="s">
        <v>283</v>
      </c>
      <c r="D123" s="128" t="s">
        <v>149</v>
      </c>
      <c r="E123" s="129" t="s">
        <v>1831</v>
      </c>
      <c r="F123" s="130" t="s">
        <v>1832</v>
      </c>
      <c r="G123" s="131" t="s">
        <v>286</v>
      </c>
      <c r="H123" s="132">
        <v>32</v>
      </c>
      <c r="I123" s="133"/>
      <c r="J123" s="134">
        <f>ROUND(I123*H123,2)</f>
        <v>0</v>
      </c>
      <c r="K123" s="135"/>
      <c r="L123" s="32"/>
      <c r="M123" s="136" t="s">
        <v>19</v>
      </c>
      <c r="N123" s="137" t="s">
        <v>46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153</v>
      </c>
      <c r="AT123" s="140" t="s">
        <v>149</v>
      </c>
      <c r="AU123" s="140" t="s">
        <v>85</v>
      </c>
      <c r="AY123" s="17" t="s">
        <v>147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83</v>
      </c>
      <c r="BK123" s="141">
        <f>ROUND(I123*H123,2)</f>
        <v>0</v>
      </c>
      <c r="BL123" s="17" t="s">
        <v>153</v>
      </c>
      <c r="BM123" s="140" t="s">
        <v>1833</v>
      </c>
    </row>
    <row r="124" spans="2:65" s="1" customFormat="1" ht="16.5" customHeight="1">
      <c r="B124" s="32"/>
      <c r="C124" s="128" t="s">
        <v>288</v>
      </c>
      <c r="D124" s="128" t="s">
        <v>149</v>
      </c>
      <c r="E124" s="129" t="s">
        <v>1834</v>
      </c>
      <c r="F124" s="130" t="s">
        <v>1835</v>
      </c>
      <c r="G124" s="131" t="s">
        <v>286</v>
      </c>
      <c r="H124" s="132">
        <v>5</v>
      </c>
      <c r="I124" s="133"/>
      <c r="J124" s="134">
        <f>ROUND(I124*H124,2)</f>
        <v>0</v>
      </c>
      <c r="K124" s="135"/>
      <c r="L124" s="32"/>
      <c r="M124" s="136" t="s">
        <v>19</v>
      </c>
      <c r="N124" s="137" t="s">
        <v>46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153</v>
      </c>
      <c r="AT124" s="140" t="s">
        <v>149</v>
      </c>
      <c r="AU124" s="140" t="s">
        <v>85</v>
      </c>
      <c r="AY124" s="17" t="s">
        <v>147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83</v>
      </c>
      <c r="BK124" s="141">
        <f>ROUND(I124*H124,2)</f>
        <v>0</v>
      </c>
      <c r="BL124" s="17" t="s">
        <v>153</v>
      </c>
      <c r="BM124" s="140" t="s">
        <v>1836</v>
      </c>
    </row>
    <row r="125" spans="2:65" s="1" customFormat="1" ht="21.75" customHeight="1">
      <c r="B125" s="32"/>
      <c r="C125" s="146" t="s">
        <v>292</v>
      </c>
      <c r="D125" s="146" t="s">
        <v>213</v>
      </c>
      <c r="E125" s="147" t="s">
        <v>1837</v>
      </c>
      <c r="F125" s="148" t="s">
        <v>1838</v>
      </c>
      <c r="G125" s="149" t="s">
        <v>286</v>
      </c>
      <c r="H125" s="150">
        <v>2</v>
      </c>
      <c r="I125" s="151"/>
      <c r="J125" s="152">
        <f>ROUND(I125*H125,2)</f>
        <v>0</v>
      </c>
      <c r="K125" s="153"/>
      <c r="L125" s="154"/>
      <c r="M125" s="155" t="s">
        <v>19</v>
      </c>
      <c r="N125" s="156" t="s">
        <v>46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186</v>
      </c>
      <c r="AT125" s="140" t="s">
        <v>213</v>
      </c>
      <c r="AU125" s="140" t="s">
        <v>85</v>
      </c>
      <c r="AY125" s="17" t="s">
        <v>147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83</v>
      </c>
      <c r="BK125" s="141">
        <f>ROUND(I125*H125,2)</f>
        <v>0</v>
      </c>
      <c r="BL125" s="17" t="s">
        <v>153</v>
      </c>
      <c r="BM125" s="140" t="s">
        <v>1839</v>
      </c>
    </row>
    <row r="126" spans="2:65" s="1" customFormat="1" ht="39">
      <c r="B126" s="32"/>
      <c r="D126" s="158" t="s">
        <v>650</v>
      </c>
      <c r="F126" s="178" t="s">
        <v>1840</v>
      </c>
      <c r="I126" s="144"/>
      <c r="L126" s="32"/>
      <c r="M126" s="145"/>
      <c r="T126" s="53"/>
      <c r="AT126" s="17" t="s">
        <v>650</v>
      </c>
      <c r="AU126" s="17" t="s">
        <v>85</v>
      </c>
    </row>
    <row r="127" spans="2:65" s="1" customFormat="1" ht="16.5" customHeight="1">
      <c r="B127" s="32"/>
      <c r="C127" s="128" t="s">
        <v>296</v>
      </c>
      <c r="D127" s="128" t="s">
        <v>149</v>
      </c>
      <c r="E127" s="129" t="s">
        <v>1841</v>
      </c>
      <c r="F127" s="130" t="s">
        <v>1842</v>
      </c>
      <c r="G127" s="131" t="s">
        <v>286</v>
      </c>
      <c r="H127" s="132">
        <v>50</v>
      </c>
      <c r="I127" s="133"/>
      <c r="J127" s="134">
        <f>ROUND(I127*H127,2)</f>
        <v>0</v>
      </c>
      <c r="K127" s="135"/>
      <c r="L127" s="32"/>
      <c r="M127" s="136" t="s">
        <v>19</v>
      </c>
      <c r="N127" s="137" t="s">
        <v>46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153</v>
      </c>
      <c r="AT127" s="140" t="s">
        <v>149</v>
      </c>
      <c r="AU127" s="140" t="s">
        <v>85</v>
      </c>
      <c r="AY127" s="17" t="s">
        <v>147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83</v>
      </c>
      <c r="BK127" s="141">
        <f>ROUND(I127*H127,2)</f>
        <v>0</v>
      </c>
      <c r="BL127" s="17" t="s">
        <v>153</v>
      </c>
      <c r="BM127" s="140" t="s">
        <v>1843</v>
      </c>
    </row>
    <row r="128" spans="2:65" s="1" customFormat="1" ht="24.2" customHeight="1">
      <c r="B128" s="32"/>
      <c r="C128" s="128" t="s">
        <v>303</v>
      </c>
      <c r="D128" s="128" t="s">
        <v>149</v>
      </c>
      <c r="E128" s="129" t="s">
        <v>1844</v>
      </c>
      <c r="F128" s="130" t="s">
        <v>1845</v>
      </c>
      <c r="G128" s="131" t="s">
        <v>1794</v>
      </c>
      <c r="H128" s="132">
        <v>1</v>
      </c>
      <c r="I128" s="133"/>
      <c r="J128" s="134">
        <f>ROUND(I128*H128,2)</f>
        <v>0</v>
      </c>
      <c r="K128" s="135"/>
      <c r="L128" s="32"/>
      <c r="M128" s="136" t="s">
        <v>19</v>
      </c>
      <c r="N128" s="137" t="s">
        <v>46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153</v>
      </c>
      <c r="AT128" s="140" t="s">
        <v>149</v>
      </c>
      <c r="AU128" s="140" t="s">
        <v>85</v>
      </c>
      <c r="AY128" s="17" t="s">
        <v>147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83</v>
      </c>
      <c r="BK128" s="141">
        <f>ROUND(I128*H128,2)</f>
        <v>0</v>
      </c>
      <c r="BL128" s="17" t="s">
        <v>153</v>
      </c>
      <c r="BM128" s="140" t="s">
        <v>1846</v>
      </c>
    </row>
    <row r="129" spans="2:65" s="1" customFormat="1" ht="16.5" customHeight="1">
      <c r="B129" s="32"/>
      <c r="C129" s="146" t="s">
        <v>308</v>
      </c>
      <c r="D129" s="146" t="s">
        <v>213</v>
      </c>
      <c r="E129" s="147" t="s">
        <v>1847</v>
      </c>
      <c r="F129" s="148" t="s">
        <v>1848</v>
      </c>
      <c r="G129" s="149" t="s">
        <v>1849</v>
      </c>
      <c r="H129" s="150">
        <v>1</v>
      </c>
      <c r="I129" s="151"/>
      <c r="J129" s="152">
        <f>ROUND(I129*H129,2)</f>
        <v>0</v>
      </c>
      <c r="K129" s="153"/>
      <c r="L129" s="154"/>
      <c r="M129" s="155" t="s">
        <v>19</v>
      </c>
      <c r="N129" s="156" t="s">
        <v>46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186</v>
      </c>
      <c r="AT129" s="140" t="s">
        <v>213</v>
      </c>
      <c r="AU129" s="140" t="s">
        <v>85</v>
      </c>
      <c r="AY129" s="17" t="s">
        <v>147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83</v>
      </c>
      <c r="BK129" s="141">
        <f>ROUND(I129*H129,2)</f>
        <v>0</v>
      </c>
      <c r="BL129" s="17" t="s">
        <v>153</v>
      </c>
      <c r="BM129" s="140" t="s">
        <v>1850</v>
      </c>
    </row>
    <row r="130" spans="2:65" s="1" customFormat="1" ht="37.9" customHeight="1">
      <c r="B130" s="32"/>
      <c r="C130" s="128" t="s">
        <v>313</v>
      </c>
      <c r="D130" s="128" t="s">
        <v>149</v>
      </c>
      <c r="E130" s="129" t="s">
        <v>1851</v>
      </c>
      <c r="F130" s="130" t="s">
        <v>1852</v>
      </c>
      <c r="G130" s="131" t="s">
        <v>236</v>
      </c>
      <c r="H130" s="132">
        <v>85.8</v>
      </c>
      <c r="I130" s="133"/>
      <c r="J130" s="134">
        <f>ROUND(I130*H130,2)</f>
        <v>0</v>
      </c>
      <c r="K130" s="135"/>
      <c r="L130" s="32"/>
      <c r="M130" s="136" t="s">
        <v>19</v>
      </c>
      <c r="N130" s="137" t="s">
        <v>46</v>
      </c>
      <c r="P130" s="138">
        <f>O130*H130</f>
        <v>0</v>
      </c>
      <c r="Q130" s="138">
        <v>0</v>
      </c>
      <c r="R130" s="138">
        <f>Q130*H130</f>
        <v>0</v>
      </c>
      <c r="S130" s="138">
        <v>6.2E-4</v>
      </c>
      <c r="T130" s="139">
        <f>S130*H130</f>
        <v>5.3196E-2</v>
      </c>
      <c r="AR130" s="140" t="s">
        <v>233</v>
      </c>
      <c r="AT130" s="140" t="s">
        <v>149</v>
      </c>
      <c r="AU130" s="140" t="s">
        <v>85</v>
      </c>
      <c r="AY130" s="17" t="s">
        <v>147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83</v>
      </c>
      <c r="BK130" s="141">
        <f>ROUND(I130*H130,2)</f>
        <v>0</v>
      </c>
      <c r="BL130" s="17" t="s">
        <v>233</v>
      </c>
      <c r="BM130" s="140" t="s">
        <v>1853</v>
      </c>
    </row>
    <row r="131" spans="2:65" s="1" customFormat="1" ht="11.25">
      <c r="B131" s="32"/>
      <c r="D131" s="142" t="s">
        <v>155</v>
      </c>
      <c r="F131" s="143" t="s">
        <v>1854</v>
      </c>
      <c r="I131" s="144"/>
      <c r="L131" s="32"/>
      <c r="M131" s="145"/>
      <c r="T131" s="53"/>
      <c r="AT131" s="17" t="s">
        <v>155</v>
      </c>
      <c r="AU131" s="17" t="s">
        <v>85</v>
      </c>
    </row>
    <row r="132" spans="2:65" s="12" customFormat="1" ht="11.25">
      <c r="B132" s="157"/>
      <c r="D132" s="158" t="s">
        <v>218</v>
      </c>
      <c r="E132" s="164" t="s">
        <v>19</v>
      </c>
      <c r="F132" s="159" t="s">
        <v>1767</v>
      </c>
      <c r="H132" s="160">
        <v>85.8</v>
      </c>
      <c r="I132" s="161"/>
      <c r="L132" s="157"/>
      <c r="M132" s="162"/>
      <c r="T132" s="163"/>
      <c r="AT132" s="164" t="s">
        <v>218</v>
      </c>
      <c r="AU132" s="164" t="s">
        <v>85</v>
      </c>
      <c r="AV132" s="12" t="s">
        <v>85</v>
      </c>
      <c r="AW132" s="12" t="s">
        <v>37</v>
      </c>
      <c r="AX132" s="12" t="s">
        <v>83</v>
      </c>
      <c r="AY132" s="164" t="s">
        <v>147</v>
      </c>
    </row>
    <row r="133" spans="2:65" s="1" customFormat="1" ht="37.9" customHeight="1">
      <c r="B133" s="32"/>
      <c r="C133" s="128" t="s">
        <v>319</v>
      </c>
      <c r="D133" s="128" t="s">
        <v>149</v>
      </c>
      <c r="E133" s="129" t="s">
        <v>1855</v>
      </c>
      <c r="F133" s="130" t="s">
        <v>1856</v>
      </c>
      <c r="G133" s="131" t="s">
        <v>236</v>
      </c>
      <c r="H133" s="132">
        <v>760</v>
      </c>
      <c r="I133" s="133"/>
      <c r="J133" s="134">
        <f>ROUND(I133*H133,2)</f>
        <v>0</v>
      </c>
      <c r="K133" s="135"/>
      <c r="L133" s="32"/>
      <c r="M133" s="136" t="s">
        <v>19</v>
      </c>
      <c r="N133" s="137" t="s">
        <v>46</v>
      </c>
      <c r="P133" s="138">
        <f>O133*H133</f>
        <v>0</v>
      </c>
      <c r="Q133" s="138">
        <v>0</v>
      </c>
      <c r="R133" s="138">
        <f>Q133*H133</f>
        <v>0</v>
      </c>
      <c r="S133" s="138">
        <v>6.2E-4</v>
      </c>
      <c r="T133" s="139">
        <f>S133*H133</f>
        <v>0.47120000000000001</v>
      </c>
      <c r="AR133" s="140" t="s">
        <v>233</v>
      </c>
      <c r="AT133" s="140" t="s">
        <v>149</v>
      </c>
      <c r="AU133" s="140" t="s">
        <v>85</v>
      </c>
      <c r="AY133" s="17" t="s">
        <v>147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83</v>
      </c>
      <c r="BK133" s="141">
        <f>ROUND(I133*H133,2)</f>
        <v>0</v>
      </c>
      <c r="BL133" s="17" t="s">
        <v>233</v>
      </c>
      <c r="BM133" s="140" t="s">
        <v>1857</v>
      </c>
    </row>
    <row r="134" spans="2:65" s="1" customFormat="1" ht="11.25">
      <c r="B134" s="32"/>
      <c r="D134" s="142" t="s">
        <v>155</v>
      </c>
      <c r="F134" s="143" t="s">
        <v>1858</v>
      </c>
      <c r="I134" s="144"/>
      <c r="L134" s="32"/>
      <c r="M134" s="145"/>
      <c r="T134" s="53"/>
      <c r="AT134" s="17" t="s">
        <v>155</v>
      </c>
      <c r="AU134" s="17" t="s">
        <v>85</v>
      </c>
    </row>
    <row r="135" spans="2:65" s="12" customFormat="1" ht="11.25">
      <c r="B135" s="157"/>
      <c r="D135" s="158" t="s">
        <v>218</v>
      </c>
      <c r="E135" s="164" t="s">
        <v>19</v>
      </c>
      <c r="F135" s="159" t="s">
        <v>1859</v>
      </c>
      <c r="H135" s="160">
        <v>760</v>
      </c>
      <c r="I135" s="161"/>
      <c r="L135" s="157"/>
      <c r="M135" s="162"/>
      <c r="T135" s="163"/>
      <c r="AT135" s="164" t="s">
        <v>218</v>
      </c>
      <c r="AU135" s="164" t="s">
        <v>85</v>
      </c>
      <c r="AV135" s="12" t="s">
        <v>85</v>
      </c>
      <c r="AW135" s="12" t="s">
        <v>37</v>
      </c>
      <c r="AX135" s="12" t="s">
        <v>83</v>
      </c>
      <c r="AY135" s="164" t="s">
        <v>147</v>
      </c>
    </row>
    <row r="136" spans="2:65" s="1" customFormat="1" ht="24.2" customHeight="1">
      <c r="B136" s="32"/>
      <c r="C136" s="128" t="s">
        <v>325</v>
      </c>
      <c r="D136" s="128" t="s">
        <v>149</v>
      </c>
      <c r="E136" s="129" t="s">
        <v>1860</v>
      </c>
      <c r="F136" s="130" t="s">
        <v>1861</v>
      </c>
      <c r="G136" s="131" t="s">
        <v>286</v>
      </c>
      <c r="H136" s="132">
        <v>310</v>
      </c>
      <c r="I136" s="133"/>
      <c r="J136" s="134">
        <f>ROUND(I136*H136,2)</f>
        <v>0</v>
      </c>
      <c r="K136" s="135"/>
      <c r="L136" s="32"/>
      <c r="M136" s="136" t="s">
        <v>19</v>
      </c>
      <c r="N136" s="137" t="s">
        <v>46</v>
      </c>
      <c r="P136" s="138">
        <f>O136*H136</f>
        <v>0</v>
      </c>
      <c r="Q136" s="138">
        <v>0</v>
      </c>
      <c r="R136" s="138">
        <f>Q136*H136</f>
        <v>0</v>
      </c>
      <c r="S136" s="138">
        <v>2.5000000000000001E-4</v>
      </c>
      <c r="T136" s="139">
        <f>S136*H136</f>
        <v>7.7499999999999999E-2</v>
      </c>
      <c r="AR136" s="140" t="s">
        <v>233</v>
      </c>
      <c r="AT136" s="140" t="s">
        <v>149</v>
      </c>
      <c r="AU136" s="140" t="s">
        <v>85</v>
      </c>
      <c r="AY136" s="17" t="s">
        <v>147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83</v>
      </c>
      <c r="BK136" s="141">
        <f>ROUND(I136*H136,2)</f>
        <v>0</v>
      </c>
      <c r="BL136" s="17" t="s">
        <v>233</v>
      </c>
      <c r="BM136" s="140" t="s">
        <v>1862</v>
      </c>
    </row>
    <row r="137" spans="2:65" s="1" customFormat="1" ht="11.25">
      <c r="B137" s="32"/>
      <c r="D137" s="142" t="s">
        <v>155</v>
      </c>
      <c r="F137" s="143" t="s">
        <v>1863</v>
      </c>
      <c r="I137" s="144"/>
      <c r="L137" s="32"/>
      <c r="M137" s="145"/>
      <c r="T137" s="53"/>
      <c r="AT137" s="17" t="s">
        <v>155</v>
      </c>
      <c r="AU137" s="17" t="s">
        <v>85</v>
      </c>
    </row>
    <row r="138" spans="2:65" s="12" customFormat="1" ht="11.25">
      <c r="B138" s="157"/>
      <c r="D138" s="158" t="s">
        <v>218</v>
      </c>
      <c r="E138" s="164" t="s">
        <v>19</v>
      </c>
      <c r="F138" s="159" t="s">
        <v>1864</v>
      </c>
      <c r="H138" s="160">
        <v>310</v>
      </c>
      <c r="I138" s="161"/>
      <c r="L138" s="157"/>
      <c r="M138" s="162"/>
      <c r="T138" s="163"/>
      <c r="AT138" s="164" t="s">
        <v>218</v>
      </c>
      <c r="AU138" s="164" t="s">
        <v>85</v>
      </c>
      <c r="AV138" s="12" t="s">
        <v>85</v>
      </c>
      <c r="AW138" s="12" t="s">
        <v>37</v>
      </c>
      <c r="AX138" s="12" t="s">
        <v>83</v>
      </c>
      <c r="AY138" s="164" t="s">
        <v>147</v>
      </c>
    </row>
    <row r="139" spans="2:65" s="1" customFormat="1" ht="24.2" customHeight="1">
      <c r="B139" s="32"/>
      <c r="C139" s="128" t="s">
        <v>330</v>
      </c>
      <c r="D139" s="128" t="s">
        <v>149</v>
      </c>
      <c r="E139" s="129" t="s">
        <v>1865</v>
      </c>
      <c r="F139" s="130" t="s">
        <v>1866</v>
      </c>
      <c r="G139" s="131" t="s">
        <v>286</v>
      </c>
      <c r="H139" s="132">
        <v>380</v>
      </c>
      <c r="I139" s="133"/>
      <c r="J139" s="134">
        <f>ROUND(I139*H139,2)</f>
        <v>0</v>
      </c>
      <c r="K139" s="135"/>
      <c r="L139" s="32"/>
      <c r="M139" s="136" t="s">
        <v>19</v>
      </c>
      <c r="N139" s="137" t="s">
        <v>46</v>
      </c>
      <c r="P139" s="138">
        <f>O139*H139</f>
        <v>0</v>
      </c>
      <c r="Q139" s="138">
        <v>0</v>
      </c>
      <c r="R139" s="138">
        <f>Q139*H139</f>
        <v>0</v>
      </c>
      <c r="S139" s="138">
        <v>2.7999999999999998E-4</v>
      </c>
      <c r="T139" s="139">
        <f>S139*H139</f>
        <v>0.10639999999999999</v>
      </c>
      <c r="AR139" s="140" t="s">
        <v>233</v>
      </c>
      <c r="AT139" s="140" t="s">
        <v>149</v>
      </c>
      <c r="AU139" s="140" t="s">
        <v>85</v>
      </c>
      <c r="AY139" s="17" t="s">
        <v>147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83</v>
      </c>
      <c r="BK139" s="141">
        <f>ROUND(I139*H139,2)</f>
        <v>0</v>
      </c>
      <c r="BL139" s="17" t="s">
        <v>233</v>
      </c>
      <c r="BM139" s="140" t="s">
        <v>1867</v>
      </c>
    </row>
    <row r="140" spans="2:65" s="1" customFormat="1" ht="11.25">
      <c r="B140" s="32"/>
      <c r="D140" s="142" t="s">
        <v>155</v>
      </c>
      <c r="F140" s="143" t="s">
        <v>1868</v>
      </c>
      <c r="I140" s="144"/>
      <c r="L140" s="32"/>
      <c r="M140" s="145"/>
      <c r="T140" s="53"/>
      <c r="AT140" s="17" t="s">
        <v>155</v>
      </c>
      <c r="AU140" s="17" t="s">
        <v>85</v>
      </c>
    </row>
    <row r="141" spans="2:65" s="12" customFormat="1" ht="11.25">
      <c r="B141" s="157"/>
      <c r="D141" s="158" t="s">
        <v>218</v>
      </c>
      <c r="E141" s="164" t="s">
        <v>19</v>
      </c>
      <c r="F141" s="159" t="s">
        <v>1768</v>
      </c>
      <c r="H141" s="160">
        <v>380</v>
      </c>
      <c r="I141" s="161"/>
      <c r="L141" s="157"/>
      <c r="M141" s="162"/>
      <c r="T141" s="163"/>
      <c r="AT141" s="164" t="s">
        <v>218</v>
      </c>
      <c r="AU141" s="164" t="s">
        <v>85</v>
      </c>
      <c r="AV141" s="12" t="s">
        <v>85</v>
      </c>
      <c r="AW141" s="12" t="s">
        <v>37</v>
      </c>
      <c r="AX141" s="12" t="s">
        <v>83</v>
      </c>
      <c r="AY141" s="164" t="s">
        <v>147</v>
      </c>
    </row>
    <row r="142" spans="2:65" s="1" customFormat="1" ht="24.2" customHeight="1">
      <c r="B142" s="32"/>
      <c r="C142" s="128" t="s">
        <v>338</v>
      </c>
      <c r="D142" s="128" t="s">
        <v>149</v>
      </c>
      <c r="E142" s="129" t="s">
        <v>1869</v>
      </c>
      <c r="F142" s="130" t="s">
        <v>1870</v>
      </c>
      <c r="G142" s="131" t="s">
        <v>286</v>
      </c>
      <c r="H142" s="132">
        <v>26</v>
      </c>
      <c r="I142" s="133"/>
      <c r="J142" s="134">
        <f>ROUND(I142*H142,2)</f>
        <v>0</v>
      </c>
      <c r="K142" s="135"/>
      <c r="L142" s="32"/>
      <c r="M142" s="136" t="s">
        <v>19</v>
      </c>
      <c r="N142" s="137" t="s">
        <v>46</v>
      </c>
      <c r="P142" s="138">
        <f>O142*H142</f>
        <v>0</v>
      </c>
      <c r="Q142" s="138">
        <v>0</v>
      </c>
      <c r="R142" s="138">
        <f>Q142*H142</f>
        <v>0</v>
      </c>
      <c r="S142" s="138">
        <v>2.1000000000000001E-4</v>
      </c>
      <c r="T142" s="139">
        <f>S142*H142</f>
        <v>5.4600000000000004E-3</v>
      </c>
      <c r="AR142" s="140" t="s">
        <v>233</v>
      </c>
      <c r="AT142" s="140" t="s">
        <v>149</v>
      </c>
      <c r="AU142" s="140" t="s">
        <v>85</v>
      </c>
      <c r="AY142" s="17" t="s">
        <v>147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83</v>
      </c>
      <c r="BK142" s="141">
        <f>ROUND(I142*H142,2)</f>
        <v>0</v>
      </c>
      <c r="BL142" s="17" t="s">
        <v>233</v>
      </c>
      <c r="BM142" s="140" t="s">
        <v>1871</v>
      </c>
    </row>
    <row r="143" spans="2:65" s="1" customFormat="1" ht="11.25">
      <c r="B143" s="32"/>
      <c r="D143" s="142" t="s">
        <v>155</v>
      </c>
      <c r="F143" s="143" t="s">
        <v>1872</v>
      </c>
      <c r="I143" s="144"/>
      <c r="L143" s="32"/>
      <c r="M143" s="145"/>
      <c r="T143" s="53"/>
      <c r="AT143" s="17" t="s">
        <v>155</v>
      </c>
      <c r="AU143" s="17" t="s">
        <v>85</v>
      </c>
    </row>
    <row r="144" spans="2:65" s="12" customFormat="1" ht="11.25">
      <c r="B144" s="157"/>
      <c r="D144" s="158" t="s">
        <v>218</v>
      </c>
      <c r="E144" s="164" t="s">
        <v>19</v>
      </c>
      <c r="F144" s="159" t="s">
        <v>296</v>
      </c>
      <c r="H144" s="160">
        <v>26</v>
      </c>
      <c r="I144" s="161"/>
      <c r="L144" s="157"/>
      <c r="M144" s="162"/>
      <c r="T144" s="163"/>
      <c r="AT144" s="164" t="s">
        <v>218</v>
      </c>
      <c r="AU144" s="164" t="s">
        <v>85</v>
      </c>
      <c r="AV144" s="12" t="s">
        <v>85</v>
      </c>
      <c r="AW144" s="12" t="s">
        <v>37</v>
      </c>
      <c r="AX144" s="12" t="s">
        <v>83</v>
      </c>
      <c r="AY144" s="164" t="s">
        <v>147</v>
      </c>
    </row>
    <row r="145" spans="2:65" s="1" customFormat="1" ht="24.2" customHeight="1">
      <c r="B145" s="32"/>
      <c r="C145" s="128" t="s">
        <v>343</v>
      </c>
      <c r="D145" s="128" t="s">
        <v>149</v>
      </c>
      <c r="E145" s="129" t="s">
        <v>1873</v>
      </c>
      <c r="F145" s="130" t="s">
        <v>1874</v>
      </c>
      <c r="G145" s="131" t="s">
        <v>286</v>
      </c>
      <c r="H145" s="132">
        <v>13</v>
      </c>
      <c r="I145" s="133"/>
      <c r="J145" s="134">
        <f>ROUND(I145*H145,2)</f>
        <v>0</v>
      </c>
      <c r="K145" s="135"/>
      <c r="L145" s="32"/>
      <c r="M145" s="136" t="s">
        <v>19</v>
      </c>
      <c r="N145" s="137" t="s">
        <v>46</v>
      </c>
      <c r="P145" s="138">
        <f>O145*H145</f>
        <v>0</v>
      </c>
      <c r="Q145" s="138">
        <v>0</v>
      </c>
      <c r="R145" s="138">
        <f>Q145*H145</f>
        <v>0</v>
      </c>
      <c r="S145" s="138">
        <v>2.5999999999999999E-3</v>
      </c>
      <c r="T145" s="139">
        <f>S145*H145</f>
        <v>3.3799999999999997E-2</v>
      </c>
      <c r="AR145" s="140" t="s">
        <v>233</v>
      </c>
      <c r="AT145" s="140" t="s">
        <v>149</v>
      </c>
      <c r="AU145" s="140" t="s">
        <v>85</v>
      </c>
      <c r="AY145" s="17" t="s">
        <v>147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83</v>
      </c>
      <c r="BK145" s="141">
        <f>ROUND(I145*H145,2)</f>
        <v>0</v>
      </c>
      <c r="BL145" s="17" t="s">
        <v>233</v>
      </c>
      <c r="BM145" s="140" t="s">
        <v>1875</v>
      </c>
    </row>
    <row r="146" spans="2:65" s="1" customFormat="1" ht="11.25">
      <c r="B146" s="32"/>
      <c r="D146" s="142" t="s">
        <v>155</v>
      </c>
      <c r="F146" s="143" t="s">
        <v>1876</v>
      </c>
      <c r="I146" s="144"/>
      <c r="L146" s="32"/>
      <c r="M146" s="145"/>
      <c r="T146" s="53"/>
      <c r="AT146" s="17" t="s">
        <v>155</v>
      </c>
      <c r="AU146" s="17" t="s">
        <v>85</v>
      </c>
    </row>
    <row r="147" spans="2:65" s="12" customFormat="1" ht="11.25">
      <c r="B147" s="157"/>
      <c r="D147" s="158" t="s">
        <v>218</v>
      </c>
      <c r="E147" s="164" t="s">
        <v>19</v>
      </c>
      <c r="F147" s="159" t="s">
        <v>212</v>
      </c>
      <c r="H147" s="160">
        <v>13</v>
      </c>
      <c r="I147" s="161"/>
      <c r="L147" s="157"/>
      <c r="M147" s="162"/>
      <c r="T147" s="163"/>
      <c r="AT147" s="164" t="s">
        <v>218</v>
      </c>
      <c r="AU147" s="164" t="s">
        <v>85</v>
      </c>
      <c r="AV147" s="12" t="s">
        <v>85</v>
      </c>
      <c r="AW147" s="12" t="s">
        <v>37</v>
      </c>
      <c r="AX147" s="12" t="s">
        <v>83</v>
      </c>
      <c r="AY147" s="164" t="s">
        <v>147</v>
      </c>
    </row>
    <row r="148" spans="2:65" s="1" customFormat="1" ht="16.5" customHeight="1">
      <c r="B148" s="32"/>
      <c r="C148" s="128" t="s">
        <v>349</v>
      </c>
      <c r="D148" s="128" t="s">
        <v>149</v>
      </c>
      <c r="E148" s="129" t="s">
        <v>1877</v>
      </c>
      <c r="F148" s="130" t="s">
        <v>1065</v>
      </c>
      <c r="G148" s="131" t="s">
        <v>1849</v>
      </c>
      <c r="H148" s="132">
        <v>1</v>
      </c>
      <c r="I148" s="133"/>
      <c r="J148" s="134">
        <f>ROUND(I148*H148,2)</f>
        <v>0</v>
      </c>
      <c r="K148" s="135"/>
      <c r="L148" s="32"/>
      <c r="M148" s="136" t="s">
        <v>19</v>
      </c>
      <c r="N148" s="137" t="s">
        <v>46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153</v>
      </c>
      <c r="AT148" s="140" t="s">
        <v>149</v>
      </c>
      <c r="AU148" s="140" t="s">
        <v>85</v>
      </c>
      <c r="AY148" s="17" t="s">
        <v>147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7" t="s">
        <v>83</v>
      </c>
      <c r="BK148" s="141">
        <f>ROUND(I148*H148,2)</f>
        <v>0</v>
      </c>
      <c r="BL148" s="17" t="s">
        <v>153</v>
      </c>
      <c r="BM148" s="140" t="s">
        <v>1878</v>
      </c>
    </row>
    <row r="149" spans="2:65" s="1" customFormat="1" ht="16.5" customHeight="1">
      <c r="B149" s="32"/>
      <c r="C149" s="128" t="s">
        <v>359</v>
      </c>
      <c r="D149" s="128" t="s">
        <v>149</v>
      </c>
      <c r="E149" s="129" t="s">
        <v>1879</v>
      </c>
      <c r="F149" s="130" t="s">
        <v>1880</v>
      </c>
      <c r="G149" s="131" t="s">
        <v>1881</v>
      </c>
      <c r="H149" s="132">
        <v>16</v>
      </c>
      <c r="I149" s="133"/>
      <c r="J149" s="134">
        <f>ROUND(I149*H149,2)</f>
        <v>0</v>
      </c>
      <c r="K149" s="135"/>
      <c r="L149" s="32"/>
      <c r="M149" s="136" t="s">
        <v>19</v>
      </c>
      <c r="N149" s="137" t="s">
        <v>46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153</v>
      </c>
      <c r="AT149" s="140" t="s">
        <v>149</v>
      </c>
      <c r="AU149" s="140" t="s">
        <v>85</v>
      </c>
      <c r="AY149" s="17" t="s">
        <v>147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83</v>
      </c>
      <c r="BK149" s="141">
        <f>ROUND(I149*H149,2)</f>
        <v>0</v>
      </c>
      <c r="BL149" s="17" t="s">
        <v>153</v>
      </c>
      <c r="BM149" s="140" t="s">
        <v>1882</v>
      </c>
    </row>
    <row r="150" spans="2:65" s="1" customFormat="1" ht="19.5">
      <c r="B150" s="32"/>
      <c r="D150" s="158" t="s">
        <v>650</v>
      </c>
      <c r="F150" s="178" t="s">
        <v>1883</v>
      </c>
      <c r="I150" s="144"/>
      <c r="L150" s="32"/>
      <c r="M150" s="145"/>
      <c r="T150" s="53"/>
      <c r="AT150" s="17" t="s">
        <v>650</v>
      </c>
      <c r="AU150" s="17" t="s">
        <v>85</v>
      </c>
    </row>
    <row r="151" spans="2:65" s="1" customFormat="1" ht="16.5" customHeight="1">
      <c r="B151" s="32"/>
      <c r="C151" s="128" t="s">
        <v>364</v>
      </c>
      <c r="D151" s="128" t="s">
        <v>149</v>
      </c>
      <c r="E151" s="129" t="s">
        <v>1884</v>
      </c>
      <c r="F151" s="130" t="s">
        <v>1885</v>
      </c>
      <c r="G151" s="131" t="s">
        <v>1886</v>
      </c>
      <c r="H151" s="132">
        <v>8</v>
      </c>
      <c r="I151" s="133"/>
      <c r="J151" s="134">
        <f>ROUND(I151*H151,2)</f>
        <v>0</v>
      </c>
      <c r="K151" s="135"/>
      <c r="L151" s="32"/>
      <c r="M151" s="136" t="s">
        <v>19</v>
      </c>
      <c r="N151" s="137" t="s">
        <v>46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153</v>
      </c>
      <c r="AT151" s="140" t="s">
        <v>149</v>
      </c>
      <c r="AU151" s="140" t="s">
        <v>85</v>
      </c>
      <c r="AY151" s="17" t="s">
        <v>147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83</v>
      </c>
      <c r="BK151" s="141">
        <f>ROUND(I151*H151,2)</f>
        <v>0</v>
      </c>
      <c r="BL151" s="17" t="s">
        <v>153</v>
      </c>
      <c r="BM151" s="140" t="s">
        <v>1887</v>
      </c>
    </row>
    <row r="152" spans="2:65" s="11" customFormat="1" ht="25.9" customHeight="1">
      <c r="B152" s="116"/>
      <c r="D152" s="117" t="s">
        <v>74</v>
      </c>
      <c r="E152" s="118" t="s">
        <v>213</v>
      </c>
      <c r="F152" s="118" t="s">
        <v>1888</v>
      </c>
      <c r="I152" s="119"/>
      <c r="J152" s="120">
        <f>BK152</f>
        <v>0</v>
      </c>
      <c r="L152" s="116"/>
      <c r="M152" s="121"/>
      <c r="P152" s="122">
        <f>P153</f>
        <v>0</v>
      </c>
      <c r="R152" s="122">
        <f>R153</f>
        <v>1.1180000000000001E-2</v>
      </c>
      <c r="T152" s="123">
        <f>T153</f>
        <v>0</v>
      </c>
      <c r="AR152" s="117" t="s">
        <v>162</v>
      </c>
      <c r="AT152" s="124" t="s">
        <v>74</v>
      </c>
      <c r="AU152" s="124" t="s">
        <v>75</v>
      </c>
      <c r="AY152" s="117" t="s">
        <v>147</v>
      </c>
      <c r="BK152" s="125">
        <f>BK153</f>
        <v>0</v>
      </c>
    </row>
    <row r="153" spans="2:65" s="11" customFormat="1" ht="22.9" customHeight="1">
      <c r="B153" s="116"/>
      <c r="D153" s="117" t="s">
        <v>74</v>
      </c>
      <c r="E153" s="126" t="s">
        <v>1889</v>
      </c>
      <c r="F153" s="126" t="s">
        <v>1890</v>
      </c>
      <c r="I153" s="119"/>
      <c r="J153" s="127">
        <f>BK153</f>
        <v>0</v>
      </c>
      <c r="L153" s="116"/>
      <c r="M153" s="121"/>
      <c r="P153" s="122">
        <f>SUM(P154:P158)</f>
        <v>0</v>
      </c>
      <c r="R153" s="122">
        <f>SUM(R154:R158)</f>
        <v>1.1180000000000001E-2</v>
      </c>
      <c r="T153" s="123">
        <f>SUM(T154:T158)</f>
        <v>0</v>
      </c>
      <c r="AR153" s="117" t="s">
        <v>162</v>
      </c>
      <c r="AT153" s="124" t="s">
        <v>74</v>
      </c>
      <c r="AU153" s="124" t="s">
        <v>83</v>
      </c>
      <c r="AY153" s="117" t="s">
        <v>147</v>
      </c>
      <c r="BK153" s="125">
        <f>SUM(BK154:BK158)</f>
        <v>0</v>
      </c>
    </row>
    <row r="154" spans="2:65" s="1" customFormat="1" ht="24.2" customHeight="1">
      <c r="B154" s="32"/>
      <c r="C154" s="128" t="s">
        <v>371</v>
      </c>
      <c r="D154" s="128" t="s">
        <v>149</v>
      </c>
      <c r="E154" s="129" t="s">
        <v>1891</v>
      </c>
      <c r="F154" s="130" t="s">
        <v>1892</v>
      </c>
      <c r="G154" s="131" t="s">
        <v>286</v>
      </c>
      <c r="H154" s="132">
        <v>13</v>
      </c>
      <c r="I154" s="133"/>
      <c r="J154" s="134">
        <f>ROUND(I154*H154,2)</f>
        <v>0</v>
      </c>
      <c r="K154" s="135"/>
      <c r="L154" s="32"/>
      <c r="M154" s="136" t="s">
        <v>19</v>
      </c>
      <c r="N154" s="137" t="s">
        <v>46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669</v>
      </c>
      <c r="AT154" s="140" t="s">
        <v>149</v>
      </c>
      <c r="AU154" s="140" t="s">
        <v>85</v>
      </c>
      <c r="AY154" s="17" t="s">
        <v>147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7" t="s">
        <v>83</v>
      </c>
      <c r="BK154" s="141">
        <f>ROUND(I154*H154,2)</f>
        <v>0</v>
      </c>
      <c r="BL154" s="17" t="s">
        <v>669</v>
      </c>
      <c r="BM154" s="140" t="s">
        <v>1893</v>
      </c>
    </row>
    <row r="155" spans="2:65" s="1" customFormat="1" ht="11.25">
      <c r="B155" s="32"/>
      <c r="D155" s="142" t="s">
        <v>155</v>
      </c>
      <c r="F155" s="143" t="s">
        <v>1894</v>
      </c>
      <c r="I155" s="144"/>
      <c r="L155" s="32"/>
      <c r="M155" s="145"/>
      <c r="T155" s="53"/>
      <c r="AT155" s="17" t="s">
        <v>155</v>
      </c>
      <c r="AU155" s="17" t="s">
        <v>85</v>
      </c>
    </row>
    <row r="156" spans="2:65" s="1" customFormat="1" ht="16.5" customHeight="1">
      <c r="B156" s="32"/>
      <c r="C156" s="146" t="s">
        <v>378</v>
      </c>
      <c r="D156" s="146" t="s">
        <v>213</v>
      </c>
      <c r="E156" s="147" t="s">
        <v>1895</v>
      </c>
      <c r="F156" s="148" t="s">
        <v>1896</v>
      </c>
      <c r="G156" s="149" t="s">
        <v>286</v>
      </c>
      <c r="H156" s="150">
        <v>13</v>
      </c>
      <c r="I156" s="151"/>
      <c r="J156" s="152">
        <f>ROUND(I156*H156,2)</f>
        <v>0</v>
      </c>
      <c r="K156" s="153"/>
      <c r="L156" s="154"/>
      <c r="M156" s="155" t="s">
        <v>19</v>
      </c>
      <c r="N156" s="156" t="s">
        <v>46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1153</v>
      </c>
      <c r="AT156" s="140" t="s">
        <v>213</v>
      </c>
      <c r="AU156" s="140" t="s">
        <v>85</v>
      </c>
      <c r="AY156" s="17" t="s">
        <v>147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83</v>
      </c>
      <c r="BK156" s="141">
        <f>ROUND(I156*H156,2)</f>
        <v>0</v>
      </c>
      <c r="BL156" s="17" t="s">
        <v>1153</v>
      </c>
      <c r="BM156" s="140" t="s">
        <v>1897</v>
      </c>
    </row>
    <row r="157" spans="2:65" s="1" customFormat="1" ht="16.5" customHeight="1">
      <c r="B157" s="32"/>
      <c r="C157" s="146" t="s">
        <v>397</v>
      </c>
      <c r="D157" s="146" t="s">
        <v>213</v>
      </c>
      <c r="E157" s="147" t="s">
        <v>1898</v>
      </c>
      <c r="F157" s="148" t="s">
        <v>1899</v>
      </c>
      <c r="G157" s="149" t="s">
        <v>286</v>
      </c>
      <c r="H157" s="150">
        <v>26</v>
      </c>
      <c r="I157" s="151"/>
      <c r="J157" s="152">
        <f>ROUND(I157*H157,2)</f>
        <v>0</v>
      </c>
      <c r="K157" s="153"/>
      <c r="L157" s="154"/>
      <c r="M157" s="155" t="s">
        <v>19</v>
      </c>
      <c r="N157" s="156" t="s">
        <v>46</v>
      </c>
      <c r="P157" s="138">
        <f>O157*H157</f>
        <v>0</v>
      </c>
      <c r="Q157" s="138">
        <v>3.2000000000000003E-4</v>
      </c>
      <c r="R157" s="138">
        <f>Q157*H157</f>
        <v>8.320000000000001E-3</v>
      </c>
      <c r="S157" s="138">
        <v>0</v>
      </c>
      <c r="T157" s="139">
        <f>S157*H157</f>
        <v>0</v>
      </c>
      <c r="AR157" s="140" t="s">
        <v>1153</v>
      </c>
      <c r="AT157" s="140" t="s">
        <v>213</v>
      </c>
      <c r="AU157" s="140" t="s">
        <v>85</v>
      </c>
      <c r="AY157" s="17" t="s">
        <v>147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83</v>
      </c>
      <c r="BK157" s="141">
        <f>ROUND(I157*H157,2)</f>
        <v>0</v>
      </c>
      <c r="BL157" s="17" t="s">
        <v>1153</v>
      </c>
      <c r="BM157" s="140" t="s">
        <v>1900</v>
      </c>
    </row>
    <row r="158" spans="2:65" s="1" customFormat="1" ht="24.2" customHeight="1">
      <c r="B158" s="32"/>
      <c r="C158" s="146" t="s">
        <v>402</v>
      </c>
      <c r="D158" s="146" t="s">
        <v>213</v>
      </c>
      <c r="E158" s="147" t="s">
        <v>1901</v>
      </c>
      <c r="F158" s="148" t="s">
        <v>1902</v>
      </c>
      <c r="G158" s="149" t="s">
        <v>286</v>
      </c>
      <c r="H158" s="150">
        <v>26</v>
      </c>
      <c r="I158" s="151"/>
      <c r="J158" s="152">
        <f>ROUND(I158*H158,2)</f>
        <v>0</v>
      </c>
      <c r="K158" s="153"/>
      <c r="L158" s="154"/>
      <c r="M158" s="182" t="s">
        <v>19</v>
      </c>
      <c r="N158" s="183" t="s">
        <v>46</v>
      </c>
      <c r="O158" s="184"/>
      <c r="P158" s="185">
        <f>O158*H158</f>
        <v>0</v>
      </c>
      <c r="Q158" s="185">
        <v>1.1E-4</v>
      </c>
      <c r="R158" s="185">
        <f>Q158*H158</f>
        <v>2.8600000000000001E-3</v>
      </c>
      <c r="S158" s="185">
        <v>0</v>
      </c>
      <c r="T158" s="186">
        <f>S158*H158</f>
        <v>0</v>
      </c>
      <c r="AR158" s="140" t="s">
        <v>1153</v>
      </c>
      <c r="AT158" s="140" t="s">
        <v>213</v>
      </c>
      <c r="AU158" s="140" t="s">
        <v>85</v>
      </c>
      <c r="AY158" s="17" t="s">
        <v>147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83</v>
      </c>
      <c r="BK158" s="141">
        <f>ROUND(I158*H158,2)</f>
        <v>0</v>
      </c>
      <c r="BL158" s="17" t="s">
        <v>1153</v>
      </c>
      <c r="BM158" s="140" t="s">
        <v>1903</v>
      </c>
    </row>
    <row r="159" spans="2:65" s="1" customFormat="1" ht="6.95" customHeight="1">
      <c r="B159" s="41"/>
      <c r="C159" s="42"/>
      <c r="D159" s="42"/>
      <c r="E159" s="42"/>
      <c r="F159" s="42"/>
      <c r="G159" s="42"/>
      <c r="H159" s="42"/>
      <c r="I159" s="42"/>
      <c r="J159" s="42"/>
      <c r="K159" s="42"/>
      <c r="L159" s="32"/>
    </row>
  </sheetData>
  <sheetProtection algorithmName="SHA-512" hashValue="H6jglOgSAbraHUISEZ0CbsteJf9X+bloJznan7JI/U+kCBiYesVvwboMrWUPpNh7m5sPIp/GQlDKmIHJg+T7og==" saltValue="WV5gYRkSnilgmFvmMyOb9RfgwCJzaBPMwRQC5mzUw5BUu4blgGaTkUf4h+TM1iHNclpY1TkWp/db965aZmnzeQ==" spinCount="100000" sheet="1" objects="1" scenarios="1" formatColumns="0" formatRows="0" autoFilter="0"/>
  <autoFilter ref="C82:K158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131" r:id="rId2" xr:uid="{00000000-0004-0000-0200-000001000000}"/>
    <hyperlink ref="F134" r:id="rId3" xr:uid="{00000000-0004-0000-0200-000002000000}"/>
    <hyperlink ref="F137" r:id="rId4" xr:uid="{00000000-0004-0000-0200-000003000000}"/>
    <hyperlink ref="F140" r:id="rId5" xr:uid="{00000000-0004-0000-0200-000004000000}"/>
    <hyperlink ref="F143" r:id="rId6" xr:uid="{00000000-0004-0000-0200-000005000000}"/>
    <hyperlink ref="F146" r:id="rId7" xr:uid="{00000000-0004-0000-0200-000006000000}"/>
    <hyperlink ref="F155" r:id="rId8" xr:uid="{00000000-0004-0000-02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6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98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OA Vlašim – Dokončení PD – Revitalizace obvodového pláště</v>
      </c>
      <c r="F7" s="309"/>
      <c r="G7" s="309"/>
      <c r="H7" s="309"/>
      <c r="L7" s="20"/>
    </row>
    <row r="8" spans="2:46" s="1" customFormat="1" ht="12" customHeight="1">
      <c r="B8" s="32"/>
      <c r="D8" s="27" t="s">
        <v>99</v>
      </c>
      <c r="L8" s="32"/>
    </row>
    <row r="9" spans="2:46" s="1" customFormat="1" ht="16.5" customHeight="1">
      <c r="B9" s="32"/>
      <c r="E9" s="271" t="s">
        <v>1904</v>
      </c>
      <c r="F9" s="310"/>
      <c r="G9" s="310"/>
      <c r="H9" s="31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101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101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1" t="str">
        <f>'Rekapitulace stavby'!E14</f>
        <v>Vyplň údaj</v>
      </c>
      <c r="F18" s="292"/>
      <c r="G18" s="292"/>
      <c r="H18" s="292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34</v>
      </c>
      <c r="L23" s="32"/>
    </row>
    <row r="24" spans="2:12" s="1" customFormat="1" ht="18" customHeight="1">
      <c r="B24" s="32"/>
      <c r="E24" s="25" t="s">
        <v>35</v>
      </c>
      <c r="I24" s="27" t="s">
        <v>29</v>
      </c>
      <c r="J24" s="25" t="s">
        <v>36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6"/>
      <c r="E27" s="297" t="s">
        <v>19</v>
      </c>
      <c r="F27" s="297"/>
      <c r="G27" s="297"/>
      <c r="H27" s="29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41</v>
      </c>
      <c r="J30" s="63">
        <f>ROUND(J94,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8">
        <f>ROUND((SUM(BE94:BE685)),  2)</f>
        <v>0</v>
      </c>
      <c r="I33" s="89">
        <v>0.21</v>
      </c>
      <c r="J33" s="88">
        <f>ROUND(((SUM(BE94:BE685))*I33),  2)</f>
        <v>0</v>
      </c>
      <c r="L33" s="32"/>
    </row>
    <row r="34" spans="2:12" s="1" customFormat="1" ht="14.45" customHeight="1">
      <c r="B34" s="32"/>
      <c r="E34" s="27" t="s">
        <v>47</v>
      </c>
      <c r="F34" s="88">
        <f>ROUND((SUM(BF94:BF685)),  2)</f>
        <v>0</v>
      </c>
      <c r="I34" s="89">
        <v>0.15</v>
      </c>
      <c r="J34" s="88">
        <f>ROUND(((SUM(BF94:BF685))*I34),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8">
        <f>ROUND((SUM(BG94:BG685)),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8">
        <f>ROUND((SUM(BH94:BH685)),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8">
        <f>ROUND((SUM(BI94:BI685)),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51</v>
      </c>
      <c r="E39" s="54"/>
      <c r="F39" s="54"/>
      <c r="G39" s="92" t="s">
        <v>52</v>
      </c>
      <c r="H39" s="93" t="s">
        <v>53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OA Vlašim – Dokončení PD – Revitalizace obvodového pláště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99</v>
      </c>
      <c r="L49" s="32"/>
    </row>
    <row r="50" spans="2:47" s="1" customFormat="1" ht="16.5" customHeight="1">
      <c r="B50" s="32"/>
      <c r="E50" s="271" t="str">
        <f>E9</f>
        <v>SO 02 - Budova Tělocvičny</v>
      </c>
      <c r="F50" s="310"/>
      <c r="G50" s="310"/>
      <c r="H50" s="31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Obchodní akademie, Vlašim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Obchodní akademie, Vlašim</v>
      </c>
      <c r="I54" s="27" t="s">
        <v>33</v>
      </c>
      <c r="J54" s="30" t="str">
        <f>E21</f>
        <v>Saffron  Universe s.r.o.</v>
      </c>
      <c r="L54" s="32"/>
    </row>
    <row r="55" spans="2:47" s="1" customFormat="1" ht="25.7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Saffron  Universe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103</v>
      </c>
      <c r="D57" s="90"/>
      <c r="E57" s="90"/>
      <c r="F57" s="90"/>
      <c r="G57" s="90"/>
      <c r="H57" s="90"/>
      <c r="I57" s="90"/>
      <c r="J57" s="97" t="s">
        <v>104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73</v>
      </c>
      <c r="J59" s="63">
        <f>J94</f>
        <v>0</v>
      </c>
      <c r="L59" s="32"/>
      <c r="AU59" s="17" t="s">
        <v>105</v>
      </c>
    </row>
    <row r="60" spans="2:47" s="8" customFormat="1" ht="24.95" customHeight="1">
      <c r="B60" s="99"/>
      <c r="D60" s="100" t="s">
        <v>106</v>
      </c>
      <c r="E60" s="101"/>
      <c r="F60" s="101"/>
      <c r="G60" s="101"/>
      <c r="H60" s="101"/>
      <c r="I60" s="101"/>
      <c r="J60" s="102">
        <f>J95</f>
        <v>0</v>
      </c>
      <c r="L60" s="99"/>
    </row>
    <row r="61" spans="2:47" s="9" customFormat="1" ht="19.899999999999999" customHeight="1">
      <c r="B61" s="103"/>
      <c r="D61" s="104" t="s">
        <v>112</v>
      </c>
      <c r="E61" s="105"/>
      <c r="F61" s="105"/>
      <c r="G61" s="105"/>
      <c r="H61" s="105"/>
      <c r="I61" s="105"/>
      <c r="J61" s="106">
        <f>J96</f>
        <v>0</v>
      </c>
      <c r="L61" s="103"/>
    </row>
    <row r="62" spans="2:47" s="9" customFormat="1" ht="19.899999999999999" customHeight="1">
      <c r="B62" s="103"/>
      <c r="D62" s="104" t="s">
        <v>113</v>
      </c>
      <c r="E62" s="105"/>
      <c r="F62" s="105"/>
      <c r="G62" s="105"/>
      <c r="H62" s="105"/>
      <c r="I62" s="105"/>
      <c r="J62" s="106">
        <f>J420</f>
        <v>0</v>
      </c>
      <c r="L62" s="103"/>
    </row>
    <row r="63" spans="2:47" s="9" customFormat="1" ht="19.899999999999999" customHeight="1">
      <c r="B63" s="103"/>
      <c r="D63" s="104" t="s">
        <v>114</v>
      </c>
      <c r="E63" s="105"/>
      <c r="F63" s="105"/>
      <c r="G63" s="105"/>
      <c r="H63" s="105"/>
      <c r="I63" s="105"/>
      <c r="J63" s="106">
        <f>J424</f>
        <v>0</v>
      </c>
      <c r="L63" s="103"/>
    </row>
    <row r="64" spans="2:47" s="9" customFormat="1" ht="19.899999999999999" customHeight="1">
      <c r="B64" s="103"/>
      <c r="D64" s="104" t="s">
        <v>115</v>
      </c>
      <c r="E64" s="105"/>
      <c r="F64" s="105"/>
      <c r="G64" s="105"/>
      <c r="H64" s="105"/>
      <c r="I64" s="105"/>
      <c r="J64" s="106">
        <f>J490</f>
        <v>0</v>
      </c>
      <c r="L64" s="103"/>
    </row>
    <row r="65" spans="2:12" s="9" customFormat="1" ht="19.899999999999999" customHeight="1">
      <c r="B65" s="103"/>
      <c r="D65" s="104" t="s">
        <v>116</v>
      </c>
      <c r="E65" s="105"/>
      <c r="F65" s="105"/>
      <c r="G65" s="105"/>
      <c r="H65" s="105"/>
      <c r="I65" s="105"/>
      <c r="J65" s="106">
        <f>J496</f>
        <v>0</v>
      </c>
      <c r="L65" s="103"/>
    </row>
    <row r="66" spans="2:12" s="9" customFormat="1" ht="19.899999999999999" customHeight="1">
      <c r="B66" s="103"/>
      <c r="D66" s="104" t="s">
        <v>117</v>
      </c>
      <c r="E66" s="105"/>
      <c r="F66" s="105"/>
      <c r="G66" s="105"/>
      <c r="H66" s="105"/>
      <c r="I66" s="105"/>
      <c r="J66" s="106">
        <f>J508</f>
        <v>0</v>
      </c>
      <c r="L66" s="103"/>
    </row>
    <row r="67" spans="2:12" s="8" customFormat="1" ht="24.95" customHeight="1">
      <c r="B67" s="99"/>
      <c r="D67" s="100" t="s">
        <v>118</v>
      </c>
      <c r="E67" s="101"/>
      <c r="F67" s="101"/>
      <c r="G67" s="101"/>
      <c r="H67" s="101"/>
      <c r="I67" s="101"/>
      <c r="J67" s="102">
        <f>J511</f>
        <v>0</v>
      </c>
      <c r="L67" s="99"/>
    </row>
    <row r="68" spans="2:12" s="9" customFormat="1" ht="19.899999999999999" customHeight="1">
      <c r="B68" s="103"/>
      <c r="D68" s="104" t="s">
        <v>119</v>
      </c>
      <c r="E68" s="105"/>
      <c r="F68" s="105"/>
      <c r="G68" s="105"/>
      <c r="H68" s="105"/>
      <c r="I68" s="105"/>
      <c r="J68" s="106">
        <f>J512</f>
        <v>0</v>
      </c>
      <c r="L68" s="103"/>
    </row>
    <row r="69" spans="2:12" s="9" customFormat="1" ht="19.899999999999999" customHeight="1">
      <c r="B69" s="103"/>
      <c r="D69" s="104" t="s">
        <v>120</v>
      </c>
      <c r="E69" s="105"/>
      <c r="F69" s="105"/>
      <c r="G69" s="105"/>
      <c r="H69" s="105"/>
      <c r="I69" s="105"/>
      <c r="J69" s="106">
        <f>J525</f>
        <v>0</v>
      </c>
      <c r="L69" s="103"/>
    </row>
    <row r="70" spans="2:12" s="9" customFormat="1" ht="19.899999999999999" customHeight="1">
      <c r="B70" s="103"/>
      <c r="D70" s="104" t="s">
        <v>125</v>
      </c>
      <c r="E70" s="105"/>
      <c r="F70" s="105"/>
      <c r="G70" s="105"/>
      <c r="H70" s="105"/>
      <c r="I70" s="105"/>
      <c r="J70" s="106">
        <f>J540</f>
        <v>0</v>
      </c>
      <c r="L70" s="103"/>
    </row>
    <row r="71" spans="2:12" s="9" customFormat="1" ht="19.899999999999999" customHeight="1">
      <c r="B71" s="103"/>
      <c r="D71" s="104" t="s">
        <v>126</v>
      </c>
      <c r="E71" s="105"/>
      <c r="F71" s="105"/>
      <c r="G71" s="105"/>
      <c r="H71" s="105"/>
      <c r="I71" s="105"/>
      <c r="J71" s="106">
        <f>J555</f>
        <v>0</v>
      </c>
      <c r="L71" s="103"/>
    </row>
    <row r="72" spans="2:12" s="9" customFormat="1" ht="19.899999999999999" customHeight="1">
      <c r="B72" s="103"/>
      <c r="D72" s="104" t="s">
        <v>128</v>
      </c>
      <c r="E72" s="105"/>
      <c r="F72" s="105"/>
      <c r="G72" s="105"/>
      <c r="H72" s="105"/>
      <c r="I72" s="105"/>
      <c r="J72" s="106">
        <f>J649</f>
        <v>0</v>
      </c>
      <c r="L72" s="103"/>
    </row>
    <row r="73" spans="2:12" s="9" customFormat="1" ht="14.85" customHeight="1">
      <c r="B73" s="103"/>
      <c r="D73" s="104" t="s">
        <v>129</v>
      </c>
      <c r="E73" s="105"/>
      <c r="F73" s="105"/>
      <c r="G73" s="105"/>
      <c r="H73" s="105"/>
      <c r="I73" s="105"/>
      <c r="J73" s="106">
        <f>J658</f>
        <v>0</v>
      </c>
      <c r="L73" s="103"/>
    </row>
    <row r="74" spans="2:12" s="9" customFormat="1" ht="19.899999999999999" customHeight="1">
      <c r="B74" s="103"/>
      <c r="D74" s="104" t="s">
        <v>130</v>
      </c>
      <c r="E74" s="105"/>
      <c r="F74" s="105"/>
      <c r="G74" s="105"/>
      <c r="H74" s="105"/>
      <c r="I74" s="105"/>
      <c r="J74" s="106">
        <f>J674</f>
        <v>0</v>
      </c>
      <c r="L74" s="103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132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16</v>
      </c>
      <c r="L83" s="32"/>
    </row>
    <row r="84" spans="2:63" s="1" customFormat="1" ht="16.5" customHeight="1">
      <c r="B84" s="32"/>
      <c r="E84" s="308" t="str">
        <f>E7</f>
        <v>OA Vlašim – Dokončení PD – Revitalizace obvodového pláště</v>
      </c>
      <c r="F84" s="309"/>
      <c r="G84" s="309"/>
      <c r="H84" s="309"/>
      <c r="L84" s="32"/>
    </row>
    <row r="85" spans="2:63" s="1" customFormat="1" ht="12" customHeight="1">
      <c r="B85" s="32"/>
      <c r="C85" s="27" t="s">
        <v>99</v>
      </c>
      <c r="L85" s="32"/>
    </row>
    <row r="86" spans="2:63" s="1" customFormat="1" ht="16.5" customHeight="1">
      <c r="B86" s="32"/>
      <c r="E86" s="271" t="str">
        <f>E9</f>
        <v>SO 02 - Budova Tělocvičny</v>
      </c>
      <c r="F86" s="310"/>
      <c r="G86" s="310"/>
      <c r="H86" s="310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F12</f>
        <v>Obchodní akademie, Vlašim</v>
      </c>
      <c r="I88" s="27" t="s">
        <v>23</v>
      </c>
      <c r="J88" s="49" t="str">
        <f>IF(J12="","",J12)</f>
        <v>19. 10. 2023</v>
      </c>
      <c r="L88" s="32"/>
    </row>
    <row r="89" spans="2:63" s="1" customFormat="1" ht="6.95" customHeight="1">
      <c r="B89" s="32"/>
      <c r="L89" s="32"/>
    </row>
    <row r="90" spans="2:63" s="1" customFormat="1" ht="25.7" customHeight="1">
      <c r="B90" s="32"/>
      <c r="C90" s="27" t="s">
        <v>25</v>
      </c>
      <c r="F90" s="25" t="str">
        <f>E15</f>
        <v>Obchodní akademie, Vlašim</v>
      </c>
      <c r="I90" s="27" t="s">
        <v>33</v>
      </c>
      <c r="J90" s="30" t="str">
        <f>E21</f>
        <v>Saffron  Universe s.r.o.</v>
      </c>
      <c r="L90" s="32"/>
    </row>
    <row r="91" spans="2:63" s="1" customFormat="1" ht="25.7" customHeight="1">
      <c r="B91" s="32"/>
      <c r="C91" s="27" t="s">
        <v>31</v>
      </c>
      <c r="F91" s="25" t="str">
        <f>IF(E18="","",E18)</f>
        <v>Vyplň údaj</v>
      </c>
      <c r="I91" s="27" t="s">
        <v>38</v>
      </c>
      <c r="J91" s="30" t="str">
        <f>E24</f>
        <v>Saffron  Universe s.r.o.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07"/>
      <c r="C93" s="108" t="s">
        <v>133</v>
      </c>
      <c r="D93" s="109" t="s">
        <v>60</v>
      </c>
      <c r="E93" s="109" t="s">
        <v>56</v>
      </c>
      <c r="F93" s="109" t="s">
        <v>57</v>
      </c>
      <c r="G93" s="109" t="s">
        <v>134</v>
      </c>
      <c r="H93" s="109" t="s">
        <v>135</v>
      </c>
      <c r="I93" s="109" t="s">
        <v>136</v>
      </c>
      <c r="J93" s="110" t="s">
        <v>104</v>
      </c>
      <c r="K93" s="111" t="s">
        <v>137</v>
      </c>
      <c r="L93" s="107"/>
      <c r="M93" s="56" t="s">
        <v>19</v>
      </c>
      <c r="N93" s="57" t="s">
        <v>45</v>
      </c>
      <c r="O93" s="57" t="s">
        <v>138</v>
      </c>
      <c r="P93" s="57" t="s">
        <v>139</v>
      </c>
      <c r="Q93" s="57" t="s">
        <v>140</v>
      </c>
      <c r="R93" s="57" t="s">
        <v>141</v>
      </c>
      <c r="S93" s="57" t="s">
        <v>142</v>
      </c>
      <c r="T93" s="58" t="s">
        <v>143</v>
      </c>
    </row>
    <row r="94" spans="2:63" s="1" customFormat="1" ht="22.9" customHeight="1">
      <c r="B94" s="32"/>
      <c r="C94" s="61" t="s">
        <v>144</v>
      </c>
      <c r="J94" s="112">
        <f>BK94</f>
        <v>0</v>
      </c>
      <c r="L94" s="32"/>
      <c r="M94" s="59"/>
      <c r="N94" s="50"/>
      <c r="O94" s="50"/>
      <c r="P94" s="113">
        <f>P95+P511</f>
        <v>0</v>
      </c>
      <c r="Q94" s="50"/>
      <c r="R94" s="113">
        <f>R95+R511</f>
        <v>30.006421900000007</v>
      </c>
      <c r="S94" s="50"/>
      <c r="T94" s="114">
        <f>T95+T511</f>
        <v>11.835395800000001</v>
      </c>
      <c r="AT94" s="17" t="s">
        <v>74</v>
      </c>
      <c r="AU94" s="17" t="s">
        <v>105</v>
      </c>
      <c r="BK94" s="115">
        <f>BK95+BK511</f>
        <v>0</v>
      </c>
    </row>
    <row r="95" spans="2:63" s="11" customFormat="1" ht="25.9" customHeight="1">
      <c r="B95" s="116"/>
      <c r="D95" s="117" t="s">
        <v>74</v>
      </c>
      <c r="E95" s="118" t="s">
        <v>145</v>
      </c>
      <c r="F95" s="118" t="s">
        <v>146</v>
      </c>
      <c r="I95" s="119"/>
      <c r="J95" s="120">
        <f>BK95</f>
        <v>0</v>
      </c>
      <c r="L95" s="116"/>
      <c r="M95" s="121"/>
      <c r="P95" s="122">
        <f>P96+P420+P424+P490+P496+P508</f>
        <v>0</v>
      </c>
      <c r="R95" s="122">
        <f>R96+R420+R424+R490+R496+R508</f>
        <v>26.360657700000008</v>
      </c>
      <c r="T95" s="123">
        <f>T96+T420+T424+T490+T496+T508</f>
        <v>9.0757849999999998</v>
      </c>
      <c r="AR95" s="117" t="s">
        <v>83</v>
      </c>
      <c r="AT95" s="124" t="s">
        <v>74</v>
      </c>
      <c r="AU95" s="124" t="s">
        <v>75</v>
      </c>
      <c r="AY95" s="117" t="s">
        <v>147</v>
      </c>
      <c r="BK95" s="125">
        <f>BK96+BK420+BK424+BK490+BK496+BK508</f>
        <v>0</v>
      </c>
    </row>
    <row r="96" spans="2:63" s="11" customFormat="1" ht="22.9" customHeight="1">
      <c r="B96" s="116"/>
      <c r="D96" s="117" t="s">
        <v>74</v>
      </c>
      <c r="E96" s="126" t="s">
        <v>176</v>
      </c>
      <c r="F96" s="126" t="s">
        <v>348</v>
      </c>
      <c r="I96" s="119"/>
      <c r="J96" s="127">
        <f>BK96</f>
        <v>0</v>
      </c>
      <c r="L96" s="116"/>
      <c r="M96" s="121"/>
      <c r="P96" s="122">
        <f>SUM(P97:P419)</f>
        <v>0</v>
      </c>
      <c r="R96" s="122">
        <f>SUM(R97:R419)</f>
        <v>26.337977700000007</v>
      </c>
      <c r="T96" s="123">
        <f>SUM(T97:T419)</f>
        <v>0</v>
      </c>
      <c r="AR96" s="117" t="s">
        <v>83</v>
      </c>
      <c r="AT96" s="124" t="s">
        <v>74</v>
      </c>
      <c r="AU96" s="124" t="s">
        <v>83</v>
      </c>
      <c r="AY96" s="117" t="s">
        <v>147</v>
      </c>
      <c r="BK96" s="125">
        <f>SUM(BK97:BK419)</f>
        <v>0</v>
      </c>
    </row>
    <row r="97" spans="2:65" s="1" customFormat="1" ht="78" customHeight="1">
      <c r="B97" s="32"/>
      <c r="C97" s="128" t="s">
        <v>83</v>
      </c>
      <c r="D97" s="128" t="s">
        <v>149</v>
      </c>
      <c r="E97" s="129" t="s">
        <v>1905</v>
      </c>
      <c r="F97" s="130" t="s">
        <v>1906</v>
      </c>
      <c r="G97" s="131" t="s">
        <v>159</v>
      </c>
      <c r="H97" s="132">
        <v>280.048</v>
      </c>
      <c r="I97" s="133"/>
      <c r="J97" s="134">
        <f>ROUND(I97*H97,2)</f>
        <v>0</v>
      </c>
      <c r="K97" s="135"/>
      <c r="L97" s="32"/>
      <c r="M97" s="136" t="s">
        <v>19</v>
      </c>
      <c r="N97" s="137" t="s">
        <v>46</v>
      </c>
      <c r="P97" s="138">
        <f>O97*H97</f>
        <v>0</v>
      </c>
      <c r="Q97" s="138">
        <v>1.17E-2</v>
      </c>
      <c r="R97" s="138">
        <f>Q97*H97</f>
        <v>3.2765616</v>
      </c>
      <c r="S97" s="138">
        <v>0</v>
      </c>
      <c r="T97" s="139">
        <f>S97*H97</f>
        <v>0</v>
      </c>
      <c r="AR97" s="140" t="s">
        <v>153</v>
      </c>
      <c r="AT97" s="140" t="s">
        <v>149</v>
      </c>
      <c r="AU97" s="140" t="s">
        <v>85</v>
      </c>
      <c r="AY97" s="17" t="s">
        <v>147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83</v>
      </c>
      <c r="BK97" s="141">
        <f>ROUND(I97*H97,2)</f>
        <v>0</v>
      </c>
      <c r="BL97" s="17" t="s">
        <v>153</v>
      </c>
      <c r="BM97" s="140" t="s">
        <v>1907</v>
      </c>
    </row>
    <row r="98" spans="2:65" s="1" customFormat="1" ht="11.25">
      <c r="B98" s="32"/>
      <c r="D98" s="142" t="s">
        <v>155</v>
      </c>
      <c r="F98" s="143" t="s">
        <v>1908</v>
      </c>
      <c r="I98" s="144"/>
      <c r="L98" s="32"/>
      <c r="M98" s="145"/>
      <c r="T98" s="53"/>
      <c r="AT98" s="17" t="s">
        <v>155</v>
      </c>
      <c r="AU98" s="17" t="s">
        <v>85</v>
      </c>
    </row>
    <row r="99" spans="2:65" s="13" customFormat="1" ht="11.25">
      <c r="B99" s="165"/>
      <c r="D99" s="158" t="s">
        <v>218</v>
      </c>
      <c r="E99" s="166" t="s">
        <v>19</v>
      </c>
      <c r="F99" s="167" t="s">
        <v>386</v>
      </c>
      <c r="H99" s="166" t="s">
        <v>19</v>
      </c>
      <c r="I99" s="168"/>
      <c r="L99" s="165"/>
      <c r="M99" s="169"/>
      <c r="T99" s="170"/>
      <c r="AT99" s="166" t="s">
        <v>218</v>
      </c>
      <c r="AU99" s="166" t="s">
        <v>85</v>
      </c>
      <c r="AV99" s="13" t="s">
        <v>83</v>
      </c>
      <c r="AW99" s="13" t="s">
        <v>37</v>
      </c>
      <c r="AX99" s="13" t="s">
        <v>75</v>
      </c>
      <c r="AY99" s="166" t="s">
        <v>147</v>
      </c>
    </row>
    <row r="100" spans="2:65" s="12" customFormat="1" ht="11.25">
      <c r="B100" s="157"/>
      <c r="D100" s="158" t="s">
        <v>218</v>
      </c>
      <c r="E100" s="164" t="s">
        <v>19</v>
      </c>
      <c r="F100" s="159" t="s">
        <v>1909</v>
      </c>
      <c r="H100" s="160">
        <v>134.34299999999999</v>
      </c>
      <c r="I100" s="161"/>
      <c r="L100" s="157"/>
      <c r="M100" s="162"/>
      <c r="T100" s="163"/>
      <c r="AT100" s="164" t="s">
        <v>218</v>
      </c>
      <c r="AU100" s="164" t="s">
        <v>85</v>
      </c>
      <c r="AV100" s="12" t="s">
        <v>85</v>
      </c>
      <c r="AW100" s="12" t="s">
        <v>37</v>
      </c>
      <c r="AX100" s="12" t="s">
        <v>75</v>
      </c>
      <c r="AY100" s="164" t="s">
        <v>147</v>
      </c>
    </row>
    <row r="101" spans="2:65" s="13" customFormat="1" ht="11.25">
      <c r="B101" s="165"/>
      <c r="D101" s="158" t="s">
        <v>218</v>
      </c>
      <c r="E101" s="166" t="s">
        <v>19</v>
      </c>
      <c r="F101" s="167" t="s">
        <v>383</v>
      </c>
      <c r="H101" s="166" t="s">
        <v>19</v>
      </c>
      <c r="I101" s="168"/>
      <c r="L101" s="165"/>
      <c r="M101" s="169"/>
      <c r="T101" s="170"/>
      <c r="AT101" s="166" t="s">
        <v>218</v>
      </c>
      <c r="AU101" s="166" t="s">
        <v>85</v>
      </c>
      <c r="AV101" s="13" t="s">
        <v>83</v>
      </c>
      <c r="AW101" s="13" t="s">
        <v>37</v>
      </c>
      <c r="AX101" s="13" t="s">
        <v>75</v>
      </c>
      <c r="AY101" s="166" t="s">
        <v>147</v>
      </c>
    </row>
    <row r="102" spans="2:65" s="12" customFormat="1" ht="11.25">
      <c r="B102" s="157"/>
      <c r="D102" s="158" t="s">
        <v>218</v>
      </c>
      <c r="E102" s="164" t="s">
        <v>19</v>
      </c>
      <c r="F102" s="159" t="s">
        <v>1910</v>
      </c>
      <c r="H102" s="160">
        <v>145.70500000000001</v>
      </c>
      <c r="I102" s="161"/>
      <c r="L102" s="157"/>
      <c r="M102" s="162"/>
      <c r="T102" s="163"/>
      <c r="AT102" s="164" t="s">
        <v>218</v>
      </c>
      <c r="AU102" s="164" t="s">
        <v>85</v>
      </c>
      <c r="AV102" s="12" t="s">
        <v>85</v>
      </c>
      <c r="AW102" s="12" t="s">
        <v>37</v>
      </c>
      <c r="AX102" s="12" t="s">
        <v>75</v>
      </c>
      <c r="AY102" s="164" t="s">
        <v>147</v>
      </c>
    </row>
    <row r="103" spans="2:65" s="14" customFormat="1" ht="11.25">
      <c r="B103" s="171"/>
      <c r="D103" s="158" t="s">
        <v>218</v>
      </c>
      <c r="E103" s="172" t="s">
        <v>19</v>
      </c>
      <c r="F103" s="173" t="s">
        <v>256</v>
      </c>
      <c r="H103" s="174">
        <v>280.048</v>
      </c>
      <c r="I103" s="175"/>
      <c r="L103" s="171"/>
      <c r="M103" s="176"/>
      <c r="T103" s="177"/>
      <c r="AT103" s="172" t="s">
        <v>218</v>
      </c>
      <c r="AU103" s="172" t="s">
        <v>85</v>
      </c>
      <c r="AV103" s="14" t="s">
        <v>153</v>
      </c>
      <c r="AW103" s="14" t="s">
        <v>37</v>
      </c>
      <c r="AX103" s="14" t="s">
        <v>83</v>
      </c>
      <c r="AY103" s="172" t="s">
        <v>147</v>
      </c>
    </row>
    <row r="104" spans="2:65" s="1" customFormat="1" ht="24.2" customHeight="1">
      <c r="B104" s="32"/>
      <c r="C104" s="146" t="s">
        <v>85</v>
      </c>
      <c r="D104" s="146" t="s">
        <v>213</v>
      </c>
      <c r="E104" s="147" t="s">
        <v>1911</v>
      </c>
      <c r="F104" s="148" t="s">
        <v>1912</v>
      </c>
      <c r="G104" s="149" t="s">
        <v>159</v>
      </c>
      <c r="H104" s="150">
        <v>294.05</v>
      </c>
      <c r="I104" s="151"/>
      <c r="J104" s="152">
        <f>ROUND(I104*H104,2)</f>
        <v>0</v>
      </c>
      <c r="K104" s="153"/>
      <c r="L104" s="154"/>
      <c r="M104" s="155" t="s">
        <v>19</v>
      </c>
      <c r="N104" s="156" t="s">
        <v>46</v>
      </c>
      <c r="P104" s="138">
        <f>O104*H104</f>
        <v>0</v>
      </c>
      <c r="Q104" s="138">
        <v>2.5000000000000001E-2</v>
      </c>
      <c r="R104" s="138">
        <f>Q104*H104</f>
        <v>7.3512500000000003</v>
      </c>
      <c r="S104" s="138">
        <v>0</v>
      </c>
      <c r="T104" s="139">
        <f>S104*H104</f>
        <v>0</v>
      </c>
      <c r="AR104" s="140" t="s">
        <v>186</v>
      </c>
      <c r="AT104" s="140" t="s">
        <v>213</v>
      </c>
      <c r="AU104" s="140" t="s">
        <v>85</v>
      </c>
      <c r="AY104" s="17" t="s">
        <v>147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83</v>
      </c>
      <c r="BK104" s="141">
        <f>ROUND(I104*H104,2)</f>
        <v>0</v>
      </c>
      <c r="BL104" s="17" t="s">
        <v>153</v>
      </c>
      <c r="BM104" s="140" t="s">
        <v>1913</v>
      </c>
    </row>
    <row r="105" spans="2:65" s="12" customFormat="1" ht="11.25">
      <c r="B105" s="157"/>
      <c r="D105" s="158" t="s">
        <v>218</v>
      </c>
      <c r="F105" s="159" t="s">
        <v>1914</v>
      </c>
      <c r="H105" s="160">
        <v>294.05</v>
      </c>
      <c r="I105" s="161"/>
      <c r="L105" s="157"/>
      <c r="M105" s="162"/>
      <c r="T105" s="163"/>
      <c r="AT105" s="164" t="s">
        <v>218</v>
      </c>
      <c r="AU105" s="164" t="s">
        <v>85</v>
      </c>
      <c r="AV105" s="12" t="s">
        <v>85</v>
      </c>
      <c r="AW105" s="12" t="s">
        <v>4</v>
      </c>
      <c r="AX105" s="12" t="s">
        <v>83</v>
      </c>
      <c r="AY105" s="164" t="s">
        <v>147</v>
      </c>
    </row>
    <row r="106" spans="2:65" s="1" customFormat="1" ht="33" customHeight="1">
      <c r="B106" s="32"/>
      <c r="C106" s="128" t="s">
        <v>162</v>
      </c>
      <c r="D106" s="128" t="s">
        <v>149</v>
      </c>
      <c r="E106" s="129" t="s">
        <v>403</v>
      </c>
      <c r="F106" s="130" t="s">
        <v>404</v>
      </c>
      <c r="G106" s="131" t="s">
        <v>159</v>
      </c>
      <c r="H106" s="132">
        <v>47.92</v>
      </c>
      <c r="I106" s="133"/>
      <c r="J106" s="134">
        <f>ROUND(I106*H106,2)</f>
        <v>0</v>
      </c>
      <c r="K106" s="135"/>
      <c r="L106" s="32"/>
      <c r="M106" s="136" t="s">
        <v>19</v>
      </c>
      <c r="N106" s="137" t="s">
        <v>46</v>
      </c>
      <c r="P106" s="138">
        <f>O106*H106</f>
        <v>0</v>
      </c>
      <c r="Q106" s="138">
        <v>7.3499999999999998E-3</v>
      </c>
      <c r="R106" s="138">
        <f>Q106*H106</f>
        <v>0.35221200000000003</v>
      </c>
      <c r="S106" s="138">
        <v>0</v>
      </c>
      <c r="T106" s="139">
        <f>S106*H106</f>
        <v>0</v>
      </c>
      <c r="AR106" s="140" t="s">
        <v>153</v>
      </c>
      <c r="AT106" s="140" t="s">
        <v>149</v>
      </c>
      <c r="AU106" s="140" t="s">
        <v>85</v>
      </c>
      <c r="AY106" s="17" t="s">
        <v>147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83</v>
      </c>
      <c r="BK106" s="141">
        <f>ROUND(I106*H106,2)</f>
        <v>0</v>
      </c>
      <c r="BL106" s="17" t="s">
        <v>153</v>
      </c>
      <c r="BM106" s="140" t="s">
        <v>405</v>
      </c>
    </row>
    <row r="107" spans="2:65" s="1" customFormat="1" ht="11.25">
      <c r="B107" s="32"/>
      <c r="D107" s="142" t="s">
        <v>155</v>
      </c>
      <c r="F107" s="143" t="s">
        <v>406</v>
      </c>
      <c r="I107" s="144"/>
      <c r="L107" s="32"/>
      <c r="M107" s="145"/>
      <c r="T107" s="53"/>
      <c r="AT107" s="17" t="s">
        <v>155</v>
      </c>
      <c r="AU107" s="17" t="s">
        <v>85</v>
      </c>
    </row>
    <row r="108" spans="2:65" s="13" customFormat="1" ht="22.5">
      <c r="B108" s="165"/>
      <c r="D108" s="158" t="s">
        <v>218</v>
      </c>
      <c r="E108" s="166" t="s">
        <v>19</v>
      </c>
      <c r="F108" s="167" t="s">
        <v>407</v>
      </c>
      <c r="H108" s="166" t="s">
        <v>19</v>
      </c>
      <c r="I108" s="168"/>
      <c r="L108" s="165"/>
      <c r="M108" s="169"/>
      <c r="T108" s="170"/>
      <c r="AT108" s="166" t="s">
        <v>218</v>
      </c>
      <c r="AU108" s="166" t="s">
        <v>85</v>
      </c>
      <c r="AV108" s="13" t="s">
        <v>83</v>
      </c>
      <c r="AW108" s="13" t="s">
        <v>37</v>
      </c>
      <c r="AX108" s="13" t="s">
        <v>75</v>
      </c>
      <c r="AY108" s="166" t="s">
        <v>147</v>
      </c>
    </row>
    <row r="109" spans="2:65" s="13" customFormat="1" ht="11.25">
      <c r="B109" s="165"/>
      <c r="D109" s="158" t="s">
        <v>218</v>
      </c>
      <c r="E109" s="166" t="s">
        <v>19</v>
      </c>
      <c r="F109" s="167" t="s">
        <v>383</v>
      </c>
      <c r="H109" s="166" t="s">
        <v>19</v>
      </c>
      <c r="I109" s="168"/>
      <c r="L109" s="165"/>
      <c r="M109" s="169"/>
      <c r="T109" s="170"/>
      <c r="AT109" s="166" t="s">
        <v>218</v>
      </c>
      <c r="AU109" s="166" t="s">
        <v>85</v>
      </c>
      <c r="AV109" s="13" t="s">
        <v>83</v>
      </c>
      <c r="AW109" s="13" t="s">
        <v>37</v>
      </c>
      <c r="AX109" s="13" t="s">
        <v>75</v>
      </c>
      <c r="AY109" s="166" t="s">
        <v>147</v>
      </c>
    </row>
    <row r="110" spans="2:65" s="12" customFormat="1" ht="11.25">
      <c r="B110" s="157"/>
      <c r="D110" s="158" t="s">
        <v>218</v>
      </c>
      <c r="E110" s="164" t="s">
        <v>19</v>
      </c>
      <c r="F110" s="159" t="s">
        <v>1915</v>
      </c>
      <c r="H110" s="160">
        <v>8.52</v>
      </c>
      <c r="I110" s="161"/>
      <c r="L110" s="157"/>
      <c r="M110" s="162"/>
      <c r="T110" s="163"/>
      <c r="AT110" s="164" t="s">
        <v>218</v>
      </c>
      <c r="AU110" s="164" t="s">
        <v>85</v>
      </c>
      <c r="AV110" s="12" t="s">
        <v>85</v>
      </c>
      <c r="AW110" s="12" t="s">
        <v>37</v>
      </c>
      <c r="AX110" s="12" t="s">
        <v>75</v>
      </c>
      <c r="AY110" s="164" t="s">
        <v>147</v>
      </c>
    </row>
    <row r="111" spans="2:65" s="13" customFormat="1" ht="11.25">
      <c r="B111" s="165"/>
      <c r="D111" s="158" t="s">
        <v>218</v>
      </c>
      <c r="E111" s="166" t="s">
        <v>19</v>
      </c>
      <c r="F111" s="167" t="s">
        <v>386</v>
      </c>
      <c r="H111" s="166" t="s">
        <v>19</v>
      </c>
      <c r="I111" s="168"/>
      <c r="L111" s="165"/>
      <c r="M111" s="169"/>
      <c r="T111" s="170"/>
      <c r="AT111" s="166" t="s">
        <v>218</v>
      </c>
      <c r="AU111" s="166" t="s">
        <v>85</v>
      </c>
      <c r="AV111" s="13" t="s">
        <v>83</v>
      </c>
      <c r="AW111" s="13" t="s">
        <v>37</v>
      </c>
      <c r="AX111" s="13" t="s">
        <v>75</v>
      </c>
      <c r="AY111" s="166" t="s">
        <v>147</v>
      </c>
    </row>
    <row r="112" spans="2:65" s="12" customFormat="1" ht="11.25">
      <c r="B112" s="157"/>
      <c r="D112" s="158" t="s">
        <v>218</v>
      </c>
      <c r="E112" s="164" t="s">
        <v>19</v>
      </c>
      <c r="F112" s="159" t="s">
        <v>1916</v>
      </c>
      <c r="H112" s="160">
        <v>6</v>
      </c>
      <c r="I112" s="161"/>
      <c r="L112" s="157"/>
      <c r="M112" s="162"/>
      <c r="T112" s="163"/>
      <c r="AT112" s="164" t="s">
        <v>218</v>
      </c>
      <c r="AU112" s="164" t="s">
        <v>85</v>
      </c>
      <c r="AV112" s="12" t="s">
        <v>85</v>
      </c>
      <c r="AW112" s="12" t="s">
        <v>37</v>
      </c>
      <c r="AX112" s="12" t="s">
        <v>75</v>
      </c>
      <c r="AY112" s="164" t="s">
        <v>147</v>
      </c>
    </row>
    <row r="113" spans="2:65" s="13" customFormat="1" ht="11.25">
      <c r="B113" s="165"/>
      <c r="D113" s="158" t="s">
        <v>218</v>
      </c>
      <c r="E113" s="166" t="s">
        <v>19</v>
      </c>
      <c r="F113" s="167" t="s">
        <v>410</v>
      </c>
      <c r="H113" s="166" t="s">
        <v>19</v>
      </c>
      <c r="I113" s="168"/>
      <c r="L113" s="165"/>
      <c r="M113" s="169"/>
      <c r="T113" s="170"/>
      <c r="AT113" s="166" t="s">
        <v>218</v>
      </c>
      <c r="AU113" s="166" t="s">
        <v>85</v>
      </c>
      <c r="AV113" s="13" t="s">
        <v>83</v>
      </c>
      <c r="AW113" s="13" t="s">
        <v>37</v>
      </c>
      <c r="AX113" s="13" t="s">
        <v>75</v>
      </c>
      <c r="AY113" s="166" t="s">
        <v>147</v>
      </c>
    </row>
    <row r="114" spans="2:65" s="12" customFormat="1" ht="11.25">
      <c r="B114" s="157"/>
      <c r="D114" s="158" t="s">
        <v>218</v>
      </c>
      <c r="E114" s="164" t="s">
        <v>19</v>
      </c>
      <c r="F114" s="159" t="s">
        <v>1917</v>
      </c>
      <c r="H114" s="160">
        <v>23.2</v>
      </c>
      <c r="I114" s="161"/>
      <c r="L114" s="157"/>
      <c r="M114" s="162"/>
      <c r="T114" s="163"/>
      <c r="AT114" s="164" t="s">
        <v>218</v>
      </c>
      <c r="AU114" s="164" t="s">
        <v>85</v>
      </c>
      <c r="AV114" s="12" t="s">
        <v>85</v>
      </c>
      <c r="AW114" s="12" t="s">
        <v>37</v>
      </c>
      <c r="AX114" s="12" t="s">
        <v>75</v>
      </c>
      <c r="AY114" s="164" t="s">
        <v>147</v>
      </c>
    </row>
    <row r="115" spans="2:65" s="13" customFormat="1" ht="11.25">
      <c r="B115" s="165"/>
      <c r="D115" s="158" t="s">
        <v>218</v>
      </c>
      <c r="E115" s="166" t="s">
        <v>19</v>
      </c>
      <c r="F115" s="167" t="s">
        <v>390</v>
      </c>
      <c r="H115" s="166" t="s">
        <v>19</v>
      </c>
      <c r="I115" s="168"/>
      <c r="L115" s="165"/>
      <c r="M115" s="169"/>
      <c r="T115" s="170"/>
      <c r="AT115" s="166" t="s">
        <v>218</v>
      </c>
      <c r="AU115" s="166" t="s">
        <v>85</v>
      </c>
      <c r="AV115" s="13" t="s">
        <v>83</v>
      </c>
      <c r="AW115" s="13" t="s">
        <v>37</v>
      </c>
      <c r="AX115" s="13" t="s">
        <v>75</v>
      </c>
      <c r="AY115" s="166" t="s">
        <v>147</v>
      </c>
    </row>
    <row r="116" spans="2:65" s="12" customFormat="1" ht="11.25">
      <c r="B116" s="157"/>
      <c r="D116" s="158" t="s">
        <v>218</v>
      </c>
      <c r="E116" s="164" t="s">
        <v>19</v>
      </c>
      <c r="F116" s="159" t="s">
        <v>1918</v>
      </c>
      <c r="H116" s="160">
        <v>10.199999999999999</v>
      </c>
      <c r="I116" s="161"/>
      <c r="L116" s="157"/>
      <c r="M116" s="162"/>
      <c r="T116" s="163"/>
      <c r="AT116" s="164" t="s">
        <v>218</v>
      </c>
      <c r="AU116" s="164" t="s">
        <v>85</v>
      </c>
      <c r="AV116" s="12" t="s">
        <v>85</v>
      </c>
      <c r="AW116" s="12" t="s">
        <v>37</v>
      </c>
      <c r="AX116" s="12" t="s">
        <v>75</v>
      </c>
      <c r="AY116" s="164" t="s">
        <v>147</v>
      </c>
    </row>
    <row r="117" spans="2:65" s="14" customFormat="1" ht="11.25">
      <c r="B117" s="171"/>
      <c r="D117" s="158" t="s">
        <v>218</v>
      </c>
      <c r="E117" s="172" t="s">
        <v>19</v>
      </c>
      <c r="F117" s="173" t="s">
        <v>256</v>
      </c>
      <c r="H117" s="174">
        <v>47.92</v>
      </c>
      <c r="I117" s="175"/>
      <c r="L117" s="171"/>
      <c r="M117" s="176"/>
      <c r="T117" s="177"/>
      <c r="AT117" s="172" t="s">
        <v>218</v>
      </c>
      <c r="AU117" s="172" t="s">
        <v>85</v>
      </c>
      <c r="AV117" s="14" t="s">
        <v>153</v>
      </c>
      <c r="AW117" s="14" t="s">
        <v>37</v>
      </c>
      <c r="AX117" s="14" t="s">
        <v>83</v>
      </c>
      <c r="AY117" s="172" t="s">
        <v>147</v>
      </c>
    </row>
    <row r="118" spans="2:65" s="1" customFormat="1" ht="24.2" customHeight="1">
      <c r="B118" s="32"/>
      <c r="C118" s="128" t="s">
        <v>153</v>
      </c>
      <c r="D118" s="128" t="s">
        <v>149</v>
      </c>
      <c r="E118" s="129" t="s">
        <v>417</v>
      </c>
      <c r="F118" s="130" t="s">
        <v>418</v>
      </c>
      <c r="G118" s="131" t="s">
        <v>159</v>
      </c>
      <c r="H118" s="132">
        <v>733.79700000000003</v>
      </c>
      <c r="I118" s="133"/>
      <c r="J118" s="134">
        <f>ROUND(I118*H118,2)</f>
        <v>0</v>
      </c>
      <c r="K118" s="135"/>
      <c r="L118" s="32"/>
      <c r="M118" s="136" t="s">
        <v>19</v>
      </c>
      <c r="N118" s="137" t="s">
        <v>46</v>
      </c>
      <c r="P118" s="138">
        <f>O118*H118</f>
        <v>0</v>
      </c>
      <c r="Q118" s="138">
        <v>2.5999999999999998E-4</v>
      </c>
      <c r="R118" s="138">
        <f>Q118*H118</f>
        <v>0.19078721999999998</v>
      </c>
      <c r="S118" s="138">
        <v>0</v>
      </c>
      <c r="T118" s="139">
        <f>S118*H118</f>
        <v>0</v>
      </c>
      <c r="AR118" s="140" t="s">
        <v>153</v>
      </c>
      <c r="AT118" s="140" t="s">
        <v>149</v>
      </c>
      <c r="AU118" s="140" t="s">
        <v>85</v>
      </c>
      <c r="AY118" s="17" t="s">
        <v>147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83</v>
      </c>
      <c r="BK118" s="141">
        <f>ROUND(I118*H118,2)</f>
        <v>0</v>
      </c>
      <c r="BL118" s="17" t="s">
        <v>153</v>
      </c>
      <c r="BM118" s="140" t="s">
        <v>419</v>
      </c>
    </row>
    <row r="119" spans="2:65" s="1" customFormat="1" ht="11.25">
      <c r="B119" s="32"/>
      <c r="D119" s="142" t="s">
        <v>155</v>
      </c>
      <c r="F119" s="143" t="s">
        <v>420</v>
      </c>
      <c r="I119" s="144"/>
      <c r="L119" s="32"/>
      <c r="M119" s="145"/>
      <c r="T119" s="53"/>
      <c r="AT119" s="17" t="s">
        <v>155</v>
      </c>
      <c r="AU119" s="17" t="s">
        <v>85</v>
      </c>
    </row>
    <row r="120" spans="2:65" s="13" customFormat="1" ht="11.25">
      <c r="B120" s="165"/>
      <c r="D120" s="158" t="s">
        <v>218</v>
      </c>
      <c r="E120" s="166" t="s">
        <v>19</v>
      </c>
      <c r="F120" s="167" t="s">
        <v>386</v>
      </c>
      <c r="H120" s="166" t="s">
        <v>19</v>
      </c>
      <c r="I120" s="168"/>
      <c r="L120" s="165"/>
      <c r="M120" s="169"/>
      <c r="T120" s="170"/>
      <c r="AT120" s="166" t="s">
        <v>218</v>
      </c>
      <c r="AU120" s="166" t="s">
        <v>85</v>
      </c>
      <c r="AV120" s="13" t="s">
        <v>83</v>
      </c>
      <c r="AW120" s="13" t="s">
        <v>37</v>
      </c>
      <c r="AX120" s="13" t="s">
        <v>75</v>
      </c>
      <c r="AY120" s="166" t="s">
        <v>147</v>
      </c>
    </row>
    <row r="121" spans="2:65" s="12" customFormat="1" ht="11.25">
      <c r="B121" s="157"/>
      <c r="D121" s="158" t="s">
        <v>218</v>
      </c>
      <c r="E121" s="164" t="s">
        <v>19</v>
      </c>
      <c r="F121" s="159" t="s">
        <v>1919</v>
      </c>
      <c r="H121" s="160">
        <v>143.11500000000001</v>
      </c>
      <c r="I121" s="161"/>
      <c r="L121" s="157"/>
      <c r="M121" s="162"/>
      <c r="T121" s="163"/>
      <c r="AT121" s="164" t="s">
        <v>218</v>
      </c>
      <c r="AU121" s="164" t="s">
        <v>85</v>
      </c>
      <c r="AV121" s="12" t="s">
        <v>85</v>
      </c>
      <c r="AW121" s="12" t="s">
        <v>37</v>
      </c>
      <c r="AX121" s="12" t="s">
        <v>75</v>
      </c>
      <c r="AY121" s="164" t="s">
        <v>147</v>
      </c>
    </row>
    <row r="122" spans="2:65" s="13" customFormat="1" ht="11.25">
      <c r="B122" s="165"/>
      <c r="D122" s="158" t="s">
        <v>218</v>
      </c>
      <c r="E122" s="166" t="s">
        <v>19</v>
      </c>
      <c r="F122" s="167" t="s">
        <v>410</v>
      </c>
      <c r="H122" s="166" t="s">
        <v>19</v>
      </c>
      <c r="I122" s="168"/>
      <c r="L122" s="165"/>
      <c r="M122" s="169"/>
      <c r="T122" s="170"/>
      <c r="AT122" s="166" t="s">
        <v>218</v>
      </c>
      <c r="AU122" s="166" t="s">
        <v>85</v>
      </c>
      <c r="AV122" s="13" t="s">
        <v>83</v>
      </c>
      <c r="AW122" s="13" t="s">
        <v>37</v>
      </c>
      <c r="AX122" s="13" t="s">
        <v>75</v>
      </c>
      <c r="AY122" s="166" t="s">
        <v>147</v>
      </c>
    </row>
    <row r="123" spans="2:65" s="12" customFormat="1" ht="11.25">
      <c r="B123" s="157"/>
      <c r="D123" s="158" t="s">
        <v>218</v>
      </c>
      <c r="E123" s="164" t="s">
        <v>19</v>
      </c>
      <c r="F123" s="159" t="s">
        <v>1920</v>
      </c>
      <c r="H123" s="160">
        <v>205.17599999999999</v>
      </c>
      <c r="I123" s="161"/>
      <c r="L123" s="157"/>
      <c r="M123" s="162"/>
      <c r="T123" s="163"/>
      <c r="AT123" s="164" t="s">
        <v>218</v>
      </c>
      <c r="AU123" s="164" t="s">
        <v>85</v>
      </c>
      <c r="AV123" s="12" t="s">
        <v>85</v>
      </c>
      <c r="AW123" s="12" t="s">
        <v>37</v>
      </c>
      <c r="AX123" s="12" t="s">
        <v>75</v>
      </c>
      <c r="AY123" s="164" t="s">
        <v>147</v>
      </c>
    </row>
    <row r="124" spans="2:65" s="13" customFormat="1" ht="11.25">
      <c r="B124" s="165"/>
      <c r="D124" s="158" t="s">
        <v>218</v>
      </c>
      <c r="E124" s="166" t="s">
        <v>19</v>
      </c>
      <c r="F124" s="167" t="s">
        <v>390</v>
      </c>
      <c r="H124" s="166" t="s">
        <v>19</v>
      </c>
      <c r="I124" s="168"/>
      <c r="L124" s="165"/>
      <c r="M124" s="169"/>
      <c r="T124" s="170"/>
      <c r="AT124" s="166" t="s">
        <v>218</v>
      </c>
      <c r="AU124" s="166" t="s">
        <v>85</v>
      </c>
      <c r="AV124" s="13" t="s">
        <v>83</v>
      </c>
      <c r="AW124" s="13" t="s">
        <v>37</v>
      </c>
      <c r="AX124" s="13" t="s">
        <v>75</v>
      </c>
      <c r="AY124" s="166" t="s">
        <v>147</v>
      </c>
    </row>
    <row r="125" spans="2:65" s="12" customFormat="1" ht="11.25">
      <c r="B125" s="157"/>
      <c r="D125" s="158" t="s">
        <v>218</v>
      </c>
      <c r="E125" s="164" t="s">
        <v>19</v>
      </c>
      <c r="F125" s="159" t="s">
        <v>1921</v>
      </c>
      <c r="H125" s="160">
        <v>198.31700000000001</v>
      </c>
      <c r="I125" s="161"/>
      <c r="L125" s="157"/>
      <c r="M125" s="162"/>
      <c r="T125" s="163"/>
      <c r="AT125" s="164" t="s">
        <v>218</v>
      </c>
      <c r="AU125" s="164" t="s">
        <v>85</v>
      </c>
      <c r="AV125" s="12" t="s">
        <v>85</v>
      </c>
      <c r="AW125" s="12" t="s">
        <v>37</v>
      </c>
      <c r="AX125" s="12" t="s">
        <v>75</v>
      </c>
      <c r="AY125" s="164" t="s">
        <v>147</v>
      </c>
    </row>
    <row r="126" spans="2:65" s="13" customFormat="1" ht="11.25">
      <c r="B126" s="165"/>
      <c r="D126" s="158" t="s">
        <v>218</v>
      </c>
      <c r="E126" s="166" t="s">
        <v>19</v>
      </c>
      <c r="F126" s="167" t="s">
        <v>383</v>
      </c>
      <c r="H126" s="166" t="s">
        <v>19</v>
      </c>
      <c r="I126" s="168"/>
      <c r="L126" s="165"/>
      <c r="M126" s="169"/>
      <c r="T126" s="170"/>
      <c r="AT126" s="166" t="s">
        <v>218</v>
      </c>
      <c r="AU126" s="166" t="s">
        <v>85</v>
      </c>
      <c r="AV126" s="13" t="s">
        <v>83</v>
      </c>
      <c r="AW126" s="13" t="s">
        <v>37</v>
      </c>
      <c r="AX126" s="13" t="s">
        <v>75</v>
      </c>
      <c r="AY126" s="166" t="s">
        <v>147</v>
      </c>
    </row>
    <row r="127" spans="2:65" s="12" customFormat="1" ht="11.25">
      <c r="B127" s="157"/>
      <c r="D127" s="158" t="s">
        <v>218</v>
      </c>
      <c r="E127" s="164" t="s">
        <v>19</v>
      </c>
      <c r="F127" s="159" t="s">
        <v>1922</v>
      </c>
      <c r="H127" s="160">
        <v>156.565</v>
      </c>
      <c r="I127" s="161"/>
      <c r="L127" s="157"/>
      <c r="M127" s="162"/>
      <c r="T127" s="163"/>
      <c r="AT127" s="164" t="s">
        <v>218</v>
      </c>
      <c r="AU127" s="164" t="s">
        <v>85</v>
      </c>
      <c r="AV127" s="12" t="s">
        <v>85</v>
      </c>
      <c r="AW127" s="12" t="s">
        <v>37</v>
      </c>
      <c r="AX127" s="12" t="s">
        <v>75</v>
      </c>
      <c r="AY127" s="164" t="s">
        <v>147</v>
      </c>
    </row>
    <row r="128" spans="2:65" s="13" customFormat="1" ht="11.25">
      <c r="B128" s="165"/>
      <c r="D128" s="158" t="s">
        <v>218</v>
      </c>
      <c r="E128" s="166" t="s">
        <v>19</v>
      </c>
      <c r="F128" s="167" t="s">
        <v>427</v>
      </c>
      <c r="H128" s="166" t="s">
        <v>19</v>
      </c>
      <c r="I128" s="168"/>
      <c r="L128" s="165"/>
      <c r="M128" s="169"/>
      <c r="T128" s="170"/>
      <c r="AT128" s="166" t="s">
        <v>218</v>
      </c>
      <c r="AU128" s="166" t="s">
        <v>85</v>
      </c>
      <c r="AV128" s="13" t="s">
        <v>83</v>
      </c>
      <c r="AW128" s="13" t="s">
        <v>37</v>
      </c>
      <c r="AX128" s="13" t="s">
        <v>75</v>
      </c>
      <c r="AY128" s="166" t="s">
        <v>147</v>
      </c>
    </row>
    <row r="129" spans="2:65" s="13" customFormat="1" ht="11.25">
      <c r="B129" s="165"/>
      <c r="D129" s="158" t="s">
        <v>218</v>
      </c>
      <c r="E129" s="166" t="s">
        <v>19</v>
      </c>
      <c r="F129" s="167" t="s">
        <v>410</v>
      </c>
      <c r="H129" s="166" t="s">
        <v>19</v>
      </c>
      <c r="I129" s="168"/>
      <c r="L129" s="165"/>
      <c r="M129" s="169"/>
      <c r="T129" s="170"/>
      <c r="AT129" s="166" t="s">
        <v>218</v>
      </c>
      <c r="AU129" s="166" t="s">
        <v>85</v>
      </c>
      <c r="AV129" s="13" t="s">
        <v>83</v>
      </c>
      <c r="AW129" s="13" t="s">
        <v>37</v>
      </c>
      <c r="AX129" s="13" t="s">
        <v>75</v>
      </c>
      <c r="AY129" s="166" t="s">
        <v>147</v>
      </c>
    </row>
    <row r="130" spans="2:65" s="12" customFormat="1" ht="11.25">
      <c r="B130" s="157"/>
      <c r="D130" s="158" t="s">
        <v>218</v>
      </c>
      <c r="E130" s="164" t="s">
        <v>19</v>
      </c>
      <c r="F130" s="159" t="s">
        <v>1923</v>
      </c>
      <c r="H130" s="160">
        <v>8.0960000000000001</v>
      </c>
      <c r="I130" s="161"/>
      <c r="L130" s="157"/>
      <c r="M130" s="162"/>
      <c r="T130" s="163"/>
      <c r="AT130" s="164" t="s">
        <v>218</v>
      </c>
      <c r="AU130" s="164" t="s">
        <v>85</v>
      </c>
      <c r="AV130" s="12" t="s">
        <v>85</v>
      </c>
      <c r="AW130" s="12" t="s">
        <v>37</v>
      </c>
      <c r="AX130" s="12" t="s">
        <v>75</v>
      </c>
      <c r="AY130" s="164" t="s">
        <v>147</v>
      </c>
    </row>
    <row r="131" spans="2:65" s="12" customFormat="1" ht="11.25">
      <c r="B131" s="157"/>
      <c r="D131" s="158" t="s">
        <v>218</v>
      </c>
      <c r="E131" s="164" t="s">
        <v>19</v>
      </c>
      <c r="F131" s="159" t="s">
        <v>1924</v>
      </c>
      <c r="H131" s="160">
        <v>11.135999999999999</v>
      </c>
      <c r="I131" s="161"/>
      <c r="L131" s="157"/>
      <c r="M131" s="162"/>
      <c r="T131" s="163"/>
      <c r="AT131" s="164" t="s">
        <v>218</v>
      </c>
      <c r="AU131" s="164" t="s">
        <v>85</v>
      </c>
      <c r="AV131" s="12" t="s">
        <v>85</v>
      </c>
      <c r="AW131" s="12" t="s">
        <v>37</v>
      </c>
      <c r="AX131" s="12" t="s">
        <v>75</v>
      </c>
      <c r="AY131" s="164" t="s">
        <v>147</v>
      </c>
    </row>
    <row r="132" spans="2:65" s="13" customFormat="1" ht="11.25">
      <c r="B132" s="165"/>
      <c r="D132" s="158" t="s">
        <v>218</v>
      </c>
      <c r="E132" s="166" t="s">
        <v>19</v>
      </c>
      <c r="F132" s="167" t="s">
        <v>390</v>
      </c>
      <c r="H132" s="166" t="s">
        <v>19</v>
      </c>
      <c r="I132" s="168"/>
      <c r="L132" s="165"/>
      <c r="M132" s="169"/>
      <c r="T132" s="170"/>
      <c r="AT132" s="166" t="s">
        <v>218</v>
      </c>
      <c r="AU132" s="166" t="s">
        <v>85</v>
      </c>
      <c r="AV132" s="13" t="s">
        <v>83</v>
      </c>
      <c r="AW132" s="13" t="s">
        <v>37</v>
      </c>
      <c r="AX132" s="13" t="s">
        <v>75</v>
      </c>
      <c r="AY132" s="166" t="s">
        <v>147</v>
      </c>
    </row>
    <row r="133" spans="2:65" s="12" customFormat="1" ht="11.25">
      <c r="B133" s="157"/>
      <c r="D133" s="158" t="s">
        <v>218</v>
      </c>
      <c r="E133" s="164" t="s">
        <v>19</v>
      </c>
      <c r="F133" s="159" t="s">
        <v>1925</v>
      </c>
      <c r="H133" s="160">
        <v>4.4160000000000004</v>
      </c>
      <c r="I133" s="161"/>
      <c r="L133" s="157"/>
      <c r="M133" s="162"/>
      <c r="T133" s="163"/>
      <c r="AT133" s="164" t="s">
        <v>218</v>
      </c>
      <c r="AU133" s="164" t="s">
        <v>85</v>
      </c>
      <c r="AV133" s="12" t="s">
        <v>85</v>
      </c>
      <c r="AW133" s="12" t="s">
        <v>37</v>
      </c>
      <c r="AX133" s="12" t="s">
        <v>75</v>
      </c>
      <c r="AY133" s="164" t="s">
        <v>147</v>
      </c>
    </row>
    <row r="134" spans="2:65" s="12" customFormat="1" ht="11.25">
      <c r="B134" s="157"/>
      <c r="D134" s="158" t="s">
        <v>218</v>
      </c>
      <c r="E134" s="164" t="s">
        <v>19</v>
      </c>
      <c r="F134" s="159" t="s">
        <v>1926</v>
      </c>
      <c r="H134" s="160">
        <v>5.5679999999999996</v>
      </c>
      <c r="I134" s="161"/>
      <c r="L134" s="157"/>
      <c r="M134" s="162"/>
      <c r="T134" s="163"/>
      <c r="AT134" s="164" t="s">
        <v>218</v>
      </c>
      <c r="AU134" s="164" t="s">
        <v>85</v>
      </c>
      <c r="AV134" s="12" t="s">
        <v>85</v>
      </c>
      <c r="AW134" s="12" t="s">
        <v>37</v>
      </c>
      <c r="AX134" s="12" t="s">
        <v>75</v>
      </c>
      <c r="AY134" s="164" t="s">
        <v>147</v>
      </c>
    </row>
    <row r="135" spans="2:65" s="12" customFormat="1" ht="11.25">
      <c r="B135" s="157"/>
      <c r="D135" s="158" t="s">
        <v>218</v>
      </c>
      <c r="E135" s="164" t="s">
        <v>19</v>
      </c>
      <c r="F135" s="159" t="s">
        <v>1927</v>
      </c>
      <c r="H135" s="160">
        <v>1.4079999999999999</v>
      </c>
      <c r="I135" s="161"/>
      <c r="L135" s="157"/>
      <c r="M135" s="162"/>
      <c r="T135" s="163"/>
      <c r="AT135" s="164" t="s">
        <v>218</v>
      </c>
      <c r="AU135" s="164" t="s">
        <v>85</v>
      </c>
      <c r="AV135" s="12" t="s">
        <v>85</v>
      </c>
      <c r="AW135" s="12" t="s">
        <v>37</v>
      </c>
      <c r="AX135" s="12" t="s">
        <v>75</v>
      </c>
      <c r="AY135" s="164" t="s">
        <v>147</v>
      </c>
    </row>
    <row r="136" spans="2:65" s="14" customFormat="1" ht="11.25">
      <c r="B136" s="171"/>
      <c r="D136" s="158" t="s">
        <v>218</v>
      </c>
      <c r="E136" s="172" t="s">
        <v>19</v>
      </c>
      <c r="F136" s="173" t="s">
        <v>256</v>
      </c>
      <c r="H136" s="174">
        <v>733.79700000000003</v>
      </c>
      <c r="I136" s="175"/>
      <c r="L136" s="171"/>
      <c r="M136" s="176"/>
      <c r="T136" s="177"/>
      <c r="AT136" s="172" t="s">
        <v>218</v>
      </c>
      <c r="AU136" s="172" t="s">
        <v>85</v>
      </c>
      <c r="AV136" s="14" t="s">
        <v>153</v>
      </c>
      <c r="AW136" s="14" t="s">
        <v>37</v>
      </c>
      <c r="AX136" s="14" t="s">
        <v>83</v>
      </c>
      <c r="AY136" s="172" t="s">
        <v>147</v>
      </c>
    </row>
    <row r="137" spans="2:65" s="1" customFormat="1" ht="66.75" customHeight="1">
      <c r="B137" s="32"/>
      <c r="C137" s="128" t="s">
        <v>171</v>
      </c>
      <c r="D137" s="128" t="s">
        <v>149</v>
      </c>
      <c r="E137" s="129" t="s">
        <v>495</v>
      </c>
      <c r="F137" s="130" t="s">
        <v>496</v>
      </c>
      <c r="G137" s="131" t="s">
        <v>159</v>
      </c>
      <c r="H137" s="132">
        <v>3.78</v>
      </c>
      <c r="I137" s="133"/>
      <c r="J137" s="134">
        <f>ROUND(I137*H137,2)</f>
        <v>0</v>
      </c>
      <c r="K137" s="135"/>
      <c r="L137" s="32"/>
      <c r="M137" s="136" t="s">
        <v>19</v>
      </c>
      <c r="N137" s="137" t="s">
        <v>46</v>
      </c>
      <c r="P137" s="138">
        <f>O137*H137</f>
        <v>0</v>
      </c>
      <c r="Q137" s="138">
        <v>8.5199999999999998E-3</v>
      </c>
      <c r="R137" s="138">
        <f>Q137*H137</f>
        <v>3.2205600000000001E-2</v>
      </c>
      <c r="S137" s="138">
        <v>0</v>
      </c>
      <c r="T137" s="139">
        <f>S137*H137</f>
        <v>0</v>
      </c>
      <c r="AR137" s="140" t="s">
        <v>153</v>
      </c>
      <c r="AT137" s="140" t="s">
        <v>149</v>
      </c>
      <c r="AU137" s="140" t="s">
        <v>85</v>
      </c>
      <c r="AY137" s="17" t="s">
        <v>147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83</v>
      </c>
      <c r="BK137" s="141">
        <f>ROUND(I137*H137,2)</f>
        <v>0</v>
      </c>
      <c r="BL137" s="17" t="s">
        <v>153</v>
      </c>
      <c r="BM137" s="140" t="s">
        <v>497</v>
      </c>
    </row>
    <row r="138" spans="2:65" s="1" customFormat="1" ht="11.25">
      <c r="B138" s="32"/>
      <c r="D138" s="142" t="s">
        <v>155</v>
      </c>
      <c r="F138" s="143" t="s">
        <v>498</v>
      </c>
      <c r="I138" s="144"/>
      <c r="L138" s="32"/>
      <c r="M138" s="145"/>
      <c r="T138" s="53"/>
      <c r="AT138" s="17" t="s">
        <v>155</v>
      </c>
      <c r="AU138" s="17" t="s">
        <v>85</v>
      </c>
    </row>
    <row r="139" spans="2:65" s="13" customFormat="1" ht="11.25">
      <c r="B139" s="165"/>
      <c r="D139" s="158" t="s">
        <v>218</v>
      </c>
      <c r="E139" s="166" t="s">
        <v>19</v>
      </c>
      <c r="F139" s="167" t="s">
        <v>1928</v>
      </c>
      <c r="H139" s="166" t="s">
        <v>19</v>
      </c>
      <c r="I139" s="168"/>
      <c r="L139" s="165"/>
      <c r="M139" s="169"/>
      <c r="T139" s="170"/>
      <c r="AT139" s="166" t="s">
        <v>218</v>
      </c>
      <c r="AU139" s="166" t="s">
        <v>85</v>
      </c>
      <c r="AV139" s="13" t="s">
        <v>83</v>
      </c>
      <c r="AW139" s="13" t="s">
        <v>37</v>
      </c>
      <c r="AX139" s="13" t="s">
        <v>75</v>
      </c>
      <c r="AY139" s="166" t="s">
        <v>147</v>
      </c>
    </row>
    <row r="140" spans="2:65" s="12" customFormat="1" ht="11.25">
      <c r="B140" s="157"/>
      <c r="D140" s="158" t="s">
        <v>218</v>
      </c>
      <c r="E140" s="164" t="s">
        <v>19</v>
      </c>
      <c r="F140" s="159" t="s">
        <v>1929</v>
      </c>
      <c r="H140" s="160">
        <v>3.78</v>
      </c>
      <c r="I140" s="161"/>
      <c r="L140" s="157"/>
      <c r="M140" s="162"/>
      <c r="T140" s="163"/>
      <c r="AT140" s="164" t="s">
        <v>218</v>
      </c>
      <c r="AU140" s="164" t="s">
        <v>85</v>
      </c>
      <c r="AV140" s="12" t="s">
        <v>85</v>
      </c>
      <c r="AW140" s="12" t="s">
        <v>37</v>
      </c>
      <c r="AX140" s="12" t="s">
        <v>83</v>
      </c>
      <c r="AY140" s="164" t="s">
        <v>147</v>
      </c>
    </row>
    <row r="141" spans="2:65" s="1" customFormat="1" ht="24.2" customHeight="1">
      <c r="B141" s="32"/>
      <c r="C141" s="146" t="s">
        <v>176</v>
      </c>
      <c r="D141" s="146" t="s">
        <v>213</v>
      </c>
      <c r="E141" s="147" t="s">
        <v>502</v>
      </c>
      <c r="F141" s="148" t="s">
        <v>503</v>
      </c>
      <c r="G141" s="149" t="s">
        <v>159</v>
      </c>
      <c r="H141" s="150">
        <v>3.9689999999999999</v>
      </c>
      <c r="I141" s="151"/>
      <c r="J141" s="152">
        <f>ROUND(I141*H141,2)</f>
        <v>0</v>
      </c>
      <c r="K141" s="153"/>
      <c r="L141" s="154"/>
      <c r="M141" s="155" t="s">
        <v>19</v>
      </c>
      <c r="N141" s="156" t="s">
        <v>46</v>
      </c>
      <c r="P141" s="138">
        <f>O141*H141</f>
        <v>0</v>
      </c>
      <c r="Q141" s="138">
        <v>3.0000000000000001E-3</v>
      </c>
      <c r="R141" s="138">
        <f>Q141*H141</f>
        <v>1.1906999999999999E-2</v>
      </c>
      <c r="S141" s="138">
        <v>0</v>
      </c>
      <c r="T141" s="139">
        <f>S141*H141</f>
        <v>0</v>
      </c>
      <c r="AR141" s="140" t="s">
        <v>186</v>
      </c>
      <c r="AT141" s="140" t="s">
        <v>213</v>
      </c>
      <c r="AU141" s="140" t="s">
        <v>85</v>
      </c>
      <c r="AY141" s="17" t="s">
        <v>147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83</v>
      </c>
      <c r="BK141" s="141">
        <f>ROUND(I141*H141,2)</f>
        <v>0</v>
      </c>
      <c r="BL141" s="17" t="s">
        <v>153</v>
      </c>
      <c r="BM141" s="140" t="s">
        <v>504</v>
      </c>
    </row>
    <row r="142" spans="2:65" s="12" customFormat="1" ht="11.25">
      <c r="B142" s="157"/>
      <c r="D142" s="158" t="s">
        <v>218</v>
      </c>
      <c r="F142" s="159" t="s">
        <v>1930</v>
      </c>
      <c r="H142" s="160">
        <v>3.9689999999999999</v>
      </c>
      <c r="I142" s="161"/>
      <c r="L142" s="157"/>
      <c r="M142" s="162"/>
      <c r="T142" s="163"/>
      <c r="AT142" s="164" t="s">
        <v>218</v>
      </c>
      <c r="AU142" s="164" t="s">
        <v>85</v>
      </c>
      <c r="AV142" s="12" t="s">
        <v>85</v>
      </c>
      <c r="AW142" s="12" t="s">
        <v>4</v>
      </c>
      <c r="AX142" s="12" t="s">
        <v>83</v>
      </c>
      <c r="AY142" s="164" t="s">
        <v>147</v>
      </c>
    </row>
    <row r="143" spans="2:65" s="1" customFormat="1" ht="66.75" customHeight="1">
      <c r="B143" s="32"/>
      <c r="C143" s="128" t="s">
        <v>181</v>
      </c>
      <c r="D143" s="128" t="s">
        <v>149</v>
      </c>
      <c r="E143" s="129" t="s">
        <v>495</v>
      </c>
      <c r="F143" s="130" t="s">
        <v>496</v>
      </c>
      <c r="G143" s="131" t="s">
        <v>159</v>
      </c>
      <c r="H143" s="132">
        <v>26.396999999999998</v>
      </c>
      <c r="I143" s="133"/>
      <c r="J143" s="134">
        <f>ROUND(I143*H143,2)</f>
        <v>0</v>
      </c>
      <c r="K143" s="135"/>
      <c r="L143" s="32"/>
      <c r="M143" s="136" t="s">
        <v>19</v>
      </c>
      <c r="N143" s="137" t="s">
        <v>46</v>
      </c>
      <c r="P143" s="138">
        <f>O143*H143</f>
        <v>0</v>
      </c>
      <c r="Q143" s="138">
        <v>8.5199999999999998E-3</v>
      </c>
      <c r="R143" s="138">
        <f>Q143*H143</f>
        <v>0.22490243999999998</v>
      </c>
      <c r="S143" s="138">
        <v>0</v>
      </c>
      <c r="T143" s="139">
        <f>S143*H143</f>
        <v>0</v>
      </c>
      <c r="AR143" s="140" t="s">
        <v>153</v>
      </c>
      <c r="AT143" s="140" t="s">
        <v>149</v>
      </c>
      <c r="AU143" s="140" t="s">
        <v>85</v>
      </c>
      <c r="AY143" s="17" t="s">
        <v>147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83</v>
      </c>
      <c r="BK143" s="141">
        <f>ROUND(I143*H143,2)</f>
        <v>0</v>
      </c>
      <c r="BL143" s="17" t="s">
        <v>153</v>
      </c>
      <c r="BM143" s="140" t="s">
        <v>507</v>
      </c>
    </row>
    <row r="144" spans="2:65" s="1" customFormat="1" ht="11.25">
      <c r="B144" s="32"/>
      <c r="D144" s="142" t="s">
        <v>155</v>
      </c>
      <c r="F144" s="143" t="s">
        <v>498</v>
      </c>
      <c r="I144" s="144"/>
      <c r="L144" s="32"/>
      <c r="M144" s="145"/>
      <c r="T144" s="53"/>
      <c r="AT144" s="17" t="s">
        <v>155</v>
      </c>
      <c r="AU144" s="17" t="s">
        <v>85</v>
      </c>
    </row>
    <row r="145" spans="2:65" s="13" customFormat="1" ht="11.25">
      <c r="B145" s="165"/>
      <c r="D145" s="158" t="s">
        <v>218</v>
      </c>
      <c r="E145" s="166" t="s">
        <v>19</v>
      </c>
      <c r="F145" s="167" t="s">
        <v>1931</v>
      </c>
      <c r="H145" s="166" t="s">
        <v>19</v>
      </c>
      <c r="I145" s="168"/>
      <c r="L145" s="165"/>
      <c r="M145" s="169"/>
      <c r="T145" s="170"/>
      <c r="AT145" s="166" t="s">
        <v>218</v>
      </c>
      <c r="AU145" s="166" t="s">
        <v>85</v>
      </c>
      <c r="AV145" s="13" t="s">
        <v>83</v>
      </c>
      <c r="AW145" s="13" t="s">
        <v>37</v>
      </c>
      <c r="AX145" s="13" t="s">
        <v>75</v>
      </c>
      <c r="AY145" s="166" t="s">
        <v>147</v>
      </c>
    </row>
    <row r="146" spans="2:65" s="12" customFormat="1" ht="11.25">
      <c r="B146" s="157"/>
      <c r="D146" s="158" t="s">
        <v>218</v>
      </c>
      <c r="E146" s="164" t="s">
        <v>19</v>
      </c>
      <c r="F146" s="159" t="s">
        <v>1932</v>
      </c>
      <c r="H146" s="160">
        <v>26.396999999999998</v>
      </c>
      <c r="I146" s="161"/>
      <c r="L146" s="157"/>
      <c r="M146" s="162"/>
      <c r="T146" s="163"/>
      <c r="AT146" s="164" t="s">
        <v>218</v>
      </c>
      <c r="AU146" s="164" t="s">
        <v>85</v>
      </c>
      <c r="AV146" s="12" t="s">
        <v>85</v>
      </c>
      <c r="AW146" s="12" t="s">
        <v>37</v>
      </c>
      <c r="AX146" s="12" t="s">
        <v>83</v>
      </c>
      <c r="AY146" s="164" t="s">
        <v>147</v>
      </c>
    </row>
    <row r="147" spans="2:65" s="1" customFormat="1" ht="16.5" customHeight="1">
      <c r="B147" s="32"/>
      <c r="C147" s="146" t="s">
        <v>186</v>
      </c>
      <c r="D147" s="146" t="s">
        <v>213</v>
      </c>
      <c r="E147" s="147" t="s">
        <v>511</v>
      </c>
      <c r="F147" s="148" t="s">
        <v>512</v>
      </c>
      <c r="G147" s="149" t="s">
        <v>159</v>
      </c>
      <c r="H147" s="150">
        <v>30.356999999999999</v>
      </c>
      <c r="I147" s="151"/>
      <c r="J147" s="152">
        <f>ROUND(I147*H147,2)</f>
        <v>0</v>
      </c>
      <c r="K147" s="153"/>
      <c r="L147" s="154"/>
      <c r="M147" s="155" t="s">
        <v>19</v>
      </c>
      <c r="N147" s="156" t="s">
        <v>46</v>
      </c>
      <c r="P147" s="138">
        <f>O147*H147</f>
        <v>0</v>
      </c>
      <c r="Q147" s="138">
        <v>1.4E-3</v>
      </c>
      <c r="R147" s="138">
        <f>Q147*H147</f>
        <v>4.2499799999999997E-2</v>
      </c>
      <c r="S147" s="138">
        <v>0</v>
      </c>
      <c r="T147" s="139">
        <f>S147*H147</f>
        <v>0</v>
      </c>
      <c r="AR147" s="140" t="s">
        <v>186</v>
      </c>
      <c r="AT147" s="140" t="s">
        <v>213</v>
      </c>
      <c r="AU147" s="140" t="s">
        <v>85</v>
      </c>
      <c r="AY147" s="17" t="s">
        <v>147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83</v>
      </c>
      <c r="BK147" s="141">
        <f>ROUND(I147*H147,2)</f>
        <v>0</v>
      </c>
      <c r="BL147" s="17" t="s">
        <v>153</v>
      </c>
      <c r="BM147" s="140" t="s">
        <v>513</v>
      </c>
    </row>
    <row r="148" spans="2:65" s="12" customFormat="1" ht="11.25">
      <c r="B148" s="157"/>
      <c r="D148" s="158" t="s">
        <v>218</v>
      </c>
      <c r="F148" s="159" t="s">
        <v>1933</v>
      </c>
      <c r="H148" s="160">
        <v>30.356999999999999</v>
      </c>
      <c r="I148" s="161"/>
      <c r="L148" s="157"/>
      <c r="M148" s="162"/>
      <c r="T148" s="163"/>
      <c r="AT148" s="164" t="s">
        <v>218</v>
      </c>
      <c r="AU148" s="164" t="s">
        <v>85</v>
      </c>
      <c r="AV148" s="12" t="s">
        <v>85</v>
      </c>
      <c r="AW148" s="12" t="s">
        <v>4</v>
      </c>
      <c r="AX148" s="12" t="s">
        <v>83</v>
      </c>
      <c r="AY148" s="164" t="s">
        <v>147</v>
      </c>
    </row>
    <row r="149" spans="2:65" s="1" customFormat="1" ht="66.75" customHeight="1">
      <c r="B149" s="32"/>
      <c r="C149" s="128" t="s">
        <v>192</v>
      </c>
      <c r="D149" s="128" t="s">
        <v>149</v>
      </c>
      <c r="E149" s="129" t="s">
        <v>516</v>
      </c>
      <c r="F149" s="130" t="s">
        <v>517</v>
      </c>
      <c r="G149" s="131" t="s">
        <v>159</v>
      </c>
      <c r="H149" s="132">
        <v>50.76</v>
      </c>
      <c r="I149" s="133"/>
      <c r="J149" s="134">
        <f>ROUND(I149*H149,2)</f>
        <v>0</v>
      </c>
      <c r="K149" s="135"/>
      <c r="L149" s="32"/>
      <c r="M149" s="136" t="s">
        <v>19</v>
      </c>
      <c r="N149" s="137" t="s">
        <v>46</v>
      </c>
      <c r="P149" s="138">
        <f>O149*H149</f>
        <v>0</v>
      </c>
      <c r="Q149" s="138">
        <v>8.6E-3</v>
      </c>
      <c r="R149" s="138">
        <f>Q149*H149</f>
        <v>0.43653599999999998</v>
      </c>
      <c r="S149" s="138">
        <v>0</v>
      </c>
      <c r="T149" s="139">
        <f>S149*H149</f>
        <v>0</v>
      </c>
      <c r="AR149" s="140" t="s">
        <v>153</v>
      </c>
      <c r="AT149" s="140" t="s">
        <v>149</v>
      </c>
      <c r="AU149" s="140" t="s">
        <v>85</v>
      </c>
      <c r="AY149" s="17" t="s">
        <v>147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83</v>
      </c>
      <c r="BK149" s="141">
        <f>ROUND(I149*H149,2)</f>
        <v>0</v>
      </c>
      <c r="BL149" s="17" t="s">
        <v>153</v>
      </c>
      <c r="BM149" s="140" t="s">
        <v>518</v>
      </c>
    </row>
    <row r="150" spans="2:65" s="1" customFormat="1" ht="11.25">
      <c r="B150" s="32"/>
      <c r="D150" s="142" t="s">
        <v>155</v>
      </c>
      <c r="F150" s="143" t="s">
        <v>519</v>
      </c>
      <c r="I150" s="144"/>
      <c r="L150" s="32"/>
      <c r="M150" s="145"/>
      <c r="T150" s="53"/>
      <c r="AT150" s="17" t="s">
        <v>155</v>
      </c>
      <c r="AU150" s="17" t="s">
        <v>85</v>
      </c>
    </row>
    <row r="151" spans="2:65" s="13" customFormat="1" ht="11.25">
      <c r="B151" s="165"/>
      <c r="D151" s="158" t="s">
        <v>218</v>
      </c>
      <c r="E151" s="166" t="s">
        <v>19</v>
      </c>
      <c r="F151" s="167" t="s">
        <v>520</v>
      </c>
      <c r="H151" s="166" t="s">
        <v>19</v>
      </c>
      <c r="I151" s="168"/>
      <c r="L151" s="165"/>
      <c r="M151" s="169"/>
      <c r="T151" s="170"/>
      <c r="AT151" s="166" t="s">
        <v>218</v>
      </c>
      <c r="AU151" s="166" t="s">
        <v>85</v>
      </c>
      <c r="AV151" s="13" t="s">
        <v>83</v>
      </c>
      <c r="AW151" s="13" t="s">
        <v>37</v>
      </c>
      <c r="AX151" s="13" t="s">
        <v>75</v>
      </c>
      <c r="AY151" s="166" t="s">
        <v>147</v>
      </c>
    </row>
    <row r="152" spans="2:65" s="13" customFormat="1" ht="11.25">
      <c r="B152" s="165"/>
      <c r="D152" s="158" t="s">
        <v>218</v>
      </c>
      <c r="E152" s="166" t="s">
        <v>19</v>
      </c>
      <c r="F152" s="167" t="s">
        <v>386</v>
      </c>
      <c r="H152" s="166" t="s">
        <v>19</v>
      </c>
      <c r="I152" s="168"/>
      <c r="L152" s="165"/>
      <c r="M152" s="169"/>
      <c r="T152" s="170"/>
      <c r="AT152" s="166" t="s">
        <v>218</v>
      </c>
      <c r="AU152" s="166" t="s">
        <v>85</v>
      </c>
      <c r="AV152" s="13" t="s">
        <v>83</v>
      </c>
      <c r="AW152" s="13" t="s">
        <v>37</v>
      </c>
      <c r="AX152" s="13" t="s">
        <v>75</v>
      </c>
      <c r="AY152" s="166" t="s">
        <v>147</v>
      </c>
    </row>
    <row r="153" spans="2:65" s="12" customFormat="1" ht="11.25">
      <c r="B153" s="157"/>
      <c r="D153" s="158" t="s">
        <v>218</v>
      </c>
      <c r="E153" s="164" t="s">
        <v>19</v>
      </c>
      <c r="F153" s="159" t="s">
        <v>1934</v>
      </c>
      <c r="H153" s="160">
        <v>8.7720000000000002</v>
      </c>
      <c r="I153" s="161"/>
      <c r="L153" s="157"/>
      <c r="M153" s="162"/>
      <c r="T153" s="163"/>
      <c r="AT153" s="164" t="s">
        <v>218</v>
      </c>
      <c r="AU153" s="164" t="s">
        <v>85</v>
      </c>
      <c r="AV153" s="12" t="s">
        <v>85</v>
      </c>
      <c r="AW153" s="12" t="s">
        <v>37</v>
      </c>
      <c r="AX153" s="12" t="s">
        <v>75</v>
      </c>
      <c r="AY153" s="164" t="s">
        <v>147</v>
      </c>
    </row>
    <row r="154" spans="2:65" s="13" customFormat="1" ht="11.25">
      <c r="B154" s="165"/>
      <c r="D154" s="158" t="s">
        <v>218</v>
      </c>
      <c r="E154" s="166" t="s">
        <v>19</v>
      </c>
      <c r="F154" s="167" t="s">
        <v>390</v>
      </c>
      <c r="H154" s="166" t="s">
        <v>19</v>
      </c>
      <c r="I154" s="168"/>
      <c r="L154" s="165"/>
      <c r="M154" s="169"/>
      <c r="T154" s="170"/>
      <c r="AT154" s="166" t="s">
        <v>218</v>
      </c>
      <c r="AU154" s="166" t="s">
        <v>85</v>
      </c>
      <c r="AV154" s="13" t="s">
        <v>83</v>
      </c>
      <c r="AW154" s="13" t="s">
        <v>37</v>
      </c>
      <c r="AX154" s="13" t="s">
        <v>75</v>
      </c>
      <c r="AY154" s="166" t="s">
        <v>147</v>
      </c>
    </row>
    <row r="155" spans="2:65" s="12" customFormat="1" ht="11.25">
      <c r="B155" s="157"/>
      <c r="D155" s="158" t="s">
        <v>218</v>
      </c>
      <c r="E155" s="164" t="s">
        <v>19</v>
      </c>
      <c r="F155" s="159" t="s">
        <v>1935</v>
      </c>
      <c r="H155" s="160">
        <v>17.46</v>
      </c>
      <c r="I155" s="161"/>
      <c r="L155" s="157"/>
      <c r="M155" s="162"/>
      <c r="T155" s="163"/>
      <c r="AT155" s="164" t="s">
        <v>218</v>
      </c>
      <c r="AU155" s="164" t="s">
        <v>85</v>
      </c>
      <c r="AV155" s="12" t="s">
        <v>85</v>
      </c>
      <c r="AW155" s="12" t="s">
        <v>37</v>
      </c>
      <c r="AX155" s="12" t="s">
        <v>75</v>
      </c>
      <c r="AY155" s="164" t="s">
        <v>147</v>
      </c>
    </row>
    <row r="156" spans="2:65" s="13" customFormat="1" ht="11.25">
      <c r="B156" s="165"/>
      <c r="D156" s="158" t="s">
        <v>218</v>
      </c>
      <c r="E156" s="166" t="s">
        <v>19</v>
      </c>
      <c r="F156" s="167" t="s">
        <v>383</v>
      </c>
      <c r="H156" s="166" t="s">
        <v>19</v>
      </c>
      <c r="I156" s="168"/>
      <c r="L156" s="165"/>
      <c r="M156" s="169"/>
      <c r="T156" s="170"/>
      <c r="AT156" s="166" t="s">
        <v>218</v>
      </c>
      <c r="AU156" s="166" t="s">
        <v>85</v>
      </c>
      <c r="AV156" s="13" t="s">
        <v>83</v>
      </c>
      <c r="AW156" s="13" t="s">
        <v>37</v>
      </c>
      <c r="AX156" s="13" t="s">
        <v>75</v>
      </c>
      <c r="AY156" s="166" t="s">
        <v>147</v>
      </c>
    </row>
    <row r="157" spans="2:65" s="12" customFormat="1" ht="11.25">
      <c r="B157" s="157"/>
      <c r="D157" s="158" t="s">
        <v>218</v>
      </c>
      <c r="E157" s="164" t="s">
        <v>19</v>
      </c>
      <c r="F157" s="159" t="s">
        <v>1936</v>
      </c>
      <c r="H157" s="160">
        <v>10.86</v>
      </c>
      <c r="I157" s="161"/>
      <c r="L157" s="157"/>
      <c r="M157" s="162"/>
      <c r="T157" s="163"/>
      <c r="AT157" s="164" t="s">
        <v>218</v>
      </c>
      <c r="AU157" s="164" t="s">
        <v>85</v>
      </c>
      <c r="AV157" s="12" t="s">
        <v>85</v>
      </c>
      <c r="AW157" s="12" t="s">
        <v>37</v>
      </c>
      <c r="AX157" s="12" t="s">
        <v>75</v>
      </c>
      <c r="AY157" s="164" t="s">
        <v>147</v>
      </c>
    </row>
    <row r="158" spans="2:65" s="13" customFormat="1" ht="11.25">
      <c r="B158" s="165"/>
      <c r="D158" s="158" t="s">
        <v>218</v>
      </c>
      <c r="E158" s="166" t="s">
        <v>19</v>
      </c>
      <c r="F158" s="167" t="s">
        <v>410</v>
      </c>
      <c r="H158" s="166" t="s">
        <v>19</v>
      </c>
      <c r="I158" s="168"/>
      <c r="L158" s="165"/>
      <c r="M158" s="169"/>
      <c r="T158" s="170"/>
      <c r="AT158" s="166" t="s">
        <v>218</v>
      </c>
      <c r="AU158" s="166" t="s">
        <v>85</v>
      </c>
      <c r="AV158" s="13" t="s">
        <v>83</v>
      </c>
      <c r="AW158" s="13" t="s">
        <v>37</v>
      </c>
      <c r="AX158" s="13" t="s">
        <v>75</v>
      </c>
      <c r="AY158" s="166" t="s">
        <v>147</v>
      </c>
    </row>
    <row r="159" spans="2:65" s="12" customFormat="1" ht="11.25">
      <c r="B159" s="157"/>
      <c r="D159" s="158" t="s">
        <v>218</v>
      </c>
      <c r="E159" s="164" t="s">
        <v>19</v>
      </c>
      <c r="F159" s="159" t="s">
        <v>1937</v>
      </c>
      <c r="H159" s="160">
        <v>13.667999999999999</v>
      </c>
      <c r="I159" s="161"/>
      <c r="L159" s="157"/>
      <c r="M159" s="162"/>
      <c r="T159" s="163"/>
      <c r="AT159" s="164" t="s">
        <v>218</v>
      </c>
      <c r="AU159" s="164" t="s">
        <v>85</v>
      </c>
      <c r="AV159" s="12" t="s">
        <v>85</v>
      </c>
      <c r="AW159" s="12" t="s">
        <v>37</v>
      </c>
      <c r="AX159" s="12" t="s">
        <v>75</v>
      </c>
      <c r="AY159" s="164" t="s">
        <v>147</v>
      </c>
    </row>
    <row r="160" spans="2:65" s="14" customFormat="1" ht="11.25">
      <c r="B160" s="171"/>
      <c r="D160" s="158" t="s">
        <v>218</v>
      </c>
      <c r="E160" s="172" t="s">
        <v>19</v>
      </c>
      <c r="F160" s="173" t="s">
        <v>256</v>
      </c>
      <c r="H160" s="174">
        <v>50.76</v>
      </c>
      <c r="I160" s="175"/>
      <c r="L160" s="171"/>
      <c r="M160" s="176"/>
      <c r="T160" s="177"/>
      <c r="AT160" s="172" t="s">
        <v>218</v>
      </c>
      <c r="AU160" s="172" t="s">
        <v>85</v>
      </c>
      <c r="AV160" s="14" t="s">
        <v>153</v>
      </c>
      <c r="AW160" s="14" t="s">
        <v>37</v>
      </c>
      <c r="AX160" s="14" t="s">
        <v>83</v>
      </c>
      <c r="AY160" s="172" t="s">
        <v>147</v>
      </c>
    </row>
    <row r="161" spans="2:65" s="1" customFormat="1" ht="24.2" customHeight="1">
      <c r="B161" s="32"/>
      <c r="C161" s="146" t="s">
        <v>197</v>
      </c>
      <c r="D161" s="146" t="s">
        <v>213</v>
      </c>
      <c r="E161" s="147" t="s">
        <v>528</v>
      </c>
      <c r="F161" s="148" t="s">
        <v>529</v>
      </c>
      <c r="G161" s="149" t="s">
        <v>159</v>
      </c>
      <c r="H161" s="150">
        <v>53.298000000000002</v>
      </c>
      <c r="I161" s="151"/>
      <c r="J161" s="152">
        <f>ROUND(I161*H161,2)</f>
        <v>0</v>
      </c>
      <c r="K161" s="153"/>
      <c r="L161" s="154"/>
      <c r="M161" s="155" t="s">
        <v>19</v>
      </c>
      <c r="N161" s="156" t="s">
        <v>46</v>
      </c>
      <c r="P161" s="138">
        <f>O161*H161</f>
        <v>0</v>
      </c>
      <c r="Q161" s="138">
        <v>4.7999999999999996E-3</v>
      </c>
      <c r="R161" s="138">
        <f>Q161*H161</f>
        <v>0.25583040000000001</v>
      </c>
      <c r="S161" s="138">
        <v>0</v>
      </c>
      <c r="T161" s="139">
        <f>S161*H161</f>
        <v>0</v>
      </c>
      <c r="AR161" s="140" t="s">
        <v>186</v>
      </c>
      <c r="AT161" s="140" t="s">
        <v>213</v>
      </c>
      <c r="AU161" s="140" t="s">
        <v>85</v>
      </c>
      <c r="AY161" s="17" t="s">
        <v>147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83</v>
      </c>
      <c r="BK161" s="141">
        <f>ROUND(I161*H161,2)</f>
        <v>0</v>
      </c>
      <c r="BL161" s="17" t="s">
        <v>153</v>
      </c>
      <c r="BM161" s="140" t="s">
        <v>530</v>
      </c>
    </row>
    <row r="162" spans="2:65" s="12" customFormat="1" ht="11.25">
      <c r="B162" s="157"/>
      <c r="D162" s="158" t="s">
        <v>218</v>
      </c>
      <c r="F162" s="159" t="s">
        <v>1938</v>
      </c>
      <c r="H162" s="160">
        <v>53.298000000000002</v>
      </c>
      <c r="I162" s="161"/>
      <c r="L162" s="157"/>
      <c r="M162" s="162"/>
      <c r="T162" s="163"/>
      <c r="AT162" s="164" t="s">
        <v>218</v>
      </c>
      <c r="AU162" s="164" t="s">
        <v>85</v>
      </c>
      <c r="AV162" s="12" t="s">
        <v>85</v>
      </c>
      <c r="AW162" s="12" t="s">
        <v>4</v>
      </c>
      <c r="AX162" s="12" t="s">
        <v>83</v>
      </c>
      <c r="AY162" s="164" t="s">
        <v>147</v>
      </c>
    </row>
    <row r="163" spans="2:65" s="1" customFormat="1" ht="66.75" customHeight="1">
      <c r="B163" s="32"/>
      <c r="C163" s="128" t="s">
        <v>202</v>
      </c>
      <c r="D163" s="128" t="s">
        <v>149</v>
      </c>
      <c r="E163" s="129" t="s">
        <v>516</v>
      </c>
      <c r="F163" s="130" t="s">
        <v>517</v>
      </c>
      <c r="G163" s="131" t="s">
        <v>159</v>
      </c>
      <c r="H163" s="132">
        <v>330.613</v>
      </c>
      <c r="I163" s="133"/>
      <c r="J163" s="134">
        <f>ROUND(I163*H163,2)</f>
        <v>0</v>
      </c>
      <c r="K163" s="135"/>
      <c r="L163" s="32"/>
      <c r="M163" s="136" t="s">
        <v>19</v>
      </c>
      <c r="N163" s="137" t="s">
        <v>46</v>
      </c>
      <c r="P163" s="138">
        <f>O163*H163</f>
        <v>0</v>
      </c>
      <c r="Q163" s="138">
        <v>8.6E-3</v>
      </c>
      <c r="R163" s="138">
        <f>Q163*H163</f>
        <v>2.8432718000000001</v>
      </c>
      <c r="S163" s="138">
        <v>0</v>
      </c>
      <c r="T163" s="139">
        <f>S163*H163</f>
        <v>0</v>
      </c>
      <c r="AR163" s="140" t="s">
        <v>153</v>
      </c>
      <c r="AT163" s="140" t="s">
        <v>149</v>
      </c>
      <c r="AU163" s="140" t="s">
        <v>85</v>
      </c>
      <c r="AY163" s="17" t="s">
        <v>147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83</v>
      </c>
      <c r="BK163" s="141">
        <f>ROUND(I163*H163,2)</f>
        <v>0</v>
      </c>
      <c r="BL163" s="17" t="s">
        <v>153</v>
      </c>
      <c r="BM163" s="140" t="s">
        <v>533</v>
      </c>
    </row>
    <row r="164" spans="2:65" s="1" customFormat="1" ht="11.25">
      <c r="B164" s="32"/>
      <c r="D164" s="142" t="s">
        <v>155</v>
      </c>
      <c r="F164" s="143" t="s">
        <v>519</v>
      </c>
      <c r="I164" s="144"/>
      <c r="L164" s="32"/>
      <c r="M164" s="145"/>
      <c r="T164" s="53"/>
      <c r="AT164" s="17" t="s">
        <v>155</v>
      </c>
      <c r="AU164" s="17" t="s">
        <v>85</v>
      </c>
    </row>
    <row r="165" spans="2:65" s="13" customFormat="1" ht="11.25">
      <c r="B165" s="165"/>
      <c r="D165" s="158" t="s">
        <v>218</v>
      </c>
      <c r="E165" s="166" t="s">
        <v>19</v>
      </c>
      <c r="F165" s="167" t="s">
        <v>410</v>
      </c>
      <c r="H165" s="166" t="s">
        <v>19</v>
      </c>
      <c r="I165" s="168"/>
      <c r="L165" s="165"/>
      <c r="M165" s="169"/>
      <c r="T165" s="170"/>
      <c r="AT165" s="166" t="s">
        <v>218</v>
      </c>
      <c r="AU165" s="166" t="s">
        <v>85</v>
      </c>
      <c r="AV165" s="13" t="s">
        <v>83</v>
      </c>
      <c r="AW165" s="13" t="s">
        <v>37</v>
      </c>
      <c r="AX165" s="13" t="s">
        <v>75</v>
      </c>
      <c r="AY165" s="166" t="s">
        <v>147</v>
      </c>
    </row>
    <row r="166" spans="2:65" s="12" customFormat="1" ht="11.25">
      <c r="B166" s="157"/>
      <c r="D166" s="158" t="s">
        <v>218</v>
      </c>
      <c r="E166" s="164" t="s">
        <v>19</v>
      </c>
      <c r="F166" s="159" t="s">
        <v>1939</v>
      </c>
      <c r="H166" s="160">
        <v>191.50800000000001</v>
      </c>
      <c r="I166" s="161"/>
      <c r="L166" s="157"/>
      <c r="M166" s="162"/>
      <c r="T166" s="163"/>
      <c r="AT166" s="164" t="s">
        <v>218</v>
      </c>
      <c r="AU166" s="164" t="s">
        <v>85</v>
      </c>
      <c r="AV166" s="12" t="s">
        <v>85</v>
      </c>
      <c r="AW166" s="12" t="s">
        <v>37</v>
      </c>
      <c r="AX166" s="12" t="s">
        <v>75</v>
      </c>
      <c r="AY166" s="164" t="s">
        <v>147</v>
      </c>
    </row>
    <row r="167" spans="2:65" s="13" customFormat="1" ht="11.25">
      <c r="B167" s="165"/>
      <c r="D167" s="158" t="s">
        <v>218</v>
      </c>
      <c r="E167" s="166" t="s">
        <v>19</v>
      </c>
      <c r="F167" s="167" t="s">
        <v>390</v>
      </c>
      <c r="H167" s="166" t="s">
        <v>19</v>
      </c>
      <c r="I167" s="168"/>
      <c r="L167" s="165"/>
      <c r="M167" s="169"/>
      <c r="T167" s="170"/>
      <c r="AT167" s="166" t="s">
        <v>218</v>
      </c>
      <c r="AU167" s="166" t="s">
        <v>85</v>
      </c>
      <c r="AV167" s="13" t="s">
        <v>83</v>
      </c>
      <c r="AW167" s="13" t="s">
        <v>37</v>
      </c>
      <c r="AX167" s="13" t="s">
        <v>75</v>
      </c>
      <c r="AY167" s="166" t="s">
        <v>147</v>
      </c>
    </row>
    <row r="168" spans="2:65" s="12" customFormat="1" ht="11.25">
      <c r="B168" s="157"/>
      <c r="D168" s="158" t="s">
        <v>218</v>
      </c>
      <c r="E168" s="164" t="s">
        <v>19</v>
      </c>
      <c r="F168" s="159" t="s">
        <v>1940</v>
      </c>
      <c r="H168" s="160">
        <v>139.10499999999999</v>
      </c>
      <c r="I168" s="161"/>
      <c r="L168" s="157"/>
      <c r="M168" s="162"/>
      <c r="T168" s="163"/>
      <c r="AT168" s="164" t="s">
        <v>218</v>
      </c>
      <c r="AU168" s="164" t="s">
        <v>85</v>
      </c>
      <c r="AV168" s="12" t="s">
        <v>85</v>
      </c>
      <c r="AW168" s="12" t="s">
        <v>37</v>
      </c>
      <c r="AX168" s="12" t="s">
        <v>75</v>
      </c>
      <c r="AY168" s="164" t="s">
        <v>147</v>
      </c>
    </row>
    <row r="169" spans="2:65" s="14" customFormat="1" ht="11.25">
      <c r="B169" s="171"/>
      <c r="D169" s="158" t="s">
        <v>218</v>
      </c>
      <c r="E169" s="172" t="s">
        <v>19</v>
      </c>
      <c r="F169" s="173" t="s">
        <v>256</v>
      </c>
      <c r="H169" s="174">
        <v>330.613</v>
      </c>
      <c r="I169" s="175"/>
      <c r="L169" s="171"/>
      <c r="M169" s="176"/>
      <c r="T169" s="177"/>
      <c r="AT169" s="172" t="s">
        <v>218</v>
      </c>
      <c r="AU169" s="172" t="s">
        <v>85</v>
      </c>
      <c r="AV169" s="14" t="s">
        <v>153</v>
      </c>
      <c r="AW169" s="14" t="s">
        <v>37</v>
      </c>
      <c r="AX169" s="14" t="s">
        <v>83</v>
      </c>
      <c r="AY169" s="172" t="s">
        <v>147</v>
      </c>
    </row>
    <row r="170" spans="2:65" s="1" customFormat="1" ht="16.5" customHeight="1">
      <c r="B170" s="32"/>
      <c r="C170" s="146" t="s">
        <v>207</v>
      </c>
      <c r="D170" s="146" t="s">
        <v>213</v>
      </c>
      <c r="E170" s="147" t="s">
        <v>398</v>
      </c>
      <c r="F170" s="148" t="s">
        <v>399</v>
      </c>
      <c r="G170" s="149" t="s">
        <v>159</v>
      </c>
      <c r="H170" s="150">
        <v>380.20499999999998</v>
      </c>
      <c r="I170" s="151"/>
      <c r="J170" s="152">
        <f>ROUND(I170*H170,2)</f>
        <v>0</v>
      </c>
      <c r="K170" s="153"/>
      <c r="L170" s="154"/>
      <c r="M170" s="155" t="s">
        <v>19</v>
      </c>
      <c r="N170" s="156" t="s">
        <v>46</v>
      </c>
      <c r="P170" s="138">
        <f>O170*H170</f>
        <v>0</v>
      </c>
      <c r="Q170" s="138">
        <v>2.2399999999999998E-3</v>
      </c>
      <c r="R170" s="138">
        <f>Q170*H170</f>
        <v>0.85165919999999984</v>
      </c>
      <c r="S170" s="138">
        <v>0</v>
      </c>
      <c r="T170" s="139">
        <f>S170*H170</f>
        <v>0</v>
      </c>
      <c r="AR170" s="140" t="s">
        <v>186</v>
      </c>
      <c r="AT170" s="140" t="s">
        <v>213</v>
      </c>
      <c r="AU170" s="140" t="s">
        <v>85</v>
      </c>
      <c r="AY170" s="17" t="s">
        <v>147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7" t="s">
        <v>83</v>
      </c>
      <c r="BK170" s="141">
        <f>ROUND(I170*H170,2)</f>
        <v>0</v>
      </c>
      <c r="BL170" s="17" t="s">
        <v>153</v>
      </c>
      <c r="BM170" s="140" t="s">
        <v>535</v>
      </c>
    </row>
    <row r="171" spans="2:65" s="12" customFormat="1" ht="11.25">
      <c r="B171" s="157"/>
      <c r="D171" s="158" t="s">
        <v>218</v>
      </c>
      <c r="F171" s="159" t="s">
        <v>1941</v>
      </c>
      <c r="H171" s="160">
        <v>380.20499999999998</v>
      </c>
      <c r="I171" s="161"/>
      <c r="L171" s="157"/>
      <c r="M171" s="162"/>
      <c r="T171" s="163"/>
      <c r="AT171" s="164" t="s">
        <v>218</v>
      </c>
      <c r="AU171" s="164" t="s">
        <v>85</v>
      </c>
      <c r="AV171" s="12" t="s">
        <v>85</v>
      </c>
      <c r="AW171" s="12" t="s">
        <v>4</v>
      </c>
      <c r="AX171" s="12" t="s">
        <v>83</v>
      </c>
      <c r="AY171" s="164" t="s">
        <v>147</v>
      </c>
    </row>
    <row r="172" spans="2:65" s="1" customFormat="1" ht="44.25" customHeight="1">
      <c r="B172" s="32"/>
      <c r="C172" s="128" t="s">
        <v>212</v>
      </c>
      <c r="D172" s="128" t="s">
        <v>149</v>
      </c>
      <c r="E172" s="129" t="s">
        <v>538</v>
      </c>
      <c r="F172" s="130" t="s">
        <v>539</v>
      </c>
      <c r="G172" s="131" t="s">
        <v>236</v>
      </c>
      <c r="H172" s="132">
        <v>230.4</v>
      </c>
      <c r="I172" s="133"/>
      <c r="J172" s="134">
        <f>ROUND(I172*H172,2)</f>
        <v>0</v>
      </c>
      <c r="K172" s="135"/>
      <c r="L172" s="32"/>
      <c r="M172" s="136" t="s">
        <v>19</v>
      </c>
      <c r="N172" s="137" t="s">
        <v>46</v>
      </c>
      <c r="P172" s="138">
        <f>O172*H172</f>
        <v>0</v>
      </c>
      <c r="Q172" s="138">
        <v>1.7600000000000001E-3</v>
      </c>
      <c r="R172" s="138">
        <f>Q172*H172</f>
        <v>0.40550400000000003</v>
      </c>
      <c r="S172" s="138">
        <v>0</v>
      </c>
      <c r="T172" s="139">
        <f>S172*H172</f>
        <v>0</v>
      </c>
      <c r="AR172" s="140" t="s">
        <v>153</v>
      </c>
      <c r="AT172" s="140" t="s">
        <v>149</v>
      </c>
      <c r="AU172" s="140" t="s">
        <v>85</v>
      </c>
      <c r="AY172" s="17" t="s">
        <v>147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83</v>
      </c>
      <c r="BK172" s="141">
        <f>ROUND(I172*H172,2)</f>
        <v>0</v>
      </c>
      <c r="BL172" s="17" t="s">
        <v>153</v>
      </c>
      <c r="BM172" s="140" t="s">
        <v>540</v>
      </c>
    </row>
    <row r="173" spans="2:65" s="1" customFormat="1" ht="11.25">
      <c r="B173" s="32"/>
      <c r="D173" s="142" t="s">
        <v>155</v>
      </c>
      <c r="F173" s="143" t="s">
        <v>541</v>
      </c>
      <c r="I173" s="144"/>
      <c r="L173" s="32"/>
      <c r="M173" s="145"/>
      <c r="T173" s="53"/>
      <c r="AT173" s="17" t="s">
        <v>155</v>
      </c>
      <c r="AU173" s="17" t="s">
        <v>85</v>
      </c>
    </row>
    <row r="174" spans="2:65" s="13" customFormat="1" ht="11.25">
      <c r="B174" s="165"/>
      <c r="D174" s="158" t="s">
        <v>218</v>
      </c>
      <c r="E174" s="166" t="s">
        <v>19</v>
      </c>
      <c r="F174" s="167" t="s">
        <v>1942</v>
      </c>
      <c r="H174" s="166" t="s">
        <v>19</v>
      </c>
      <c r="I174" s="168"/>
      <c r="L174" s="165"/>
      <c r="M174" s="169"/>
      <c r="T174" s="170"/>
      <c r="AT174" s="166" t="s">
        <v>218</v>
      </c>
      <c r="AU174" s="166" t="s">
        <v>85</v>
      </c>
      <c r="AV174" s="13" t="s">
        <v>83</v>
      </c>
      <c r="AW174" s="13" t="s">
        <v>37</v>
      </c>
      <c r="AX174" s="13" t="s">
        <v>75</v>
      </c>
      <c r="AY174" s="166" t="s">
        <v>147</v>
      </c>
    </row>
    <row r="175" spans="2:65" s="13" customFormat="1" ht="11.25">
      <c r="B175" s="165"/>
      <c r="D175" s="158" t="s">
        <v>218</v>
      </c>
      <c r="E175" s="166" t="s">
        <v>19</v>
      </c>
      <c r="F175" s="167" t="s">
        <v>410</v>
      </c>
      <c r="H175" s="166" t="s">
        <v>19</v>
      </c>
      <c r="I175" s="168"/>
      <c r="L175" s="165"/>
      <c r="M175" s="169"/>
      <c r="T175" s="170"/>
      <c r="AT175" s="166" t="s">
        <v>218</v>
      </c>
      <c r="AU175" s="166" t="s">
        <v>85</v>
      </c>
      <c r="AV175" s="13" t="s">
        <v>83</v>
      </c>
      <c r="AW175" s="13" t="s">
        <v>37</v>
      </c>
      <c r="AX175" s="13" t="s">
        <v>75</v>
      </c>
      <c r="AY175" s="166" t="s">
        <v>147</v>
      </c>
    </row>
    <row r="176" spans="2:65" s="12" customFormat="1" ht="11.25">
      <c r="B176" s="157"/>
      <c r="D176" s="158" t="s">
        <v>218</v>
      </c>
      <c r="E176" s="164" t="s">
        <v>19</v>
      </c>
      <c r="F176" s="159" t="s">
        <v>1943</v>
      </c>
      <c r="H176" s="160">
        <v>61.6</v>
      </c>
      <c r="I176" s="161"/>
      <c r="L176" s="157"/>
      <c r="M176" s="162"/>
      <c r="T176" s="163"/>
      <c r="AT176" s="164" t="s">
        <v>218</v>
      </c>
      <c r="AU176" s="164" t="s">
        <v>85</v>
      </c>
      <c r="AV176" s="12" t="s">
        <v>85</v>
      </c>
      <c r="AW176" s="12" t="s">
        <v>37</v>
      </c>
      <c r="AX176" s="12" t="s">
        <v>75</v>
      </c>
      <c r="AY176" s="164" t="s">
        <v>147</v>
      </c>
    </row>
    <row r="177" spans="2:65" s="12" customFormat="1" ht="11.25">
      <c r="B177" s="157"/>
      <c r="D177" s="158" t="s">
        <v>218</v>
      </c>
      <c r="E177" s="164" t="s">
        <v>19</v>
      </c>
      <c r="F177" s="159" t="s">
        <v>1944</v>
      </c>
      <c r="H177" s="160">
        <v>81.599999999999994</v>
      </c>
      <c r="I177" s="161"/>
      <c r="L177" s="157"/>
      <c r="M177" s="162"/>
      <c r="T177" s="163"/>
      <c r="AT177" s="164" t="s">
        <v>218</v>
      </c>
      <c r="AU177" s="164" t="s">
        <v>85</v>
      </c>
      <c r="AV177" s="12" t="s">
        <v>85</v>
      </c>
      <c r="AW177" s="12" t="s">
        <v>37</v>
      </c>
      <c r="AX177" s="12" t="s">
        <v>75</v>
      </c>
      <c r="AY177" s="164" t="s">
        <v>147</v>
      </c>
    </row>
    <row r="178" spans="2:65" s="13" customFormat="1" ht="11.25">
      <c r="B178" s="165"/>
      <c r="D178" s="158" t="s">
        <v>218</v>
      </c>
      <c r="E178" s="166" t="s">
        <v>19</v>
      </c>
      <c r="F178" s="167" t="s">
        <v>390</v>
      </c>
      <c r="H178" s="166" t="s">
        <v>19</v>
      </c>
      <c r="I178" s="168"/>
      <c r="L178" s="165"/>
      <c r="M178" s="169"/>
      <c r="T178" s="170"/>
      <c r="AT178" s="166" t="s">
        <v>218</v>
      </c>
      <c r="AU178" s="166" t="s">
        <v>85</v>
      </c>
      <c r="AV178" s="13" t="s">
        <v>83</v>
      </c>
      <c r="AW178" s="13" t="s">
        <v>37</v>
      </c>
      <c r="AX178" s="13" t="s">
        <v>75</v>
      </c>
      <c r="AY178" s="166" t="s">
        <v>147</v>
      </c>
    </row>
    <row r="179" spans="2:65" s="12" customFormat="1" ht="11.25">
      <c r="B179" s="157"/>
      <c r="D179" s="158" t="s">
        <v>218</v>
      </c>
      <c r="E179" s="164" t="s">
        <v>19</v>
      </c>
      <c r="F179" s="159" t="s">
        <v>1945</v>
      </c>
      <c r="H179" s="160">
        <v>33.6</v>
      </c>
      <c r="I179" s="161"/>
      <c r="L179" s="157"/>
      <c r="M179" s="162"/>
      <c r="T179" s="163"/>
      <c r="AT179" s="164" t="s">
        <v>218</v>
      </c>
      <c r="AU179" s="164" t="s">
        <v>85</v>
      </c>
      <c r="AV179" s="12" t="s">
        <v>85</v>
      </c>
      <c r="AW179" s="12" t="s">
        <v>37</v>
      </c>
      <c r="AX179" s="12" t="s">
        <v>75</v>
      </c>
      <c r="AY179" s="164" t="s">
        <v>147</v>
      </c>
    </row>
    <row r="180" spans="2:65" s="12" customFormat="1" ht="11.25">
      <c r="B180" s="157"/>
      <c r="D180" s="158" t="s">
        <v>218</v>
      </c>
      <c r="E180" s="164" t="s">
        <v>19</v>
      </c>
      <c r="F180" s="159" t="s">
        <v>1946</v>
      </c>
      <c r="H180" s="160">
        <v>40.799999999999997</v>
      </c>
      <c r="I180" s="161"/>
      <c r="L180" s="157"/>
      <c r="M180" s="162"/>
      <c r="T180" s="163"/>
      <c r="AT180" s="164" t="s">
        <v>218</v>
      </c>
      <c r="AU180" s="164" t="s">
        <v>85</v>
      </c>
      <c r="AV180" s="12" t="s">
        <v>85</v>
      </c>
      <c r="AW180" s="12" t="s">
        <v>37</v>
      </c>
      <c r="AX180" s="12" t="s">
        <v>75</v>
      </c>
      <c r="AY180" s="164" t="s">
        <v>147</v>
      </c>
    </row>
    <row r="181" spans="2:65" s="12" customFormat="1" ht="11.25">
      <c r="B181" s="157"/>
      <c r="D181" s="158" t="s">
        <v>218</v>
      </c>
      <c r="E181" s="164" t="s">
        <v>19</v>
      </c>
      <c r="F181" s="159" t="s">
        <v>1947</v>
      </c>
      <c r="H181" s="160">
        <v>12.8</v>
      </c>
      <c r="I181" s="161"/>
      <c r="L181" s="157"/>
      <c r="M181" s="162"/>
      <c r="T181" s="163"/>
      <c r="AT181" s="164" t="s">
        <v>218</v>
      </c>
      <c r="AU181" s="164" t="s">
        <v>85</v>
      </c>
      <c r="AV181" s="12" t="s">
        <v>85</v>
      </c>
      <c r="AW181" s="12" t="s">
        <v>37</v>
      </c>
      <c r="AX181" s="12" t="s">
        <v>75</v>
      </c>
      <c r="AY181" s="164" t="s">
        <v>147</v>
      </c>
    </row>
    <row r="182" spans="2:65" s="14" customFormat="1" ht="11.25">
      <c r="B182" s="171"/>
      <c r="D182" s="158" t="s">
        <v>218</v>
      </c>
      <c r="E182" s="172" t="s">
        <v>19</v>
      </c>
      <c r="F182" s="173" t="s">
        <v>256</v>
      </c>
      <c r="H182" s="174">
        <v>230.39999999999998</v>
      </c>
      <c r="I182" s="175"/>
      <c r="L182" s="171"/>
      <c r="M182" s="176"/>
      <c r="T182" s="177"/>
      <c r="AT182" s="172" t="s">
        <v>218</v>
      </c>
      <c r="AU182" s="172" t="s">
        <v>85</v>
      </c>
      <c r="AV182" s="14" t="s">
        <v>153</v>
      </c>
      <c r="AW182" s="14" t="s">
        <v>37</v>
      </c>
      <c r="AX182" s="14" t="s">
        <v>83</v>
      </c>
      <c r="AY182" s="172" t="s">
        <v>147</v>
      </c>
    </row>
    <row r="183" spans="2:65" s="1" customFormat="1" ht="24.2" customHeight="1">
      <c r="B183" s="32"/>
      <c r="C183" s="146" t="s">
        <v>220</v>
      </c>
      <c r="D183" s="146" t="s">
        <v>213</v>
      </c>
      <c r="E183" s="147" t="s">
        <v>573</v>
      </c>
      <c r="F183" s="148" t="s">
        <v>574</v>
      </c>
      <c r="G183" s="149" t="s">
        <v>159</v>
      </c>
      <c r="H183" s="150">
        <v>10.736000000000001</v>
      </c>
      <c r="I183" s="151"/>
      <c r="J183" s="152">
        <f>ROUND(I183*H183,2)</f>
        <v>0</v>
      </c>
      <c r="K183" s="153"/>
      <c r="L183" s="154"/>
      <c r="M183" s="155" t="s">
        <v>19</v>
      </c>
      <c r="N183" s="156" t="s">
        <v>46</v>
      </c>
      <c r="P183" s="138">
        <f>O183*H183</f>
        <v>0</v>
      </c>
      <c r="Q183" s="138">
        <v>8.9999999999999998E-4</v>
      </c>
      <c r="R183" s="138">
        <f>Q183*H183</f>
        <v>9.6623999999999998E-3</v>
      </c>
      <c r="S183" s="138">
        <v>0</v>
      </c>
      <c r="T183" s="139">
        <f>S183*H183</f>
        <v>0</v>
      </c>
      <c r="AR183" s="140" t="s">
        <v>186</v>
      </c>
      <c r="AT183" s="140" t="s">
        <v>213</v>
      </c>
      <c r="AU183" s="140" t="s">
        <v>85</v>
      </c>
      <c r="AY183" s="17" t="s">
        <v>147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7" t="s">
        <v>83</v>
      </c>
      <c r="BK183" s="141">
        <f>ROUND(I183*H183,2)</f>
        <v>0</v>
      </c>
      <c r="BL183" s="17" t="s">
        <v>153</v>
      </c>
      <c r="BM183" s="140" t="s">
        <v>575</v>
      </c>
    </row>
    <row r="184" spans="2:65" s="13" customFormat="1" ht="11.25">
      <c r="B184" s="165"/>
      <c r="D184" s="158" t="s">
        <v>218</v>
      </c>
      <c r="E184" s="166" t="s">
        <v>19</v>
      </c>
      <c r="F184" s="167" t="s">
        <v>1948</v>
      </c>
      <c r="H184" s="166" t="s">
        <v>19</v>
      </c>
      <c r="I184" s="168"/>
      <c r="L184" s="165"/>
      <c r="M184" s="169"/>
      <c r="T184" s="170"/>
      <c r="AT184" s="166" t="s">
        <v>218</v>
      </c>
      <c r="AU184" s="166" t="s">
        <v>85</v>
      </c>
      <c r="AV184" s="13" t="s">
        <v>83</v>
      </c>
      <c r="AW184" s="13" t="s">
        <v>37</v>
      </c>
      <c r="AX184" s="13" t="s">
        <v>75</v>
      </c>
      <c r="AY184" s="166" t="s">
        <v>147</v>
      </c>
    </row>
    <row r="185" spans="2:65" s="13" customFormat="1" ht="11.25">
      <c r="B185" s="165"/>
      <c r="D185" s="158" t="s">
        <v>218</v>
      </c>
      <c r="E185" s="166" t="s">
        <v>19</v>
      </c>
      <c r="F185" s="167" t="s">
        <v>410</v>
      </c>
      <c r="H185" s="166" t="s">
        <v>19</v>
      </c>
      <c r="I185" s="168"/>
      <c r="L185" s="165"/>
      <c r="M185" s="169"/>
      <c r="T185" s="170"/>
      <c r="AT185" s="166" t="s">
        <v>218</v>
      </c>
      <c r="AU185" s="166" t="s">
        <v>85</v>
      </c>
      <c r="AV185" s="13" t="s">
        <v>83</v>
      </c>
      <c r="AW185" s="13" t="s">
        <v>37</v>
      </c>
      <c r="AX185" s="13" t="s">
        <v>75</v>
      </c>
      <c r="AY185" s="166" t="s">
        <v>147</v>
      </c>
    </row>
    <row r="186" spans="2:65" s="12" customFormat="1" ht="11.25">
      <c r="B186" s="157"/>
      <c r="D186" s="158" t="s">
        <v>218</v>
      </c>
      <c r="E186" s="164" t="s">
        <v>19</v>
      </c>
      <c r="F186" s="159" t="s">
        <v>1949</v>
      </c>
      <c r="H186" s="160">
        <v>1.76</v>
      </c>
      <c r="I186" s="161"/>
      <c r="L186" s="157"/>
      <c r="M186" s="162"/>
      <c r="T186" s="163"/>
      <c r="AT186" s="164" t="s">
        <v>218</v>
      </c>
      <c r="AU186" s="164" t="s">
        <v>85</v>
      </c>
      <c r="AV186" s="12" t="s">
        <v>85</v>
      </c>
      <c r="AW186" s="12" t="s">
        <v>37</v>
      </c>
      <c r="AX186" s="12" t="s">
        <v>75</v>
      </c>
      <c r="AY186" s="164" t="s">
        <v>147</v>
      </c>
    </row>
    <row r="187" spans="2:65" s="12" customFormat="1" ht="11.25">
      <c r="B187" s="157"/>
      <c r="D187" s="158" t="s">
        <v>218</v>
      </c>
      <c r="E187" s="164" t="s">
        <v>19</v>
      </c>
      <c r="F187" s="159" t="s">
        <v>1950</v>
      </c>
      <c r="H187" s="160">
        <v>1.92</v>
      </c>
      <c r="I187" s="161"/>
      <c r="L187" s="157"/>
      <c r="M187" s="162"/>
      <c r="T187" s="163"/>
      <c r="AT187" s="164" t="s">
        <v>218</v>
      </c>
      <c r="AU187" s="164" t="s">
        <v>85</v>
      </c>
      <c r="AV187" s="12" t="s">
        <v>85</v>
      </c>
      <c r="AW187" s="12" t="s">
        <v>37</v>
      </c>
      <c r="AX187" s="12" t="s">
        <v>75</v>
      </c>
      <c r="AY187" s="164" t="s">
        <v>147</v>
      </c>
    </row>
    <row r="188" spans="2:65" s="13" customFormat="1" ht="11.25">
      <c r="B188" s="165"/>
      <c r="D188" s="158" t="s">
        <v>218</v>
      </c>
      <c r="E188" s="166" t="s">
        <v>19</v>
      </c>
      <c r="F188" s="167" t="s">
        <v>390</v>
      </c>
      <c r="H188" s="166" t="s">
        <v>19</v>
      </c>
      <c r="I188" s="168"/>
      <c r="L188" s="165"/>
      <c r="M188" s="169"/>
      <c r="T188" s="170"/>
      <c r="AT188" s="166" t="s">
        <v>218</v>
      </c>
      <c r="AU188" s="166" t="s">
        <v>85</v>
      </c>
      <c r="AV188" s="13" t="s">
        <v>83</v>
      </c>
      <c r="AW188" s="13" t="s">
        <v>37</v>
      </c>
      <c r="AX188" s="13" t="s">
        <v>75</v>
      </c>
      <c r="AY188" s="166" t="s">
        <v>147</v>
      </c>
    </row>
    <row r="189" spans="2:65" s="12" customFormat="1" ht="11.25">
      <c r="B189" s="157"/>
      <c r="D189" s="158" t="s">
        <v>218</v>
      </c>
      <c r="E189" s="164" t="s">
        <v>19</v>
      </c>
      <c r="F189" s="159" t="s">
        <v>1951</v>
      </c>
      <c r="H189" s="160">
        <v>0.96</v>
      </c>
      <c r="I189" s="161"/>
      <c r="L189" s="157"/>
      <c r="M189" s="162"/>
      <c r="T189" s="163"/>
      <c r="AT189" s="164" t="s">
        <v>218</v>
      </c>
      <c r="AU189" s="164" t="s">
        <v>85</v>
      </c>
      <c r="AV189" s="12" t="s">
        <v>85</v>
      </c>
      <c r="AW189" s="12" t="s">
        <v>37</v>
      </c>
      <c r="AX189" s="12" t="s">
        <v>75</v>
      </c>
      <c r="AY189" s="164" t="s">
        <v>147</v>
      </c>
    </row>
    <row r="190" spans="2:65" s="12" customFormat="1" ht="11.25">
      <c r="B190" s="157"/>
      <c r="D190" s="158" t="s">
        <v>218</v>
      </c>
      <c r="E190" s="164" t="s">
        <v>19</v>
      </c>
      <c r="F190" s="159" t="s">
        <v>1951</v>
      </c>
      <c r="H190" s="160">
        <v>0.96</v>
      </c>
      <c r="I190" s="161"/>
      <c r="L190" s="157"/>
      <c r="M190" s="162"/>
      <c r="T190" s="163"/>
      <c r="AT190" s="164" t="s">
        <v>218</v>
      </c>
      <c r="AU190" s="164" t="s">
        <v>85</v>
      </c>
      <c r="AV190" s="12" t="s">
        <v>85</v>
      </c>
      <c r="AW190" s="12" t="s">
        <v>37</v>
      </c>
      <c r="AX190" s="12" t="s">
        <v>75</v>
      </c>
      <c r="AY190" s="164" t="s">
        <v>147</v>
      </c>
    </row>
    <row r="191" spans="2:65" s="12" customFormat="1" ht="11.25">
      <c r="B191" s="157"/>
      <c r="D191" s="158" t="s">
        <v>218</v>
      </c>
      <c r="E191" s="164" t="s">
        <v>19</v>
      </c>
      <c r="F191" s="159" t="s">
        <v>1952</v>
      </c>
      <c r="H191" s="160">
        <v>4.16</v>
      </c>
      <c r="I191" s="161"/>
      <c r="L191" s="157"/>
      <c r="M191" s="162"/>
      <c r="T191" s="163"/>
      <c r="AT191" s="164" t="s">
        <v>218</v>
      </c>
      <c r="AU191" s="164" t="s">
        <v>85</v>
      </c>
      <c r="AV191" s="12" t="s">
        <v>85</v>
      </c>
      <c r="AW191" s="12" t="s">
        <v>37</v>
      </c>
      <c r="AX191" s="12" t="s">
        <v>75</v>
      </c>
      <c r="AY191" s="164" t="s">
        <v>147</v>
      </c>
    </row>
    <row r="192" spans="2:65" s="14" customFormat="1" ht="11.25">
      <c r="B192" s="171"/>
      <c r="D192" s="158" t="s">
        <v>218</v>
      </c>
      <c r="E192" s="172" t="s">
        <v>19</v>
      </c>
      <c r="F192" s="173" t="s">
        <v>256</v>
      </c>
      <c r="H192" s="174">
        <v>9.76</v>
      </c>
      <c r="I192" s="175"/>
      <c r="L192" s="171"/>
      <c r="M192" s="176"/>
      <c r="T192" s="177"/>
      <c r="AT192" s="172" t="s">
        <v>218</v>
      </c>
      <c r="AU192" s="172" t="s">
        <v>85</v>
      </c>
      <c r="AV192" s="14" t="s">
        <v>153</v>
      </c>
      <c r="AW192" s="14" t="s">
        <v>37</v>
      </c>
      <c r="AX192" s="14" t="s">
        <v>83</v>
      </c>
      <c r="AY192" s="172" t="s">
        <v>147</v>
      </c>
    </row>
    <row r="193" spans="2:65" s="12" customFormat="1" ht="11.25">
      <c r="B193" s="157"/>
      <c r="D193" s="158" t="s">
        <v>218</v>
      </c>
      <c r="F193" s="159" t="s">
        <v>1953</v>
      </c>
      <c r="H193" s="160">
        <v>10.736000000000001</v>
      </c>
      <c r="I193" s="161"/>
      <c r="L193" s="157"/>
      <c r="M193" s="162"/>
      <c r="T193" s="163"/>
      <c r="AT193" s="164" t="s">
        <v>218</v>
      </c>
      <c r="AU193" s="164" t="s">
        <v>85</v>
      </c>
      <c r="AV193" s="12" t="s">
        <v>85</v>
      </c>
      <c r="AW193" s="12" t="s">
        <v>4</v>
      </c>
      <c r="AX193" s="12" t="s">
        <v>83</v>
      </c>
      <c r="AY193" s="164" t="s">
        <v>147</v>
      </c>
    </row>
    <row r="194" spans="2:65" s="1" customFormat="1" ht="24.2" customHeight="1">
      <c r="B194" s="32"/>
      <c r="C194" s="146" t="s">
        <v>8</v>
      </c>
      <c r="D194" s="146" t="s">
        <v>213</v>
      </c>
      <c r="E194" s="147" t="s">
        <v>604</v>
      </c>
      <c r="F194" s="148" t="s">
        <v>605</v>
      </c>
      <c r="G194" s="149" t="s">
        <v>159</v>
      </c>
      <c r="H194" s="150">
        <v>38.015999999999998</v>
      </c>
      <c r="I194" s="151"/>
      <c r="J194" s="152">
        <f>ROUND(I194*H194,2)</f>
        <v>0</v>
      </c>
      <c r="K194" s="153"/>
      <c r="L194" s="154"/>
      <c r="M194" s="155" t="s">
        <v>19</v>
      </c>
      <c r="N194" s="156" t="s">
        <v>46</v>
      </c>
      <c r="P194" s="138">
        <f>O194*H194</f>
        <v>0</v>
      </c>
      <c r="Q194" s="138">
        <v>1.4E-3</v>
      </c>
      <c r="R194" s="138">
        <f>Q194*H194</f>
        <v>5.3222399999999996E-2</v>
      </c>
      <c r="S194" s="138">
        <v>0</v>
      </c>
      <c r="T194" s="139">
        <f>S194*H194</f>
        <v>0</v>
      </c>
      <c r="AR194" s="140" t="s">
        <v>186</v>
      </c>
      <c r="AT194" s="140" t="s">
        <v>213</v>
      </c>
      <c r="AU194" s="140" t="s">
        <v>85</v>
      </c>
      <c r="AY194" s="17" t="s">
        <v>147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83</v>
      </c>
      <c r="BK194" s="141">
        <f>ROUND(I194*H194,2)</f>
        <v>0</v>
      </c>
      <c r="BL194" s="17" t="s">
        <v>153</v>
      </c>
      <c r="BM194" s="140" t="s">
        <v>606</v>
      </c>
    </row>
    <row r="195" spans="2:65" s="13" customFormat="1" ht="11.25">
      <c r="B195" s="165"/>
      <c r="D195" s="158" t="s">
        <v>218</v>
      </c>
      <c r="E195" s="166" t="s">
        <v>19</v>
      </c>
      <c r="F195" s="167" t="s">
        <v>1954</v>
      </c>
      <c r="H195" s="166" t="s">
        <v>19</v>
      </c>
      <c r="I195" s="168"/>
      <c r="L195" s="165"/>
      <c r="M195" s="169"/>
      <c r="T195" s="170"/>
      <c r="AT195" s="166" t="s">
        <v>218</v>
      </c>
      <c r="AU195" s="166" t="s">
        <v>85</v>
      </c>
      <c r="AV195" s="13" t="s">
        <v>83</v>
      </c>
      <c r="AW195" s="13" t="s">
        <v>37</v>
      </c>
      <c r="AX195" s="13" t="s">
        <v>75</v>
      </c>
      <c r="AY195" s="166" t="s">
        <v>147</v>
      </c>
    </row>
    <row r="196" spans="2:65" s="13" customFormat="1" ht="11.25">
      <c r="B196" s="165"/>
      <c r="D196" s="158" t="s">
        <v>218</v>
      </c>
      <c r="E196" s="166" t="s">
        <v>19</v>
      </c>
      <c r="F196" s="167" t="s">
        <v>410</v>
      </c>
      <c r="H196" s="166" t="s">
        <v>19</v>
      </c>
      <c r="I196" s="168"/>
      <c r="L196" s="165"/>
      <c r="M196" s="169"/>
      <c r="T196" s="170"/>
      <c r="AT196" s="166" t="s">
        <v>218</v>
      </c>
      <c r="AU196" s="166" t="s">
        <v>85</v>
      </c>
      <c r="AV196" s="13" t="s">
        <v>83</v>
      </c>
      <c r="AW196" s="13" t="s">
        <v>37</v>
      </c>
      <c r="AX196" s="13" t="s">
        <v>75</v>
      </c>
      <c r="AY196" s="166" t="s">
        <v>147</v>
      </c>
    </row>
    <row r="197" spans="2:65" s="12" customFormat="1" ht="11.25">
      <c r="B197" s="157"/>
      <c r="D197" s="158" t="s">
        <v>218</v>
      </c>
      <c r="E197" s="164" t="s">
        <v>19</v>
      </c>
      <c r="F197" s="159" t="s">
        <v>1955</v>
      </c>
      <c r="H197" s="160">
        <v>8.0960000000000001</v>
      </c>
      <c r="I197" s="161"/>
      <c r="L197" s="157"/>
      <c r="M197" s="162"/>
      <c r="T197" s="163"/>
      <c r="AT197" s="164" t="s">
        <v>218</v>
      </c>
      <c r="AU197" s="164" t="s">
        <v>85</v>
      </c>
      <c r="AV197" s="12" t="s">
        <v>85</v>
      </c>
      <c r="AW197" s="12" t="s">
        <v>37</v>
      </c>
      <c r="AX197" s="12" t="s">
        <v>75</v>
      </c>
      <c r="AY197" s="164" t="s">
        <v>147</v>
      </c>
    </row>
    <row r="198" spans="2:65" s="12" customFormat="1" ht="11.25">
      <c r="B198" s="157"/>
      <c r="D198" s="158" t="s">
        <v>218</v>
      </c>
      <c r="E198" s="164" t="s">
        <v>19</v>
      </c>
      <c r="F198" s="159" t="s">
        <v>1956</v>
      </c>
      <c r="H198" s="160">
        <v>11.135999999999999</v>
      </c>
      <c r="I198" s="161"/>
      <c r="L198" s="157"/>
      <c r="M198" s="162"/>
      <c r="T198" s="163"/>
      <c r="AT198" s="164" t="s">
        <v>218</v>
      </c>
      <c r="AU198" s="164" t="s">
        <v>85</v>
      </c>
      <c r="AV198" s="12" t="s">
        <v>85</v>
      </c>
      <c r="AW198" s="12" t="s">
        <v>37</v>
      </c>
      <c r="AX198" s="12" t="s">
        <v>75</v>
      </c>
      <c r="AY198" s="164" t="s">
        <v>147</v>
      </c>
    </row>
    <row r="199" spans="2:65" s="13" customFormat="1" ht="11.25">
      <c r="B199" s="165"/>
      <c r="D199" s="158" t="s">
        <v>218</v>
      </c>
      <c r="E199" s="166" t="s">
        <v>19</v>
      </c>
      <c r="F199" s="167" t="s">
        <v>390</v>
      </c>
      <c r="H199" s="166" t="s">
        <v>19</v>
      </c>
      <c r="I199" s="168"/>
      <c r="L199" s="165"/>
      <c r="M199" s="169"/>
      <c r="T199" s="170"/>
      <c r="AT199" s="166" t="s">
        <v>218</v>
      </c>
      <c r="AU199" s="166" t="s">
        <v>85</v>
      </c>
      <c r="AV199" s="13" t="s">
        <v>83</v>
      </c>
      <c r="AW199" s="13" t="s">
        <v>37</v>
      </c>
      <c r="AX199" s="13" t="s">
        <v>75</v>
      </c>
      <c r="AY199" s="166" t="s">
        <v>147</v>
      </c>
    </row>
    <row r="200" spans="2:65" s="12" customFormat="1" ht="11.25">
      <c r="B200" s="157"/>
      <c r="D200" s="158" t="s">
        <v>218</v>
      </c>
      <c r="E200" s="164" t="s">
        <v>19</v>
      </c>
      <c r="F200" s="159" t="s">
        <v>1957</v>
      </c>
      <c r="H200" s="160">
        <v>4.4160000000000004</v>
      </c>
      <c r="I200" s="161"/>
      <c r="L200" s="157"/>
      <c r="M200" s="162"/>
      <c r="T200" s="163"/>
      <c r="AT200" s="164" t="s">
        <v>218</v>
      </c>
      <c r="AU200" s="164" t="s">
        <v>85</v>
      </c>
      <c r="AV200" s="12" t="s">
        <v>85</v>
      </c>
      <c r="AW200" s="12" t="s">
        <v>37</v>
      </c>
      <c r="AX200" s="12" t="s">
        <v>75</v>
      </c>
      <c r="AY200" s="164" t="s">
        <v>147</v>
      </c>
    </row>
    <row r="201" spans="2:65" s="12" customFormat="1" ht="11.25">
      <c r="B201" s="157"/>
      <c r="D201" s="158" t="s">
        <v>218</v>
      </c>
      <c r="E201" s="164" t="s">
        <v>19</v>
      </c>
      <c r="F201" s="159" t="s">
        <v>1958</v>
      </c>
      <c r="H201" s="160">
        <v>5.5679999999999996</v>
      </c>
      <c r="I201" s="161"/>
      <c r="L201" s="157"/>
      <c r="M201" s="162"/>
      <c r="T201" s="163"/>
      <c r="AT201" s="164" t="s">
        <v>218</v>
      </c>
      <c r="AU201" s="164" t="s">
        <v>85</v>
      </c>
      <c r="AV201" s="12" t="s">
        <v>85</v>
      </c>
      <c r="AW201" s="12" t="s">
        <v>37</v>
      </c>
      <c r="AX201" s="12" t="s">
        <v>75</v>
      </c>
      <c r="AY201" s="164" t="s">
        <v>147</v>
      </c>
    </row>
    <row r="202" spans="2:65" s="12" customFormat="1" ht="11.25">
      <c r="B202" s="157"/>
      <c r="D202" s="158" t="s">
        <v>218</v>
      </c>
      <c r="E202" s="164" t="s">
        <v>19</v>
      </c>
      <c r="F202" s="159" t="s">
        <v>1959</v>
      </c>
      <c r="H202" s="160">
        <v>8.8000000000000007</v>
      </c>
      <c r="I202" s="161"/>
      <c r="L202" s="157"/>
      <c r="M202" s="162"/>
      <c r="T202" s="163"/>
      <c r="AT202" s="164" t="s">
        <v>218</v>
      </c>
      <c r="AU202" s="164" t="s">
        <v>85</v>
      </c>
      <c r="AV202" s="12" t="s">
        <v>85</v>
      </c>
      <c r="AW202" s="12" t="s">
        <v>37</v>
      </c>
      <c r="AX202" s="12" t="s">
        <v>75</v>
      </c>
      <c r="AY202" s="164" t="s">
        <v>147</v>
      </c>
    </row>
    <row r="203" spans="2:65" s="14" customFormat="1" ht="11.25">
      <c r="B203" s="171"/>
      <c r="D203" s="158" t="s">
        <v>218</v>
      </c>
      <c r="E203" s="172" t="s">
        <v>19</v>
      </c>
      <c r="F203" s="173" t="s">
        <v>256</v>
      </c>
      <c r="H203" s="174">
        <v>38.016000000000005</v>
      </c>
      <c r="I203" s="175"/>
      <c r="L203" s="171"/>
      <c r="M203" s="176"/>
      <c r="T203" s="177"/>
      <c r="AT203" s="172" t="s">
        <v>218</v>
      </c>
      <c r="AU203" s="172" t="s">
        <v>85</v>
      </c>
      <c r="AV203" s="14" t="s">
        <v>153</v>
      </c>
      <c r="AW203" s="14" t="s">
        <v>37</v>
      </c>
      <c r="AX203" s="14" t="s">
        <v>83</v>
      </c>
      <c r="AY203" s="172" t="s">
        <v>147</v>
      </c>
    </row>
    <row r="204" spans="2:65" s="1" customFormat="1" ht="55.5" customHeight="1">
      <c r="B204" s="32"/>
      <c r="C204" s="128" t="s">
        <v>233</v>
      </c>
      <c r="D204" s="128" t="s">
        <v>149</v>
      </c>
      <c r="E204" s="129" t="s">
        <v>635</v>
      </c>
      <c r="F204" s="130" t="s">
        <v>636</v>
      </c>
      <c r="G204" s="131" t="s">
        <v>159</v>
      </c>
      <c r="H204" s="132">
        <v>348.07299999999998</v>
      </c>
      <c r="I204" s="133"/>
      <c r="J204" s="134">
        <f>ROUND(I204*H204,2)</f>
        <v>0</v>
      </c>
      <c r="K204" s="135"/>
      <c r="L204" s="32"/>
      <c r="M204" s="136" t="s">
        <v>19</v>
      </c>
      <c r="N204" s="137" t="s">
        <v>46</v>
      </c>
      <c r="P204" s="138">
        <f>O204*H204</f>
        <v>0</v>
      </c>
      <c r="Q204" s="138">
        <v>8.0000000000000007E-5</v>
      </c>
      <c r="R204" s="138">
        <f>Q204*H204</f>
        <v>2.784584E-2</v>
      </c>
      <c r="S204" s="138">
        <v>0</v>
      </c>
      <c r="T204" s="139">
        <f>S204*H204</f>
        <v>0</v>
      </c>
      <c r="AR204" s="140" t="s">
        <v>153</v>
      </c>
      <c r="AT204" s="140" t="s">
        <v>149</v>
      </c>
      <c r="AU204" s="140" t="s">
        <v>85</v>
      </c>
      <c r="AY204" s="17" t="s">
        <v>147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7" t="s">
        <v>83</v>
      </c>
      <c r="BK204" s="141">
        <f>ROUND(I204*H204,2)</f>
        <v>0</v>
      </c>
      <c r="BL204" s="17" t="s">
        <v>153</v>
      </c>
      <c r="BM204" s="140" t="s">
        <v>637</v>
      </c>
    </row>
    <row r="205" spans="2:65" s="1" customFormat="1" ht="11.25">
      <c r="B205" s="32"/>
      <c r="D205" s="142" t="s">
        <v>155</v>
      </c>
      <c r="F205" s="143" t="s">
        <v>638</v>
      </c>
      <c r="I205" s="144"/>
      <c r="L205" s="32"/>
      <c r="M205" s="145"/>
      <c r="T205" s="53"/>
      <c r="AT205" s="17" t="s">
        <v>155</v>
      </c>
      <c r="AU205" s="17" t="s">
        <v>85</v>
      </c>
    </row>
    <row r="206" spans="2:65" s="13" customFormat="1" ht="11.25">
      <c r="B206" s="165"/>
      <c r="D206" s="158" t="s">
        <v>218</v>
      </c>
      <c r="E206" s="166" t="s">
        <v>19</v>
      </c>
      <c r="F206" s="167" t="s">
        <v>410</v>
      </c>
      <c r="H206" s="166" t="s">
        <v>19</v>
      </c>
      <c r="I206" s="168"/>
      <c r="L206" s="165"/>
      <c r="M206" s="169"/>
      <c r="T206" s="170"/>
      <c r="AT206" s="166" t="s">
        <v>218</v>
      </c>
      <c r="AU206" s="166" t="s">
        <v>85</v>
      </c>
      <c r="AV206" s="13" t="s">
        <v>83</v>
      </c>
      <c r="AW206" s="13" t="s">
        <v>37</v>
      </c>
      <c r="AX206" s="13" t="s">
        <v>75</v>
      </c>
      <c r="AY206" s="166" t="s">
        <v>147</v>
      </c>
    </row>
    <row r="207" spans="2:65" s="12" customFormat="1" ht="11.25">
      <c r="B207" s="157"/>
      <c r="D207" s="158" t="s">
        <v>218</v>
      </c>
      <c r="E207" s="164" t="s">
        <v>19</v>
      </c>
      <c r="F207" s="159" t="s">
        <v>1939</v>
      </c>
      <c r="H207" s="160">
        <v>191.50800000000001</v>
      </c>
      <c r="I207" s="161"/>
      <c r="L207" s="157"/>
      <c r="M207" s="162"/>
      <c r="T207" s="163"/>
      <c r="AT207" s="164" t="s">
        <v>218</v>
      </c>
      <c r="AU207" s="164" t="s">
        <v>85</v>
      </c>
      <c r="AV207" s="12" t="s">
        <v>85</v>
      </c>
      <c r="AW207" s="12" t="s">
        <v>37</v>
      </c>
      <c r="AX207" s="12" t="s">
        <v>75</v>
      </c>
      <c r="AY207" s="164" t="s">
        <v>147</v>
      </c>
    </row>
    <row r="208" spans="2:65" s="13" customFormat="1" ht="11.25">
      <c r="B208" s="165"/>
      <c r="D208" s="158" t="s">
        <v>218</v>
      </c>
      <c r="E208" s="166" t="s">
        <v>19</v>
      </c>
      <c r="F208" s="167" t="s">
        <v>390</v>
      </c>
      <c r="H208" s="166" t="s">
        <v>19</v>
      </c>
      <c r="I208" s="168"/>
      <c r="L208" s="165"/>
      <c r="M208" s="169"/>
      <c r="T208" s="170"/>
      <c r="AT208" s="166" t="s">
        <v>218</v>
      </c>
      <c r="AU208" s="166" t="s">
        <v>85</v>
      </c>
      <c r="AV208" s="13" t="s">
        <v>83</v>
      </c>
      <c r="AW208" s="13" t="s">
        <v>37</v>
      </c>
      <c r="AX208" s="13" t="s">
        <v>75</v>
      </c>
      <c r="AY208" s="166" t="s">
        <v>147</v>
      </c>
    </row>
    <row r="209" spans="2:65" s="12" customFormat="1" ht="11.25">
      <c r="B209" s="157"/>
      <c r="D209" s="158" t="s">
        <v>218</v>
      </c>
      <c r="E209" s="164" t="s">
        <v>19</v>
      </c>
      <c r="F209" s="159" t="s">
        <v>1960</v>
      </c>
      <c r="H209" s="160">
        <v>156.565</v>
      </c>
      <c r="I209" s="161"/>
      <c r="L209" s="157"/>
      <c r="M209" s="162"/>
      <c r="T209" s="163"/>
      <c r="AT209" s="164" t="s">
        <v>218</v>
      </c>
      <c r="AU209" s="164" t="s">
        <v>85</v>
      </c>
      <c r="AV209" s="12" t="s">
        <v>85</v>
      </c>
      <c r="AW209" s="12" t="s">
        <v>37</v>
      </c>
      <c r="AX209" s="12" t="s">
        <v>75</v>
      </c>
      <c r="AY209" s="164" t="s">
        <v>147</v>
      </c>
    </row>
    <row r="210" spans="2:65" s="14" customFormat="1" ht="11.25">
      <c r="B210" s="171"/>
      <c r="D210" s="158" t="s">
        <v>218</v>
      </c>
      <c r="E210" s="172" t="s">
        <v>19</v>
      </c>
      <c r="F210" s="173" t="s">
        <v>256</v>
      </c>
      <c r="H210" s="174">
        <v>348.07299999999998</v>
      </c>
      <c r="I210" s="175"/>
      <c r="L210" s="171"/>
      <c r="M210" s="176"/>
      <c r="T210" s="177"/>
      <c r="AT210" s="172" t="s">
        <v>218</v>
      </c>
      <c r="AU210" s="172" t="s">
        <v>85</v>
      </c>
      <c r="AV210" s="14" t="s">
        <v>153</v>
      </c>
      <c r="AW210" s="14" t="s">
        <v>37</v>
      </c>
      <c r="AX210" s="14" t="s">
        <v>83</v>
      </c>
      <c r="AY210" s="172" t="s">
        <v>147</v>
      </c>
    </row>
    <row r="211" spans="2:65" s="1" customFormat="1" ht="49.15" customHeight="1">
      <c r="B211" s="32"/>
      <c r="C211" s="128" t="s">
        <v>240</v>
      </c>
      <c r="D211" s="128" t="s">
        <v>149</v>
      </c>
      <c r="E211" s="129" t="s">
        <v>641</v>
      </c>
      <c r="F211" s="130" t="s">
        <v>642</v>
      </c>
      <c r="G211" s="131" t="s">
        <v>159</v>
      </c>
      <c r="H211" s="132">
        <v>50.76</v>
      </c>
      <c r="I211" s="133"/>
      <c r="J211" s="134">
        <f>ROUND(I211*H211,2)</f>
        <v>0</v>
      </c>
      <c r="K211" s="135"/>
      <c r="L211" s="32"/>
      <c r="M211" s="136" t="s">
        <v>19</v>
      </c>
      <c r="N211" s="137" t="s">
        <v>46</v>
      </c>
      <c r="P211" s="138">
        <f>O211*H211</f>
        <v>0</v>
      </c>
      <c r="Q211" s="138">
        <v>3.7799999999999999E-3</v>
      </c>
      <c r="R211" s="138">
        <f>Q211*H211</f>
        <v>0.19187279999999998</v>
      </c>
      <c r="S211" s="138">
        <v>0</v>
      </c>
      <c r="T211" s="139">
        <f>S211*H211</f>
        <v>0</v>
      </c>
      <c r="AR211" s="140" t="s">
        <v>153</v>
      </c>
      <c r="AT211" s="140" t="s">
        <v>149</v>
      </c>
      <c r="AU211" s="140" t="s">
        <v>85</v>
      </c>
      <c r="AY211" s="17" t="s">
        <v>147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7" t="s">
        <v>83</v>
      </c>
      <c r="BK211" s="141">
        <f>ROUND(I211*H211,2)</f>
        <v>0</v>
      </c>
      <c r="BL211" s="17" t="s">
        <v>153</v>
      </c>
      <c r="BM211" s="140" t="s">
        <v>643</v>
      </c>
    </row>
    <row r="212" spans="2:65" s="1" customFormat="1" ht="11.25">
      <c r="B212" s="32"/>
      <c r="D212" s="142" t="s">
        <v>155</v>
      </c>
      <c r="F212" s="143" t="s">
        <v>644</v>
      </c>
      <c r="I212" s="144"/>
      <c r="L212" s="32"/>
      <c r="M212" s="145"/>
      <c r="T212" s="53"/>
      <c r="AT212" s="17" t="s">
        <v>155</v>
      </c>
      <c r="AU212" s="17" t="s">
        <v>85</v>
      </c>
    </row>
    <row r="213" spans="2:65" s="13" customFormat="1" ht="11.25">
      <c r="B213" s="165"/>
      <c r="D213" s="158" t="s">
        <v>218</v>
      </c>
      <c r="E213" s="166" t="s">
        <v>19</v>
      </c>
      <c r="F213" s="167" t="s">
        <v>1961</v>
      </c>
      <c r="H213" s="166" t="s">
        <v>19</v>
      </c>
      <c r="I213" s="168"/>
      <c r="L213" s="165"/>
      <c r="M213" s="169"/>
      <c r="T213" s="170"/>
      <c r="AT213" s="166" t="s">
        <v>218</v>
      </c>
      <c r="AU213" s="166" t="s">
        <v>85</v>
      </c>
      <c r="AV213" s="13" t="s">
        <v>83</v>
      </c>
      <c r="AW213" s="13" t="s">
        <v>37</v>
      </c>
      <c r="AX213" s="13" t="s">
        <v>75</v>
      </c>
      <c r="AY213" s="166" t="s">
        <v>147</v>
      </c>
    </row>
    <row r="214" spans="2:65" s="13" customFormat="1" ht="11.25">
      <c r="B214" s="165"/>
      <c r="D214" s="158" t="s">
        <v>218</v>
      </c>
      <c r="E214" s="166" t="s">
        <v>19</v>
      </c>
      <c r="F214" s="167" t="s">
        <v>386</v>
      </c>
      <c r="H214" s="166" t="s">
        <v>19</v>
      </c>
      <c r="I214" s="168"/>
      <c r="L214" s="165"/>
      <c r="M214" s="169"/>
      <c r="T214" s="170"/>
      <c r="AT214" s="166" t="s">
        <v>218</v>
      </c>
      <c r="AU214" s="166" t="s">
        <v>85</v>
      </c>
      <c r="AV214" s="13" t="s">
        <v>83</v>
      </c>
      <c r="AW214" s="13" t="s">
        <v>37</v>
      </c>
      <c r="AX214" s="13" t="s">
        <v>75</v>
      </c>
      <c r="AY214" s="166" t="s">
        <v>147</v>
      </c>
    </row>
    <row r="215" spans="2:65" s="12" customFormat="1" ht="11.25">
      <c r="B215" s="157"/>
      <c r="D215" s="158" t="s">
        <v>218</v>
      </c>
      <c r="E215" s="164" t="s">
        <v>19</v>
      </c>
      <c r="F215" s="159" t="s">
        <v>1934</v>
      </c>
      <c r="H215" s="160">
        <v>8.7720000000000002</v>
      </c>
      <c r="I215" s="161"/>
      <c r="L215" s="157"/>
      <c r="M215" s="162"/>
      <c r="T215" s="163"/>
      <c r="AT215" s="164" t="s">
        <v>218</v>
      </c>
      <c r="AU215" s="164" t="s">
        <v>85</v>
      </c>
      <c r="AV215" s="12" t="s">
        <v>85</v>
      </c>
      <c r="AW215" s="12" t="s">
        <v>37</v>
      </c>
      <c r="AX215" s="12" t="s">
        <v>75</v>
      </c>
      <c r="AY215" s="164" t="s">
        <v>147</v>
      </c>
    </row>
    <row r="216" spans="2:65" s="13" customFormat="1" ht="11.25">
      <c r="B216" s="165"/>
      <c r="D216" s="158" t="s">
        <v>218</v>
      </c>
      <c r="E216" s="166" t="s">
        <v>19</v>
      </c>
      <c r="F216" s="167" t="s">
        <v>390</v>
      </c>
      <c r="H216" s="166" t="s">
        <v>19</v>
      </c>
      <c r="I216" s="168"/>
      <c r="L216" s="165"/>
      <c r="M216" s="169"/>
      <c r="T216" s="170"/>
      <c r="AT216" s="166" t="s">
        <v>218</v>
      </c>
      <c r="AU216" s="166" t="s">
        <v>85</v>
      </c>
      <c r="AV216" s="13" t="s">
        <v>83</v>
      </c>
      <c r="AW216" s="13" t="s">
        <v>37</v>
      </c>
      <c r="AX216" s="13" t="s">
        <v>75</v>
      </c>
      <c r="AY216" s="166" t="s">
        <v>147</v>
      </c>
    </row>
    <row r="217" spans="2:65" s="12" customFormat="1" ht="11.25">
      <c r="B217" s="157"/>
      <c r="D217" s="158" t="s">
        <v>218</v>
      </c>
      <c r="E217" s="164" t="s">
        <v>19</v>
      </c>
      <c r="F217" s="159" t="s">
        <v>1935</v>
      </c>
      <c r="H217" s="160">
        <v>17.46</v>
      </c>
      <c r="I217" s="161"/>
      <c r="L217" s="157"/>
      <c r="M217" s="162"/>
      <c r="T217" s="163"/>
      <c r="AT217" s="164" t="s">
        <v>218</v>
      </c>
      <c r="AU217" s="164" t="s">
        <v>85</v>
      </c>
      <c r="AV217" s="12" t="s">
        <v>85</v>
      </c>
      <c r="AW217" s="12" t="s">
        <v>37</v>
      </c>
      <c r="AX217" s="12" t="s">
        <v>75</v>
      </c>
      <c r="AY217" s="164" t="s">
        <v>147</v>
      </c>
    </row>
    <row r="218" spans="2:65" s="13" customFormat="1" ht="11.25">
      <c r="B218" s="165"/>
      <c r="D218" s="158" t="s">
        <v>218</v>
      </c>
      <c r="E218" s="166" t="s">
        <v>19</v>
      </c>
      <c r="F218" s="167" t="s">
        <v>383</v>
      </c>
      <c r="H218" s="166" t="s">
        <v>19</v>
      </c>
      <c r="I218" s="168"/>
      <c r="L218" s="165"/>
      <c r="M218" s="169"/>
      <c r="T218" s="170"/>
      <c r="AT218" s="166" t="s">
        <v>218</v>
      </c>
      <c r="AU218" s="166" t="s">
        <v>85</v>
      </c>
      <c r="AV218" s="13" t="s">
        <v>83</v>
      </c>
      <c r="AW218" s="13" t="s">
        <v>37</v>
      </c>
      <c r="AX218" s="13" t="s">
        <v>75</v>
      </c>
      <c r="AY218" s="166" t="s">
        <v>147</v>
      </c>
    </row>
    <row r="219" spans="2:65" s="12" customFormat="1" ht="11.25">
      <c r="B219" s="157"/>
      <c r="D219" s="158" t="s">
        <v>218</v>
      </c>
      <c r="E219" s="164" t="s">
        <v>19</v>
      </c>
      <c r="F219" s="159" t="s">
        <v>1936</v>
      </c>
      <c r="H219" s="160">
        <v>10.86</v>
      </c>
      <c r="I219" s="161"/>
      <c r="L219" s="157"/>
      <c r="M219" s="162"/>
      <c r="T219" s="163"/>
      <c r="AT219" s="164" t="s">
        <v>218</v>
      </c>
      <c r="AU219" s="164" t="s">
        <v>85</v>
      </c>
      <c r="AV219" s="12" t="s">
        <v>85</v>
      </c>
      <c r="AW219" s="12" t="s">
        <v>37</v>
      </c>
      <c r="AX219" s="12" t="s">
        <v>75</v>
      </c>
      <c r="AY219" s="164" t="s">
        <v>147</v>
      </c>
    </row>
    <row r="220" spans="2:65" s="13" customFormat="1" ht="11.25">
      <c r="B220" s="165"/>
      <c r="D220" s="158" t="s">
        <v>218</v>
      </c>
      <c r="E220" s="166" t="s">
        <v>19</v>
      </c>
      <c r="F220" s="167" t="s">
        <v>410</v>
      </c>
      <c r="H220" s="166" t="s">
        <v>19</v>
      </c>
      <c r="I220" s="168"/>
      <c r="L220" s="165"/>
      <c r="M220" s="169"/>
      <c r="T220" s="170"/>
      <c r="AT220" s="166" t="s">
        <v>218</v>
      </c>
      <c r="AU220" s="166" t="s">
        <v>85</v>
      </c>
      <c r="AV220" s="13" t="s">
        <v>83</v>
      </c>
      <c r="AW220" s="13" t="s">
        <v>37</v>
      </c>
      <c r="AX220" s="13" t="s">
        <v>75</v>
      </c>
      <c r="AY220" s="166" t="s">
        <v>147</v>
      </c>
    </row>
    <row r="221" spans="2:65" s="12" customFormat="1" ht="11.25">
      <c r="B221" s="157"/>
      <c r="D221" s="158" t="s">
        <v>218</v>
      </c>
      <c r="E221" s="164" t="s">
        <v>19</v>
      </c>
      <c r="F221" s="159" t="s">
        <v>1937</v>
      </c>
      <c r="H221" s="160">
        <v>13.667999999999999</v>
      </c>
      <c r="I221" s="161"/>
      <c r="L221" s="157"/>
      <c r="M221" s="162"/>
      <c r="T221" s="163"/>
      <c r="AT221" s="164" t="s">
        <v>218</v>
      </c>
      <c r="AU221" s="164" t="s">
        <v>85</v>
      </c>
      <c r="AV221" s="12" t="s">
        <v>85</v>
      </c>
      <c r="AW221" s="12" t="s">
        <v>37</v>
      </c>
      <c r="AX221" s="12" t="s">
        <v>75</v>
      </c>
      <c r="AY221" s="164" t="s">
        <v>147</v>
      </c>
    </row>
    <row r="222" spans="2:65" s="14" customFormat="1" ht="11.25">
      <c r="B222" s="171"/>
      <c r="D222" s="158" t="s">
        <v>218</v>
      </c>
      <c r="E222" s="172" t="s">
        <v>19</v>
      </c>
      <c r="F222" s="173" t="s">
        <v>256</v>
      </c>
      <c r="H222" s="174">
        <v>50.76</v>
      </c>
      <c r="I222" s="175"/>
      <c r="L222" s="171"/>
      <c r="M222" s="176"/>
      <c r="T222" s="177"/>
      <c r="AT222" s="172" t="s">
        <v>218</v>
      </c>
      <c r="AU222" s="172" t="s">
        <v>85</v>
      </c>
      <c r="AV222" s="14" t="s">
        <v>153</v>
      </c>
      <c r="AW222" s="14" t="s">
        <v>37</v>
      </c>
      <c r="AX222" s="14" t="s">
        <v>83</v>
      </c>
      <c r="AY222" s="172" t="s">
        <v>147</v>
      </c>
    </row>
    <row r="223" spans="2:65" s="1" customFormat="1" ht="49.15" customHeight="1">
      <c r="B223" s="32"/>
      <c r="C223" s="128" t="s">
        <v>248</v>
      </c>
      <c r="D223" s="128" t="s">
        <v>149</v>
      </c>
      <c r="E223" s="129" t="s">
        <v>647</v>
      </c>
      <c r="F223" s="130" t="s">
        <v>648</v>
      </c>
      <c r="G223" s="131" t="s">
        <v>159</v>
      </c>
      <c r="H223" s="132">
        <v>50.76</v>
      </c>
      <c r="I223" s="133"/>
      <c r="J223" s="134">
        <f>ROUND(I223*H223,2)</f>
        <v>0</v>
      </c>
      <c r="K223" s="135"/>
      <c r="L223" s="32"/>
      <c r="M223" s="136" t="s">
        <v>19</v>
      </c>
      <c r="N223" s="137" t="s">
        <v>46</v>
      </c>
      <c r="P223" s="138">
        <f>O223*H223</f>
        <v>0</v>
      </c>
      <c r="Q223" s="138">
        <v>0</v>
      </c>
      <c r="R223" s="138">
        <f>Q223*H223</f>
        <v>0</v>
      </c>
      <c r="S223" s="138">
        <v>0</v>
      </c>
      <c r="T223" s="139">
        <f>S223*H223</f>
        <v>0</v>
      </c>
      <c r="AR223" s="140" t="s">
        <v>153</v>
      </c>
      <c r="AT223" s="140" t="s">
        <v>149</v>
      </c>
      <c r="AU223" s="140" t="s">
        <v>85</v>
      </c>
      <c r="AY223" s="17" t="s">
        <v>147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7" t="s">
        <v>83</v>
      </c>
      <c r="BK223" s="141">
        <f>ROUND(I223*H223,2)</f>
        <v>0</v>
      </c>
      <c r="BL223" s="17" t="s">
        <v>153</v>
      </c>
      <c r="BM223" s="140" t="s">
        <v>649</v>
      </c>
    </row>
    <row r="224" spans="2:65" s="1" customFormat="1" ht="39">
      <c r="B224" s="32"/>
      <c r="D224" s="158" t="s">
        <v>650</v>
      </c>
      <c r="F224" s="178" t="s">
        <v>651</v>
      </c>
      <c r="I224" s="144"/>
      <c r="L224" s="32"/>
      <c r="M224" s="145"/>
      <c r="T224" s="53"/>
      <c r="AT224" s="17" t="s">
        <v>650</v>
      </c>
      <c r="AU224" s="17" t="s">
        <v>85</v>
      </c>
    </row>
    <row r="225" spans="2:65" s="13" customFormat="1" ht="11.25">
      <c r="B225" s="165"/>
      <c r="D225" s="158" t="s">
        <v>218</v>
      </c>
      <c r="E225" s="166" t="s">
        <v>19</v>
      </c>
      <c r="F225" s="167" t="s">
        <v>1961</v>
      </c>
      <c r="H225" s="166" t="s">
        <v>19</v>
      </c>
      <c r="I225" s="168"/>
      <c r="L225" s="165"/>
      <c r="M225" s="169"/>
      <c r="T225" s="170"/>
      <c r="AT225" s="166" t="s">
        <v>218</v>
      </c>
      <c r="AU225" s="166" t="s">
        <v>85</v>
      </c>
      <c r="AV225" s="13" t="s">
        <v>83</v>
      </c>
      <c r="AW225" s="13" t="s">
        <v>37</v>
      </c>
      <c r="AX225" s="13" t="s">
        <v>75</v>
      </c>
      <c r="AY225" s="166" t="s">
        <v>147</v>
      </c>
    </row>
    <row r="226" spans="2:65" s="13" customFormat="1" ht="11.25">
      <c r="B226" s="165"/>
      <c r="D226" s="158" t="s">
        <v>218</v>
      </c>
      <c r="E226" s="166" t="s">
        <v>19</v>
      </c>
      <c r="F226" s="167" t="s">
        <v>386</v>
      </c>
      <c r="H226" s="166" t="s">
        <v>19</v>
      </c>
      <c r="I226" s="168"/>
      <c r="L226" s="165"/>
      <c r="M226" s="169"/>
      <c r="T226" s="170"/>
      <c r="AT226" s="166" t="s">
        <v>218</v>
      </c>
      <c r="AU226" s="166" t="s">
        <v>85</v>
      </c>
      <c r="AV226" s="13" t="s">
        <v>83</v>
      </c>
      <c r="AW226" s="13" t="s">
        <v>37</v>
      </c>
      <c r="AX226" s="13" t="s">
        <v>75</v>
      </c>
      <c r="AY226" s="166" t="s">
        <v>147</v>
      </c>
    </row>
    <row r="227" spans="2:65" s="12" customFormat="1" ht="11.25">
      <c r="B227" s="157"/>
      <c r="D227" s="158" t="s">
        <v>218</v>
      </c>
      <c r="E227" s="164" t="s">
        <v>19</v>
      </c>
      <c r="F227" s="159" t="s">
        <v>1934</v>
      </c>
      <c r="H227" s="160">
        <v>8.7720000000000002</v>
      </c>
      <c r="I227" s="161"/>
      <c r="L227" s="157"/>
      <c r="M227" s="162"/>
      <c r="T227" s="163"/>
      <c r="AT227" s="164" t="s">
        <v>218</v>
      </c>
      <c r="AU227" s="164" t="s">
        <v>85</v>
      </c>
      <c r="AV227" s="12" t="s">
        <v>85</v>
      </c>
      <c r="AW227" s="12" t="s">
        <v>37</v>
      </c>
      <c r="AX227" s="12" t="s">
        <v>75</v>
      </c>
      <c r="AY227" s="164" t="s">
        <v>147</v>
      </c>
    </row>
    <row r="228" spans="2:65" s="13" customFormat="1" ht="11.25">
      <c r="B228" s="165"/>
      <c r="D228" s="158" t="s">
        <v>218</v>
      </c>
      <c r="E228" s="166" t="s">
        <v>19</v>
      </c>
      <c r="F228" s="167" t="s">
        <v>390</v>
      </c>
      <c r="H228" s="166" t="s">
        <v>19</v>
      </c>
      <c r="I228" s="168"/>
      <c r="L228" s="165"/>
      <c r="M228" s="169"/>
      <c r="T228" s="170"/>
      <c r="AT228" s="166" t="s">
        <v>218</v>
      </c>
      <c r="AU228" s="166" t="s">
        <v>85</v>
      </c>
      <c r="AV228" s="13" t="s">
        <v>83</v>
      </c>
      <c r="AW228" s="13" t="s">
        <v>37</v>
      </c>
      <c r="AX228" s="13" t="s">
        <v>75</v>
      </c>
      <c r="AY228" s="166" t="s">
        <v>147</v>
      </c>
    </row>
    <row r="229" spans="2:65" s="12" customFormat="1" ht="11.25">
      <c r="B229" s="157"/>
      <c r="D229" s="158" t="s">
        <v>218</v>
      </c>
      <c r="E229" s="164" t="s">
        <v>19</v>
      </c>
      <c r="F229" s="159" t="s">
        <v>1935</v>
      </c>
      <c r="H229" s="160">
        <v>17.46</v>
      </c>
      <c r="I229" s="161"/>
      <c r="L229" s="157"/>
      <c r="M229" s="162"/>
      <c r="T229" s="163"/>
      <c r="AT229" s="164" t="s">
        <v>218</v>
      </c>
      <c r="AU229" s="164" t="s">
        <v>85</v>
      </c>
      <c r="AV229" s="12" t="s">
        <v>85</v>
      </c>
      <c r="AW229" s="12" t="s">
        <v>37</v>
      </c>
      <c r="AX229" s="12" t="s">
        <v>75</v>
      </c>
      <c r="AY229" s="164" t="s">
        <v>147</v>
      </c>
    </row>
    <row r="230" spans="2:65" s="13" customFormat="1" ht="11.25">
      <c r="B230" s="165"/>
      <c r="D230" s="158" t="s">
        <v>218</v>
      </c>
      <c r="E230" s="166" t="s">
        <v>19</v>
      </c>
      <c r="F230" s="167" t="s">
        <v>383</v>
      </c>
      <c r="H230" s="166" t="s">
        <v>19</v>
      </c>
      <c r="I230" s="168"/>
      <c r="L230" s="165"/>
      <c r="M230" s="169"/>
      <c r="T230" s="170"/>
      <c r="AT230" s="166" t="s">
        <v>218</v>
      </c>
      <c r="AU230" s="166" t="s">
        <v>85</v>
      </c>
      <c r="AV230" s="13" t="s">
        <v>83</v>
      </c>
      <c r="AW230" s="13" t="s">
        <v>37</v>
      </c>
      <c r="AX230" s="13" t="s">
        <v>75</v>
      </c>
      <c r="AY230" s="166" t="s">
        <v>147</v>
      </c>
    </row>
    <row r="231" spans="2:65" s="12" customFormat="1" ht="11.25">
      <c r="B231" s="157"/>
      <c r="D231" s="158" t="s">
        <v>218</v>
      </c>
      <c r="E231" s="164" t="s">
        <v>19</v>
      </c>
      <c r="F231" s="159" t="s">
        <v>1936</v>
      </c>
      <c r="H231" s="160">
        <v>10.86</v>
      </c>
      <c r="I231" s="161"/>
      <c r="L231" s="157"/>
      <c r="M231" s="162"/>
      <c r="T231" s="163"/>
      <c r="AT231" s="164" t="s">
        <v>218</v>
      </c>
      <c r="AU231" s="164" t="s">
        <v>85</v>
      </c>
      <c r="AV231" s="12" t="s">
        <v>85</v>
      </c>
      <c r="AW231" s="12" t="s">
        <v>37</v>
      </c>
      <c r="AX231" s="12" t="s">
        <v>75</v>
      </c>
      <c r="AY231" s="164" t="s">
        <v>147</v>
      </c>
    </row>
    <row r="232" spans="2:65" s="13" customFormat="1" ht="11.25">
      <c r="B232" s="165"/>
      <c r="D232" s="158" t="s">
        <v>218</v>
      </c>
      <c r="E232" s="166" t="s">
        <v>19</v>
      </c>
      <c r="F232" s="167" t="s">
        <v>410</v>
      </c>
      <c r="H232" s="166" t="s">
        <v>19</v>
      </c>
      <c r="I232" s="168"/>
      <c r="L232" s="165"/>
      <c r="M232" s="169"/>
      <c r="T232" s="170"/>
      <c r="AT232" s="166" t="s">
        <v>218</v>
      </c>
      <c r="AU232" s="166" t="s">
        <v>85</v>
      </c>
      <c r="AV232" s="13" t="s">
        <v>83</v>
      </c>
      <c r="AW232" s="13" t="s">
        <v>37</v>
      </c>
      <c r="AX232" s="13" t="s">
        <v>75</v>
      </c>
      <c r="AY232" s="166" t="s">
        <v>147</v>
      </c>
    </row>
    <row r="233" spans="2:65" s="12" customFormat="1" ht="11.25">
      <c r="B233" s="157"/>
      <c r="D233" s="158" t="s">
        <v>218</v>
      </c>
      <c r="E233" s="164" t="s">
        <v>19</v>
      </c>
      <c r="F233" s="159" t="s">
        <v>1937</v>
      </c>
      <c r="H233" s="160">
        <v>13.667999999999999</v>
      </c>
      <c r="I233" s="161"/>
      <c r="L233" s="157"/>
      <c r="M233" s="162"/>
      <c r="T233" s="163"/>
      <c r="AT233" s="164" t="s">
        <v>218</v>
      </c>
      <c r="AU233" s="164" t="s">
        <v>85</v>
      </c>
      <c r="AV233" s="12" t="s">
        <v>85</v>
      </c>
      <c r="AW233" s="12" t="s">
        <v>37</v>
      </c>
      <c r="AX233" s="12" t="s">
        <v>75</v>
      </c>
      <c r="AY233" s="164" t="s">
        <v>147</v>
      </c>
    </row>
    <row r="234" spans="2:65" s="14" customFormat="1" ht="11.25">
      <c r="B234" s="171"/>
      <c r="D234" s="158" t="s">
        <v>218</v>
      </c>
      <c r="E234" s="172" t="s">
        <v>19</v>
      </c>
      <c r="F234" s="173" t="s">
        <v>256</v>
      </c>
      <c r="H234" s="174">
        <v>50.76</v>
      </c>
      <c r="I234" s="175"/>
      <c r="L234" s="171"/>
      <c r="M234" s="176"/>
      <c r="T234" s="177"/>
      <c r="AT234" s="172" t="s">
        <v>218</v>
      </c>
      <c r="AU234" s="172" t="s">
        <v>85</v>
      </c>
      <c r="AV234" s="14" t="s">
        <v>153</v>
      </c>
      <c r="AW234" s="14" t="s">
        <v>37</v>
      </c>
      <c r="AX234" s="14" t="s">
        <v>83</v>
      </c>
      <c r="AY234" s="172" t="s">
        <v>147</v>
      </c>
    </row>
    <row r="235" spans="2:65" s="1" customFormat="1" ht="24.2" customHeight="1">
      <c r="B235" s="32"/>
      <c r="C235" s="128" t="s">
        <v>257</v>
      </c>
      <c r="D235" s="128" t="s">
        <v>149</v>
      </c>
      <c r="E235" s="129" t="s">
        <v>653</v>
      </c>
      <c r="F235" s="130" t="s">
        <v>654</v>
      </c>
      <c r="G235" s="131" t="s">
        <v>236</v>
      </c>
      <c r="H235" s="132">
        <v>371.82299999999998</v>
      </c>
      <c r="I235" s="133"/>
      <c r="J235" s="134">
        <f>ROUND(I235*H235,2)</f>
        <v>0</v>
      </c>
      <c r="K235" s="135"/>
      <c r="L235" s="32"/>
      <c r="M235" s="136" t="s">
        <v>19</v>
      </c>
      <c r="N235" s="137" t="s">
        <v>46</v>
      </c>
      <c r="P235" s="138">
        <f>O235*H235</f>
        <v>0</v>
      </c>
      <c r="Q235" s="138">
        <v>3.0000000000000001E-5</v>
      </c>
      <c r="R235" s="138">
        <f>Q235*H235</f>
        <v>1.115469E-2</v>
      </c>
      <c r="S235" s="138">
        <v>0</v>
      </c>
      <c r="T235" s="139">
        <f>S235*H235</f>
        <v>0</v>
      </c>
      <c r="AR235" s="140" t="s">
        <v>153</v>
      </c>
      <c r="AT235" s="140" t="s">
        <v>149</v>
      </c>
      <c r="AU235" s="140" t="s">
        <v>85</v>
      </c>
      <c r="AY235" s="17" t="s">
        <v>147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7" t="s">
        <v>83</v>
      </c>
      <c r="BK235" s="141">
        <f>ROUND(I235*H235,2)</f>
        <v>0</v>
      </c>
      <c r="BL235" s="17" t="s">
        <v>153</v>
      </c>
      <c r="BM235" s="140" t="s">
        <v>655</v>
      </c>
    </row>
    <row r="236" spans="2:65" s="1" customFormat="1" ht="11.25">
      <c r="B236" s="32"/>
      <c r="D236" s="142" t="s">
        <v>155</v>
      </c>
      <c r="F236" s="143" t="s">
        <v>656</v>
      </c>
      <c r="I236" s="144"/>
      <c r="L236" s="32"/>
      <c r="M236" s="145"/>
      <c r="T236" s="53"/>
      <c r="AT236" s="17" t="s">
        <v>155</v>
      </c>
      <c r="AU236" s="17" t="s">
        <v>85</v>
      </c>
    </row>
    <row r="237" spans="2:65" s="13" customFormat="1" ht="11.25">
      <c r="B237" s="165"/>
      <c r="D237" s="158" t="s">
        <v>218</v>
      </c>
      <c r="E237" s="166" t="s">
        <v>19</v>
      </c>
      <c r="F237" s="167" t="s">
        <v>520</v>
      </c>
      <c r="H237" s="166" t="s">
        <v>19</v>
      </c>
      <c r="I237" s="168"/>
      <c r="L237" s="165"/>
      <c r="M237" s="169"/>
      <c r="T237" s="170"/>
      <c r="AT237" s="166" t="s">
        <v>218</v>
      </c>
      <c r="AU237" s="166" t="s">
        <v>85</v>
      </c>
      <c r="AV237" s="13" t="s">
        <v>83</v>
      </c>
      <c r="AW237" s="13" t="s">
        <v>37</v>
      </c>
      <c r="AX237" s="13" t="s">
        <v>75</v>
      </c>
      <c r="AY237" s="166" t="s">
        <v>147</v>
      </c>
    </row>
    <row r="238" spans="2:65" s="13" customFormat="1" ht="11.25">
      <c r="B238" s="165"/>
      <c r="D238" s="158" t="s">
        <v>218</v>
      </c>
      <c r="E238" s="166" t="s">
        <v>19</v>
      </c>
      <c r="F238" s="167" t="s">
        <v>386</v>
      </c>
      <c r="H238" s="166" t="s">
        <v>19</v>
      </c>
      <c r="I238" s="168"/>
      <c r="L238" s="165"/>
      <c r="M238" s="169"/>
      <c r="T238" s="170"/>
      <c r="AT238" s="166" t="s">
        <v>218</v>
      </c>
      <c r="AU238" s="166" t="s">
        <v>85</v>
      </c>
      <c r="AV238" s="13" t="s">
        <v>83</v>
      </c>
      <c r="AW238" s="13" t="s">
        <v>37</v>
      </c>
      <c r="AX238" s="13" t="s">
        <v>75</v>
      </c>
      <c r="AY238" s="166" t="s">
        <v>147</v>
      </c>
    </row>
    <row r="239" spans="2:65" s="12" customFormat="1" ht="22.5">
      <c r="B239" s="157"/>
      <c r="D239" s="158" t="s">
        <v>218</v>
      </c>
      <c r="E239" s="164" t="s">
        <v>19</v>
      </c>
      <c r="F239" s="159" t="s">
        <v>657</v>
      </c>
      <c r="H239" s="160">
        <v>108.532</v>
      </c>
      <c r="I239" s="161"/>
      <c r="L239" s="157"/>
      <c r="M239" s="162"/>
      <c r="T239" s="163"/>
      <c r="AT239" s="164" t="s">
        <v>218</v>
      </c>
      <c r="AU239" s="164" t="s">
        <v>85</v>
      </c>
      <c r="AV239" s="12" t="s">
        <v>85</v>
      </c>
      <c r="AW239" s="12" t="s">
        <v>37</v>
      </c>
      <c r="AX239" s="12" t="s">
        <v>75</v>
      </c>
      <c r="AY239" s="164" t="s">
        <v>147</v>
      </c>
    </row>
    <row r="240" spans="2:65" s="13" customFormat="1" ht="11.25">
      <c r="B240" s="165"/>
      <c r="D240" s="158" t="s">
        <v>218</v>
      </c>
      <c r="E240" s="166" t="s">
        <v>19</v>
      </c>
      <c r="F240" s="167" t="s">
        <v>390</v>
      </c>
      <c r="H240" s="166" t="s">
        <v>19</v>
      </c>
      <c r="I240" s="168"/>
      <c r="L240" s="165"/>
      <c r="M240" s="169"/>
      <c r="T240" s="170"/>
      <c r="AT240" s="166" t="s">
        <v>218</v>
      </c>
      <c r="AU240" s="166" t="s">
        <v>85</v>
      </c>
      <c r="AV240" s="13" t="s">
        <v>83</v>
      </c>
      <c r="AW240" s="13" t="s">
        <v>37</v>
      </c>
      <c r="AX240" s="13" t="s">
        <v>75</v>
      </c>
      <c r="AY240" s="166" t="s">
        <v>147</v>
      </c>
    </row>
    <row r="241" spans="2:65" s="12" customFormat="1" ht="11.25">
      <c r="B241" s="157"/>
      <c r="D241" s="158" t="s">
        <v>218</v>
      </c>
      <c r="E241" s="164" t="s">
        <v>19</v>
      </c>
      <c r="F241" s="159" t="s">
        <v>658</v>
      </c>
      <c r="H241" s="160">
        <v>38.93</v>
      </c>
      <c r="I241" s="161"/>
      <c r="L241" s="157"/>
      <c r="M241" s="162"/>
      <c r="T241" s="163"/>
      <c r="AT241" s="164" t="s">
        <v>218</v>
      </c>
      <c r="AU241" s="164" t="s">
        <v>85</v>
      </c>
      <c r="AV241" s="12" t="s">
        <v>85</v>
      </c>
      <c r="AW241" s="12" t="s">
        <v>37</v>
      </c>
      <c r="AX241" s="12" t="s">
        <v>75</v>
      </c>
      <c r="AY241" s="164" t="s">
        <v>147</v>
      </c>
    </row>
    <row r="242" spans="2:65" s="13" customFormat="1" ht="11.25">
      <c r="B242" s="165"/>
      <c r="D242" s="158" t="s">
        <v>218</v>
      </c>
      <c r="E242" s="166" t="s">
        <v>19</v>
      </c>
      <c r="F242" s="167" t="s">
        <v>383</v>
      </c>
      <c r="H242" s="166" t="s">
        <v>19</v>
      </c>
      <c r="I242" s="168"/>
      <c r="L242" s="165"/>
      <c r="M242" s="169"/>
      <c r="T242" s="170"/>
      <c r="AT242" s="166" t="s">
        <v>218</v>
      </c>
      <c r="AU242" s="166" t="s">
        <v>85</v>
      </c>
      <c r="AV242" s="13" t="s">
        <v>83</v>
      </c>
      <c r="AW242" s="13" t="s">
        <v>37</v>
      </c>
      <c r="AX242" s="13" t="s">
        <v>75</v>
      </c>
      <c r="AY242" s="166" t="s">
        <v>147</v>
      </c>
    </row>
    <row r="243" spans="2:65" s="12" customFormat="1" ht="11.25">
      <c r="B243" s="157"/>
      <c r="D243" s="158" t="s">
        <v>218</v>
      </c>
      <c r="E243" s="164" t="s">
        <v>19</v>
      </c>
      <c r="F243" s="159" t="s">
        <v>659</v>
      </c>
      <c r="H243" s="160">
        <v>61.87</v>
      </c>
      <c r="I243" s="161"/>
      <c r="L243" s="157"/>
      <c r="M243" s="162"/>
      <c r="T243" s="163"/>
      <c r="AT243" s="164" t="s">
        <v>218</v>
      </c>
      <c r="AU243" s="164" t="s">
        <v>85</v>
      </c>
      <c r="AV243" s="12" t="s">
        <v>85</v>
      </c>
      <c r="AW243" s="12" t="s">
        <v>37</v>
      </c>
      <c r="AX243" s="12" t="s">
        <v>75</v>
      </c>
      <c r="AY243" s="164" t="s">
        <v>147</v>
      </c>
    </row>
    <row r="244" spans="2:65" s="13" customFormat="1" ht="11.25">
      <c r="B244" s="165"/>
      <c r="D244" s="158" t="s">
        <v>218</v>
      </c>
      <c r="E244" s="166" t="s">
        <v>19</v>
      </c>
      <c r="F244" s="167" t="s">
        <v>410</v>
      </c>
      <c r="H244" s="166" t="s">
        <v>19</v>
      </c>
      <c r="I244" s="168"/>
      <c r="L244" s="165"/>
      <c r="M244" s="169"/>
      <c r="T244" s="170"/>
      <c r="AT244" s="166" t="s">
        <v>218</v>
      </c>
      <c r="AU244" s="166" t="s">
        <v>85</v>
      </c>
      <c r="AV244" s="13" t="s">
        <v>83</v>
      </c>
      <c r="AW244" s="13" t="s">
        <v>37</v>
      </c>
      <c r="AX244" s="13" t="s">
        <v>75</v>
      </c>
      <c r="AY244" s="166" t="s">
        <v>147</v>
      </c>
    </row>
    <row r="245" spans="2:65" s="12" customFormat="1" ht="11.25">
      <c r="B245" s="157"/>
      <c r="D245" s="158" t="s">
        <v>218</v>
      </c>
      <c r="E245" s="164" t="s">
        <v>19</v>
      </c>
      <c r="F245" s="159" t="s">
        <v>660</v>
      </c>
      <c r="H245" s="160">
        <v>11.92</v>
      </c>
      <c r="I245" s="161"/>
      <c r="L245" s="157"/>
      <c r="M245" s="162"/>
      <c r="T245" s="163"/>
      <c r="AT245" s="164" t="s">
        <v>218</v>
      </c>
      <c r="AU245" s="164" t="s">
        <v>85</v>
      </c>
      <c r="AV245" s="12" t="s">
        <v>85</v>
      </c>
      <c r="AW245" s="12" t="s">
        <v>37</v>
      </c>
      <c r="AX245" s="12" t="s">
        <v>75</v>
      </c>
      <c r="AY245" s="164" t="s">
        <v>147</v>
      </c>
    </row>
    <row r="246" spans="2:65" s="13" customFormat="1" ht="11.25">
      <c r="B246" s="165"/>
      <c r="D246" s="158" t="s">
        <v>218</v>
      </c>
      <c r="E246" s="166" t="s">
        <v>19</v>
      </c>
      <c r="F246" s="167" t="s">
        <v>499</v>
      </c>
      <c r="H246" s="166" t="s">
        <v>19</v>
      </c>
      <c r="I246" s="168"/>
      <c r="L246" s="165"/>
      <c r="M246" s="169"/>
      <c r="T246" s="170"/>
      <c r="AT246" s="166" t="s">
        <v>218</v>
      </c>
      <c r="AU246" s="166" t="s">
        <v>85</v>
      </c>
      <c r="AV246" s="13" t="s">
        <v>83</v>
      </c>
      <c r="AW246" s="13" t="s">
        <v>37</v>
      </c>
      <c r="AX246" s="13" t="s">
        <v>75</v>
      </c>
      <c r="AY246" s="166" t="s">
        <v>147</v>
      </c>
    </row>
    <row r="247" spans="2:65" s="12" customFormat="1" ht="11.25">
      <c r="B247" s="157"/>
      <c r="D247" s="158" t="s">
        <v>218</v>
      </c>
      <c r="E247" s="164" t="s">
        <v>19</v>
      </c>
      <c r="F247" s="159" t="s">
        <v>661</v>
      </c>
      <c r="H247" s="160">
        <v>10.74</v>
      </c>
      <c r="I247" s="161"/>
      <c r="L247" s="157"/>
      <c r="M247" s="162"/>
      <c r="T247" s="163"/>
      <c r="AT247" s="164" t="s">
        <v>218</v>
      </c>
      <c r="AU247" s="164" t="s">
        <v>85</v>
      </c>
      <c r="AV247" s="12" t="s">
        <v>85</v>
      </c>
      <c r="AW247" s="12" t="s">
        <v>37</v>
      </c>
      <c r="AX247" s="12" t="s">
        <v>75</v>
      </c>
      <c r="AY247" s="164" t="s">
        <v>147</v>
      </c>
    </row>
    <row r="248" spans="2:65" s="13" customFormat="1" ht="11.25">
      <c r="B248" s="165"/>
      <c r="D248" s="158" t="s">
        <v>218</v>
      </c>
      <c r="E248" s="166" t="s">
        <v>19</v>
      </c>
      <c r="F248" s="167" t="s">
        <v>392</v>
      </c>
      <c r="H248" s="166" t="s">
        <v>19</v>
      </c>
      <c r="I248" s="168"/>
      <c r="L248" s="165"/>
      <c r="M248" s="169"/>
      <c r="T248" s="170"/>
      <c r="AT248" s="166" t="s">
        <v>218</v>
      </c>
      <c r="AU248" s="166" t="s">
        <v>85</v>
      </c>
      <c r="AV248" s="13" t="s">
        <v>83</v>
      </c>
      <c r="AW248" s="13" t="s">
        <v>37</v>
      </c>
      <c r="AX248" s="13" t="s">
        <v>75</v>
      </c>
      <c r="AY248" s="166" t="s">
        <v>147</v>
      </c>
    </row>
    <row r="249" spans="2:65" s="12" customFormat="1" ht="11.25">
      <c r="B249" s="157"/>
      <c r="D249" s="158" t="s">
        <v>218</v>
      </c>
      <c r="E249" s="164" t="s">
        <v>19</v>
      </c>
      <c r="F249" s="159" t="s">
        <v>662</v>
      </c>
      <c r="H249" s="160">
        <v>76.805000000000007</v>
      </c>
      <c r="I249" s="161"/>
      <c r="L249" s="157"/>
      <c r="M249" s="162"/>
      <c r="T249" s="163"/>
      <c r="AT249" s="164" t="s">
        <v>218</v>
      </c>
      <c r="AU249" s="164" t="s">
        <v>85</v>
      </c>
      <c r="AV249" s="12" t="s">
        <v>85</v>
      </c>
      <c r="AW249" s="12" t="s">
        <v>37</v>
      </c>
      <c r="AX249" s="12" t="s">
        <v>75</v>
      </c>
      <c r="AY249" s="164" t="s">
        <v>147</v>
      </c>
    </row>
    <row r="250" spans="2:65" s="13" customFormat="1" ht="11.25">
      <c r="B250" s="165"/>
      <c r="D250" s="158" t="s">
        <v>218</v>
      </c>
      <c r="E250" s="166" t="s">
        <v>19</v>
      </c>
      <c r="F250" s="167" t="s">
        <v>394</v>
      </c>
      <c r="H250" s="166" t="s">
        <v>19</v>
      </c>
      <c r="I250" s="168"/>
      <c r="L250" s="165"/>
      <c r="M250" s="169"/>
      <c r="T250" s="170"/>
      <c r="AT250" s="166" t="s">
        <v>218</v>
      </c>
      <c r="AU250" s="166" t="s">
        <v>85</v>
      </c>
      <c r="AV250" s="13" t="s">
        <v>83</v>
      </c>
      <c r="AW250" s="13" t="s">
        <v>37</v>
      </c>
      <c r="AX250" s="13" t="s">
        <v>75</v>
      </c>
      <c r="AY250" s="166" t="s">
        <v>147</v>
      </c>
    </row>
    <row r="251" spans="2:65" s="12" customFormat="1" ht="11.25">
      <c r="B251" s="157"/>
      <c r="D251" s="158" t="s">
        <v>218</v>
      </c>
      <c r="E251" s="164" t="s">
        <v>19</v>
      </c>
      <c r="F251" s="159" t="s">
        <v>663</v>
      </c>
      <c r="H251" s="160">
        <v>63.026000000000003</v>
      </c>
      <c r="I251" s="161"/>
      <c r="L251" s="157"/>
      <c r="M251" s="162"/>
      <c r="T251" s="163"/>
      <c r="AT251" s="164" t="s">
        <v>218</v>
      </c>
      <c r="AU251" s="164" t="s">
        <v>85</v>
      </c>
      <c r="AV251" s="12" t="s">
        <v>85</v>
      </c>
      <c r="AW251" s="12" t="s">
        <v>37</v>
      </c>
      <c r="AX251" s="12" t="s">
        <v>75</v>
      </c>
      <c r="AY251" s="164" t="s">
        <v>147</v>
      </c>
    </row>
    <row r="252" spans="2:65" s="14" customFormat="1" ht="11.25">
      <c r="B252" s="171"/>
      <c r="D252" s="158" t="s">
        <v>218</v>
      </c>
      <c r="E252" s="172" t="s">
        <v>19</v>
      </c>
      <c r="F252" s="173" t="s">
        <v>256</v>
      </c>
      <c r="H252" s="174">
        <v>371.82300000000004</v>
      </c>
      <c r="I252" s="175"/>
      <c r="L252" s="171"/>
      <c r="M252" s="176"/>
      <c r="T252" s="177"/>
      <c r="AT252" s="172" t="s">
        <v>218</v>
      </c>
      <c r="AU252" s="172" t="s">
        <v>85</v>
      </c>
      <c r="AV252" s="14" t="s">
        <v>153</v>
      </c>
      <c r="AW252" s="14" t="s">
        <v>37</v>
      </c>
      <c r="AX252" s="14" t="s">
        <v>83</v>
      </c>
      <c r="AY252" s="172" t="s">
        <v>147</v>
      </c>
    </row>
    <row r="253" spans="2:65" s="1" customFormat="1" ht="24.2" customHeight="1">
      <c r="B253" s="32"/>
      <c r="C253" s="146" t="s">
        <v>264</v>
      </c>
      <c r="D253" s="146" t="s">
        <v>213</v>
      </c>
      <c r="E253" s="147" t="s">
        <v>665</v>
      </c>
      <c r="F253" s="148" t="s">
        <v>666</v>
      </c>
      <c r="G253" s="149" t="s">
        <v>236</v>
      </c>
      <c r="H253" s="150">
        <v>95.465999999999994</v>
      </c>
      <c r="I253" s="151"/>
      <c r="J253" s="152">
        <f>ROUND(I253*H253,2)</f>
        <v>0</v>
      </c>
      <c r="K253" s="153"/>
      <c r="L253" s="154"/>
      <c r="M253" s="155" t="s">
        <v>19</v>
      </c>
      <c r="N253" s="156" t="s">
        <v>46</v>
      </c>
      <c r="P253" s="138">
        <f>O253*H253</f>
        <v>0</v>
      </c>
      <c r="Q253" s="138">
        <v>5.9999999999999995E-4</v>
      </c>
      <c r="R253" s="138">
        <f>Q253*H253</f>
        <v>5.7279599999999993E-2</v>
      </c>
      <c r="S253" s="138">
        <v>0</v>
      </c>
      <c r="T253" s="139">
        <f>S253*H253</f>
        <v>0</v>
      </c>
      <c r="AR253" s="140" t="s">
        <v>186</v>
      </c>
      <c r="AT253" s="140" t="s">
        <v>213</v>
      </c>
      <c r="AU253" s="140" t="s">
        <v>85</v>
      </c>
      <c r="AY253" s="17" t="s">
        <v>147</v>
      </c>
      <c r="BE253" s="141">
        <f>IF(N253="základní",J253,0)</f>
        <v>0</v>
      </c>
      <c r="BF253" s="141">
        <f>IF(N253="snížená",J253,0)</f>
        <v>0</v>
      </c>
      <c r="BG253" s="141">
        <f>IF(N253="zákl. přenesená",J253,0)</f>
        <v>0</v>
      </c>
      <c r="BH253" s="141">
        <f>IF(N253="sníž. přenesená",J253,0)</f>
        <v>0</v>
      </c>
      <c r="BI253" s="141">
        <f>IF(N253="nulová",J253,0)</f>
        <v>0</v>
      </c>
      <c r="BJ253" s="17" t="s">
        <v>83</v>
      </c>
      <c r="BK253" s="141">
        <f>ROUND(I253*H253,2)</f>
        <v>0</v>
      </c>
      <c r="BL253" s="17" t="s">
        <v>153</v>
      </c>
      <c r="BM253" s="140" t="s">
        <v>667</v>
      </c>
    </row>
    <row r="254" spans="2:65" s="12" customFormat="1" ht="11.25">
      <c r="B254" s="157"/>
      <c r="D254" s="158" t="s">
        <v>218</v>
      </c>
      <c r="E254" s="164" t="s">
        <v>19</v>
      </c>
      <c r="F254" s="159" t="s">
        <v>1962</v>
      </c>
      <c r="H254" s="160">
        <v>90.92</v>
      </c>
      <c r="I254" s="161"/>
      <c r="L254" s="157"/>
      <c r="M254" s="162"/>
      <c r="T254" s="163"/>
      <c r="AT254" s="164" t="s">
        <v>218</v>
      </c>
      <c r="AU254" s="164" t="s">
        <v>85</v>
      </c>
      <c r="AV254" s="12" t="s">
        <v>85</v>
      </c>
      <c r="AW254" s="12" t="s">
        <v>37</v>
      </c>
      <c r="AX254" s="12" t="s">
        <v>83</v>
      </c>
      <c r="AY254" s="164" t="s">
        <v>147</v>
      </c>
    </row>
    <row r="255" spans="2:65" s="12" customFormat="1" ht="11.25">
      <c r="B255" s="157"/>
      <c r="D255" s="158" t="s">
        <v>218</v>
      </c>
      <c r="F255" s="159" t="s">
        <v>1963</v>
      </c>
      <c r="H255" s="160">
        <v>95.465999999999994</v>
      </c>
      <c r="I255" s="161"/>
      <c r="L255" s="157"/>
      <c r="M255" s="162"/>
      <c r="T255" s="163"/>
      <c r="AT255" s="164" t="s">
        <v>218</v>
      </c>
      <c r="AU255" s="164" t="s">
        <v>85</v>
      </c>
      <c r="AV255" s="12" t="s">
        <v>85</v>
      </c>
      <c r="AW255" s="12" t="s">
        <v>4</v>
      </c>
      <c r="AX255" s="12" t="s">
        <v>83</v>
      </c>
      <c r="AY255" s="164" t="s">
        <v>147</v>
      </c>
    </row>
    <row r="256" spans="2:65" s="1" customFormat="1" ht="24.2" customHeight="1">
      <c r="B256" s="32"/>
      <c r="C256" s="146" t="s">
        <v>7</v>
      </c>
      <c r="D256" s="146" t="s">
        <v>213</v>
      </c>
      <c r="E256" s="147" t="s">
        <v>670</v>
      </c>
      <c r="F256" s="148" t="s">
        <v>671</v>
      </c>
      <c r="G256" s="149" t="s">
        <v>236</v>
      </c>
      <c r="H256" s="150">
        <v>6.3</v>
      </c>
      <c r="I256" s="151"/>
      <c r="J256" s="152">
        <f>ROUND(I256*H256,2)</f>
        <v>0</v>
      </c>
      <c r="K256" s="153"/>
      <c r="L256" s="154"/>
      <c r="M256" s="155" t="s">
        <v>19</v>
      </c>
      <c r="N256" s="156" t="s">
        <v>46</v>
      </c>
      <c r="P256" s="138">
        <f>O256*H256</f>
        <v>0</v>
      </c>
      <c r="Q256" s="138">
        <v>3.2000000000000003E-4</v>
      </c>
      <c r="R256" s="138">
        <f>Q256*H256</f>
        <v>2.016E-3</v>
      </c>
      <c r="S256" s="138">
        <v>0</v>
      </c>
      <c r="T256" s="139">
        <f>S256*H256</f>
        <v>0</v>
      </c>
      <c r="AR256" s="140" t="s">
        <v>186</v>
      </c>
      <c r="AT256" s="140" t="s">
        <v>213</v>
      </c>
      <c r="AU256" s="140" t="s">
        <v>85</v>
      </c>
      <c r="AY256" s="17" t="s">
        <v>147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7" t="s">
        <v>83</v>
      </c>
      <c r="BK256" s="141">
        <f>ROUND(I256*H256,2)</f>
        <v>0</v>
      </c>
      <c r="BL256" s="17" t="s">
        <v>153</v>
      </c>
      <c r="BM256" s="140" t="s">
        <v>672</v>
      </c>
    </row>
    <row r="257" spans="2:65" s="13" customFormat="1" ht="11.25">
      <c r="B257" s="165"/>
      <c r="D257" s="158" t="s">
        <v>218</v>
      </c>
      <c r="E257" s="166" t="s">
        <v>19</v>
      </c>
      <c r="F257" s="167" t="s">
        <v>1928</v>
      </c>
      <c r="H257" s="166" t="s">
        <v>19</v>
      </c>
      <c r="I257" s="168"/>
      <c r="L257" s="165"/>
      <c r="M257" s="169"/>
      <c r="T257" s="170"/>
      <c r="AT257" s="166" t="s">
        <v>218</v>
      </c>
      <c r="AU257" s="166" t="s">
        <v>85</v>
      </c>
      <c r="AV257" s="13" t="s">
        <v>83</v>
      </c>
      <c r="AW257" s="13" t="s">
        <v>37</v>
      </c>
      <c r="AX257" s="13" t="s">
        <v>75</v>
      </c>
      <c r="AY257" s="166" t="s">
        <v>147</v>
      </c>
    </row>
    <row r="258" spans="2:65" s="12" customFormat="1" ht="11.25">
      <c r="B258" s="157"/>
      <c r="D258" s="158" t="s">
        <v>218</v>
      </c>
      <c r="E258" s="164" t="s">
        <v>19</v>
      </c>
      <c r="F258" s="159" t="s">
        <v>1964</v>
      </c>
      <c r="H258" s="160">
        <v>6.3</v>
      </c>
      <c r="I258" s="161"/>
      <c r="L258" s="157"/>
      <c r="M258" s="162"/>
      <c r="T258" s="163"/>
      <c r="AT258" s="164" t="s">
        <v>218</v>
      </c>
      <c r="AU258" s="164" t="s">
        <v>85</v>
      </c>
      <c r="AV258" s="12" t="s">
        <v>85</v>
      </c>
      <c r="AW258" s="12" t="s">
        <v>37</v>
      </c>
      <c r="AX258" s="12" t="s">
        <v>83</v>
      </c>
      <c r="AY258" s="164" t="s">
        <v>147</v>
      </c>
    </row>
    <row r="259" spans="2:65" s="1" customFormat="1" ht="24.2" customHeight="1">
      <c r="B259" s="32"/>
      <c r="C259" s="128" t="s">
        <v>276</v>
      </c>
      <c r="D259" s="128" t="s">
        <v>149</v>
      </c>
      <c r="E259" s="129" t="s">
        <v>674</v>
      </c>
      <c r="F259" s="130" t="s">
        <v>675</v>
      </c>
      <c r="G259" s="131" t="s">
        <v>236</v>
      </c>
      <c r="H259" s="132">
        <v>514.71</v>
      </c>
      <c r="I259" s="133"/>
      <c r="J259" s="134">
        <f>ROUND(I259*H259,2)</f>
        <v>0</v>
      </c>
      <c r="K259" s="135"/>
      <c r="L259" s="32"/>
      <c r="M259" s="136" t="s">
        <v>19</v>
      </c>
      <c r="N259" s="137" t="s">
        <v>46</v>
      </c>
      <c r="P259" s="138">
        <f>O259*H259</f>
        <v>0</v>
      </c>
      <c r="Q259" s="138">
        <v>0</v>
      </c>
      <c r="R259" s="138">
        <f>Q259*H259</f>
        <v>0</v>
      </c>
      <c r="S259" s="138">
        <v>0</v>
      </c>
      <c r="T259" s="139">
        <f>S259*H259</f>
        <v>0</v>
      </c>
      <c r="AR259" s="140" t="s">
        <v>153</v>
      </c>
      <c r="AT259" s="140" t="s">
        <v>149</v>
      </c>
      <c r="AU259" s="140" t="s">
        <v>85</v>
      </c>
      <c r="AY259" s="17" t="s">
        <v>147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7" t="s">
        <v>83</v>
      </c>
      <c r="BK259" s="141">
        <f>ROUND(I259*H259,2)</f>
        <v>0</v>
      </c>
      <c r="BL259" s="17" t="s">
        <v>153</v>
      </c>
      <c r="BM259" s="140" t="s">
        <v>676</v>
      </c>
    </row>
    <row r="260" spans="2:65" s="1" customFormat="1" ht="11.25">
      <c r="B260" s="32"/>
      <c r="D260" s="142" t="s">
        <v>155</v>
      </c>
      <c r="F260" s="143" t="s">
        <v>677</v>
      </c>
      <c r="I260" s="144"/>
      <c r="L260" s="32"/>
      <c r="M260" s="145"/>
      <c r="T260" s="53"/>
      <c r="AT260" s="17" t="s">
        <v>155</v>
      </c>
      <c r="AU260" s="17" t="s">
        <v>85</v>
      </c>
    </row>
    <row r="261" spans="2:65" s="13" customFormat="1" ht="11.25">
      <c r="B261" s="165"/>
      <c r="D261" s="158" t="s">
        <v>218</v>
      </c>
      <c r="E261" s="166" t="s">
        <v>19</v>
      </c>
      <c r="F261" s="167" t="s">
        <v>678</v>
      </c>
      <c r="H261" s="166" t="s">
        <v>19</v>
      </c>
      <c r="I261" s="168"/>
      <c r="L261" s="165"/>
      <c r="M261" s="169"/>
      <c r="T261" s="170"/>
      <c r="AT261" s="166" t="s">
        <v>218</v>
      </c>
      <c r="AU261" s="166" t="s">
        <v>85</v>
      </c>
      <c r="AV261" s="13" t="s">
        <v>83</v>
      </c>
      <c r="AW261" s="13" t="s">
        <v>37</v>
      </c>
      <c r="AX261" s="13" t="s">
        <v>75</v>
      </c>
      <c r="AY261" s="166" t="s">
        <v>147</v>
      </c>
    </row>
    <row r="262" spans="2:65" s="12" customFormat="1" ht="11.25">
      <c r="B262" s="157"/>
      <c r="D262" s="158" t="s">
        <v>218</v>
      </c>
      <c r="E262" s="164" t="s">
        <v>19</v>
      </c>
      <c r="F262" s="159" t="s">
        <v>1965</v>
      </c>
      <c r="H262" s="160">
        <v>231.84</v>
      </c>
      <c r="I262" s="161"/>
      <c r="L262" s="157"/>
      <c r="M262" s="162"/>
      <c r="T262" s="163"/>
      <c r="AT262" s="164" t="s">
        <v>218</v>
      </c>
      <c r="AU262" s="164" t="s">
        <v>85</v>
      </c>
      <c r="AV262" s="12" t="s">
        <v>85</v>
      </c>
      <c r="AW262" s="12" t="s">
        <v>37</v>
      </c>
      <c r="AX262" s="12" t="s">
        <v>75</v>
      </c>
      <c r="AY262" s="164" t="s">
        <v>147</v>
      </c>
    </row>
    <row r="263" spans="2:65" s="13" customFormat="1" ht="11.25">
      <c r="B263" s="165"/>
      <c r="D263" s="158" t="s">
        <v>218</v>
      </c>
      <c r="E263" s="166" t="s">
        <v>19</v>
      </c>
      <c r="F263" s="167" t="s">
        <v>680</v>
      </c>
      <c r="H263" s="166" t="s">
        <v>19</v>
      </c>
      <c r="I263" s="168"/>
      <c r="L263" s="165"/>
      <c r="M263" s="169"/>
      <c r="T263" s="170"/>
      <c r="AT263" s="166" t="s">
        <v>218</v>
      </c>
      <c r="AU263" s="166" t="s">
        <v>85</v>
      </c>
      <c r="AV263" s="13" t="s">
        <v>83</v>
      </c>
      <c r="AW263" s="13" t="s">
        <v>37</v>
      </c>
      <c r="AX263" s="13" t="s">
        <v>75</v>
      </c>
      <c r="AY263" s="166" t="s">
        <v>147</v>
      </c>
    </row>
    <row r="264" spans="2:65" s="12" customFormat="1" ht="11.25">
      <c r="B264" s="157"/>
      <c r="D264" s="158" t="s">
        <v>218</v>
      </c>
      <c r="E264" s="164" t="s">
        <v>19</v>
      </c>
      <c r="F264" s="159" t="s">
        <v>1966</v>
      </c>
      <c r="H264" s="160">
        <v>200.97</v>
      </c>
      <c r="I264" s="161"/>
      <c r="L264" s="157"/>
      <c r="M264" s="162"/>
      <c r="T264" s="163"/>
      <c r="AT264" s="164" t="s">
        <v>218</v>
      </c>
      <c r="AU264" s="164" t="s">
        <v>85</v>
      </c>
      <c r="AV264" s="12" t="s">
        <v>85</v>
      </c>
      <c r="AW264" s="12" t="s">
        <v>37</v>
      </c>
      <c r="AX264" s="12" t="s">
        <v>75</v>
      </c>
      <c r="AY264" s="164" t="s">
        <v>147</v>
      </c>
    </row>
    <row r="265" spans="2:65" s="13" customFormat="1" ht="11.25">
      <c r="B265" s="165"/>
      <c r="D265" s="158" t="s">
        <v>218</v>
      </c>
      <c r="E265" s="166" t="s">
        <v>19</v>
      </c>
      <c r="F265" s="167" t="s">
        <v>682</v>
      </c>
      <c r="H265" s="166" t="s">
        <v>19</v>
      </c>
      <c r="I265" s="168"/>
      <c r="L265" s="165"/>
      <c r="M265" s="169"/>
      <c r="T265" s="170"/>
      <c r="AT265" s="166" t="s">
        <v>218</v>
      </c>
      <c r="AU265" s="166" t="s">
        <v>85</v>
      </c>
      <c r="AV265" s="13" t="s">
        <v>83</v>
      </c>
      <c r="AW265" s="13" t="s">
        <v>37</v>
      </c>
      <c r="AX265" s="13" t="s">
        <v>75</v>
      </c>
      <c r="AY265" s="166" t="s">
        <v>147</v>
      </c>
    </row>
    <row r="266" spans="2:65" s="12" customFormat="1" ht="11.25">
      <c r="B266" s="157"/>
      <c r="D266" s="158" t="s">
        <v>218</v>
      </c>
      <c r="E266" s="164" t="s">
        <v>19</v>
      </c>
      <c r="F266" s="159" t="s">
        <v>1967</v>
      </c>
      <c r="H266" s="160">
        <v>40.950000000000003</v>
      </c>
      <c r="I266" s="161"/>
      <c r="L266" s="157"/>
      <c r="M266" s="162"/>
      <c r="T266" s="163"/>
      <c r="AT266" s="164" t="s">
        <v>218</v>
      </c>
      <c r="AU266" s="164" t="s">
        <v>85</v>
      </c>
      <c r="AV266" s="12" t="s">
        <v>85</v>
      </c>
      <c r="AW266" s="12" t="s">
        <v>37</v>
      </c>
      <c r="AX266" s="12" t="s">
        <v>75</v>
      </c>
      <c r="AY266" s="164" t="s">
        <v>147</v>
      </c>
    </row>
    <row r="267" spans="2:65" s="13" customFormat="1" ht="11.25">
      <c r="B267" s="165"/>
      <c r="D267" s="158" t="s">
        <v>218</v>
      </c>
      <c r="E267" s="166" t="s">
        <v>19</v>
      </c>
      <c r="F267" s="167" t="s">
        <v>684</v>
      </c>
      <c r="H267" s="166" t="s">
        <v>19</v>
      </c>
      <c r="I267" s="168"/>
      <c r="L267" s="165"/>
      <c r="M267" s="169"/>
      <c r="T267" s="170"/>
      <c r="AT267" s="166" t="s">
        <v>218</v>
      </c>
      <c r="AU267" s="166" t="s">
        <v>85</v>
      </c>
      <c r="AV267" s="13" t="s">
        <v>83</v>
      </c>
      <c r="AW267" s="13" t="s">
        <v>37</v>
      </c>
      <c r="AX267" s="13" t="s">
        <v>75</v>
      </c>
      <c r="AY267" s="166" t="s">
        <v>147</v>
      </c>
    </row>
    <row r="268" spans="2:65" s="12" customFormat="1" ht="11.25">
      <c r="B268" s="157"/>
      <c r="D268" s="158" t="s">
        <v>218</v>
      </c>
      <c r="E268" s="164" t="s">
        <v>19</v>
      </c>
      <c r="F268" s="159" t="s">
        <v>1967</v>
      </c>
      <c r="H268" s="160">
        <v>40.950000000000003</v>
      </c>
      <c r="I268" s="161"/>
      <c r="L268" s="157"/>
      <c r="M268" s="162"/>
      <c r="T268" s="163"/>
      <c r="AT268" s="164" t="s">
        <v>218</v>
      </c>
      <c r="AU268" s="164" t="s">
        <v>85</v>
      </c>
      <c r="AV268" s="12" t="s">
        <v>85</v>
      </c>
      <c r="AW268" s="12" t="s">
        <v>37</v>
      </c>
      <c r="AX268" s="12" t="s">
        <v>75</v>
      </c>
      <c r="AY268" s="164" t="s">
        <v>147</v>
      </c>
    </row>
    <row r="269" spans="2:65" s="14" customFormat="1" ht="11.25">
      <c r="B269" s="171"/>
      <c r="D269" s="158" t="s">
        <v>218</v>
      </c>
      <c r="E269" s="172" t="s">
        <v>19</v>
      </c>
      <c r="F269" s="173" t="s">
        <v>256</v>
      </c>
      <c r="H269" s="174">
        <v>514.71</v>
      </c>
      <c r="I269" s="175"/>
      <c r="L269" s="171"/>
      <c r="M269" s="176"/>
      <c r="T269" s="177"/>
      <c r="AT269" s="172" t="s">
        <v>218</v>
      </c>
      <c r="AU269" s="172" t="s">
        <v>85</v>
      </c>
      <c r="AV269" s="14" t="s">
        <v>153</v>
      </c>
      <c r="AW269" s="14" t="s">
        <v>37</v>
      </c>
      <c r="AX269" s="14" t="s">
        <v>83</v>
      </c>
      <c r="AY269" s="172" t="s">
        <v>147</v>
      </c>
    </row>
    <row r="270" spans="2:65" s="1" customFormat="1" ht="24.2" customHeight="1">
      <c r="B270" s="32"/>
      <c r="C270" s="146" t="s">
        <v>283</v>
      </c>
      <c r="D270" s="146" t="s">
        <v>213</v>
      </c>
      <c r="E270" s="147" t="s">
        <v>686</v>
      </c>
      <c r="F270" s="148" t="s">
        <v>687</v>
      </c>
      <c r="G270" s="149" t="s">
        <v>236</v>
      </c>
      <c r="H270" s="150">
        <v>231.84</v>
      </c>
      <c r="I270" s="151"/>
      <c r="J270" s="152">
        <f>ROUND(I270*H270,2)</f>
        <v>0</v>
      </c>
      <c r="K270" s="153"/>
      <c r="L270" s="154"/>
      <c r="M270" s="155" t="s">
        <v>19</v>
      </c>
      <c r="N270" s="156" t="s">
        <v>46</v>
      </c>
      <c r="P270" s="138">
        <f>O270*H270</f>
        <v>0</v>
      </c>
      <c r="Q270" s="138">
        <v>1.2E-4</v>
      </c>
      <c r="R270" s="138">
        <f>Q270*H270</f>
        <v>2.78208E-2</v>
      </c>
      <c r="S270" s="138">
        <v>0</v>
      </c>
      <c r="T270" s="139">
        <f>S270*H270</f>
        <v>0</v>
      </c>
      <c r="AR270" s="140" t="s">
        <v>186</v>
      </c>
      <c r="AT270" s="140" t="s">
        <v>213</v>
      </c>
      <c r="AU270" s="140" t="s">
        <v>85</v>
      </c>
      <c r="AY270" s="17" t="s">
        <v>147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7" t="s">
        <v>83</v>
      </c>
      <c r="BK270" s="141">
        <f>ROUND(I270*H270,2)</f>
        <v>0</v>
      </c>
      <c r="BL270" s="17" t="s">
        <v>153</v>
      </c>
      <c r="BM270" s="140" t="s">
        <v>688</v>
      </c>
    </row>
    <row r="271" spans="2:65" s="13" customFormat="1" ht="11.25">
      <c r="B271" s="165"/>
      <c r="D271" s="158" t="s">
        <v>218</v>
      </c>
      <c r="E271" s="166" t="s">
        <v>19</v>
      </c>
      <c r="F271" s="167" t="s">
        <v>410</v>
      </c>
      <c r="H271" s="166" t="s">
        <v>19</v>
      </c>
      <c r="I271" s="168"/>
      <c r="L271" s="165"/>
      <c r="M271" s="169"/>
      <c r="T271" s="170"/>
      <c r="AT271" s="166" t="s">
        <v>218</v>
      </c>
      <c r="AU271" s="166" t="s">
        <v>85</v>
      </c>
      <c r="AV271" s="13" t="s">
        <v>83</v>
      </c>
      <c r="AW271" s="13" t="s">
        <v>37</v>
      </c>
      <c r="AX271" s="13" t="s">
        <v>75</v>
      </c>
      <c r="AY271" s="166" t="s">
        <v>147</v>
      </c>
    </row>
    <row r="272" spans="2:65" s="12" customFormat="1" ht="11.25">
      <c r="B272" s="157"/>
      <c r="D272" s="158" t="s">
        <v>218</v>
      </c>
      <c r="E272" s="164" t="s">
        <v>19</v>
      </c>
      <c r="F272" s="159" t="s">
        <v>1968</v>
      </c>
      <c r="H272" s="160">
        <v>15.8</v>
      </c>
      <c r="I272" s="161"/>
      <c r="L272" s="157"/>
      <c r="M272" s="162"/>
      <c r="T272" s="163"/>
      <c r="AT272" s="164" t="s">
        <v>218</v>
      </c>
      <c r="AU272" s="164" t="s">
        <v>85</v>
      </c>
      <c r="AV272" s="12" t="s">
        <v>85</v>
      </c>
      <c r="AW272" s="12" t="s">
        <v>37</v>
      </c>
      <c r="AX272" s="12" t="s">
        <v>75</v>
      </c>
      <c r="AY272" s="164" t="s">
        <v>147</v>
      </c>
    </row>
    <row r="273" spans="2:65" s="13" customFormat="1" ht="11.25">
      <c r="B273" s="165"/>
      <c r="D273" s="158" t="s">
        <v>218</v>
      </c>
      <c r="E273" s="166" t="s">
        <v>19</v>
      </c>
      <c r="F273" s="167" t="s">
        <v>390</v>
      </c>
      <c r="H273" s="166" t="s">
        <v>19</v>
      </c>
      <c r="I273" s="168"/>
      <c r="L273" s="165"/>
      <c r="M273" s="169"/>
      <c r="T273" s="170"/>
      <c r="AT273" s="166" t="s">
        <v>218</v>
      </c>
      <c r="AU273" s="166" t="s">
        <v>85</v>
      </c>
      <c r="AV273" s="13" t="s">
        <v>83</v>
      </c>
      <c r="AW273" s="13" t="s">
        <v>37</v>
      </c>
      <c r="AX273" s="13" t="s">
        <v>75</v>
      </c>
      <c r="AY273" s="166" t="s">
        <v>147</v>
      </c>
    </row>
    <row r="274" spans="2:65" s="12" customFormat="1" ht="11.25">
      <c r="B274" s="157"/>
      <c r="D274" s="158" t="s">
        <v>218</v>
      </c>
      <c r="E274" s="164" t="s">
        <v>19</v>
      </c>
      <c r="F274" s="159" t="s">
        <v>1969</v>
      </c>
      <c r="H274" s="160">
        <v>13.6</v>
      </c>
      <c r="I274" s="161"/>
      <c r="L274" s="157"/>
      <c r="M274" s="162"/>
      <c r="T274" s="163"/>
      <c r="AT274" s="164" t="s">
        <v>218</v>
      </c>
      <c r="AU274" s="164" t="s">
        <v>85</v>
      </c>
      <c r="AV274" s="12" t="s">
        <v>85</v>
      </c>
      <c r="AW274" s="12" t="s">
        <v>37</v>
      </c>
      <c r="AX274" s="12" t="s">
        <v>75</v>
      </c>
      <c r="AY274" s="164" t="s">
        <v>147</v>
      </c>
    </row>
    <row r="275" spans="2:65" s="13" customFormat="1" ht="11.25">
      <c r="B275" s="165"/>
      <c r="D275" s="158" t="s">
        <v>218</v>
      </c>
      <c r="E275" s="166" t="s">
        <v>19</v>
      </c>
      <c r="F275" s="167" t="s">
        <v>1954</v>
      </c>
      <c r="H275" s="166" t="s">
        <v>19</v>
      </c>
      <c r="I275" s="168"/>
      <c r="L275" s="165"/>
      <c r="M275" s="169"/>
      <c r="T275" s="170"/>
      <c r="AT275" s="166" t="s">
        <v>218</v>
      </c>
      <c r="AU275" s="166" t="s">
        <v>85</v>
      </c>
      <c r="AV275" s="13" t="s">
        <v>83</v>
      </c>
      <c r="AW275" s="13" t="s">
        <v>37</v>
      </c>
      <c r="AX275" s="13" t="s">
        <v>75</v>
      </c>
      <c r="AY275" s="166" t="s">
        <v>147</v>
      </c>
    </row>
    <row r="276" spans="2:65" s="13" customFormat="1" ht="11.25">
      <c r="B276" s="165"/>
      <c r="D276" s="158" t="s">
        <v>218</v>
      </c>
      <c r="E276" s="166" t="s">
        <v>19</v>
      </c>
      <c r="F276" s="167" t="s">
        <v>410</v>
      </c>
      <c r="H276" s="166" t="s">
        <v>19</v>
      </c>
      <c r="I276" s="168"/>
      <c r="L276" s="165"/>
      <c r="M276" s="169"/>
      <c r="T276" s="170"/>
      <c r="AT276" s="166" t="s">
        <v>218</v>
      </c>
      <c r="AU276" s="166" t="s">
        <v>85</v>
      </c>
      <c r="AV276" s="13" t="s">
        <v>83</v>
      </c>
      <c r="AW276" s="13" t="s">
        <v>37</v>
      </c>
      <c r="AX276" s="13" t="s">
        <v>75</v>
      </c>
      <c r="AY276" s="166" t="s">
        <v>147</v>
      </c>
    </row>
    <row r="277" spans="2:65" s="12" customFormat="1" ht="11.25">
      <c r="B277" s="157"/>
      <c r="D277" s="158" t="s">
        <v>218</v>
      </c>
      <c r="E277" s="164" t="s">
        <v>19</v>
      </c>
      <c r="F277" s="159" t="s">
        <v>1970</v>
      </c>
      <c r="H277" s="160">
        <v>50.6</v>
      </c>
      <c r="I277" s="161"/>
      <c r="L277" s="157"/>
      <c r="M277" s="162"/>
      <c r="T277" s="163"/>
      <c r="AT277" s="164" t="s">
        <v>218</v>
      </c>
      <c r="AU277" s="164" t="s">
        <v>85</v>
      </c>
      <c r="AV277" s="12" t="s">
        <v>85</v>
      </c>
      <c r="AW277" s="12" t="s">
        <v>37</v>
      </c>
      <c r="AX277" s="12" t="s">
        <v>75</v>
      </c>
      <c r="AY277" s="164" t="s">
        <v>147</v>
      </c>
    </row>
    <row r="278" spans="2:65" s="12" customFormat="1" ht="11.25">
      <c r="B278" s="157"/>
      <c r="D278" s="158" t="s">
        <v>218</v>
      </c>
      <c r="E278" s="164" t="s">
        <v>19</v>
      </c>
      <c r="F278" s="159" t="s">
        <v>1971</v>
      </c>
      <c r="H278" s="160">
        <v>69.599999999999994</v>
      </c>
      <c r="I278" s="161"/>
      <c r="L278" s="157"/>
      <c r="M278" s="162"/>
      <c r="T278" s="163"/>
      <c r="AT278" s="164" t="s">
        <v>218</v>
      </c>
      <c r="AU278" s="164" t="s">
        <v>85</v>
      </c>
      <c r="AV278" s="12" t="s">
        <v>85</v>
      </c>
      <c r="AW278" s="12" t="s">
        <v>37</v>
      </c>
      <c r="AX278" s="12" t="s">
        <v>75</v>
      </c>
      <c r="AY278" s="164" t="s">
        <v>147</v>
      </c>
    </row>
    <row r="279" spans="2:65" s="13" customFormat="1" ht="11.25">
      <c r="B279" s="165"/>
      <c r="D279" s="158" t="s">
        <v>218</v>
      </c>
      <c r="E279" s="166" t="s">
        <v>19</v>
      </c>
      <c r="F279" s="167" t="s">
        <v>390</v>
      </c>
      <c r="H279" s="166" t="s">
        <v>19</v>
      </c>
      <c r="I279" s="168"/>
      <c r="L279" s="165"/>
      <c r="M279" s="169"/>
      <c r="T279" s="170"/>
      <c r="AT279" s="166" t="s">
        <v>218</v>
      </c>
      <c r="AU279" s="166" t="s">
        <v>85</v>
      </c>
      <c r="AV279" s="13" t="s">
        <v>83</v>
      </c>
      <c r="AW279" s="13" t="s">
        <v>37</v>
      </c>
      <c r="AX279" s="13" t="s">
        <v>75</v>
      </c>
      <c r="AY279" s="166" t="s">
        <v>147</v>
      </c>
    </row>
    <row r="280" spans="2:65" s="12" customFormat="1" ht="11.25">
      <c r="B280" s="157"/>
      <c r="D280" s="158" t="s">
        <v>218</v>
      </c>
      <c r="E280" s="164" t="s">
        <v>19</v>
      </c>
      <c r="F280" s="159" t="s">
        <v>1972</v>
      </c>
      <c r="H280" s="160">
        <v>27.6</v>
      </c>
      <c r="I280" s="161"/>
      <c r="L280" s="157"/>
      <c r="M280" s="162"/>
      <c r="T280" s="163"/>
      <c r="AT280" s="164" t="s">
        <v>218</v>
      </c>
      <c r="AU280" s="164" t="s">
        <v>85</v>
      </c>
      <c r="AV280" s="12" t="s">
        <v>85</v>
      </c>
      <c r="AW280" s="12" t="s">
        <v>37</v>
      </c>
      <c r="AX280" s="12" t="s">
        <v>75</v>
      </c>
      <c r="AY280" s="164" t="s">
        <v>147</v>
      </c>
    </row>
    <row r="281" spans="2:65" s="12" customFormat="1" ht="11.25">
      <c r="B281" s="157"/>
      <c r="D281" s="158" t="s">
        <v>218</v>
      </c>
      <c r="E281" s="164" t="s">
        <v>19</v>
      </c>
      <c r="F281" s="159" t="s">
        <v>1973</v>
      </c>
      <c r="H281" s="160">
        <v>34.799999999999997</v>
      </c>
      <c r="I281" s="161"/>
      <c r="L281" s="157"/>
      <c r="M281" s="162"/>
      <c r="T281" s="163"/>
      <c r="AT281" s="164" t="s">
        <v>218</v>
      </c>
      <c r="AU281" s="164" t="s">
        <v>85</v>
      </c>
      <c r="AV281" s="12" t="s">
        <v>85</v>
      </c>
      <c r="AW281" s="12" t="s">
        <v>37</v>
      </c>
      <c r="AX281" s="12" t="s">
        <v>75</v>
      </c>
      <c r="AY281" s="164" t="s">
        <v>147</v>
      </c>
    </row>
    <row r="282" spans="2:65" s="12" customFormat="1" ht="11.25">
      <c r="B282" s="157"/>
      <c r="D282" s="158" t="s">
        <v>218</v>
      </c>
      <c r="E282" s="164" t="s">
        <v>19</v>
      </c>
      <c r="F282" s="159" t="s">
        <v>1959</v>
      </c>
      <c r="H282" s="160">
        <v>8.8000000000000007</v>
      </c>
      <c r="I282" s="161"/>
      <c r="L282" s="157"/>
      <c r="M282" s="162"/>
      <c r="T282" s="163"/>
      <c r="AT282" s="164" t="s">
        <v>218</v>
      </c>
      <c r="AU282" s="164" t="s">
        <v>85</v>
      </c>
      <c r="AV282" s="12" t="s">
        <v>85</v>
      </c>
      <c r="AW282" s="12" t="s">
        <v>37</v>
      </c>
      <c r="AX282" s="12" t="s">
        <v>75</v>
      </c>
      <c r="AY282" s="164" t="s">
        <v>147</v>
      </c>
    </row>
    <row r="283" spans="2:65" s="14" customFormat="1" ht="11.25">
      <c r="B283" s="171"/>
      <c r="D283" s="158" t="s">
        <v>218</v>
      </c>
      <c r="E283" s="172" t="s">
        <v>19</v>
      </c>
      <c r="F283" s="173" t="s">
        <v>256</v>
      </c>
      <c r="H283" s="174">
        <v>220.8</v>
      </c>
      <c r="I283" s="175"/>
      <c r="L283" s="171"/>
      <c r="M283" s="176"/>
      <c r="T283" s="177"/>
      <c r="AT283" s="172" t="s">
        <v>218</v>
      </c>
      <c r="AU283" s="172" t="s">
        <v>85</v>
      </c>
      <c r="AV283" s="14" t="s">
        <v>153</v>
      </c>
      <c r="AW283" s="14" t="s">
        <v>37</v>
      </c>
      <c r="AX283" s="14" t="s">
        <v>83</v>
      </c>
      <c r="AY283" s="172" t="s">
        <v>147</v>
      </c>
    </row>
    <row r="284" spans="2:65" s="12" customFormat="1" ht="11.25">
      <c r="B284" s="157"/>
      <c r="D284" s="158" t="s">
        <v>218</v>
      </c>
      <c r="F284" s="159" t="s">
        <v>1974</v>
      </c>
      <c r="H284" s="160">
        <v>231.84</v>
      </c>
      <c r="I284" s="161"/>
      <c r="L284" s="157"/>
      <c r="M284" s="162"/>
      <c r="T284" s="163"/>
      <c r="AT284" s="164" t="s">
        <v>218</v>
      </c>
      <c r="AU284" s="164" t="s">
        <v>85</v>
      </c>
      <c r="AV284" s="12" t="s">
        <v>85</v>
      </c>
      <c r="AW284" s="12" t="s">
        <v>4</v>
      </c>
      <c r="AX284" s="12" t="s">
        <v>83</v>
      </c>
      <c r="AY284" s="164" t="s">
        <v>147</v>
      </c>
    </row>
    <row r="285" spans="2:65" s="1" customFormat="1" ht="24.2" customHeight="1">
      <c r="B285" s="32"/>
      <c r="C285" s="146" t="s">
        <v>288</v>
      </c>
      <c r="D285" s="146" t="s">
        <v>213</v>
      </c>
      <c r="E285" s="147" t="s">
        <v>720</v>
      </c>
      <c r="F285" s="148" t="s">
        <v>721</v>
      </c>
      <c r="G285" s="149" t="s">
        <v>236</v>
      </c>
      <c r="H285" s="150">
        <v>200.97</v>
      </c>
      <c r="I285" s="151"/>
      <c r="J285" s="152">
        <f>ROUND(I285*H285,2)</f>
        <v>0</v>
      </c>
      <c r="K285" s="153"/>
      <c r="L285" s="154"/>
      <c r="M285" s="155" t="s">
        <v>19</v>
      </c>
      <c r="N285" s="156" t="s">
        <v>46</v>
      </c>
      <c r="P285" s="138">
        <f>O285*H285</f>
        <v>0</v>
      </c>
      <c r="Q285" s="138">
        <v>4.0000000000000003E-5</v>
      </c>
      <c r="R285" s="138">
        <f>Q285*H285</f>
        <v>8.0388000000000005E-3</v>
      </c>
      <c r="S285" s="138">
        <v>0</v>
      </c>
      <c r="T285" s="139">
        <f>S285*H285</f>
        <v>0</v>
      </c>
      <c r="AR285" s="140" t="s">
        <v>186</v>
      </c>
      <c r="AT285" s="140" t="s">
        <v>213</v>
      </c>
      <c r="AU285" s="140" t="s">
        <v>85</v>
      </c>
      <c r="AY285" s="17" t="s">
        <v>147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7" t="s">
        <v>83</v>
      </c>
      <c r="BK285" s="141">
        <f>ROUND(I285*H285,2)</f>
        <v>0</v>
      </c>
      <c r="BL285" s="17" t="s">
        <v>153</v>
      </c>
      <c r="BM285" s="140" t="s">
        <v>722</v>
      </c>
    </row>
    <row r="286" spans="2:65" s="13" customFormat="1" ht="11.25">
      <c r="B286" s="165"/>
      <c r="D286" s="158" t="s">
        <v>218</v>
      </c>
      <c r="E286" s="166" t="s">
        <v>19</v>
      </c>
      <c r="F286" s="167" t="s">
        <v>1954</v>
      </c>
      <c r="H286" s="166" t="s">
        <v>19</v>
      </c>
      <c r="I286" s="168"/>
      <c r="L286" s="165"/>
      <c r="M286" s="169"/>
      <c r="T286" s="170"/>
      <c r="AT286" s="166" t="s">
        <v>218</v>
      </c>
      <c r="AU286" s="166" t="s">
        <v>85</v>
      </c>
      <c r="AV286" s="13" t="s">
        <v>83</v>
      </c>
      <c r="AW286" s="13" t="s">
        <v>37</v>
      </c>
      <c r="AX286" s="13" t="s">
        <v>75</v>
      </c>
      <c r="AY286" s="166" t="s">
        <v>147</v>
      </c>
    </row>
    <row r="287" spans="2:65" s="13" customFormat="1" ht="11.25">
      <c r="B287" s="165"/>
      <c r="D287" s="158" t="s">
        <v>218</v>
      </c>
      <c r="E287" s="166" t="s">
        <v>19</v>
      </c>
      <c r="F287" s="167" t="s">
        <v>410</v>
      </c>
      <c r="H287" s="166" t="s">
        <v>19</v>
      </c>
      <c r="I287" s="168"/>
      <c r="L287" s="165"/>
      <c r="M287" s="169"/>
      <c r="T287" s="170"/>
      <c r="AT287" s="166" t="s">
        <v>218</v>
      </c>
      <c r="AU287" s="166" t="s">
        <v>85</v>
      </c>
      <c r="AV287" s="13" t="s">
        <v>83</v>
      </c>
      <c r="AW287" s="13" t="s">
        <v>37</v>
      </c>
      <c r="AX287" s="13" t="s">
        <v>75</v>
      </c>
      <c r="AY287" s="166" t="s">
        <v>147</v>
      </c>
    </row>
    <row r="288" spans="2:65" s="12" customFormat="1" ht="11.25">
      <c r="B288" s="157"/>
      <c r="D288" s="158" t="s">
        <v>218</v>
      </c>
      <c r="E288" s="164" t="s">
        <v>19</v>
      </c>
      <c r="F288" s="159" t="s">
        <v>1970</v>
      </c>
      <c r="H288" s="160">
        <v>50.6</v>
      </c>
      <c r="I288" s="161"/>
      <c r="L288" s="157"/>
      <c r="M288" s="162"/>
      <c r="T288" s="163"/>
      <c r="AT288" s="164" t="s">
        <v>218</v>
      </c>
      <c r="AU288" s="164" t="s">
        <v>85</v>
      </c>
      <c r="AV288" s="12" t="s">
        <v>85</v>
      </c>
      <c r="AW288" s="12" t="s">
        <v>37</v>
      </c>
      <c r="AX288" s="12" t="s">
        <v>75</v>
      </c>
      <c r="AY288" s="164" t="s">
        <v>147</v>
      </c>
    </row>
    <row r="289" spans="2:65" s="12" customFormat="1" ht="11.25">
      <c r="B289" s="157"/>
      <c r="D289" s="158" t="s">
        <v>218</v>
      </c>
      <c r="E289" s="164" t="s">
        <v>19</v>
      </c>
      <c r="F289" s="159" t="s">
        <v>1971</v>
      </c>
      <c r="H289" s="160">
        <v>69.599999999999994</v>
      </c>
      <c r="I289" s="161"/>
      <c r="L289" s="157"/>
      <c r="M289" s="162"/>
      <c r="T289" s="163"/>
      <c r="AT289" s="164" t="s">
        <v>218</v>
      </c>
      <c r="AU289" s="164" t="s">
        <v>85</v>
      </c>
      <c r="AV289" s="12" t="s">
        <v>85</v>
      </c>
      <c r="AW289" s="12" t="s">
        <v>37</v>
      </c>
      <c r="AX289" s="12" t="s">
        <v>75</v>
      </c>
      <c r="AY289" s="164" t="s">
        <v>147</v>
      </c>
    </row>
    <row r="290" spans="2:65" s="13" customFormat="1" ht="11.25">
      <c r="B290" s="165"/>
      <c r="D290" s="158" t="s">
        <v>218</v>
      </c>
      <c r="E290" s="166" t="s">
        <v>19</v>
      </c>
      <c r="F290" s="167" t="s">
        <v>390</v>
      </c>
      <c r="H290" s="166" t="s">
        <v>19</v>
      </c>
      <c r="I290" s="168"/>
      <c r="L290" s="165"/>
      <c r="M290" s="169"/>
      <c r="T290" s="170"/>
      <c r="AT290" s="166" t="s">
        <v>218</v>
      </c>
      <c r="AU290" s="166" t="s">
        <v>85</v>
      </c>
      <c r="AV290" s="13" t="s">
        <v>83</v>
      </c>
      <c r="AW290" s="13" t="s">
        <v>37</v>
      </c>
      <c r="AX290" s="13" t="s">
        <v>75</v>
      </c>
      <c r="AY290" s="166" t="s">
        <v>147</v>
      </c>
    </row>
    <row r="291" spans="2:65" s="12" customFormat="1" ht="11.25">
      <c r="B291" s="157"/>
      <c r="D291" s="158" t="s">
        <v>218</v>
      </c>
      <c r="E291" s="164" t="s">
        <v>19</v>
      </c>
      <c r="F291" s="159" t="s">
        <v>1972</v>
      </c>
      <c r="H291" s="160">
        <v>27.6</v>
      </c>
      <c r="I291" s="161"/>
      <c r="L291" s="157"/>
      <c r="M291" s="162"/>
      <c r="T291" s="163"/>
      <c r="AT291" s="164" t="s">
        <v>218</v>
      </c>
      <c r="AU291" s="164" t="s">
        <v>85</v>
      </c>
      <c r="AV291" s="12" t="s">
        <v>85</v>
      </c>
      <c r="AW291" s="12" t="s">
        <v>37</v>
      </c>
      <c r="AX291" s="12" t="s">
        <v>75</v>
      </c>
      <c r="AY291" s="164" t="s">
        <v>147</v>
      </c>
    </row>
    <row r="292" spans="2:65" s="12" customFormat="1" ht="11.25">
      <c r="B292" s="157"/>
      <c r="D292" s="158" t="s">
        <v>218</v>
      </c>
      <c r="E292" s="164" t="s">
        <v>19</v>
      </c>
      <c r="F292" s="159" t="s">
        <v>1973</v>
      </c>
      <c r="H292" s="160">
        <v>34.799999999999997</v>
      </c>
      <c r="I292" s="161"/>
      <c r="L292" s="157"/>
      <c r="M292" s="162"/>
      <c r="T292" s="163"/>
      <c r="AT292" s="164" t="s">
        <v>218</v>
      </c>
      <c r="AU292" s="164" t="s">
        <v>85</v>
      </c>
      <c r="AV292" s="12" t="s">
        <v>85</v>
      </c>
      <c r="AW292" s="12" t="s">
        <v>37</v>
      </c>
      <c r="AX292" s="12" t="s">
        <v>75</v>
      </c>
      <c r="AY292" s="164" t="s">
        <v>147</v>
      </c>
    </row>
    <row r="293" spans="2:65" s="12" customFormat="1" ht="11.25">
      <c r="B293" s="157"/>
      <c r="D293" s="158" t="s">
        <v>218</v>
      </c>
      <c r="E293" s="164" t="s">
        <v>19</v>
      </c>
      <c r="F293" s="159" t="s">
        <v>1959</v>
      </c>
      <c r="H293" s="160">
        <v>8.8000000000000007</v>
      </c>
      <c r="I293" s="161"/>
      <c r="L293" s="157"/>
      <c r="M293" s="162"/>
      <c r="T293" s="163"/>
      <c r="AT293" s="164" t="s">
        <v>218</v>
      </c>
      <c r="AU293" s="164" t="s">
        <v>85</v>
      </c>
      <c r="AV293" s="12" t="s">
        <v>85</v>
      </c>
      <c r="AW293" s="12" t="s">
        <v>37</v>
      </c>
      <c r="AX293" s="12" t="s">
        <v>75</v>
      </c>
      <c r="AY293" s="164" t="s">
        <v>147</v>
      </c>
    </row>
    <row r="294" spans="2:65" s="14" customFormat="1" ht="11.25">
      <c r="B294" s="171"/>
      <c r="D294" s="158" t="s">
        <v>218</v>
      </c>
      <c r="E294" s="172" t="s">
        <v>19</v>
      </c>
      <c r="F294" s="173" t="s">
        <v>256</v>
      </c>
      <c r="H294" s="174">
        <v>191.39999999999998</v>
      </c>
      <c r="I294" s="175"/>
      <c r="L294" s="171"/>
      <c r="M294" s="176"/>
      <c r="T294" s="177"/>
      <c r="AT294" s="172" t="s">
        <v>218</v>
      </c>
      <c r="AU294" s="172" t="s">
        <v>85</v>
      </c>
      <c r="AV294" s="14" t="s">
        <v>153</v>
      </c>
      <c r="AW294" s="14" t="s">
        <v>37</v>
      </c>
      <c r="AX294" s="14" t="s">
        <v>83</v>
      </c>
      <c r="AY294" s="172" t="s">
        <v>147</v>
      </c>
    </row>
    <row r="295" spans="2:65" s="12" customFormat="1" ht="11.25">
      <c r="B295" s="157"/>
      <c r="D295" s="158" t="s">
        <v>218</v>
      </c>
      <c r="F295" s="159" t="s">
        <v>1975</v>
      </c>
      <c r="H295" s="160">
        <v>200.97</v>
      </c>
      <c r="I295" s="161"/>
      <c r="L295" s="157"/>
      <c r="M295" s="162"/>
      <c r="T295" s="163"/>
      <c r="AT295" s="164" t="s">
        <v>218</v>
      </c>
      <c r="AU295" s="164" t="s">
        <v>85</v>
      </c>
      <c r="AV295" s="12" t="s">
        <v>85</v>
      </c>
      <c r="AW295" s="12" t="s">
        <v>4</v>
      </c>
      <c r="AX295" s="12" t="s">
        <v>83</v>
      </c>
      <c r="AY295" s="164" t="s">
        <v>147</v>
      </c>
    </row>
    <row r="296" spans="2:65" s="1" customFormat="1" ht="24.2" customHeight="1">
      <c r="B296" s="32"/>
      <c r="C296" s="146" t="s">
        <v>292</v>
      </c>
      <c r="D296" s="146" t="s">
        <v>213</v>
      </c>
      <c r="E296" s="147" t="s">
        <v>725</v>
      </c>
      <c r="F296" s="148" t="s">
        <v>726</v>
      </c>
      <c r="G296" s="149" t="s">
        <v>236</v>
      </c>
      <c r="H296" s="150">
        <v>40.950000000000003</v>
      </c>
      <c r="I296" s="151"/>
      <c r="J296" s="152">
        <f>ROUND(I296*H296,2)</f>
        <v>0</v>
      </c>
      <c r="K296" s="153"/>
      <c r="L296" s="154"/>
      <c r="M296" s="155" t="s">
        <v>19</v>
      </c>
      <c r="N296" s="156" t="s">
        <v>46</v>
      </c>
      <c r="P296" s="138">
        <f>O296*H296</f>
        <v>0</v>
      </c>
      <c r="Q296" s="138">
        <v>2.9999999999999997E-4</v>
      </c>
      <c r="R296" s="138">
        <f>Q296*H296</f>
        <v>1.2284999999999999E-2</v>
      </c>
      <c r="S296" s="138">
        <v>0</v>
      </c>
      <c r="T296" s="139">
        <f>S296*H296</f>
        <v>0</v>
      </c>
      <c r="AR296" s="140" t="s">
        <v>186</v>
      </c>
      <c r="AT296" s="140" t="s">
        <v>213</v>
      </c>
      <c r="AU296" s="140" t="s">
        <v>85</v>
      </c>
      <c r="AY296" s="17" t="s">
        <v>147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7" t="s">
        <v>83</v>
      </c>
      <c r="BK296" s="141">
        <f>ROUND(I296*H296,2)</f>
        <v>0</v>
      </c>
      <c r="BL296" s="17" t="s">
        <v>153</v>
      </c>
      <c r="BM296" s="140" t="s">
        <v>727</v>
      </c>
    </row>
    <row r="297" spans="2:65" s="13" customFormat="1" ht="11.25">
      <c r="B297" s="165"/>
      <c r="D297" s="158" t="s">
        <v>218</v>
      </c>
      <c r="E297" s="166" t="s">
        <v>19</v>
      </c>
      <c r="F297" s="167" t="s">
        <v>1976</v>
      </c>
      <c r="H297" s="166" t="s">
        <v>19</v>
      </c>
      <c r="I297" s="168"/>
      <c r="L297" s="165"/>
      <c r="M297" s="169"/>
      <c r="T297" s="170"/>
      <c r="AT297" s="166" t="s">
        <v>218</v>
      </c>
      <c r="AU297" s="166" t="s">
        <v>85</v>
      </c>
      <c r="AV297" s="13" t="s">
        <v>83</v>
      </c>
      <c r="AW297" s="13" t="s">
        <v>37</v>
      </c>
      <c r="AX297" s="13" t="s">
        <v>75</v>
      </c>
      <c r="AY297" s="166" t="s">
        <v>147</v>
      </c>
    </row>
    <row r="298" spans="2:65" s="13" customFormat="1" ht="11.25">
      <c r="B298" s="165"/>
      <c r="D298" s="158" t="s">
        <v>218</v>
      </c>
      <c r="E298" s="166" t="s">
        <v>19</v>
      </c>
      <c r="F298" s="167" t="s">
        <v>410</v>
      </c>
      <c r="H298" s="166" t="s">
        <v>19</v>
      </c>
      <c r="I298" s="168"/>
      <c r="L298" s="165"/>
      <c r="M298" s="169"/>
      <c r="T298" s="170"/>
      <c r="AT298" s="166" t="s">
        <v>218</v>
      </c>
      <c r="AU298" s="166" t="s">
        <v>85</v>
      </c>
      <c r="AV298" s="13" t="s">
        <v>83</v>
      </c>
      <c r="AW298" s="13" t="s">
        <v>37</v>
      </c>
      <c r="AX298" s="13" t="s">
        <v>75</v>
      </c>
      <c r="AY298" s="166" t="s">
        <v>147</v>
      </c>
    </row>
    <row r="299" spans="2:65" s="12" customFormat="1" ht="11.25">
      <c r="B299" s="157"/>
      <c r="D299" s="158" t="s">
        <v>218</v>
      </c>
      <c r="E299" s="164" t="s">
        <v>19</v>
      </c>
      <c r="F299" s="159" t="s">
        <v>1977</v>
      </c>
      <c r="H299" s="160">
        <v>11</v>
      </c>
      <c r="I299" s="161"/>
      <c r="L299" s="157"/>
      <c r="M299" s="162"/>
      <c r="T299" s="163"/>
      <c r="AT299" s="164" t="s">
        <v>218</v>
      </c>
      <c r="AU299" s="164" t="s">
        <v>85</v>
      </c>
      <c r="AV299" s="12" t="s">
        <v>85</v>
      </c>
      <c r="AW299" s="12" t="s">
        <v>37</v>
      </c>
      <c r="AX299" s="12" t="s">
        <v>75</v>
      </c>
      <c r="AY299" s="164" t="s">
        <v>147</v>
      </c>
    </row>
    <row r="300" spans="2:65" s="12" customFormat="1" ht="11.25">
      <c r="B300" s="157"/>
      <c r="D300" s="158" t="s">
        <v>218</v>
      </c>
      <c r="E300" s="164" t="s">
        <v>19</v>
      </c>
      <c r="F300" s="159" t="s">
        <v>1978</v>
      </c>
      <c r="H300" s="160">
        <v>12</v>
      </c>
      <c r="I300" s="161"/>
      <c r="L300" s="157"/>
      <c r="M300" s="162"/>
      <c r="T300" s="163"/>
      <c r="AT300" s="164" t="s">
        <v>218</v>
      </c>
      <c r="AU300" s="164" t="s">
        <v>85</v>
      </c>
      <c r="AV300" s="12" t="s">
        <v>85</v>
      </c>
      <c r="AW300" s="12" t="s">
        <v>37</v>
      </c>
      <c r="AX300" s="12" t="s">
        <v>75</v>
      </c>
      <c r="AY300" s="164" t="s">
        <v>147</v>
      </c>
    </row>
    <row r="301" spans="2:65" s="13" customFormat="1" ht="11.25">
      <c r="B301" s="165"/>
      <c r="D301" s="158" t="s">
        <v>218</v>
      </c>
      <c r="E301" s="166" t="s">
        <v>19</v>
      </c>
      <c r="F301" s="167" t="s">
        <v>390</v>
      </c>
      <c r="H301" s="166" t="s">
        <v>19</v>
      </c>
      <c r="I301" s="168"/>
      <c r="L301" s="165"/>
      <c r="M301" s="169"/>
      <c r="T301" s="170"/>
      <c r="AT301" s="166" t="s">
        <v>218</v>
      </c>
      <c r="AU301" s="166" t="s">
        <v>85</v>
      </c>
      <c r="AV301" s="13" t="s">
        <v>83</v>
      </c>
      <c r="AW301" s="13" t="s">
        <v>37</v>
      </c>
      <c r="AX301" s="13" t="s">
        <v>75</v>
      </c>
      <c r="AY301" s="166" t="s">
        <v>147</v>
      </c>
    </row>
    <row r="302" spans="2:65" s="12" customFormat="1" ht="11.25">
      <c r="B302" s="157"/>
      <c r="D302" s="158" t="s">
        <v>218</v>
      </c>
      <c r="E302" s="164" t="s">
        <v>19</v>
      </c>
      <c r="F302" s="159" t="s">
        <v>1979</v>
      </c>
      <c r="H302" s="160">
        <v>6</v>
      </c>
      <c r="I302" s="161"/>
      <c r="L302" s="157"/>
      <c r="M302" s="162"/>
      <c r="T302" s="163"/>
      <c r="AT302" s="164" t="s">
        <v>218</v>
      </c>
      <c r="AU302" s="164" t="s">
        <v>85</v>
      </c>
      <c r="AV302" s="12" t="s">
        <v>85</v>
      </c>
      <c r="AW302" s="12" t="s">
        <v>37</v>
      </c>
      <c r="AX302" s="12" t="s">
        <v>75</v>
      </c>
      <c r="AY302" s="164" t="s">
        <v>147</v>
      </c>
    </row>
    <row r="303" spans="2:65" s="12" customFormat="1" ht="11.25">
      <c r="B303" s="157"/>
      <c r="D303" s="158" t="s">
        <v>218</v>
      </c>
      <c r="E303" s="164" t="s">
        <v>19</v>
      </c>
      <c r="F303" s="159" t="s">
        <v>1979</v>
      </c>
      <c r="H303" s="160">
        <v>6</v>
      </c>
      <c r="I303" s="161"/>
      <c r="L303" s="157"/>
      <c r="M303" s="162"/>
      <c r="T303" s="163"/>
      <c r="AT303" s="164" t="s">
        <v>218</v>
      </c>
      <c r="AU303" s="164" t="s">
        <v>85</v>
      </c>
      <c r="AV303" s="12" t="s">
        <v>85</v>
      </c>
      <c r="AW303" s="12" t="s">
        <v>37</v>
      </c>
      <c r="AX303" s="12" t="s">
        <v>75</v>
      </c>
      <c r="AY303" s="164" t="s">
        <v>147</v>
      </c>
    </row>
    <row r="304" spans="2:65" s="12" customFormat="1" ht="11.25">
      <c r="B304" s="157"/>
      <c r="D304" s="158" t="s">
        <v>218</v>
      </c>
      <c r="E304" s="164" t="s">
        <v>19</v>
      </c>
      <c r="F304" s="159" t="s">
        <v>1980</v>
      </c>
      <c r="H304" s="160">
        <v>4</v>
      </c>
      <c r="I304" s="161"/>
      <c r="L304" s="157"/>
      <c r="M304" s="162"/>
      <c r="T304" s="163"/>
      <c r="AT304" s="164" t="s">
        <v>218</v>
      </c>
      <c r="AU304" s="164" t="s">
        <v>85</v>
      </c>
      <c r="AV304" s="12" t="s">
        <v>85</v>
      </c>
      <c r="AW304" s="12" t="s">
        <v>37</v>
      </c>
      <c r="AX304" s="12" t="s">
        <v>75</v>
      </c>
      <c r="AY304" s="164" t="s">
        <v>147</v>
      </c>
    </row>
    <row r="305" spans="2:65" s="14" customFormat="1" ht="11.25">
      <c r="B305" s="171"/>
      <c r="D305" s="158" t="s">
        <v>218</v>
      </c>
      <c r="E305" s="172" t="s">
        <v>19</v>
      </c>
      <c r="F305" s="173" t="s">
        <v>256</v>
      </c>
      <c r="H305" s="174">
        <v>39</v>
      </c>
      <c r="I305" s="175"/>
      <c r="L305" s="171"/>
      <c r="M305" s="176"/>
      <c r="T305" s="177"/>
      <c r="AT305" s="172" t="s">
        <v>218</v>
      </c>
      <c r="AU305" s="172" t="s">
        <v>85</v>
      </c>
      <c r="AV305" s="14" t="s">
        <v>153</v>
      </c>
      <c r="AW305" s="14" t="s">
        <v>37</v>
      </c>
      <c r="AX305" s="14" t="s">
        <v>83</v>
      </c>
      <c r="AY305" s="172" t="s">
        <v>147</v>
      </c>
    </row>
    <row r="306" spans="2:65" s="12" customFormat="1" ht="11.25">
      <c r="B306" s="157"/>
      <c r="D306" s="158" t="s">
        <v>218</v>
      </c>
      <c r="F306" s="159" t="s">
        <v>1981</v>
      </c>
      <c r="H306" s="160">
        <v>40.950000000000003</v>
      </c>
      <c r="I306" s="161"/>
      <c r="L306" s="157"/>
      <c r="M306" s="162"/>
      <c r="T306" s="163"/>
      <c r="AT306" s="164" t="s">
        <v>218</v>
      </c>
      <c r="AU306" s="164" t="s">
        <v>85</v>
      </c>
      <c r="AV306" s="12" t="s">
        <v>85</v>
      </c>
      <c r="AW306" s="12" t="s">
        <v>4</v>
      </c>
      <c r="AX306" s="12" t="s">
        <v>83</v>
      </c>
      <c r="AY306" s="164" t="s">
        <v>147</v>
      </c>
    </row>
    <row r="307" spans="2:65" s="1" customFormat="1" ht="24.2" customHeight="1">
      <c r="B307" s="32"/>
      <c r="C307" s="146" t="s">
        <v>296</v>
      </c>
      <c r="D307" s="146" t="s">
        <v>213</v>
      </c>
      <c r="E307" s="147" t="s">
        <v>738</v>
      </c>
      <c r="F307" s="148" t="s">
        <v>739</v>
      </c>
      <c r="G307" s="149" t="s">
        <v>236</v>
      </c>
      <c r="H307" s="150">
        <v>40.950000000000003</v>
      </c>
      <c r="I307" s="151"/>
      <c r="J307" s="152">
        <f>ROUND(I307*H307,2)</f>
        <v>0</v>
      </c>
      <c r="K307" s="153"/>
      <c r="L307" s="154"/>
      <c r="M307" s="155" t="s">
        <v>19</v>
      </c>
      <c r="N307" s="156" t="s">
        <v>46</v>
      </c>
      <c r="P307" s="138">
        <f>O307*H307</f>
        <v>0</v>
      </c>
      <c r="Q307" s="138">
        <v>2.0000000000000001E-4</v>
      </c>
      <c r="R307" s="138">
        <f>Q307*H307</f>
        <v>8.1900000000000011E-3</v>
      </c>
      <c r="S307" s="138">
        <v>0</v>
      </c>
      <c r="T307" s="139">
        <f>S307*H307</f>
        <v>0</v>
      </c>
      <c r="AR307" s="140" t="s">
        <v>186</v>
      </c>
      <c r="AT307" s="140" t="s">
        <v>213</v>
      </c>
      <c r="AU307" s="140" t="s">
        <v>85</v>
      </c>
      <c r="AY307" s="17" t="s">
        <v>147</v>
      </c>
      <c r="BE307" s="141">
        <f>IF(N307="základní",J307,0)</f>
        <v>0</v>
      </c>
      <c r="BF307" s="141">
        <f>IF(N307="snížená",J307,0)</f>
        <v>0</v>
      </c>
      <c r="BG307" s="141">
        <f>IF(N307="zákl. přenesená",J307,0)</f>
        <v>0</v>
      </c>
      <c r="BH307" s="141">
        <f>IF(N307="sníž. přenesená",J307,0)</f>
        <v>0</v>
      </c>
      <c r="BI307" s="141">
        <f>IF(N307="nulová",J307,0)</f>
        <v>0</v>
      </c>
      <c r="BJ307" s="17" t="s">
        <v>83</v>
      </c>
      <c r="BK307" s="141">
        <f>ROUND(I307*H307,2)</f>
        <v>0</v>
      </c>
      <c r="BL307" s="17" t="s">
        <v>153</v>
      </c>
      <c r="BM307" s="140" t="s">
        <v>740</v>
      </c>
    </row>
    <row r="308" spans="2:65" s="13" customFormat="1" ht="11.25">
      <c r="B308" s="165"/>
      <c r="D308" s="158" t="s">
        <v>218</v>
      </c>
      <c r="E308" s="166" t="s">
        <v>19</v>
      </c>
      <c r="F308" s="167" t="s">
        <v>1948</v>
      </c>
      <c r="H308" s="166" t="s">
        <v>19</v>
      </c>
      <c r="I308" s="168"/>
      <c r="L308" s="165"/>
      <c r="M308" s="169"/>
      <c r="T308" s="170"/>
      <c r="AT308" s="166" t="s">
        <v>218</v>
      </c>
      <c r="AU308" s="166" t="s">
        <v>85</v>
      </c>
      <c r="AV308" s="13" t="s">
        <v>83</v>
      </c>
      <c r="AW308" s="13" t="s">
        <v>37</v>
      </c>
      <c r="AX308" s="13" t="s">
        <v>75</v>
      </c>
      <c r="AY308" s="166" t="s">
        <v>147</v>
      </c>
    </row>
    <row r="309" spans="2:65" s="13" customFormat="1" ht="11.25">
      <c r="B309" s="165"/>
      <c r="D309" s="158" t="s">
        <v>218</v>
      </c>
      <c r="E309" s="166" t="s">
        <v>19</v>
      </c>
      <c r="F309" s="167" t="s">
        <v>410</v>
      </c>
      <c r="H309" s="166" t="s">
        <v>19</v>
      </c>
      <c r="I309" s="168"/>
      <c r="L309" s="165"/>
      <c r="M309" s="169"/>
      <c r="T309" s="170"/>
      <c r="AT309" s="166" t="s">
        <v>218</v>
      </c>
      <c r="AU309" s="166" t="s">
        <v>85</v>
      </c>
      <c r="AV309" s="13" t="s">
        <v>83</v>
      </c>
      <c r="AW309" s="13" t="s">
        <v>37</v>
      </c>
      <c r="AX309" s="13" t="s">
        <v>75</v>
      </c>
      <c r="AY309" s="166" t="s">
        <v>147</v>
      </c>
    </row>
    <row r="310" spans="2:65" s="12" customFormat="1" ht="11.25">
      <c r="B310" s="157"/>
      <c r="D310" s="158" t="s">
        <v>218</v>
      </c>
      <c r="E310" s="164" t="s">
        <v>19</v>
      </c>
      <c r="F310" s="159" t="s">
        <v>1977</v>
      </c>
      <c r="H310" s="160">
        <v>11</v>
      </c>
      <c r="I310" s="161"/>
      <c r="L310" s="157"/>
      <c r="M310" s="162"/>
      <c r="T310" s="163"/>
      <c r="AT310" s="164" t="s">
        <v>218</v>
      </c>
      <c r="AU310" s="164" t="s">
        <v>85</v>
      </c>
      <c r="AV310" s="12" t="s">
        <v>85</v>
      </c>
      <c r="AW310" s="12" t="s">
        <v>37</v>
      </c>
      <c r="AX310" s="12" t="s">
        <v>75</v>
      </c>
      <c r="AY310" s="164" t="s">
        <v>147</v>
      </c>
    </row>
    <row r="311" spans="2:65" s="12" customFormat="1" ht="11.25">
      <c r="B311" s="157"/>
      <c r="D311" s="158" t="s">
        <v>218</v>
      </c>
      <c r="E311" s="164" t="s">
        <v>19</v>
      </c>
      <c r="F311" s="159" t="s">
        <v>1978</v>
      </c>
      <c r="H311" s="160">
        <v>12</v>
      </c>
      <c r="I311" s="161"/>
      <c r="L311" s="157"/>
      <c r="M311" s="162"/>
      <c r="T311" s="163"/>
      <c r="AT311" s="164" t="s">
        <v>218</v>
      </c>
      <c r="AU311" s="164" t="s">
        <v>85</v>
      </c>
      <c r="AV311" s="12" t="s">
        <v>85</v>
      </c>
      <c r="AW311" s="12" t="s">
        <v>37</v>
      </c>
      <c r="AX311" s="12" t="s">
        <v>75</v>
      </c>
      <c r="AY311" s="164" t="s">
        <v>147</v>
      </c>
    </row>
    <row r="312" spans="2:65" s="13" customFormat="1" ht="11.25">
      <c r="B312" s="165"/>
      <c r="D312" s="158" t="s">
        <v>218</v>
      </c>
      <c r="E312" s="166" t="s">
        <v>19</v>
      </c>
      <c r="F312" s="167" t="s">
        <v>390</v>
      </c>
      <c r="H312" s="166" t="s">
        <v>19</v>
      </c>
      <c r="I312" s="168"/>
      <c r="L312" s="165"/>
      <c r="M312" s="169"/>
      <c r="T312" s="170"/>
      <c r="AT312" s="166" t="s">
        <v>218</v>
      </c>
      <c r="AU312" s="166" t="s">
        <v>85</v>
      </c>
      <c r="AV312" s="13" t="s">
        <v>83</v>
      </c>
      <c r="AW312" s="13" t="s">
        <v>37</v>
      </c>
      <c r="AX312" s="13" t="s">
        <v>75</v>
      </c>
      <c r="AY312" s="166" t="s">
        <v>147</v>
      </c>
    </row>
    <row r="313" spans="2:65" s="12" customFormat="1" ht="11.25">
      <c r="B313" s="157"/>
      <c r="D313" s="158" t="s">
        <v>218</v>
      </c>
      <c r="E313" s="164" t="s">
        <v>19</v>
      </c>
      <c r="F313" s="159" t="s">
        <v>1979</v>
      </c>
      <c r="H313" s="160">
        <v>6</v>
      </c>
      <c r="I313" s="161"/>
      <c r="L313" s="157"/>
      <c r="M313" s="162"/>
      <c r="T313" s="163"/>
      <c r="AT313" s="164" t="s">
        <v>218</v>
      </c>
      <c r="AU313" s="164" t="s">
        <v>85</v>
      </c>
      <c r="AV313" s="12" t="s">
        <v>85</v>
      </c>
      <c r="AW313" s="12" t="s">
        <v>37</v>
      </c>
      <c r="AX313" s="12" t="s">
        <v>75</v>
      </c>
      <c r="AY313" s="164" t="s">
        <v>147</v>
      </c>
    </row>
    <row r="314" spans="2:65" s="12" customFormat="1" ht="11.25">
      <c r="B314" s="157"/>
      <c r="D314" s="158" t="s">
        <v>218</v>
      </c>
      <c r="E314" s="164" t="s">
        <v>19</v>
      </c>
      <c r="F314" s="159" t="s">
        <v>1979</v>
      </c>
      <c r="H314" s="160">
        <v>6</v>
      </c>
      <c r="I314" s="161"/>
      <c r="L314" s="157"/>
      <c r="M314" s="162"/>
      <c r="T314" s="163"/>
      <c r="AT314" s="164" t="s">
        <v>218</v>
      </c>
      <c r="AU314" s="164" t="s">
        <v>85</v>
      </c>
      <c r="AV314" s="12" t="s">
        <v>85</v>
      </c>
      <c r="AW314" s="12" t="s">
        <v>37</v>
      </c>
      <c r="AX314" s="12" t="s">
        <v>75</v>
      </c>
      <c r="AY314" s="164" t="s">
        <v>147</v>
      </c>
    </row>
    <row r="315" spans="2:65" s="12" customFormat="1" ht="11.25">
      <c r="B315" s="157"/>
      <c r="D315" s="158" t="s">
        <v>218</v>
      </c>
      <c r="E315" s="164" t="s">
        <v>19</v>
      </c>
      <c r="F315" s="159" t="s">
        <v>1980</v>
      </c>
      <c r="H315" s="160">
        <v>4</v>
      </c>
      <c r="I315" s="161"/>
      <c r="L315" s="157"/>
      <c r="M315" s="162"/>
      <c r="T315" s="163"/>
      <c r="AT315" s="164" t="s">
        <v>218</v>
      </c>
      <c r="AU315" s="164" t="s">
        <v>85</v>
      </c>
      <c r="AV315" s="12" t="s">
        <v>85</v>
      </c>
      <c r="AW315" s="12" t="s">
        <v>37</v>
      </c>
      <c r="AX315" s="12" t="s">
        <v>75</v>
      </c>
      <c r="AY315" s="164" t="s">
        <v>147</v>
      </c>
    </row>
    <row r="316" spans="2:65" s="14" customFormat="1" ht="11.25">
      <c r="B316" s="171"/>
      <c r="D316" s="158" t="s">
        <v>218</v>
      </c>
      <c r="E316" s="172" t="s">
        <v>19</v>
      </c>
      <c r="F316" s="173" t="s">
        <v>256</v>
      </c>
      <c r="H316" s="174">
        <v>39</v>
      </c>
      <c r="I316" s="175"/>
      <c r="L316" s="171"/>
      <c r="M316" s="176"/>
      <c r="T316" s="177"/>
      <c r="AT316" s="172" t="s">
        <v>218</v>
      </c>
      <c r="AU316" s="172" t="s">
        <v>85</v>
      </c>
      <c r="AV316" s="14" t="s">
        <v>153</v>
      </c>
      <c r="AW316" s="14" t="s">
        <v>37</v>
      </c>
      <c r="AX316" s="14" t="s">
        <v>83</v>
      </c>
      <c r="AY316" s="172" t="s">
        <v>147</v>
      </c>
    </row>
    <row r="317" spans="2:65" s="12" customFormat="1" ht="11.25">
      <c r="B317" s="157"/>
      <c r="D317" s="158" t="s">
        <v>218</v>
      </c>
      <c r="F317" s="159" t="s">
        <v>1981</v>
      </c>
      <c r="H317" s="160">
        <v>40.950000000000003</v>
      </c>
      <c r="I317" s="161"/>
      <c r="L317" s="157"/>
      <c r="M317" s="162"/>
      <c r="T317" s="163"/>
      <c r="AT317" s="164" t="s">
        <v>218</v>
      </c>
      <c r="AU317" s="164" t="s">
        <v>85</v>
      </c>
      <c r="AV317" s="12" t="s">
        <v>85</v>
      </c>
      <c r="AW317" s="12" t="s">
        <v>4</v>
      </c>
      <c r="AX317" s="12" t="s">
        <v>83</v>
      </c>
      <c r="AY317" s="164" t="s">
        <v>147</v>
      </c>
    </row>
    <row r="318" spans="2:65" s="1" customFormat="1" ht="62.65" customHeight="1">
      <c r="B318" s="32"/>
      <c r="C318" s="128" t="s">
        <v>303</v>
      </c>
      <c r="D318" s="128" t="s">
        <v>149</v>
      </c>
      <c r="E318" s="129" t="s">
        <v>1982</v>
      </c>
      <c r="F318" s="130" t="s">
        <v>1983</v>
      </c>
      <c r="G318" s="131" t="s">
        <v>159</v>
      </c>
      <c r="H318" s="132">
        <v>299.68</v>
      </c>
      <c r="I318" s="133"/>
      <c r="J318" s="134">
        <f>ROUND(I318*H318,2)</f>
        <v>0</v>
      </c>
      <c r="K318" s="135"/>
      <c r="L318" s="32"/>
      <c r="M318" s="136" t="s">
        <v>19</v>
      </c>
      <c r="N318" s="137" t="s">
        <v>46</v>
      </c>
      <c r="P318" s="138">
        <f>O318*H318</f>
        <v>0</v>
      </c>
      <c r="Q318" s="138">
        <v>1.187E-2</v>
      </c>
      <c r="R318" s="138">
        <f>Q318*H318</f>
        <v>3.5572016</v>
      </c>
      <c r="S318" s="138">
        <v>0</v>
      </c>
      <c r="T318" s="139">
        <f>S318*H318</f>
        <v>0</v>
      </c>
      <c r="AR318" s="140" t="s">
        <v>153</v>
      </c>
      <c r="AT318" s="140" t="s">
        <v>149</v>
      </c>
      <c r="AU318" s="140" t="s">
        <v>85</v>
      </c>
      <c r="AY318" s="17" t="s">
        <v>147</v>
      </c>
      <c r="BE318" s="141">
        <f>IF(N318="základní",J318,0)</f>
        <v>0</v>
      </c>
      <c r="BF318" s="141">
        <f>IF(N318="snížená",J318,0)</f>
        <v>0</v>
      </c>
      <c r="BG318" s="141">
        <f>IF(N318="zákl. přenesená",J318,0)</f>
        <v>0</v>
      </c>
      <c r="BH318" s="141">
        <f>IF(N318="sníž. přenesená",J318,0)</f>
        <v>0</v>
      </c>
      <c r="BI318" s="141">
        <f>IF(N318="nulová",J318,0)</f>
        <v>0</v>
      </c>
      <c r="BJ318" s="17" t="s">
        <v>83</v>
      </c>
      <c r="BK318" s="141">
        <f>ROUND(I318*H318,2)</f>
        <v>0</v>
      </c>
      <c r="BL318" s="17" t="s">
        <v>153</v>
      </c>
      <c r="BM318" s="140" t="s">
        <v>1984</v>
      </c>
    </row>
    <row r="319" spans="2:65" s="1" customFormat="1" ht="11.25">
      <c r="B319" s="32"/>
      <c r="D319" s="142" t="s">
        <v>155</v>
      </c>
      <c r="F319" s="143" t="s">
        <v>1985</v>
      </c>
      <c r="I319" s="144"/>
      <c r="L319" s="32"/>
      <c r="M319" s="145"/>
      <c r="T319" s="53"/>
      <c r="AT319" s="17" t="s">
        <v>155</v>
      </c>
      <c r="AU319" s="17" t="s">
        <v>85</v>
      </c>
    </row>
    <row r="320" spans="2:65" s="13" customFormat="1" ht="11.25">
      <c r="B320" s="165"/>
      <c r="D320" s="158" t="s">
        <v>218</v>
      </c>
      <c r="E320" s="166" t="s">
        <v>19</v>
      </c>
      <c r="F320" s="167" t="s">
        <v>386</v>
      </c>
      <c r="H320" s="166" t="s">
        <v>19</v>
      </c>
      <c r="I320" s="168"/>
      <c r="L320" s="165"/>
      <c r="M320" s="169"/>
      <c r="T320" s="170"/>
      <c r="AT320" s="166" t="s">
        <v>218</v>
      </c>
      <c r="AU320" s="166" t="s">
        <v>85</v>
      </c>
      <c r="AV320" s="13" t="s">
        <v>83</v>
      </c>
      <c r="AW320" s="13" t="s">
        <v>37</v>
      </c>
      <c r="AX320" s="13" t="s">
        <v>75</v>
      </c>
      <c r="AY320" s="166" t="s">
        <v>147</v>
      </c>
    </row>
    <row r="321" spans="2:65" s="12" customFormat="1" ht="11.25">
      <c r="B321" s="157"/>
      <c r="D321" s="158" t="s">
        <v>218</v>
      </c>
      <c r="E321" s="164" t="s">
        <v>19</v>
      </c>
      <c r="F321" s="159" t="s">
        <v>1919</v>
      </c>
      <c r="H321" s="160">
        <v>143.11500000000001</v>
      </c>
      <c r="I321" s="161"/>
      <c r="L321" s="157"/>
      <c r="M321" s="162"/>
      <c r="T321" s="163"/>
      <c r="AT321" s="164" t="s">
        <v>218</v>
      </c>
      <c r="AU321" s="164" t="s">
        <v>85</v>
      </c>
      <c r="AV321" s="12" t="s">
        <v>85</v>
      </c>
      <c r="AW321" s="12" t="s">
        <v>37</v>
      </c>
      <c r="AX321" s="12" t="s">
        <v>75</v>
      </c>
      <c r="AY321" s="164" t="s">
        <v>147</v>
      </c>
    </row>
    <row r="322" spans="2:65" s="13" customFormat="1" ht="11.25">
      <c r="B322" s="165"/>
      <c r="D322" s="158" t="s">
        <v>218</v>
      </c>
      <c r="E322" s="166" t="s">
        <v>19</v>
      </c>
      <c r="F322" s="167" t="s">
        <v>383</v>
      </c>
      <c r="H322" s="166" t="s">
        <v>19</v>
      </c>
      <c r="I322" s="168"/>
      <c r="L322" s="165"/>
      <c r="M322" s="169"/>
      <c r="T322" s="170"/>
      <c r="AT322" s="166" t="s">
        <v>218</v>
      </c>
      <c r="AU322" s="166" t="s">
        <v>85</v>
      </c>
      <c r="AV322" s="13" t="s">
        <v>83</v>
      </c>
      <c r="AW322" s="13" t="s">
        <v>37</v>
      </c>
      <c r="AX322" s="13" t="s">
        <v>75</v>
      </c>
      <c r="AY322" s="166" t="s">
        <v>147</v>
      </c>
    </row>
    <row r="323" spans="2:65" s="12" customFormat="1" ht="11.25">
      <c r="B323" s="157"/>
      <c r="D323" s="158" t="s">
        <v>218</v>
      </c>
      <c r="E323" s="164" t="s">
        <v>19</v>
      </c>
      <c r="F323" s="159" t="s">
        <v>1922</v>
      </c>
      <c r="H323" s="160">
        <v>156.565</v>
      </c>
      <c r="I323" s="161"/>
      <c r="L323" s="157"/>
      <c r="M323" s="162"/>
      <c r="T323" s="163"/>
      <c r="AT323" s="164" t="s">
        <v>218</v>
      </c>
      <c r="AU323" s="164" t="s">
        <v>85</v>
      </c>
      <c r="AV323" s="12" t="s">
        <v>85</v>
      </c>
      <c r="AW323" s="12" t="s">
        <v>37</v>
      </c>
      <c r="AX323" s="12" t="s">
        <v>75</v>
      </c>
      <c r="AY323" s="164" t="s">
        <v>147</v>
      </c>
    </row>
    <row r="324" spans="2:65" s="14" customFormat="1" ht="11.25">
      <c r="B324" s="171"/>
      <c r="D324" s="158" t="s">
        <v>218</v>
      </c>
      <c r="E324" s="172" t="s">
        <v>19</v>
      </c>
      <c r="F324" s="173" t="s">
        <v>256</v>
      </c>
      <c r="H324" s="174">
        <v>299.68</v>
      </c>
      <c r="I324" s="175"/>
      <c r="L324" s="171"/>
      <c r="M324" s="176"/>
      <c r="T324" s="177"/>
      <c r="AT324" s="172" t="s">
        <v>218</v>
      </c>
      <c r="AU324" s="172" t="s">
        <v>85</v>
      </c>
      <c r="AV324" s="14" t="s">
        <v>153</v>
      </c>
      <c r="AW324" s="14" t="s">
        <v>37</v>
      </c>
      <c r="AX324" s="14" t="s">
        <v>83</v>
      </c>
      <c r="AY324" s="172" t="s">
        <v>147</v>
      </c>
    </row>
    <row r="325" spans="2:65" s="1" customFormat="1" ht="24.2" customHeight="1">
      <c r="B325" s="32"/>
      <c r="C325" s="128" t="s">
        <v>308</v>
      </c>
      <c r="D325" s="128" t="s">
        <v>149</v>
      </c>
      <c r="E325" s="129" t="s">
        <v>1986</v>
      </c>
      <c r="F325" s="130" t="s">
        <v>1987</v>
      </c>
      <c r="G325" s="131" t="s">
        <v>159</v>
      </c>
      <c r="H325" s="132">
        <v>299.68</v>
      </c>
      <c r="I325" s="133"/>
      <c r="J325" s="134">
        <f>ROUND(I325*H325,2)</f>
        <v>0</v>
      </c>
      <c r="K325" s="135"/>
      <c r="L325" s="32"/>
      <c r="M325" s="136" t="s">
        <v>19</v>
      </c>
      <c r="N325" s="137" t="s">
        <v>46</v>
      </c>
      <c r="P325" s="138">
        <f>O325*H325</f>
        <v>0</v>
      </c>
      <c r="Q325" s="138">
        <v>0</v>
      </c>
      <c r="R325" s="138">
        <f>Q325*H325</f>
        <v>0</v>
      </c>
      <c r="S325" s="138">
        <v>0</v>
      </c>
      <c r="T325" s="139">
        <f>S325*H325</f>
        <v>0</v>
      </c>
      <c r="AR325" s="140" t="s">
        <v>153</v>
      </c>
      <c r="AT325" s="140" t="s">
        <v>149</v>
      </c>
      <c r="AU325" s="140" t="s">
        <v>85</v>
      </c>
      <c r="AY325" s="17" t="s">
        <v>147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7" t="s">
        <v>83</v>
      </c>
      <c r="BK325" s="141">
        <f>ROUND(I325*H325,2)</f>
        <v>0</v>
      </c>
      <c r="BL325" s="17" t="s">
        <v>153</v>
      </c>
      <c r="BM325" s="140" t="s">
        <v>1988</v>
      </c>
    </row>
    <row r="326" spans="2:65" s="1" customFormat="1" ht="11.25">
      <c r="B326" s="32"/>
      <c r="D326" s="142" t="s">
        <v>155</v>
      </c>
      <c r="F326" s="143" t="s">
        <v>1989</v>
      </c>
      <c r="I326" s="144"/>
      <c r="L326" s="32"/>
      <c r="M326" s="145"/>
      <c r="T326" s="53"/>
      <c r="AT326" s="17" t="s">
        <v>155</v>
      </c>
      <c r="AU326" s="17" t="s">
        <v>85</v>
      </c>
    </row>
    <row r="327" spans="2:65" s="13" customFormat="1" ht="11.25">
      <c r="B327" s="165"/>
      <c r="D327" s="158" t="s">
        <v>218</v>
      </c>
      <c r="E327" s="166" t="s">
        <v>19</v>
      </c>
      <c r="F327" s="167" t="s">
        <v>386</v>
      </c>
      <c r="H327" s="166" t="s">
        <v>19</v>
      </c>
      <c r="I327" s="168"/>
      <c r="L327" s="165"/>
      <c r="M327" s="169"/>
      <c r="T327" s="170"/>
      <c r="AT327" s="166" t="s">
        <v>218</v>
      </c>
      <c r="AU327" s="166" t="s">
        <v>85</v>
      </c>
      <c r="AV327" s="13" t="s">
        <v>83</v>
      </c>
      <c r="AW327" s="13" t="s">
        <v>37</v>
      </c>
      <c r="AX327" s="13" t="s">
        <v>75</v>
      </c>
      <c r="AY327" s="166" t="s">
        <v>147</v>
      </c>
    </row>
    <row r="328" spans="2:65" s="12" customFormat="1" ht="11.25">
      <c r="B328" s="157"/>
      <c r="D328" s="158" t="s">
        <v>218</v>
      </c>
      <c r="E328" s="164" t="s">
        <v>19</v>
      </c>
      <c r="F328" s="159" t="s">
        <v>1919</v>
      </c>
      <c r="H328" s="160">
        <v>143.11500000000001</v>
      </c>
      <c r="I328" s="161"/>
      <c r="L328" s="157"/>
      <c r="M328" s="162"/>
      <c r="T328" s="163"/>
      <c r="AT328" s="164" t="s">
        <v>218</v>
      </c>
      <c r="AU328" s="164" t="s">
        <v>85</v>
      </c>
      <c r="AV328" s="12" t="s">
        <v>85</v>
      </c>
      <c r="AW328" s="12" t="s">
        <v>37</v>
      </c>
      <c r="AX328" s="12" t="s">
        <v>75</v>
      </c>
      <c r="AY328" s="164" t="s">
        <v>147</v>
      </c>
    </row>
    <row r="329" spans="2:65" s="13" customFormat="1" ht="11.25">
      <c r="B329" s="165"/>
      <c r="D329" s="158" t="s">
        <v>218</v>
      </c>
      <c r="E329" s="166" t="s">
        <v>19</v>
      </c>
      <c r="F329" s="167" t="s">
        <v>383</v>
      </c>
      <c r="H329" s="166" t="s">
        <v>19</v>
      </c>
      <c r="I329" s="168"/>
      <c r="L329" s="165"/>
      <c r="M329" s="169"/>
      <c r="T329" s="170"/>
      <c r="AT329" s="166" t="s">
        <v>218</v>
      </c>
      <c r="AU329" s="166" t="s">
        <v>85</v>
      </c>
      <c r="AV329" s="13" t="s">
        <v>83</v>
      </c>
      <c r="AW329" s="13" t="s">
        <v>37</v>
      </c>
      <c r="AX329" s="13" t="s">
        <v>75</v>
      </c>
      <c r="AY329" s="166" t="s">
        <v>147</v>
      </c>
    </row>
    <row r="330" spans="2:65" s="12" customFormat="1" ht="11.25">
      <c r="B330" s="157"/>
      <c r="D330" s="158" t="s">
        <v>218</v>
      </c>
      <c r="E330" s="164" t="s">
        <v>19</v>
      </c>
      <c r="F330" s="159" t="s">
        <v>1922</v>
      </c>
      <c r="H330" s="160">
        <v>156.565</v>
      </c>
      <c r="I330" s="161"/>
      <c r="L330" s="157"/>
      <c r="M330" s="162"/>
      <c r="T330" s="163"/>
      <c r="AT330" s="164" t="s">
        <v>218</v>
      </c>
      <c r="AU330" s="164" t="s">
        <v>85</v>
      </c>
      <c r="AV330" s="12" t="s">
        <v>85</v>
      </c>
      <c r="AW330" s="12" t="s">
        <v>37</v>
      </c>
      <c r="AX330" s="12" t="s">
        <v>75</v>
      </c>
      <c r="AY330" s="164" t="s">
        <v>147</v>
      </c>
    </row>
    <row r="331" spans="2:65" s="14" customFormat="1" ht="11.25">
      <c r="B331" s="171"/>
      <c r="D331" s="158" t="s">
        <v>218</v>
      </c>
      <c r="E331" s="172" t="s">
        <v>19</v>
      </c>
      <c r="F331" s="173" t="s">
        <v>256</v>
      </c>
      <c r="H331" s="174">
        <v>299.68</v>
      </c>
      <c r="I331" s="175"/>
      <c r="L331" s="171"/>
      <c r="M331" s="176"/>
      <c r="T331" s="177"/>
      <c r="AT331" s="172" t="s">
        <v>218</v>
      </c>
      <c r="AU331" s="172" t="s">
        <v>85</v>
      </c>
      <c r="AV331" s="14" t="s">
        <v>153</v>
      </c>
      <c r="AW331" s="14" t="s">
        <v>37</v>
      </c>
      <c r="AX331" s="14" t="s">
        <v>83</v>
      </c>
      <c r="AY331" s="172" t="s">
        <v>147</v>
      </c>
    </row>
    <row r="332" spans="2:65" s="1" customFormat="1" ht="49.15" customHeight="1">
      <c r="B332" s="32"/>
      <c r="C332" s="146" t="s">
        <v>313</v>
      </c>
      <c r="D332" s="146" t="s">
        <v>213</v>
      </c>
      <c r="E332" s="147" t="s">
        <v>1990</v>
      </c>
      <c r="F332" s="148" t="s">
        <v>1991</v>
      </c>
      <c r="G332" s="149" t="s">
        <v>159</v>
      </c>
      <c r="H332" s="150">
        <v>332.94400000000002</v>
      </c>
      <c r="I332" s="151"/>
      <c r="J332" s="152">
        <f>ROUND(I332*H332,2)</f>
        <v>0</v>
      </c>
      <c r="K332" s="153"/>
      <c r="L332" s="154"/>
      <c r="M332" s="155" t="s">
        <v>19</v>
      </c>
      <c r="N332" s="156" t="s">
        <v>46</v>
      </c>
      <c r="P332" s="138">
        <f>O332*H332</f>
        <v>0</v>
      </c>
      <c r="Q332" s="138">
        <v>1.2999999999999999E-4</v>
      </c>
      <c r="R332" s="138">
        <f>Q332*H332</f>
        <v>4.3282719999999997E-2</v>
      </c>
      <c r="S332" s="138">
        <v>0</v>
      </c>
      <c r="T332" s="139">
        <f>S332*H332</f>
        <v>0</v>
      </c>
      <c r="AR332" s="140" t="s">
        <v>186</v>
      </c>
      <c r="AT332" s="140" t="s">
        <v>213</v>
      </c>
      <c r="AU332" s="140" t="s">
        <v>85</v>
      </c>
      <c r="AY332" s="17" t="s">
        <v>147</v>
      </c>
      <c r="BE332" s="141">
        <f>IF(N332="základní",J332,0)</f>
        <v>0</v>
      </c>
      <c r="BF332" s="141">
        <f>IF(N332="snížená",J332,0)</f>
        <v>0</v>
      </c>
      <c r="BG332" s="141">
        <f>IF(N332="zákl. přenesená",J332,0)</f>
        <v>0</v>
      </c>
      <c r="BH332" s="141">
        <f>IF(N332="sníž. přenesená",J332,0)</f>
        <v>0</v>
      </c>
      <c r="BI332" s="141">
        <f>IF(N332="nulová",J332,0)</f>
        <v>0</v>
      </c>
      <c r="BJ332" s="17" t="s">
        <v>83</v>
      </c>
      <c r="BK332" s="141">
        <f>ROUND(I332*H332,2)</f>
        <v>0</v>
      </c>
      <c r="BL332" s="17" t="s">
        <v>153</v>
      </c>
      <c r="BM332" s="140" t="s">
        <v>1992</v>
      </c>
    </row>
    <row r="333" spans="2:65" s="12" customFormat="1" ht="11.25">
      <c r="B333" s="157"/>
      <c r="D333" s="158" t="s">
        <v>218</v>
      </c>
      <c r="F333" s="159" t="s">
        <v>1993</v>
      </c>
      <c r="H333" s="160">
        <v>332.94400000000002</v>
      </c>
      <c r="I333" s="161"/>
      <c r="L333" s="157"/>
      <c r="M333" s="162"/>
      <c r="T333" s="163"/>
      <c r="AT333" s="164" t="s">
        <v>218</v>
      </c>
      <c r="AU333" s="164" t="s">
        <v>85</v>
      </c>
      <c r="AV333" s="12" t="s">
        <v>85</v>
      </c>
      <c r="AW333" s="12" t="s">
        <v>4</v>
      </c>
      <c r="AX333" s="12" t="s">
        <v>83</v>
      </c>
      <c r="AY333" s="164" t="s">
        <v>147</v>
      </c>
    </row>
    <row r="334" spans="2:65" s="1" customFormat="1" ht="24.2" customHeight="1">
      <c r="B334" s="32"/>
      <c r="C334" s="146" t="s">
        <v>319</v>
      </c>
      <c r="D334" s="146" t="s">
        <v>213</v>
      </c>
      <c r="E334" s="147" t="s">
        <v>1994</v>
      </c>
      <c r="F334" s="148" t="s">
        <v>1995</v>
      </c>
      <c r="G334" s="149" t="s">
        <v>159</v>
      </c>
      <c r="H334" s="150">
        <v>374.6</v>
      </c>
      <c r="I334" s="151"/>
      <c r="J334" s="152">
        <f>ROUND(I334*H334,2)</f>
        <v>0</v>
      </c>
      <c r="K334" s="153"/>
      <c r="L334" s="154"/>
      <c r="M334" s="155" t="s">
        <v>19</v>
      </c>
      <c r="N334" s="156" t="s">
        <v>46</v>
      </c>
      <c r="P334" s="138">
        <f>O334*H334</f>
        <v>0</v>
      </c>
      <c r="Q334" s="138">
        <v>0</v>
      </c>
      <c r="R334" s="138">
        <f>Q334*H334</f>
        <v>0</v>
      </c>
      <c r="S334" s="138">
        <v>0</v>
      </c>
      <c r="T334" s="139">
        <f>S334*H334</f>
        <v>0</v>
      </c>
      <c r="AR334" s="140" t="s">
        <v>186</v>
      </c>
      <c r="AT334" s="140" t="s">
        <v>213</v>
      </c>
      <c r="AU334" s="140" t="s">
        <v>85</v>
      </c>
      <c r="AY334" s="17" t="s">
        <v>147</v>
      </c>
      <c r="BE334" s="141">
        <f>IF(N334="základní",J334,0)</f>
        <v>0</v>
      </c>
      <c r="BF334" s="141">
        <f>IF(N334="snížená",J334,0)</f>
        <v>0</v>
      </c>
      <c r="BG334" s="141">
        <f>IF(N334="zákl. přenesená",J334,0)</f>
        <v>0</v>
      </c>
      <c r="BH334" s="141">
        <f>IF(N334="sníž. přenesená",J334,0)</f>
        <v>0</v>
      </c>
      <c r="BI334" s="141">
        <f>IF(N334="nulová",J334,0)</f>
        <v>0</v>
      </c>
      <c r="BJ334" s="17" t="s">
        <v>83</v>
      </c>
      <c r="BK334" s="141">
        <f>ROUND(I334*H334,2)</f>
        <v>0</v>
      </c>
      <c r="BL334" s="17" t="s">
        <v>153</v>
      </c>
      <c r="BM334" s="140" t="s">
        <v>1996</v>
      </c>
    </row>
    <row r="335" spans="2:65" s="12" customFormat="1" ht="11.25">
      <c r="B335" s="157"/>
      <c r="D335" s="158" t="s">
        <v>218</v>
      </c>
      <c r="F335" s="159" t="s">
        <v>1997</v>
      </c>
      <c r="H335" s="160">
        <v>374.6</v>
      </c>
      <c r="I335" s="161"/>
      <c r="L335" s="157"/>
      <c r="M335" s="162"/>
      <c r="T335" s="163"/>
      <c r="AT335" s="164" t="s">
        <v>218</v>
      </c>
      <c r="AU335" s="164" t="s">
        <v>85</v>
      </c>
      <c r="AV335" s="12" t="s">
        <v>85</v>
      </c>
      <c r="AW335" s="12" t="s">
        <v>4</v>
      </c>
      <c r="AX335" s="12" t="s">
        <v>83</v>
      </c>
      <c r="AY335" s="164" t="s">
        <v>147</v>
      </c>
    </row>
    <row r="336" spans="2:65" s="1" customFormat="1" ht="37.9" customHeight="1">
      <c r="B336" s="32"/>
      <c r="C336" s="128" t="s">
        <v>325</v>
      </c>
      <c r="D336" s="128" t="s">
        <v>149</v>
      </c>
      <c r="E336" s="129" t="s">
        <v>743</v>
      </c>
      <c r="F336" s="130" t="s">
        <v>744</v>
      </c>
      <c r="G336" s="131" t="s">
        <v>159</v>
      </c>
      <c r="H336" s="132">
        <v>733.79700000000003</v>
      </c>
      <c r="I336" s="133"/>
      <c r="J336" s="134">
        <f>ROUND(I336*H336,2)</f>
        <v>0</v>
      </c>
      <c r="K336" s="135"/>
      <c r="L336" s="32"/>
      <c r="M336" s="136" t="s">
        <v>19</v>
      </c>
      <c r="N336" s="137" t="s">
        <v>46</v>
      </c>
      <c r="P336" s="138">
        <f>O336*H336</f>
        <v>0</v>
      </c>
      <c r="Q336" s="138">
        <v>3.82E-3</v>
      </c>
      <c r="R336" s="138">
        <f>Q336*H336</f>
        <v>2.8031045400000001</v>
      </c>
      <c r="S336" s="138">
        <v>0</v>
      </c>
      <c r="T336" s="139">
        <f>S336*H336</f>
        <v>0</v>
      </c>
      <c r="AR336" s="140" t="s">
        <v>153</v>
      </c>
      <c r="AT336" s="140" t="s">
        <v>149</v>
      </c>
      <c r="AU336" s="140" t="s">
        <v>85</v>
      </c>
      <c r="AY336" s="17" t="s">
        <v>147</v>
      </c>
      <c r="BE336" s="141">
        <f>IF(N336="základní",J336,0)</f>
        <v>0</v>
      </c>
      <c r="BF336" s="141">
        <f>IF(N336="snížená",J336,0)</f>
        <v>0</v>
      </c>
      <c r="BG336" s="141">
        <f>IF(N336="zákl. přenesená",J336,0)</f>
        <v>0</v>
      </c>
      <c r="BH336" s="141">
        <f>IF(N336="sníž. přenesená",J336,0)</f>
        <v>0</v>
      </c>
      <c r="BI336" s="141">
        <f>IF(N336="nulová",J336,0)</f>
        <v>0</v>
      </c>
      <c r="BJ336" s="17" t="s">
        <v>83</v>
      </c>
      <c r="BK336" s="141">
        <f>ROUND(I336*H336,2)</f>
        <v>0</v>
      </c>
      <c r="BL336" s="17" t="s">
        <v>153</v>
      </c>
      <c r="BM336" s="140" t="s">
        <v>745</v>
      </c>
    </row>
    <row r="337" spans="2:51" s="1" customFormat="1" ht="11.25">
      <c r="B337" s="32"/>
      <c r="D337" s="142" t="s">
        <v>155</v>
      </c>
      <c r="F337" s="143" t="s">
        <v>746</v>
      </c>
      <c r="I337" s="144"/>
      <c r="L337" s="32"/>
      <c r="M337" s="145"/>
      <c r="T337" s="53"/>
      <c r="AT337" s="17" t="s">
        <v>155</v>
      </c>
      <c r="AU337" s="17" t="s">
        <v>85</v>
      </c>
    </row>
    <row r="338" spans="2:51" s="13" customFormat="1" ht="11.25">
      <c r="B338" s="165"/>
      <c r="D338" s="158" t="s">
        <v>218</v>
      </c>
      <c r="E338" s="166" t="s">
        <v>19</v>
      </c>
      <c r="F338" s="167" t="s">
        <v>386</v>
      </c>
      <c r="H338" s="166" t="s">
        <v>19</v>
      </c>
      <c r="I338" s="168"/>
      <c r="L338" s="165"/>
      <c r="M338" s="169"/>
      <c r="T338" s="170"/>
      <c r="AT338" s="166" t="s">
        <v>218</v>
      </c>
      <c r="AU338" s="166" t="s">
        <v>85</v>
      </c>
      <c r="AV338" s="13" t="s">
        <v>83</v>
      </c>
      <c r="AW338" s="13" t="s">
        <v>37</v>
      </c>
      <c r="AX338" s="13" t="s">
        <v>75</v>
      </c>
      <c r="AY338" s="166" t="s">
        <v>147</v>
      </c>
    </row>
    <row r="339" spans="2:51" s="12" customFormat="1" ht="11.25">
      <c r="B339" s="157"/>
      <c r="D339" s="158" t="s">
        <v>218</v>
      </c>
      <c r="E339" s="164" t="s">
        <v>19</v>
      </c>
      <c r="F339" s="159" t="s">
        <v>1919</v>
      </c>
      <c r="H339" s="160">
        <v>143.11500000000001</v>
      </c>
      <c r="I339" s="161"/>
      <c r="L339" s="157"/>
      <c r="M339" s="162"/>
      <c r="T339" s="163"/>
      <c r="AT339" s="164" t="s">
        <v>218</v>
      </c>
      <c r="AU339" s="164" t="s">
        <v>85</v>
      </c>
      <c r="AV339" s="12" t="s">
        <v>85</v>
      </c>
      <c r="AW339" s="12" t="s">
        <v>37</v>
      </c>
      <c r="AX339" s="12" t="s">
        <v>75</v>
      </c>
      <c r="AY339" s="164" t="s">
        <v>147</v>
      </c>
    </row>
    <row r="340" spans="2:51" s="13" customFormat="1" ht="11.25">
      <c r="B340" s="165"/>
      <c r="D340" s="158" t="s">
        <v>218</v>
      </c>
      <c r="E340" s="166" t="s">
        <v>19</v>
      </c>
      <c r="F340" s="167" t="s">
        <v>410</v>
      </c>
      <c r="H340" s="166" t="s">
        <v>19</v>
      </c>
      <c r="I340" s="168"/>
      <c r="L340" s="165"/>
      <c r="M340" s="169"/>
      <c r="T340" s="170"/>
      <c r="AT340" s="166" t="s">
        <v>218</v>
      </c>
      <c r="AU340" s="166" t="s">
        <v>85</v>
      </c>
      <c r="AV340" s="13" t="s">
        <v>83</v>
      </c>
      <c r="AW340" s="13" t="s">
        <v>37</v>
      </c>
      <c r="AX340" s="13" t="s">
        <v>75</v>
      </c>
      <c r="AY340" s="166" t="s">
        <v>147</v>
      </c>
    </row>
    <row r="341" spans="2:51" s="12" customFormat="1" ht="11.25">
      <c r="B341" s="157"/>
      <c r="D341" s="158" t="s">
        <v>218</v>
      </c>
      <c r="E341" s="164" t="s">
        <v>19</v>
      </c>
      <c r="F341" s="159" t="s">
        <v>1920</v>
      </c>
      <c r="H341" s="160">
        <v>205.17599999999999</v>
      </c>
      <c r="I341" s="161"/>
      <c r="L341" s="157"/>
      <c r="M341" s="162"/>
      <c r="T341" s="163"/>
      <c r="AT341" s="164" t="s">
        <v>218</v>
      </c>
      <c r="AU341" s="164" t="s">
        <v>85</v>
      </c>
      <c r="AV341" s="12" t="s">
        <v>85</v>
      </c>
      <c r="AW341" s="12" t="s">
        <v>37</v>
      </c>
      <c r="AX341" s="12" t="s">
        <v>75</v>
      </c>
      <c r="AY341" s="164" t="s">
        <v>147</v>
      </c>
    </row>
    <row r="342" spans="2:51" s="13" customFormat="1" ht="11.25">
      <c r="B342" s="165"/>
      <c r="D342" s="158" t="s">
        <v>218</v>
      </c>
      <c r="E342" s="166" t="s">
        <v>19</v>
      </c>
      <c r="F342" s="167" t="s">
        <v>390</v>
      </c>
      <c r="H342" s="166" t="s">
        <v>19</v>
      </c>
      <c r="I342" s="168"/>
      <c r="L342" s="165"/>
      <c r="M342" s="169"/>
      <c r="T342" s="170"/>
      <c r="AT342" s="166" t="s">
        <v>218</v>
      </c>
      <c r="AU342" s="166" t="s">
        <v>85</v>
      </c>
      <c r="AV342" s="13" t="s">
        <v>83</v>
      </c>
      <c r="AW342" s="13" t="s">
        <v>37</v>
      </c>
      <c r="AX342" s="13" t="s">
        <v>75</v>
      </c>
      <c r="AY342" s="166" t="s">
        <v>147</v>
      </c>
    </row>
    <row r="343" spans="2:51" s="12" customFormat="1" ht="11.25">
      <c r="B343" s="157"/>
      <c r="D343" s="158" t="s">
        <v>218</v>
      </c>
      <c r="E343" s="164" t="s">
        <v>19</v>
      </c>
      <c r="F343" s="159" t="s">
        <v>1921</v>
      </c>
      <c r="H343" s="160">
        <v>198.31700000000001</v>
      </c>
      <c r="I343" s="161"/>
      <c r="L343" s="157"/>
      <c r="M343" s="162"/>
      <c r="T343" s="163"/>
      <c r="AT343" s="164" t="s">
        <v>218</v>
      </c>
      <c r="AU343" s="164" t="s">
        <v>85</v>
      </c>
      <c r="AV343" s="12" t="s">
        <v>85</v>
      </c>
      <c r="AW343" s="12" t="s">
        <v>37</v>
      </c>
      <c r="AX343" s="12" t="s">
        <v>75</v>
      </c>
      <c r="AY343" s="164" t="s">
        <v>147</v>
      </c>
    </row>
    <row r="344" spans="2:51" s="13" customFormat="1" ht="11.25">
      <c r="B344" s="165"/>
      <c r="D344" s="158" t="s">
        <v>218</v>
      </c>
      <c r="E344" s="166" t="s">
        <v>19</v>
      </c>
      <c r="F344" s="167" t="s">
        <v>383</v>
      </c>
      <c r="H344" s="166" t="s">
        <v>19</v>
      </c>
      <c r="I344" s="168"/>
      <c r="L344" s="165"/>
      <c r="M344" s="169"/>
      <c r="T344" s="170"/>
      <c r="AT344" s="166" t="s">
        <v>218</v>
      </c>
      <c r="AU344" s="166" t="s">
        <v>85</v>
      </c>
      <c r="AV344" s="13" t="s">
        <v>83</v>
      </c>
      <c r="AW344" s="13" t="s">
        <v>37</v>
      </c>
      <c r="AX344" s="13" t="s">
        <v>75</v>
      </c>
      <c r="AY344" s="166" t="s">
        <v>147</v>
      </c>
    </row>
    <row r="345" spans="2:51" s="12" customFormat="1" ht="11.25">
      <c r="B345" s="157"/>
      <c r="D345" s="158" t="s">
        <v>218</v>
      </c>
      <c r="E345" s="164" t="s">
        <v>19</v>
      </c>
      <c r="F345" s="159" t="s">
        <v>1922</v>
      </c>
      <c r="H345" s="160">
        <v>156.565</v>
      </c>
      <c r="I345" s="161"/>
      <c r="L345" s="157"/>
      <c r="M345" s="162"/>
      <c r="T345" s="163"/>
      <c r="AT345" s="164" t="s">
        <v>218</v>
      </c>
      <c r="AU345" s="164" t="s">
        <v>85</v>
      </c>
      <c r="AV345" s="12" t="s">
        <v>85</v>
      </c>
      <c r="AW345" s="12" t="s">
        <v>37</v>
      </c>
      <c r="AX345" s="12" t="s">
        <v>75</v>
      </c>
      <c r="AY345" s="164" t="s">
        <v>147</v>
      </c>
    </row>
    <row r="346" spans="2:51" s="13" customFormat="1" ht="11.25">
      <c r="B346" s="165"/>
      <c r="D346" s="158" t="s">
        <v>218</v>
      </c>
      <c r="E346" s="166" t="s">
        <v>19</v>
      </c>
      <c r="F346" s="167" t="s">
        <v>427</v>
      </c>
      <c r="H346" s="166" t="s">
        <v>19</v>
      </c>
      <c r="I346" s="168"/>
      <c r="L346" s="165"/>
      <c r="M346" s="169"/>
      <c r="T346" s="170"/>
      <c r="AT346" s="166" t="s">
        <v>218</v>
      </c>
      <c r="AU346" s="166" t="s">
        <v>85</v>
      </c>
      <c r="AV346" s="13" t="s">
        <v>83</v>
      </c>
      <c r="AW346" s="13" t="s">
        <v>37</v>
      </c>
      <c r="AX346" s="13" t="s">
        <v>75</v>
      </c>
      <c r="AY346" s="166" t="s">
        <v>147</v>
      </c>
    </row>
    <row r="347" spans="2:51" s="13" customFormat="1" ht="11.25">
      <c r="B347" s="165"/>
      <c r="D347" s="158" t="s">
        <v>218</v>
      </c>
      <c r="E347" s="166" t="s">
        <v>19</v>
      </c>
      <c r="F347" s="167" t="s">
        <v>410</v>
      </c>
      <c r="H347" s="166" t="s">
        <v>19</v>
      </c>
      <c r="I347" s="168"/>
      <c r="L347" s="165"/>
      <c r="M347" s="169"/>
      <c r="T347" s="170"/>
      <c r="AT347" s="166" t="s">
        <v>218</v>
      </c>
      <c r="AU347" s="166" t="s">
        <v>85</v>
      </c>
      <c r="AV347" s="13" t="s">
        <v>83</v>
      </c>
      <c r="AW347" s="13" t="s">
        <v>37</v>
      </c>
      <c r="AX347" s="13" t="s">
        <v>75</v>
      </c>
      <c r="AY347" s="166" t="s">
        <v>147</v>
      </c>
    </row>
    <row r="348" spans="2:51" s="12" customFormat="1" ht="11.25">
      <c r="B348" s="157"/>
      <c r="D348" s="158" t="s">
        <v>218</v>
      </c>
      <c r="E348" s="164" t="s">
        <v>19</v>
      </c>
      <c r="F348" s="159" t="s">
        <v>1923</v>
      </c>
      <c r="H348" s="160">
        <v>8.0960000000000001</v>
      </c>
      <c r="I348" s="161"/>
      <c r="L348" s="157"/>
      <c r="M348" s="162"/>
      <c r="T348" s="163"/>
      <c r="AT348" s="164" t="s">
        <v>218</v>
      </c>
      <c r="AU348" s="164" t="s">
        <v>85</v>
      </c>
      <c r="AV348" s="12" t="s">
        <v>85</v>
      </c>
      <c r="AW348" s="12" t="s">
        <v>37</v>
      </c>
      <c r="AX348" s="12" t="s">
        <v>75</v>
      </c>
      <c r="AY348" s="164" t="s">
        <v>147</v>
      </c>
    </row>
    <row r="349" spans="2:51" s="12" customFormat="1" ht="11.25">
      <c r="B349" s="157"/>
      <c r="D349" s="158" t="s">
        <v>218</v>
      </c>
      <c r="E349" s="164" t="s">
        <v>19</v>
      </c>
      <c r="F349" s="159" t="s">
        <v>1924</v>
      </c>
      <c r="H349" s="160">
        <v>11.135999999999999</v>
      </c>
      <c r="I349" s="161"/>
      <c r="L349" s="157"/>
      <c r="M349" s="162"/>
      <c r="T349" s="163"/>
      <c r="AT349" s="164" t="s">
        <v>218</v>
      </c>
      <c r="AU349" s="164" t="s">
        <v>85</v>
      </c>
      <c r="AV349" s="12" t="s">
        <v>85</v>
      </c>
      <c r="AW349" s="12" t="s">
        <v>37</v>
      </c>
      <c r="AX349" s="12" t="s">
        <v>75</v>
      </c>
      <c r="AY349" s="164" t="s">
        <v>147</v>
      </c>
    </row>
    <row r="350" spans="2:51" s="13" customFormat="1" ht="11.25">
      <c r="B350" s="165"/>
      <c r="D350" s="158" t="s">
        <v>218</v>
      </c>
      <c r="E350" s="166" t="s">
        <v>19</v>
      </c>
      <c r="F350" s="167" t="s">
        <v>390</v>
      </c>
      <c r="H350" s="166" t="s">
        <v>19</v>
      </c>
      <c r="I350" s="168"/>
      <c r="L350" s="165"/>
      <c r="M350" s="169"/>
      <c r="T350" s="170"/>
      <c r="AT350" s="166" t="s">
        <v>218</v>
      </c>
      <c r="AU350" s="166" t="s">
        <v>85</v>
      </c>
      <c r="AV350" s="13" t="s">
        <v>83</v>
      </c>
      <c r="AW350" s="13" t="s">
        <v>37</v>
      </c>
      <c r="AX350" s="13" t="s">
        <v>75</v>
      </c>
      <c r="AY350" s="166" t="s">
        <v>147</v>
      </c>
    </row>
    <row r="351" spans="2:51" s="12" customFormat="1" ht="11.25">
      <c r="B351" s="157"/>
      <c r="D351" s="158" t="s">
        <v>218</v>
      </c>
      <c r="E351" s="164" t="s">
        <v>19</v>
      </c>
      <c r="F351" s="159" t="s">
        <v>1925</v>
      </c>
      <c r="H351" s="160">
        <v>4.4160000000000004</v>
      </c>
      <c r="I351" s="161"/>
      <c r="L351" s="157"/>
      <c r="M351" s="162"/>
      <c r="T351" s="163"/>
      <c r="AT351" s="164" t="s">
        <v>218</v>
      </c>
      <c r="AU351" s="164" t="s">
        <v>85</v>
      </c>
      <c r="AV351" s="12" t="s">
        <v>85</v>
      </c>
      <c r="AW351" s="12" t="s">
        <v>37</v>
      </c>
      <c r="AX351" s="12" t="s">
        <v>75</v>
      </c>
      <c r="AY351" s="164" t="s">
        <v>147</v>
      </c>
    </row>
    <row r="352" spans="2:51" s="12" customFormat="1" ht="11.25">
      <c r="B352" s="157"/>
      <c r="D352" s="158" t="s">
        <v>218</v>
      </c>
      <c r="E352" s="164" t="s">
        <v>19</v>
      </c>
      <c r="F352" s="159" t="s">
        <v>1926</v>
      </c>
      <c r="H352" s="160">
        <v>5.5679999999999996</v>
      </c>
      <c r="I352" s="161"/>
      <c r="L352" s="157"/>
      <c r="M352" s="162"/>
      <c r="T352" s="163"/>
      <c r="AT352" s="164" t="s">
        <v>218</v>
      </c>
      <c r="AU352" s="164" t="s">
        <v>85</v>
      </c>
      <c r="AV352" s="12" t="s">
        <v>85</v>
      </c>
      <c r="AW352" s="12" t="s">
        <v>37</v>
      </c>
      <c r="AX352" s="12" t="s">
        <v>75</v>
      </c>
      <c r="AY352" s="164" t="s">
        <v>147</v>
      </c>
    </row>
    <row r="353" spans="2:65" s="12" customFormat="1" ht="11.25">
      <c r="B353" s="157"/>
      <c r="D353" s="158" t="s">
        <v>218</v>
      </c>
      <c r="E353" s="164" t="s">
        <v>19</v>
      </c>
      <c r="F353" s="159" t="s">
        <v>1927</v>
      </c>
      <c r="H353" s="160">
        <v>1.4079999999999999</v>
      </c>
      <c r="I353" s="161"/>
      <c r="L353" s="157"/>
      <c r="M353" s="162"/>
      <c r="T353" s="163"/>
      <c r="AT353" s="164" t="s">
        <v>218</v>
      </c>
      <c r="AU353" s="164" t="s">
        <v>85</v>
      </c>
      <c r="AV353" s="12" t="s">
        <v>85</v>
      </c>
      <c r="AW353" s="12" t="s">
        <v>37</v>
      </c>
      <c r="AX353" s="12" t="s">
        <v>75</v>
      </c>
      <c r="AY353" s="164" t="s">
        <v>147</v>
      </c>
    </row>
    <row r="354" spans="2:65" s="14" customFormat="1" ht="11.25">
      <c r="B354" s="171"/>
      <c r="D354" s="158" t="s">
        <v>218</v>
      </c>
      <c r="E354" s="172" t="s">
        <v>19</v>
      </c>
      <c r="F354" s="173" t="s">
        <v>256</v>
      </c>
      <c r="H354" s="174">
        <v>733.79700000000003</v>
      </c>
      <c r="I354" s="175"/>
      <c r="L354" s="171"/>
      <c r="M354" s="176"/>
      <c r="T354" s="177"/>
      <c r="AT354" s="172" t="s">
        <v>218</v>
      </c>
      <c r="AU354" s="172" t="s">
        <v>85</v>
      </c>
      <c r="AV354" s="14" t="s">
        <v>153</v>
      </c>
      <c r="AW354" s="14" t="s">
        <v>37</v>
      </c>
      <c r="AX354" s="14" t="s">
        <v>83</v>
      </c>
      <c r="AY354" s="172" t="s">
        <v>147</v>
      </c>
    </row>
    <row r="355" spans="2:65" s="1" customFormat="1" ht="33" customHeight="1">
      <c r="B355" s="32"/>
      <c r="C355" s="128" t="s">
        <v>330</v>
      </c>
      <c r="D355" s="128" t="s">
        <v>149</v>
      </c>
      <c r="E355" s="129" t="s">
        <v>749</v>
      </c>
      <c r="F355" s="130" t="s">
        <v>750</v>
      </c>
      <c r="G355" s="131" t="s">
        <v>159</v>
      </c>
      <c r="H355" s="132">
        <v>47.92</v>
      </c>
      <c r="I355" s="133"/>
      <c r="J355" s="134">
        <f>ROUND(I355*H355,2)</f>
        <v>0</v>
      </c>
      <c r="K355" s="135"/>
      <c r="L355" s="32"/>
      <c r="M355" s="136" t="s">
        <v>19</v>
      </c>
      <c r="N355" s="137" t="s">
        <v>46</v>
      </c>
      <c r="P355" s="138">
        <f>O355*H355</f>
        <v>0</v>
      </c>
      <c r="Q355" s="138">
        <v>3.15E-2</v>
      </c>
      <c r="R355" s="138">
        <f>Q355*H355</f>
        <v>1.5094800000000002</v>
      </c>
      <c r="S355" s="138">
        <v>0</v>
      </c>
      <c r="T355" s="139">
        <f>S355*H355</f>
        <v>0</v>
      </c>
      <c r="AR355" s="140" t="s">
        <v>153</v>
      </c>
      <c r="AT355" s="140" t="s">
        <v>149</v>
      </c>
      <c r="AU355" s="140" t="s">
        <v>85</v>
      </c>
      <c r="AY355" s="17" t="s">
        <v>147</v>
      </c>
      <c r="BE355" s="141">
        <f>IF(N355="základní",J355,0)</f>
        <v>0</v>
      </c>
      <c r="BF355" s="141">
        <f>IF(N355="snížená",J355,0)</f>
        <v>0</v>
      </c>
      <c r="BG355" s="141">
        <f>IF(N355="zákl. přenesená",J355,0)</f>
        <v>0</v>
      </c>
      <c r="BH355" s="141">
        <f>IF(N355="sníž. přenesená",J355,0)</f>
        <v>0</v>
      </c>
      <c r="BI355" s="141">
        <f>IF(N355="nulová",J355,0)</f>
        <v>0</v>
      </c>
      <c r="BJ355" s="17" t="s">
        <v>83</v>
      </c>
      <c r="BK355" s="141">
        <f>ROUND(I355*H355,2)</f>
        <v>0</v>
      </c>
      <c r="BL355" s="17" t="s">
        <v>153</v>
      </c>
      <c r="BM355" s="140" t="s">
        <v>751</v>
      </c>
    </row>
    <row r="356" spans="2:65" s="1" customFormat="1" ht="11.25">
      <c r="B356" s="32"/>
      <c r="D356" s="142" t="s">
        <v>155</v>
      </c>
      <c r="F356" s="143" t="s">
        <v>752</v>
      </c>
      <c r="I356" s="144"/>
      <c r="L356" s="32"/>
      <c r="M356" s="145"/>
      <c r="T356" s="53"/>
      <c r="AT356" s="17" t="s">
        <v>155</v>
      </c>
      <c r="AU356" s="17" t="s">
        <v>85</v>
      </c>
    </row>
    <row r="357" spans="2:65" s="13" customFormat="1" ht="22.5">
      <c r="B357" s="165"/>
      <c r="D357" s="158" t="s">
        <v>218</v>
      </c>
      <c r="E357" s="166" t="s">
        <v>19</v>
      </c>
      <c r="F357" s="167" t="s">
        <v>759</v>
      </c>
      <c r="H357" s="166" t="s">
        <v>19</v>
      </c>
      <c r="I357" s="168"/>
      <c r="L357" s="165"/>
      <c r="M357" s="169"/>
      <c r="T357" s="170"/>
      <c r="AT357" s="166" t="s">
        <v>218</v>
      </c>
      <c r="AU357" s="166" t="s">
        <v>85</v>
      </c>
      <c r="AV357" s="13" t="s">
        <v>83</v>
      </c>
      <c r="AW357" s="13" t="s">
        <v>37</v>
      </c>
      <c r="AX357" s="13" t="s">
        <v>75</v>
      </c>
      <c r="AY357" s="166" t="s">
        <v>147</v>
      </c>
    </row>
    <row r="358" spans="2:65" s="13" customFormat="1" ht="11.25">
      <c r="B358" s="165"/>
      <c r="D358" s="158" t="s">
        <v>218</v>
      </c>
      <c r="E358" s="166" t="s">
        <v>19</v>
      </c>
      <c r="F358" s="167" t="s">
        <v>383</v>
      </c>
      <c r="H358" s="166" t="s">
        <v>19</v>
      </c>
      <c r="I358" s="168"/>
      <c r="L358" s="165"/>
      <c r="M358" s="169"/>
      <c r="T358" s="170"/>
      <c r="AT358" s="166" t="s">
        <v>218</v>
      </c>
      <c r="AU358" s="166" t="s">
        <v>85</v>
      </c>
      <c r="AV358" s="13" t="s">
        <v>83</v>
      </c>
      <c r="AW358" s="13" t="s">
        <v>37</v>
      </c>
      <c r="AX358" s="13" t="s">
        <v>75</v>
      </c>
      <c r="AY358" s="166" t="s">
        <v>147</v>
      </c>
    </row>
    <row r="359" spans="2:65" s="12" customFormat="1" ht="11.25">
      <c r="B359" s="157"/>
      <c r="D359" s="158" t="s">
        <v>218</v>
      </c>
      <c r="E359" s="164" t="s">
        <v>19</v>
      </c>
      <c r="F359" s="159" t="s">
        <v>1915</v>
      </c>
      <c r="H359" s="160">
        <v>8.52</v>
      </c>
      <c r="I359" s="161"/>
      <c r="L359" s="157"/>
      <c r="M359" s="162"/>
      <c r="T359" s="163"/>
      <c r="AT359" s="164" t="s">
        <v>218</v>
      </c>
      <c r="AU359" s="164" t="s">
        <v>85</v>
      </c>
      <c r="AV359" s="12" t="s">
        <v>85</v>
      </c>
      <c r="AW359" s="12" t="s">
        <v>37</v>
      </c>
      <c r="AX359" s="12" t="s">
        <v>75</v>
      </c>
      <c r="AY359" s="164" t="s">
        <v>147</v>
      </c>
    </row>
    <row r="360" spans="2:65" s="13" customFormat="1" ht="11.25">
      <c r="B360" s="165"/>
      <c r="D360" s="158" t="s">
        <v>218</v>
      </c>
      <c r="E360" s="166" t="s">
        <v>19</v>
      </c>
      <c r="F360" s="167" t="s">
        <v>386</v>
      </c>
      <c r="H360" s="166" t="s">
        <v>19</v>
      </c>
      <c r="I360" s="168"/>
      <c r="L360" s="165"/>
      <c r="M360" s="169"/>
      <c r="T360" s="170"/>
      <c r="AT360" s="166" t="s">
        <v>218</v>
      </c>
      <c r="AU360" s="166" t="s">
        <v>85</v>
      </c>
      <c r="AV360" s="13" t="s">
        <v>83</v>
      </c>
      <c r="AW360" s="13" t="s">
        <v>37</v>
      </c>
      <c r="AX360" s="13" t="s">
        <v>75</v>
      </c>
      <c r="AY360" s="166" t="s">
        <v>147</v>
      </c>
    </row>
    <row r="361" spans="2:65" s="12" customFormat="1" ht="11.25">
      <c r="B361" s="157"/>
      <c r="D361" s="158" t="s">
        <v>218</v>
      </c>
      <c r="E361" s="164" t="s">
        <v>19</v>
      </c>
      <c r="F361" s="159" t="s">
        <v>1916</v>
      </c>
      <c r="H361" s="160">
        <v>6</v>
      </c>
      <c r="I361" s="161"/>
      <c r="L361" s="157"/>
      <c r="M361" s="162"/>
      <c r="T361" s="163"/>
      <c r="AT361" s="164" t="s">
        <v>218</v>
      </c>
      <c r="AU361" s="164" t="s">
        <v>85</v>
      </c>
      <c r="AV361" s="12" t="s">
        <v>85</v>
      </c>
      <c r="AW361" s="12" t="s">
        <v>37</v>
      </c>
      <c r="AX361" s="12" t="s">
        <v>75</v>
      </c>
      <c r="AY361" s="164" t="s">
        <v>147</v>
      </c>
    </row>
    <row r="362" spans="2:65" s="13" customFormat="1" ht="11.25">
      <c r="B362" s="165"/>
      <c r="D362" s="158" t="s">
        <v>218</v>
      </c>
      <c r="E362" s="166" t="s">
        <v>19</v>
      </c>
      <c r="F362" s="167" t="s">
        <v>410</v>
      </c>
      <c r="H362" s="166" t="s">
        <v>19</v>
      </c>
      <c r="I362" s="168"/>
      <c r="L362" s="165"/>
      <c r="M362" s="169"/>
      <c r="T362" s="170"/>
      <c r="AT362" s="166" t="s">
        <v>218</v>
      </c>
      <c r="AU362" s="166" t="s">
        <v>85</v>
      </c>
      <c r="AV362" s="13" t="s">
        <v>83</v>
      </c>
      <c r="AW362" s="13" t="s">
        <v>37</v>
      </c>
      <c r="AX362" s="13" t="s">
        <v>75</v>
      </c>
      <c r="AY362" s="166" t="s">
        <v>147</v>
      </c>
    </row>
    <row r="363" spans="2:65" s="12" customFormat="1" ht="11.25">
      <c r="B363" s="157"/>
      <c r="D363" s="158" t="s">
        <v>218</v>
      </c>
      <c r="E363" s="164" t="s">
        <v>19</v>
      </c>
      <c r="F363" s="159" t="s">
        <v>1917</v>
      </c>
      <c r="H363" s="160">
        <v>23.2</v>
      </c>
      <c r="I363" s="161"/>
      <c r="L363" s="157"/>
      <c r="M363" s="162"/>
      <c r="T363" s="163"/>
      <c r="AT363" s="164" t="s">
        <v>218</v>
      </c>
      <c r="AU363" s="164" t="s">
        <v>85</v>
      </c>
      <c r="AV363" s="12" t="s">
        <v>85</v>
      </c>
      <c r="AW363" s="12" t="s">
        <v>37</v>
      </c>
      <c r="AX363" s="12" t="s">
        <v>75</v>
      </c>
      <c r="AY363" s="164" t="s">
        <v>147</v>
      </c>
    </row>
    <row r="364" spans="2:65" s="13" customFormat="1" ht="11.25">
      <c r="B364" s="165"/>
      <c r="D364" s="158" t="s">
        <v>218</v>
      </c>
      <c r="E364" s="166" t="s">
        <v>19</v>
      </c>
      <c r="F364" s="167" t="s">
        <v>390</v>
      </c>
      <c r="H364" s="166" t="s">
        <v>19</v>
      </c>
      <c r="I364" s="168"/>
      <c r="L364" s="165"/>
      <c r="M364" s="169"/>
      <c r="T364" s="170"/>
      <c r="AT364" s="166" t="s">
        <v>218</v>
      </c>
      <c r="AU364" s="166" t="s">
        <v>85</v>
      </c>
      <c r="AV364" s="13" t="s">
        <v>83</v>
      </c>
      <c r="AW364" s="13" t="s">
        <v>37</v>
      </c>
      <c r="AX364" s="13" t="s">
        <v>75</v>
      </c>
      <c r="AY364" s="166" t="s">
        <v>147</v>
      </c>
    </row>
    <row r="365" spans="2:65" s="12" customFormat="1" ht="11.25">
      <c r="B365" s="157"/>
      <c r="D365" s="158" t="s">
        <v>218</v>
      </c>
      <c r="E365" s="164" t="s">
        <v>19</v>
      </c>
      <c r="F365" s="159" t="s">
        <v>1918</v>
      </c>
      <c r="H365" s="160">
        <v>10.199999999999999</v>
      </c>
      <c r="I365" s="161"/>
      <c r="L365" s="157"/>
      <c r="M365" s="162"/>
      <c r="T365" s="163"/>
      <c r="AT365" s="164" t="s">
        <v>218</v>
      </c>
      <c r="AU365" s="164" t="s">
        <v>85</v>
      </c>
      <c r="AV365" s="12" t="s">
        <v>85</v>
      </c>
      <c r="AW365" s="12" t="s">
        <v>37</v>
      </c>
      <c r="AX365" s="12" t="s">
        <v>75</v>
      </c>
      <c r="AY365" s="164" t="s">
        <v>147</v>
      </c>
    </row>
    <row r="366" spans="2:65" s="14" customFormat="1" ht="11.25">
      <c r="B366" s="171"/>
      <c r="D366" s="158" t="s">
        <v>218</v>
      </c>
      <c r="E366" s="172" t="s">
        <v>19</v>
      </c>
      <c r="F366" s="173" t="s">
        <v>256</v>
      </c>
      <c r="H366" s="174">
        <v>47.92</v>
      </c>
      <c r="I366" s="175"/>
      <c r="L366" s="171"/>
      <c r="M366" s="176"/>
      <c r="T366" s="177"/>
      <c r="AT366" s="172" t="s">
        <v>218</v>
      </c>
      <c r="AU366" s="172" t="s">
        <v>85</v>
      </c>
      <c r="AV366" s="14" t="s">
        <v>153</v>
      </c>
      <c r="AW366" s="14" t="s">
        <v>37</v>
      </c>
      <c r="AX366" s="14" t="s">
        <v>83</v>
      </c>
      <c r="AY366" s="172" t="s">
        <v>147</v>
      </c>
    </row>
    <row r="367" spans="2:65" s="1" customFormat="1" ht="44.25" customHeight="1">
      <c r="B367" s="32"/>
      <c r="C367" s="128" t="s">
        <v>338</v>
      </c>
      <c r="D367" s="128" t="s">
        <v>149</v>
      </c>
      <c r="E367" s="129" t="s">
        <v>755</v>
      </c>
      <c r="F367" s="130" t="s">
        <v>756</v>
      </c>
      <c r="G367" s="131" t="s">
        <v>159</v>
      </c>
      <c r="H367" s="132">
        <v>47.92</v>
      </c>
      <c r="I367" s="133"/>
      <c r="J367" s="134">
        <f>ROUND(I367*H367,2)</f>
        <v>0</v>
      </c>
      <c r="K367" s="135"/>
      <c r="L367" s="32"/>
      <c r="M367" s="136" t="s">
        <v>19</v>
      </c>
      <c r="N367" s="137" t="s">
        <v>46</v>
      </c>
      <c r="P367" s="138">
        <f>O367*H367</f>
        <v>0</v>
      </c>
      <c r="Q367" s="138">
        <v>1.0500000000000001E-2</v>
      </c>
      <c r="R367" s="138">
        <f>Q367*H367</f>
        <v>0.50316000000000005</v>
      </c>
      <c r="S367" s="138">
        <v>0</v>
      </c>
      <c r="T367" s="139">
        <f>S367*H367</f>
        <v>0</v>
      </c>
      <c r="AR367" s="140" t="s">
        <v>153</v>
      </c>
      <c r="AT367" s="140" t="s">
        <v>149</v>
      </c>
      <c r="AU367" s="140" t="s">
        <v>85</v>
      </c>
      <c r="AY367" s="17" t="s">
        <v>147</v>
      </c>
      <c r="BE367" s="141">
        <f>IF(N367="základní",J367,0)</f>
        <v>0</v>
      </c>
      <c r="BF367" s="141">
        <f>IF(N367="snížená",J367,0)</f>
        <v>0</v>
      </c>
      <c r="BG367" s="141">
        <f>IF(N367="zákl. přenesená",J367,0)</f>
        <v>0</v>
      </c>
      <c r="BH367" s="141">
        <f>IF(N367="sníž. přenesená",J367,0)</f>
        <v>0</v>
      </c>
      <c r="BI367" s="141">
        <f>IF(N367="nulová",J367,0)</f>
        <v>0</v>
      </c>
      <c r="BJ367" s="17" t="s">
        <v>83</v>
      </c>
      <c r="BK367" s="141">
        <f>ROUND(I367*H367,2)</f>
        <v>0</v>
      </c>
      <c r="BL367" s="17" t="s">
        <v>153</v>
      </c>
      <c r="BM367" s="140" t="s">
        <v>757</v>
      </c>
    </row>
    <row r="368" spans="2:65" s="1" customFormat="1" ht="11.25">
      <c r="B368" s="32"/>
      <c r="D368" s="142" t="s">
        <v>155</v>
      </c>
      <c r="F368" s="143" t="s">
        <v>758</v>
      </c>
      <c r="I368" s="144"/>
      <c r="L368" s="32"/>
      <c r="M368" s="145"/>
      <c r="T368" s="53"/>
      <c r="AT368" s="17" t="s">
        <v>155</v>
      </c>
      <c r="AU368" s="17" t="s">
        <v>85</v>
      </c>
    </row>
    <row r="369" spans="2:65" s="13" customFormat="1" ht="22.5">
      <c r="B369" s="165"/>
      <c r="D369" s="158" t="s">
        <v>218</v>
      </c>
      <c r="E369" s="166" t="s">
        <v>19</v>
      </c>
      <c r="F369" s="167" t="s">
        <v>759</v>
      </c>
      <c r="H369" s="166" t="s">
        <v>19</v>
      </c>
      <c r="I369" s="168"/>
      <c r="L369" s="165"/>
      <c r="M369" s="169"/>
      <c r="T369" s="170"/>
      <c r="AT369" s="166" t="s">
        <v>218</v>
      </c>
      <c r="AU369" s="166" t="s">
        <v>85</v>
      </c>
      <c r="AV369" s="13" t="s">
        <v>83</v>
      </c>
      <c r="AW369" s="13" t="s">
        <v>37</v>
      </c>
      <c r="AX369" s="13" t="s">
        <v>75</v>
      </c>
      <c r="AY369" s="166" t="s">
        <v>147</v>
      </c>
    </row>
    <row r="370" spans="2:65" s="13" customFormat="1" ht="11.25">
      <c r="B370" s="165"/>
      <c r="D370" s="158" t="s">
        <v>218</v>
      </c>
      <c r="E370" s="166" t="s">
        <v>19</v>
      </c>
      <c r="F370" s="167" t="s">
        <v>383</v>
      </c>
      <c r="H370" s="166" t="s">
        <v>19</v>
      </c>
      <c r="I370" s="168"/>
      <c r="L370" s="165"/>
      <c r="M370" s="169"/>
      <c r="T370" s="170"/>
      <c r="AT370" s="166" t="s">
        <v>218</v>
      </c>
      <c r="AU370" s="166" t="s">
        <v>85</v>
      </c>
      <c r="AV370" s="13" t="s">
        <v>83</v>
      </c>
      <c r="AW370" s="13" t="s">
        <v>37</v>
      </c>
      <c r="AX370" s="13" t="s">
        <v>75</v>
      </c>
      <c r="AY370" s="166" t="s">
        <v>147</v>
      </c>
    </row>
    <row r="371" spans="2:65" s="12" customFormat="1" ht="11.25">
      <c r="B371" s="157"/>
      <c r="D371" s="158" t="s">
        <v>218</v>
      </c>
      <c r="E371" s="164" t="s">
        <v>19</v>
      </c>
      <c r="F371" s="159" t="s">
        <v>1915</v>
      </c>
      <c r="H371" s="160">
        <v>8.52</v>
      </c>
      <c r="I371" s="161"/>
      <c r="L371" s="157"/>
      <c r="M371" s="162"/>
      <c r="T371" s="163"/>
      <c r="AT371" s="164" t="s">
        <v>218</v>
      </c>
      <c r="AU371" s="164" t="s">
        <v>85</v>
      </c>
      <c r="AV371" s="12" t="s">
        <v>85</v>
      </c>
      <c r="AW371" s="12" t="s">
        <v>37</v>
      </c>
      <c r="AX371" s="12" t="s">
        <v>75</v>
      </c>
      <c r="AY371" s="164" t="s">
        <v>147</v>
      </c>
    </row>
    <row r="372" spans="2:65" s="13" customFormat="1" ht="11.25">
      <c r="B372" s="165"/>
      <c r="D372" s="158" t="s">
        <v>218</v>
      </c>
      <c r="E372" s="166" t="s">
        <v>19</v>
      </c>
      <c r="F372" s="167" t="s">
        <v>386</v>
      </c>
      <c r="H372" s="166" t="s">
        <v>19</v>
      </c>
      <c r="I372" s="168"/>
      <c r="L372" s="165"/>
      <c r="M372" s="169"/>
      <c r="T372" s="170"/>
      <c r="AT372" s="166" t="s">
        <v>218</v>
      </c>
      <c r="AU372" s="166" t="s">
        <v>85</v>
      </c>
      <c r="AV372" s="13" t="s">
        <v>83</v>
      </c>
      <c r="AW372" s="13" t="s">
        <v>37</v>
      </c>
      <c r="AX372" s="13" t="s">
        <v>75</v>
      </c>
      <c r="AY372" s="166" t="s">
        <v>147</v>
      </c>
    </row>
    <row r="373" spans="2:65" s="12" customFormat="1" ht="11.25">
      <c r="B373" s="157"/>
      <c r="D373" s="158" t="s">
        <v>218</v>
      </c>
      <c r="E373" s="164" t="s">
        <v>19</v>
      </c>
      <c r="F373" s="159" t="s">
        <v>1916</v>
      </c>
      <c r="H373" s="160">
        <v>6</v>
      </c>
      <c r="I373" s="161"/>
      <c r="L373" s="157"/>
      <c r="M373" s="162"/>
      <c r="T373" s="163"/>
      <c r="AT373" s="164" t="s">
        <v>218</v>
      </c>
      <c r="AU373" s="164" t="s">
        <v>85</v>
      </c>
      <c r="AV373" s="12" t="s">
        <v>85</v>
      </c>
      <c r="AW373" s="12" t="s">
        <v>37</v>
      </c>
      <c r="AX373" s="12" t="s">
        <v>75</v>
      </c>
      <c r="AY373" s="164" t="s">
        <v>147</v>
      </c>
    </row>
    <row r="374" spans="2:65" s="13" customFormat="1" ht="11.25">
      <c r="B374" s="165"/>
      <c r="D374" s="158" t="s">
        <v>218</v>
      </c>
      <c r="E374" s="166" t="s">
        <v>19</v>
      </c>
      <c r="F374" s="167" t="s">
        <v>410</v>
      </c>
      <c r="H374" s="166" t="s">
        <v>19</v>
      </c>
      <c r="I374" s="168"/>
      <c r="L374" s="165"/>
      <c r="M374" s="169"/>
      <c r="T374" s="170"/>
      <c r="AT374" s="166" t="s">
        <v>218</v>
      </c>
      <c r="AU374" s="166" t="s">
        <v>85</v>
      </c>
      <c r="AV374" s="13" t="s">
        <v>83</v>
      </c>
      <c r="AW374" s="13" t="s">
        <v>37</v>
      </c>
      <c r="AX374" s="13" t="s">
        <v>75</v>
      </c>
      <c r="AY374" s="166" t="s">
        <v>147</v>
      </c>
    </row>
    <row r="375" spans="2:65" s="12" customFormat="1" ht="11.25">
      <c r="B375" s="157"/>
      <c r="D375" s="158" t="s">
        <v>218</v>
      </c>
      <c r="E375" s="164" t="s">
        <v>19</v>
      </c>
      <c r="F375" s="159" t="s">
        <v>1917</v>
      </c>
      <c r="H375" s="160">
        <v>23.2</v>
      </c>
      <c r="I375" s="161"/>
      <c r="L375" s="157"/>
      <c r="M375" s="162"/>
      <c r="T375" s="163"/>
      <c r="AT375" s="164" t="s">
        <v>218</v>
      </c>
      <c r="AU375" s="164" t="s">
        <v>85</v>
      </c>
      <c r="AV375" s="12" t="s">
        <v>85</v>
      </c>
      <c r="AW375" s="12" t="s">
        <v>37</v>
      </c>
      <c r="AX375" s="12" t="s">
        <v>75</v>
      </c>
      <c r="AY375" s="164" t="s">
        <v>147</v>
      </c>
    </row>
    <row r="376" spans="2:65" s="13" customFormat="1" ht="11.25">
      <c r="B376" s="165"/>
      <c r="D376" s="158" t="s">
        <v>218</v>
      </c>
      <c r="E376" s="166" t="s">
        <v>19</v>
      </c>
      <c r="F376" s="167" t="s">
        <v>390</v>
      </c>
      <c r="H376" s="166" t="s">
        <v>19</v>
      </c>
      <c r="I376" s="168"/>
      <c r="L376" s="165"/>
      <c r="M376" s="169"/>
      <c r="T376" s="170"/>
      <c r="AT376" s="166" t="s">
        <v>218</v>
      </c>
      <c r="AU376" s="166" t="s">
        <v>85</v>
      </c>
      <c r="AV376" s="13" t="s">
        <v>83</v>
      </c>
      <c r="AW376" s="13" t="s">
        <v>37</v>
      </c>
      <c r="AX376" s="13" t="s">
        <v>75</v>
      </c>
      <c r="AY376" s="166" t="s">
        <v>147</v>
      </c>
    </row>
    <row r="377" spans="2:65" s="12" customFormat="1" ht="11.25">
      <c r="B377" s="157"/>
      <c r="D377" s="158" t="s">
        <v>218</v>
      </c>
      <c r="E377" s="164" t="s">
        <v>19</v>
      </c>
      <c r="F377" s="159" t="s">
        <v>1918</v>
      </c>
      <c r="H377" s="160">
        <v>10.199999999999999</v>
      </c>
      <c r="I377" s="161"/>
      <c r="L377" s="157"/>
      <c r="M377" s="162"/>
      <c r="T377" s="163"/>
      <c r="AT377" s="164" t="s">
        <v>218</v>
      </c>
      <c r="AU377" s="164" t="s">
        <v>85</v>
      </c>
      <c r="AV377" s="12" t="s">
        <v>85</v>
      </c>
      <c r="AW377" s="12" t="s">
        <v>37</v>
      </c>
      <c r="AX377" s="12" t="s">
        <v>75</v>
      </c>
      <c r="AY377" s="164" t="s">
        <v>147</v>
      </c>
    </row>
    <row r="378" spans="2:65" s="14" customFormat="1" ht="11.25">
      <c r="B378" s="171"/>
      <c r="D378" s="158" t="s">
        <v>218</v>
      </c>
      <c r="E378" s="172" t="s">
        <v>19</v>
      </c>
      <c r="F378" s="173" t="s">
        <v>256</v>
      </c>
      <c r="H378" s="174">
        <v>47.92</v>
      </c>
      <c r="I378" s="175"/>
      <c r="L378" s="171"/>
      <c r="M378" s="176"/>
      <c r="T378" s="177"/>
      <c r="AT378" s="172" t="s">
        <v>218</v>
      </c>
      <c r="AU378" s="172" t="s">
        <v>85</v>
      </c>
      <c r="AV378" s="14" t="s">
        <v>153</v>
      </c>
      <c r="AW378" s="14" t="s">
        <v>37</v>
      </c>
      <c r="AX378" s="14" t="s">
        <v>83</v>
      </c>
      <c r="AY378" s="172" t="s">
        <v>147</v>
      </c>
    </row>
    <row r="379" spans="2:65" s="1" customFormat="1" ht="37.9" customHeight="1">
      <c r="B379" s="32"/>
      <c r="C379" s="128" t="s">
        <v>343</v>
      </c>
      <c r="D379" s="128" t="s">
        <v>149</v>
      </c>
      <c r="E379" s="129" t="s">
        <v>771</v>
      </c>
      <c r="F379" s="130" t="s">
        <v>772</v>
      </c>
      <c r="G379" s="131" t="s">
        <v>159</v>
      </c>
      <c r="H379" s="132">
        <v>434.11700000000002</v>
      </c>
      <c r="I379" s="133"/>
      <c r="J379" s="134">
        <f>ROUND(I379*H379,2)</f>
        <v>0</v>
      </c>
      <c r="K379" s="135"/>
      <c r="L379" s="32"/>
      <c r="M379" s="136" t="s">
        <v>19</v>
      </c>
      <c r="N379" s="137" t="s">
        <v>46</v>
      </c>
      <c r="P379" s="138">
        <f>O379*H379</f>
        <v>0</v>
      </c>
      <c r="Q379" s="138">
        <v>2.8500000000000001E-3</v>
      </c>
      <c r="R379" s="138">
        <f>Q379*H379</f>
        <v>1.2372334500000002</v>
      </c>
      <c r="S379" s="138">
        <v>0</v>
      </c>
      <c r="T379" s="139">
        <f>S379*H379</f>
        <v>0</v>
      </c>
      <c r="AR379" s="140" t="s">
        <v>153</v>
      </c>
      <c r="AT379" s="140" t="s">
        <v>149</v>
      </c>
      <c r="AU379" s="140" t="s">
        <v>85</v>
      </c>
      <c r="AY379" s="17" t="s">
        <v>147</v>
      </c>
      <c r="BE379" s="141">
        <f>IF(N379="základní",J379,0)</f>
        <v>0</v>
      </c>
      <c r="BF379" s="141">
        <f>IF(N379="snížená",J379,0)</f>
        <v>0</v>
      </c>
      <c r="BG379" s="141">
        <f>IF(N379="zákl. přenesená",J379,0)</f>
        <v>0</v>
      </c>
      <c r="BH379" s="141">
        <f>IF(N379="sníž. přenesená",J379,0)</f>
        <v>0</v>
      </c>
      <c r="BI379" s="141">
        <f>IF(N379="nulová",J379,0)</f>
        <v>0</v>
      </c>
      <c r="BJ379" s="17" t="s">
        <v>83</v>
      </c>
      <c r="BK379" s="141">
        <f>ROUND(I379*H379,2)</f>
        <v>0</v>
      </c>
      <c r="BL379" s="17" t="s">
        <v>153</v>
      </c>
      <c r="BM379" s="140" t="s">
        <v>773</v>
      </c>
    </row>
    <row r="380" spans="2:65" s="13" customFormat="1" ht="11.25">
      <c r="B380" s="165"/>
      <c r="D380" s="158" t="s">
        <v>218</v>
      </c>
      <c r="E380" s="166" t="s">
        <v>19</v>
      </c>
      <c r="F380" s="167" t="s">
        <v>410</v>
      </c>
      <c r="H380" s="166" t="s">
        <v>19</v>
      </c>
      <c r="I380" s="168"/>
      <c r="L380" s="165"/>
      <c r="M380" s="169"/>
      <c r="T380" s="170"/>
      <c r="AT380" s="166" t="s">
        <v>218</v>
      </c>
      <c r="AU380" s="166" t="s">
        <v>85</v>
      </c>
      <c r="AV380" s="13" t="s">
        <v>83</v>
      </c>
      <c r="AW380" s="13" t="s">
        <v>37</v>
      </c>
      <c r="AX380" s="13" t="s">
        <v>75</v>
      </c>
      <c r="AY380" s="166" t="s">
        <v>147</v>
      </c>
    </row>
    <row r="381" spans="2:65" s="12" customFormat="1" ht="11.25">
      <c r="B381" s="157"/>
      <c r="D381" s="158" t="s">
        <v>218</v>
      </c>
      <c r="E381" s="164" t="s">
        <v>19</v>
      </c>
      <c r="F381" s="159" t="s">
        <v>1920</v>
      </c>
      <c r="H381" s="160">
        <v>205.17599999999999</v>
      </c>
      <c r="I381" s="161"/>
      <c r="L381" s="157"/>
      <c r="M381" s="162"/>
      <c r="T381" s="163"/>
      <c r="AT381" s="164" t="s">
        <v>218</v>
      </c>
      <c r="AU381" s="164" t="s">
        <v>85</v>
      </c>
      <c r="AV381" s="12" t="s">
        <v>85</v>
      </c>
      <c r="AW381" s="12" t="s">
        <v>37</v>
      </c>
      <c r="AX381" s="12" t="s">
        <v>75</v>
      </c>
      <c r="AY381" s="164" t="s">
        <v>147</v>
      </c>
    </row>
    <row r="382" spans="2:65" s="13" customFormat="1" ht="11.25">
      <c r="B382" s="165"/>
      <c r="D382" s="158" t="s">
        <v>218</v>
      </c>
      <c r="E382" s="166" t="s">
        <v>19</v>
      </c>
      <c r="F382" s="167" t="s">
        <v>390</v>
      </c>
      <c r="H382" s="166" t="s">
        <v>19</v>
      </c>
      <c r="I382" s="168"/>
      <c r="L382" s="165"/>
      <c r="M382" s="169"/>
      <c r="T382" s="170"/>
      <c r="AT382" s="166" t="s">
        <v>218</v>
      </c>
      <c r="AU382" s="166" t="s">
        <v>85</v>
      </c>
      <c r="AV382" s="13" t="s">
        <v>83</v>
      </c>
      <c r="AW382" s="13" t="s">
        <v>37</v>
      </c>
      <c r="AX382" s="13" t="s">
        <v>75</v>
      </c>
      <c r="AY382" s="166" t="s">
        <v>147</v>
      </c>
    </row>
    <row r="383" spans="2:65" s="12" customFormat="1" ht="11.25">
      <c r="B383" s="157"/>
      <c r="D383" s="158" t="s">
        <v>218</v>
      </c>
      <c r="E383" s="164" t="s">
        <v>19</v>
      </c>
      <c r="F383" s="159" t="s">
        <v>1921</v>
      </c>
      <c r="H383" s="160">
        <v>198.31700000000001</v>
      </c>
      <c r="I383" s="161"/>
      <c r="L383" s="157"/>
      <c r="M383" s="162"/>
      <c r="T383" s="163"/>
      <c r="AT383" s="164" t="s">
        <v>218</v>
      </c>
      <c r="AU383" s="164" t="s">
        <v>85</v>
      </c>
      <c r="AV383" s="12" t="s">
        <v>85</v>
      </c>
      <c r="AW383" s="12" t="s">
        <v>37</v>
      </c>
      <c r="AX383" s="12" t="s">
        <v>75</v>
      </c>
      <c r="AY383" s="164" t="s">
        <v>147</v>
      </c>
    </row>
    <row r="384" spans="2:65" s="13" customFormat="1" ht="11.25">
      <c r="B384" s="165"/>
      <c r="D384" s="158" t="s">
        <v>218</v>
      </c>
      <c r="E384" s="166" t="s">
        <v>19</v>
      </c>
      <c r="F384" s="167" t="s">
        <v>427</v>
      </c>
      <c r="H384" s="166" t="s">
        <v>19</v>
      </c>
      <c r="I384" s="168"/>
      <c r="L384" s="165"/>
      <c r="M384" s="169"/>
      <c r="T384" s="170"/>
      <c r="AT384" s="166" t="s">
        <v>218</v>
      </c>
      <c r="AU384" s="166" t="s">
        <v>85</v>
      </c>
      <c r="AV384" s="13" t="s">
        <v>83</v>
      </c>
      <c r="AW384" s="13" t="s">
        <v>37</v>
      </c>
      <c r="AX384" s="13" t="s">
        <v>75</v>
      </c>
      <c r="AY384" s="166" t="s">
        <v>147</v>
      </c>
    </row>
    <row r="385" spans="2:65" s="13" customFormat="1" ht="11.25">
      <c r="B385" s="165"/>
      <c r="D385" s="158" t="s">
        <v>218</v>
      </c>
      <c r="E385" s="166" t="s">
        <v>19</v>
      </c>
      <c r="F385" s="167" t="s">
        <v>410</v>
      </c>
      <c r="H385" s="166" t="s">
        <v>19</v>
      </c>
      <c r="I385" s="168"/>
      <c r="L385" s="165"/>
      <c r="M385" s="169"/>
      <c r="T385" s="170"/>
      <c r="AT385" s="166" t="s">
        <v>218</v>
      </c>
      <c r="AU385" s="166" t="s">
        <v>85</v>
      </c>
      <c r="AV385" s="13" t="s">
        <v>83</v>
      </c>
      <c r="AW385" s="13" t="s">
        <v>37</v>
      </c>
      <c r="AX385" s="13" t="s">
        <v>75</v>
      </c>
      <c r="AY385" s="166" t="s">
        <v>147</v>
      </c>
    </row>
    <row r="386" spans="2:65" s="12" customFormat="1" ht="11.25">
      <c r="B386" s="157"/>
      <c r="D386" s="158" t="s">
        <v>218</v>
      </c>
      <c r="E386" s="164" t="s">
        <v>19</v>
      </c>
      <c r="F386" s="159" t="s">
        <v>1923</v>
      </c>
      <c r="H386" s="160">
        <v>8.0960000000000001</v>
      </c>
      <c r="I386" s="161"/>
      <c r="L386" s="157"/>
      <c r="M386" s="162"/>
      <c r="T386" s="163"/>
      <c r="AT386" s="164" t="s">
        <v>218</v>
      </c>
      <c r="AU386" s="164" t="s">
        <v>85</v>
      </c>
      <c r="AV386" s="12" t="s">
        <v>85</v>
      </c>
      <c r="AW386" s="12" t="s">
        <v>37</v>
      </c>
      <c r="AX386" s="12" t="s">
        <v>75</v>
      </c>
      <c r="AY386" s="164" t="s">
        <v>147</v>
      </c>
    </row>
    <row r="387" spans="2:65" s="12" customFormat="1" ht="11.25">
      <c r="B387" s="157"/>
      <c r="D387" s="158" t="s">
        <v>218</v>
      </c>
      <c r="E387" s="164" t="s">
        <v>19</v>
      </c>
      <c r="F387" s="159" t="s">
        <v>1924</v>
      </c>
      <c r="H387" s="160">
        <v>11.135999999999999</v>
      </c>
      <c r="I387" s="161"/>
      <c r="L387" s="157"/>
      <c r="M387" s="162"/>
      <c r="T387" s="163"/>
      <c r="AT387" s="164" t="s">
        <v>218</v>
      </c>
      <c r="AU387" s="164" t="s">
        <v>85</v>
      </c>
      <c r="AV387" s="12" t="s">
        <v>85</v>
      </c>
      <c r="AW387" s="12" t="s">
        <v>37</v>
      </c>
      <c r="AX387" s="12" t="s">
        <v>75</v>
      </c>
      <c r="AY387" s="164" t="s">
        <v>147</v>
      </c>
    </row>
    <row r="388" spans="2:65" s="13" customFormat="1" ht="11.25">
      <c r="B388" s="165"/>
      <c r="D388" s="158" t="s">
        <v>218</v>
      </c>
      <c r="E388" s="166" t="s">
        <v>19</v>
      </c>
      <c r="F388" s="167" t="s">
        <v>390</v>
      </c>
      <c r="H388" s="166" t="s">
        <v>19</v>
      </c>
      <c r="I388" s="168"/>
      <c r="L388" s="165"/>
      <c r="M388" s="169"/>
      <c r="T388" s="170"/>
      <c r="AT388" s="166" t="s">
        <v>218</v>
      </c>
      <c r="AU388" s="166" t="s">
        <v>85</v>
      </c>
      <c r="AV388" s="13" t="s">
        <v>83</v>
      </c>
      <c r="AW388" s="13" t="s">
        <v>37</v>
      </c>
      <c r="AX388" s="13" t="s">
        <v>75</v>
      </c>
      <c r="AY388" s="166" t="s">
        <v>147</v>
      </c>
    </row>
    <row r="389" spans="2:65" s="12" customFormat="1" ht="11.25">
      <c r="B389" s="157"/>
      <c r="D389" s="158" t="s">
        <v>218</v>
      </c>
      <c r="E389" s="164" t="s">
        <v>19</v>
      </c>
      <c r="F389" s="159" t="s">
        <v>1925</v>
      </c>
      <c r="H389" s="160">
        <v>4.4160000000000004</v>
      </c>
      <c r="I389" s="161"/>
      <c r="L389" s="157"/>
      <c r="M389" s="162"/>
      <c r="T389" s="163"/>
      <c r="AT389" s="164" t="s">
        <v>218</v>
      </c>
      <c r="AU389" s="164" t="s">
        <v>85</v>
      </c>
      <c r="AV389" s="12" t="s">
        <v>85</v>
      </c>
      <c r="AW389" s="12" t="s">
        <v>37</v>
      </c>
      <c r="AX389" s="12" t="s">
        <v>75</v>
      </c>
      <c r="AY389" s="164" t="s">
        <v>147</v>
      </c>
    </row>
    <row r="390" spans="2:65" s="12" customFormat="1" ht="11.25">
      <c r="B390" s="157"/>
      <c r="D390" s="158" t="s">
        <v>218</v>
      </c>
      <c r="E390" s="164" t="s">
        <v>19</v>
      </c>
      <c r="F390" s="159" t="s">
        <v>1926</v>
      </c>
      <c r="H390" s="160">
        <v>5.5679999999999996</v>
      </c>
      <c r="I390" s="161"/>
      <c r="L390" s="157"/>
      <c r="M390" s="162"/>
      <c r="T390" s="163"/>
      <c r="AT390" s="164" t="s">
        <v>218</v>
      </c>
      <c r="AU390" s="164" t="s">
        <v>85</v>
      </c>
      <c r="AV390" s="12" t="s">
        <v>85</v>
      </c>
      <c r="AW390" s="12" t="s">
        <v>37</v>
      </c>
      <c r="AX390" s="12" t="s">
        <v>75</v>
      </c>
      <c r="AY390" s="164" t="s">
        <v>147</v>
      </c>
    </row>
    <row r="391" spans="2:65" s="12" customFormat="1" ht="11.25">
      <c r="B391" s="157"/>
      <c r="D391" s="158" t="s">
        <v>218</v>
      </c>
      <c r="E391" s="164" t="s">
        <v>19</v>
      </c>
      <c r="F391" s="159" t="s">
        <v>1927</v>
      </c>
      <c r="H391" s="160">
        <v>1.4079999999999999</v>
      </c>
      <c r="I391" s="161"/>
      <c r="L391" s="157"/>
      <c r="M391" s="162"/>
      <c r="T391" s="163"/>
      <c r="AT391" s="164" t="s">
        <v>218</v>
      </c>
      <c r="AU391" s="164" t="s">
        <v>85</v>
      </c>
      <c r="AV391" s="12" t="s">
        <v>85</v>
      </c>
      <c r="AW391" s="12" t="s">
        <v>37</v>
      </c>
      <c r="AX391" s="12" t="s">
        <v>75</v>
      </c>
      <c r="AY391" s="164" t="s">
        <v>147</v>
      </c>
    </row>
    <row r="392" spans="2:65" s="14" customFormat="1" ht="11.25">
      <c r="B392" s="171"/>
      <c r="D392" s="158" t="s">
        <v>218</v>
      </c>
      <c r="E392" s="172" t="s">
        <v>19</v>
      </c>
      <c r="F392" s="173" t="s">
        <v>256</v>
      </c>
      <c r="H392" s="174">
        <v>434.11700000000002</v>
      </c>
      <c r="I392" s="175"/>
      <c r="L392" s="171"/>
      <c r="M392" s="176"/>
      <c r="T392" s="177"/>
      <c r="AT392" s="172" t="s">
        <v>218</v>
      </c>
      <c r="AU392" s="172" t="s">
        <v>85</v>
      </c>
      <c r="AV392" s="14" t="s">
        <v>153</v>
      </c>
      <c r="AW392" s="14" t="s">
        <v>37</v>
      </c>
      <c r="AX392" s="14" t="s">
        <v>83</v>
      </c>
      <c r="AY392" s="172" t="s">
        <v>147</v>
      </c>
    </row>
    <row r="393" spans="2:65" s="1" customFormat="1" ht="37.9" customHeight="1">
      <c r="B393" s="32"/>
      <c r="C393" s="128" t="s">
        <v>349</v>
      </c>
      <c r="D393" s="128" t="s">
        <v>149</v>
      </c>
      <c r="E393" s="129" t="s">
        <v>775</v>
      </c>
      <c r="F393" s="130" t="s">
        <v>776</v>
      </c>
      <c r="G393" s="131" t="s">
        <v>159</v>
      </c>
      <c r="H393" s="132">
        <v>54.54</v>
      </c>
      <c r="I393" s="133"/>
      <c r="J393" s="134">
        <f>ROUND(I393*H393,2)</f>
        <v>0</v>
      </c>
      <c r="K393" s="135"/>
      <c r="L393" s="32"/>
      <c r="M393" s="136" t="s">
        <v>19</v>
      </c>
      <c r="N393" s="137" t="s">
        <v>46</v>
      </c>
      <c r="P393" s="138">
        <f>O393*H393</f>
        <v>0</v>
      </c>
      <c r="Q393" s="138">
        <v>0</v>
      </c>
      <c r="R393" s="138">
        <f>Q393*H393</f>
        <v>0</v>
      </c>
      <c r="S393" s="138">
        <v>0</v>
      </c>
      <c r="T393" s="139">
        <f>S393*H393</f>
        <v>0</v>
      </c>
      <c r="AR393" s="140" t="s">
        <v>153</v>
      </c>
      <c r="AT393" s="140" t="s">
        <v>149</v>
      </c>
      <c r="AU393" s="140" t="s">
        <v>85</v>
      </c>
      <c r="AY393" s="17" t="s">
        <v>147</v>
      </c>
      <c r="BE393" s="141">
        <f>IF(N393="základní",J393,0)</f>
        <v>0</v>
      </c>
      <c r="BF393" s="141">
        <f>IF(N393="snížená",J393,0)</f>
        <v>0</v>
      </c>
      <c r="BG393" s="141">
        <f>IF(N393="zákl. přenesená",J393,0)</f>
        <v>0</v>
      </c>
      <c r="BH393" s="141">
        <f>IF(N393="sníž. přenesená",J393,0)</f>
        <v>0</v>
      </c>
      <c r="BI393" s="141">
        <f>IF(N393="nulová",J393,0)</f>
        <v>0</v>
      </c>
      <c r="BJ393" s="17" t="s">
        <v>83</v>
      </c>
      <c r="BK393" s="141">
        <f>ROUND(I393*H393,2)</f>
        <v>0</v>
      </c>
      <c r="BL393" s="17" t="s">
        <v>153</v>
      </c>
      <c r="BM393" s="140" t="s">
        <v>777</v>
      </c>
    </row>
    <row r="394" spans="2:65" s="1" customFormat="1" ht="11.25">
      <c r="B394" s="32"/>
      <c r="D394" s="142" t="s">
        <v>155</v>
      </c>
      <c r="F394" s="143" t="s">
        <v>778</v>
      </c>
      <c r="I394" s="144"/>
      <c r="L394" s="32"/>
      <c r="M394" s="145"/>
      <c r="T394" s="53"/>
      <c r="AT394" s="17" t="s">
        <v>155</v>
      </c>
      <c r="AU394" s="17" t="s">
        <v>85</v>
      </c>
    </row>
    <row r="395" spans="2:65" s="13" customFormat="1" ht="11.25">
      <c r="B395" s="165"/>
      <c r="D395" s="158" t="s">
        <v>218</v>
      </c>
      <c r="E395" s="166" t="s">
        <v>19</v>
      </c>
      <c r="F395" s="167" t="s">
        <v>1998</v>
      </c>
      <c r="H395" s="166" t="s">
        <v>19</v>
      </c>
      <c r="I395" s="168"/>
      <c r="L395" s="165"/>
      <c r="M395" s="169"/>
      <c r="T395" s="170"/>
      <c r="AT395" s="166" t="s">
        <v>218</v>
      </c>
      <c r="AU395" s="166" t="s">
        <v>85</v>
      </c>
      <c r="AV395" s="13" t="s">
        <v>83</v>
      </c>
      <c r="AW395" s="13" t="s">
        <v>37</v>
      </c>
      <c r="AX395" s="13" t="s">
        <v>75</v>
      </c>
      <c r="AY395" s="166" t="s">
        <v>147</v>
      </c>
    </row>
    <row r="396" spans="2:65" s="12" customFormat="1" ht="11.25">
      <c r="B396" s="157"/>
      <c r="D396" s="158" t="s">
        <v>218</v>
      </c>
      <c r="E396" s="164" t="s">
        <v>19</v>
      </c>
      <c r="F396" s="159" t="s">
        <v>1999</v>
      </c>
      <c r="H396" s="160">
        <v>54.54</v>
      </c>
      <c r="I396" s="161"/>
      <c r="L396" s="157"/>
      <c r="M396" s="162"/>
      <c r="T396" s="163"/>
      <c r="AT396" s="164" t="s">
        <v>218</v>
      </c>
      <c r="AU396" s="164" t="s">
        <v>85</v>
      </c>
      <c r="AV396" s="12" t="s">
        <v>85</v>
      </c>
      <c r="AW396" s="12" t="s">
        <v>37</v>
      </c>
      <c r="AX396" s="12" t="s">
        <v>83</v>
      </c>
      <c r="AY396" s="164" t="s">
        <v>147</v>
      </c>
    </row>
    <row r="397" spans="2:65" s="1" customFormat="1" ht="37.9" customHeight="1">
      <c r="B397" s="32"/>
      <c r="C397" s="128" t="s">
        <v>359</v>
      </c>
      <c r="D397" s="128" t="s">
        <v>149</v>
      </c>
      <c r="E397" s="129" t="s">
        <v>782</v>
      </c>
      <c r="F397" s="130" t="s">
        <v>783</v>
      </c>
      <c r="G397" s="131" t="s">
        <v>159</v>
      </c>
      <c r="H397" s="132">
        <v>76.2</v>
      </c>
      <c r="I397" s="133"/>
      <c r="J397" s="134">
        <f>ROUND(I397*H397,2)</f>
        <v>0</v>
      </c>
      <c r="K397" s="135"/>
      <c r="L397" s="32"/>
      <c r="M397" s="136" t="s">
        <v>19</v>
      </c>
      <c r="N397" s="137" t="s">
        <v>46</v>
      </c>
      <c r="P397" s="138">
        <f>O397*H397</f>
        <v>0</v>
      </c>
      <c r="Q397" s="138">
        <v>0</v>
      </c>
      <c r="R397" s="138">
        <f>Q397*H397</f>
        <v>0</v>
      </c>
      <c r="S397" s="138">
        <v>0</v>
      </c>
      <c r="T397" s="139">
        <f>S397*H397</f>
        <v>0</v>
      </c>
      <c r="AR397" s="140" t="s">
        <v>153</v>
      </c>
      <c r="AT397" s="140" t="s">
        <v>149</v>
      </c>
      <c r="AU397" s="140" t="s">
        <v>85</v>
      </c>
      <c r="AY397" s="17" t="s">
        <v>147</v>
      </c>
      <c r="BE397" s="141">
        <f>IF(N397="základní",J397,0)</f>
        <v>0</v>
      </c>
      <c r="BF397" s="141">
        <f>IF(N397="snížená",J397,0)</f>
        <v>0</v>
      </c>
      <c r="BG397" s="141">
        <f>IF(N397="zákl. přenesená",J397,0)</f>
        <v>0</v>
      </c>
      <c r="BH397" s="141">
        <f>IF(N397="sníž. přenesená",J397,0)</f>
        <v>0</v>
      </c>
      <c r="BI397" s="141">
        <f>IF(N397="nulová",J397,0)</f>
        <v>0</v>
      </c>
      <c r="BJ397" s="17" t="s">
        <v>83</v>
      </c>
      <c r="BK397" s="141">
        <f>ROUND(I397*H397,2)</f>
        <v>0</v>
      </c>
      <c r="BL397" s="17" t="s">
        <v>153</v>
      </c>
      <c r="BM397" s="140" t="s">
        <v>784</v>
      </c>
    </row>
    <row r="398" spans="2:65" s="1" customFormat="1" ht="11.25">
      <c r="B398" s="32"/>
      <c r="D398" s="142" t="s">
        <v>155</v>
      </c>
      <c r="F398" s="143" t="s">
        <v>785</v>
      </c>
      <c r="I398" s="144"/>
      <c r="L398" s="32"/>
      <c r="M398" s="145"/>
      <c r="T398" s="53"/>
      <c r="AT398" s="17" t="s">
        <v>155</v>
      </c>
      <c r="AU398" s="17" t="s">
        <v>85</v>
      </c>
    </row>
    <row r="399" spans="2:65" s="13" customFormat="1" ht="11.25">
      <c r="B399" s="165"/>
      <c r="D399" s="158" t="s">
        <v>218</v>
      </c>
      <c r="E399" s="166" t="s">
        <v>19</v>
      </c>
      <c r="F399" s="167" t="s">
        <v>410</v>
      </c>
      <c r="H399" s="166" t="s">
        <v>19</v>
      </c>
      <c r="I399" s="168"/>
      <c r="L399" s="165"/>
      <c r="M399" s="169"/>
      <c r="T399" s="170"/>
      <c r="AT399" s="166" t="s">
        <v>218</v>
      </c>
      <c r="AU399" s="166" t="s">
        <v>85</v>
      </c>
      <c r="AV399" s="13" t="s">
        <v>83</v>
      </c>
      <c r="AW399" s="13" t="s">
        <v>37</v>
      </c>
      <c r="AX399" s="13" t="s">
        <v>75</v>
      </c>
      <c r="AY399" s="166" t="s">
        <v>147</v>
      </c>
    </row>
    <row r="400" spans="2:65" s="12" customFormat="1" ht="11.25">
      <c r="B400" s="157"/>
      <c r="D400" s="158" t="s">
        <v>218</v>
      </c>
      <c r="E400" s="164" t="s">
        <v>19</v>
      </c>
      <c r="F400" s="159" t="s">
        <v>2000</v>
      </c>
      <c r="H400" s="160">
        <v>19.8</v>
      </c>
      <c r="I400" s="161"/>
      <c r="L400" s="157"/>
      <c r="M400" s="162"/>
      <c r="T400" s="163"/>
      <c r="AT400" s="164" t="s">
        <v>218</v>
      </c>
      <c r="AU400" s="164" t="s">
        <v>85</v>
      </c>
      <c r="AV400" s="12" t="s">
        <v>85</v>
      </c>
      <c r="AW400" s="12" t="s">
        <v>37</v>
      </c>
      <c r="AX400" s="12" t="s">
        <v>75</v>
      </c>
      <c r="AY400" s="164" t="s">
        <v>147</v>
      </c>
    </row>
    <row r="401" spans="2:65" s="12" customFormat="1" ht="11.25">
      <c r="B401" s="157"/>
      <c r="D401" s="158" t="s">
        <v>218</v>
      </c>
      <c r="E401" s="164" t="s">
        <v>19</v>
      </c>
      <c r="F401" s="159" t="s">
        <v>2001</v>
      </c>
      <c r="H401" s="160">
        <v>28.8</v>
      </c>
      <c r="I401" s="161"/>
      <c r="L401" s="157"/>
      <c r="M401" s="162"/>
      <c r="T401" s="163"/>
      <c r="AT401" s="164" t="s">
        <v>218</v>
      </c>
      <c r="AU401" s="164" t="s">
        <v>85</v>
      </c>
      <c r="AV401" s="12" t="s">
        <v>85</v>
      </c>
      <c r="AW401" s="12" t="s">
        <v>37</v>
      </c>
      <c r="AX401" s="12" t="s">
        <v>75</v>
      </c>
      <c r="AY401" s="164" t="s">
        <v>147</v>
      </c>
    </row>
    <row r="402" spans="2:65" s="13" customFormat="1" ht="11.25">
      <c r="B402" s="165"/>
      <c r="D402" s="158" t="s">
        <v>218</v>
      </c>
      <c r="E402" s="166" t="s">
        <v>19</v>
      </c>
      <c r="F402" s="167" t="s">
        <v>390</v>
      </c>
      <c r="H402" s="166" t="s">
        <v>19</v>
      </c>
      <c r="I402" s="168"/>
      <c r="L402" s="165"/>
      <c r="M402" s="169"/>
      <c r="T402" s="170"/>
      <c r="AT402" s="166" t="s">
        <v>218</v>
      </c>
      <c r="AU402" s="166" t="s">
        <v>85</v>
      </c>
      <c r="AV402" s="13" t="s">
        <v>83</v>
      </c>
      <c r="AW402" s="13" t="s">
        <v>37</v>
      </c>
      <c r="AX402" s="13" t="s">
        <v>75</v>
      </c>
      <c r="AY402" s="166" t="s">
        <v>147</v>
      </c>
    </row>
    <row r="403" spans="2:65" s="12" customFormat="1" ht="11.25">
      <c r="B403" s="157"/>
      <c r="D403" s="158" t="s">
        <v>218</v>
      </c>
      <c r="E403" s="164" t="s">
        <v>19</v>
      </c>
      <c r="F403" s="159" t="s">
        <v>2002</v>
      </c>
      <c r="H403" s="160">
        <v>10.8</v>
      </c>
      <c r="I403" s="161"/>
      <c r="L403" s="157"/>
      <c r="M403" s="162"/>
      <c r="T403" s="163"/>
      <c r="AT403" s="164" t="s">
        <v>218</v>
      </c>
      <c r="AU403" s="164" t="s">
        <v>85</v>
      </c>
      <c r="AV403" s="12" t="s">
        <v>85</v>
      </c>
      <c r="AW403" s="12" t="s">
        <v>37</v>
      </c>
      <c r="AX403" s="12" t="s">
        <v>75</v>
      </c>
      <c r="AY403" s="164" t="s">
        <v>147</v>
      </c>
    </row>
    <row r="404" spans="2:65" s="12" customFormat="1" ht="11.25">
      <c r="B404" s="157"/>
      <c r="D404" s="158" t="s">
        <v>218</v>
      </c>
      <c r="E404" s="164" t="s">
        <v>19</v>
      </c>
      <c r="F404" s="159" t="s">
        <v>2003</v>
      </c>
      <c r="H404" s="160">
        <v>14.4</v>
      </c>
      <c r="I404" s="161"/>
      <c r="L404" s="157"/>
      <c r="M404" s="162"/>
      <c r="T404" s="163"/>
      <c r="AT404" s="164" t="s">
        <v>218</v>
      </c>
      <c r="AU404" s="164" t="s">
        <v>85</v>
      </c>
      <c r="AV404" s="12" t="s">
        <v>85</v>
      </c>
      <c r="AW404" s="12" t="s">
        <v>37</v>
      </c>
      <c r="AX404" s="12" t="s">
        <v>75</v>
      </c>
      <c r="AY404" s="164" t="s">
        <v>147</v>
      </c>
    </row>
    <row r="405" spans="2:65" s="12" customFormat="1" ht="11.25">
      <c r="B405" s="157"/>
      <c r="D405" s="158" t="s">
        <v>218</v>
      </c>
      <c r="E405" s="164" t="s">
        <v>19</v>
      </c>
      <c r="F405" s="159" t="s">
        <v>2004</v>
      </c>
      <c r="H405" s="160">
        <v>2.4</v>
      </c>
      <c r="I405" s="161"/>
      <c r="L405" s="157"/>
      <c r="M405" s="162"/>
      <c r="T405" s="163"/>
      <c r="AT405" s="164" t="s">
        <v>218</v>
      </c>
      <c r="AU405" s="164" t="s">
        <v>85</v>
      </c>
      <c r="AV405" s="12" t="s">
        <v>85</v>
      </c>
      <c r="AW405" s="12" t="s">
        <v>37</v>
      </c>
      <c r="AX405" s="12" t="s">
        <v>75</v>
      </c>
      <c r="AY405" s="164" t="s">
        <v>147</v>
      </c>
    </row>
    <row r="406" spans="2:65" s="14" customFormat="1" ht="11.25">
      <c r="B406" s="171"/>
      <c r="D406" s="158" t="s">
        <v>218</v>
      </c>
      <c r="E406" s="172" t="s">
        <v>19</v>
      </c>
      <c r="F406" s="173" t="s">
        <v>256</v>
      </c>
      <c r="H406" s="174">
        <v>76.200000000000017</v>
      </c>
      <c r="I406" s="175"/>
      <c r="L406" s="171"/>
      <c r="M406" s="176"/>
      <c r="T406" s="177"/>
      <c r="AT406" s="172" t="s">
        <v>218</v>
      </c>
      <c r="AU406" s="172" t="s">
        <v>85</v>
      </c>
      <c r="AV406" s="14" t="s">
        <v>153</v>
      </c>
      <c r="AW406" s="14" t="s">
        <v>37</v>
      </c>
      <c r="AX406" s="14" t="s">
        <v>83</v>
      </c>
      <c r="AY406" s="172" t="s">
        <v>147</v>
      </c>
    </row>
    <row r="407" spans="2:65" s="1" customFormat="1" ht="16.5" customHeight="1">
      <c r="B407" s="32"/>
      <c r="C407" s="128" t="s">
        <v>364</v>
      </c>
      <c r="D407" s="128" t="s">
        <v>149</v>
      </c>
      <c r="E407" s="129" t="s">
        <v>819</v>
      </c>
      <c r="F407" s="130" t="s">
        <v>820</v>
      </c>
      <c r="G407" s="131" t="s">
        <v>159</v>
      </c>
      <c r="H407" s="132">
        <v>703.173</v>
      </c>
      <c r="I407" s="133"/>
      <c r="J407" s="134">
        <f>ROUND(I407*H407,2)</f>
        <v>0</v>
      </c>
      <c r="K407" s="135"/>
      <c r="L407" s="32"/>
      <c r="M407" s="136" t="s">
        <v>19</v>
      </c>
      <c r="N407" s="137" t="s">
        <v>46</v>
      </c>
      <c r="P407" s="138">
        <f>O407*H407</f>
        <v>0</v>
      </c>
      <c r="Q407" s="138">
        <v>0</v>
      </c>
      <c r="R407" s="138">
        <f>Q407*H407</f>
        <v>0</v>
      </c>
      <c r="S407" s="138">
        <v>0</v>
      </c>
      <c r="T407" s="139">
        <f>S407*H407</f>
        <v>0</v>
      </c>
      <c r="AR407" s="140" t="s">
        <v>153</v>
      </c>
      <c r="AT407" s="140" t="s">
        <v>149</v>
      </c>
      <c r="AU407" s="140" t="s">
        <v>85</v>
      </c>
      <c r="AY407" s="17" t="s">
        <v>147</v>
      </c>
      <c r="BE407" s="141">
        <f>IF(N407="základní",J407,0)</f>
        <v>0</v>
      </c>
      <c r="BF407" s="141">
        <f>IF(N407="snížená",J407,0)</f>
        <v>0</v>
      </c>
      <c r="BG407" s="141">
        <f>IF(N407="zákl. přenesená",J407,0)</f>
        <v>0</v>
      </c>
      <c r="BH407" s="141">
        <f>IF(N407="sníž. přenesená",J407,0)</f>
        <v>0</v>
      </c>
      <c r="BI407" s="141">
        <f>IF(N407="nulová",J407,0)</f>
        <v>0</v>
      </c>
      <c r="BJ407" s="17" t="s">
        <v>83</v>
      </c>
      <c r="BK407" s="141">
        <f>ROUND(I407*H407,2)</f>
        <v>0</v>
      </c>
      <c r="BL407" s="17" t="s">
        <v>153</v>
      </c>
      <c r="BM407" s="140" t="s">
        <v>821</v>
      </c>
    </row>
    <row r="408" spans="2:65" s="1" customFormat="1" ht="11.25">
      <c r="B408" s="32"/>
      <c r="D408" s="142" t="s">
        <v>155</v>
      </c>
      <c r="F408" s="143" t="s">
        <v>822</v>
      </c>
      <c r="I408" s="144"/>
      <c r="L408" s="32"/>
      <c r="M408" s="145"/>
      <c r="T408" s="53"/>
      <c r="AT408" s="17" t="s">
        <v>155</v>
      </c>
      <c r="AU408" s="17" t="s">
        <v>85</v>
      </c>
    </row>
    <row r="409" spans="2:65" s="13" customFormat="1" ht="11.25">
      <c r="B409" s="165"/>
      <c r="D409" s="158" t="s">
        <v>218</v>
      </c>
      <c r="E409" s="166" t="s">
        <v>19</v>
      </c>
      <c r="F409" s="167" t="s">
        <v>386</v>
      </c>
      <c r="H409" s="166" t="s">
        <v>19</v>
      </c>
      <c r="I409" s="168"/>
      <c r="L409" s="165"/>
      <c r="M409" s="169"/>
      <c r="T409" s="170"/>
      <c r="AT409" s="166" t="s">
        <v>218</v>
      </c>
      <c r="AU409" s="166" t="s">
        <v>85</v>
      </c>
      <c r="AV409" s="13" t="s">
        <v>83</v>
      </c>
      <c r="AW409" s="13" t="s">
        <v>37</v>
      </c>
      <c r="AX409" s="13" t="s">
        <v>75</v>
      </c>
      <c r="AY409" s="166" t="s">
        <v>147</v>
      </c>
    </row>
    <row r="410" spans="2:65" s="12" customFormat="1" ht="11.25">
      <c r="B410" s="157"/>
      <c r="D410" s="158" t="s">
        <v>218</v>
      </c>
      <c r="E410" s="164" t="s">
        <v>19</v>
      </c>
      <c r="F410" s="159" t="s">
        <v>1919</v>
      </c>
      <c r="H410" s="160">
        <v>143.11500000000001</v>
      </c>
      <c r="I410" s="161"/>
      <c r="L410" s="157"/>
      <c r="M410" s="162"/>
      <c r="T410" s="163"/>
      <c r="AT410" s="164" t="s">
        <v>218</v>
      </c>
      <c r="AU410" s="164" t="s">
        <v>85</v>
      </c>
      <c r="AV410" s="12" t="s">
        <v>85</v>
      </c>
      <c r="AW410" s="12" t="s">
        <v>37</v>
      </c>
      <c r="AX410" s="12" t="s">
        <v>75</v>
      </c>
      <c r="AY410" s="164" t="s">
        <v>147</v>
      </c>
    </row>
    <row r="411" spans="2:65" s="13" customFormat="1" ht="11.25">
      <c r="B411" s="165"/>
      <c r="D411" s="158" t="s">
        <v>218</v>
      </c>
      <c r="E411" s="166" t="s">
        <v>19</v>
      </c>
      <c r="F411" s="167" t="s">
        <v>410</v>
      </c>
      <c r="H411" s="166" t="s">
        <v>19</v>
      </c>
      <c r="I411" s="168"/>
      <c r="L411" s="165"/>
      <c r="M411" s="169"/>
      <c r="T411" s="170"/>
      <c r="AT411" s="166" t="s">
        <v>218</v>
      </c>
      <c r="AU411" s="166" t="s">
        <v>85</v>
      </c>
      <c r="AV411" s="13" t="s">
        <v>83</v>
      </c>
      <c r="AW411" s="13" t="s">
        <v>37</v>
      </c>
      <c r="AX411" s="13" t="s">
        <v>75</v>
      </c>
      <c r="AY411" s="166" t="s">
        <v>147</v>
      </c>
    </row>
    <row r="412" spans="2:65" s="12" customFormat="1" ht="11.25">
      <c r="B412" s="157"/>
      <c r="D412" s="158" t="s">
        <v>218</v>
      </c>
      <c r="E412" s="164" t="s">
        <v>19</v>
      </c>
      <c r="F412" s="159" t="s">
        <v>1920</v>
      </c>
      <c r="H412" s="160">
        <v>205.17599999999999</v>
      </c>
      <c r="I412" s="161"/>
      <c r="L412" s="157"/>
      <c r="M412" s="162"/>
      <c r="T412" s="163"/>
      <c r="AT412" s="164" t="s">
        <v>218</v>
      </c>
      <c r="AU412" s="164" t="s">
        <v>85</v>
      </c>
      <c r="AV412" s="12" t="s">
        <v>85</v>
      </c>
      <c r="AW412" s="12" t="s">
        <v>37</v>
      </c>
      <c r="AX412" s="12" t="s">
        <v>75</v>
      </c>
      <c r="AY412" s="164" t="s">
        <v>147</v>
      </c>
    </row>
    <row r="413" spans="2:65" s="13" customFormat="1" ht="11.25">
      <c r="B413" s="165"/>
      <c r="D413" s="158" t="s">
        <v>218</v>
      </c>
      <c r="E413" s="166" t="s">
        <v>19</v>
      </c>
      <c r="F413" s="167" t="s">
        <v>390</v>
      </c>
      <c r="H413" s="166" t="s">
        <v>19</v>
      </c>
      <c r="I413" s="168"/>
      <c r="L413" s="165"/>
      <c r="M413" s="169"/>
      <c r="T413" s="170"/>
      <c r="AT413" s="166" t="s">
        <v>218</v>
      </c>
      <c r="AU413" s="166" t="s">
        <v>85</v>
      </c>
      <c r="AV413" s="13" t="s">
        <v>83</v>
      </c>
      <c r="AW413" s="13" t="s">
        <v>37</v>
      </c>
      <c r="AX413" s="13" t="s">
        <v>75</v>
      </c>
      <c r="AY413" s="166" t="s">
        <v>147</v>
      </c>
    </row>
    <row r="414" spans="2:65" s="12" customFormat="1" ht="11.25">
      <c r="B414" s="157"/>
      <c r="D414" s="158" t="s">
        <v>218</v>
      </c>
      <c r="E414" s="164" t="s">
        <v>19</v>
      </c>
      <c r="F414" s="159" t="s">
        <v>1921</v>
      </c>
      <c r="H414" s="160">
        <v>198.31700000000001</v>
      </c>
      <c r="I414" s="161"/>
      <c r="L414" s="157"/>
      <c r="M414" s="162"/>
      <c r="T414" s="163"/>
      <c r="AT414" s="164" t="s">
        <v>218</v>
      </c>
      <c r="AU414" s="164" t="s">
        <v>85</v>
      </c>
      <c r="AV414" s="12" t="s">
        <v>85</v>
      </c>
      <c r="AW414" s="12" t="s">
        <v>37</v>
      </c>
      <c r="AX414" s="12" t="s">
        <v>75</v>
      </c>
      <c r="AY414" s="164" t="s">
        <v>147</v>
      </c>
    </row>
    <row r="415" spans="2:65" s="13" customFormat="1" ht="11.25">
      <c r="B415" s="165"/>
      <c r="D415" s="158" t="s">
        <v>218</v>
      </c>
      <c r="E415" s="166" t="s">
        <v>19</v>
      </c>
      <c r="F415" s="167" t="s">
        <v>383</v>
      </c>
      <c r="H415" s="166" t="s">
        <v>19</v>
      </c>
      <c r="I415" s="168"/>
      <c r="L415" s="165"/>
      <c r="M415" s="169"/>
      <c r="T415" s="170"/>
      <c r="AT415" s="166" t="s">
        <v>218</v>
      </c>
      <c r="AU415" s="166" t="s">
        <v>85</v>
      </c>
      <c r="AV415" s="13" t="s">
        <v>83</v>
      </c>
      <c r="AW415" s="13" t="s">
        <v>37</v>
      </c>
      <c r="AX415" s="13" t="s">
        <v>75</v>
      </c>
      <c r="AY415" s="166" t="s">
        <v>147</v>
      </c>
    </row>
    <row r="416" spans="2:65" s="12" customFormat="1" ht="11.25">
      <c r="B416" s="157"/>
      <c r="D416" s="158" t="s">
        <v>218</v>
      </c>
      <c r="E416" s="164" t="s">
        <v>19</v>
      </c>
      <c r="F416" s="159" t="s">
        <v>1922</v>
      </c>
      <c r="H416" s="160">
        <v>156.565</v>
      </c>
      <c r="I416" s="161"/>
      <c r="L416" s="157"/>
      <c r="M416" s="162"/>
      <c r="T416" s="163"/>
      <c r="AT416" s="164" t="s">
        <v>218</v>
      </c>
      <c r="AU416" s="164" t="s">
        <v>85</v>
      </c>
      <c r="AV416" s="12" t="s">
        <v>85</v>
      </c>
      <c r="AW416" s="12" t="s">
        <v>37</v>
      </c>
      <c r="AX416" s="12" t="s">
        <v>75</v>
      </c>
      <c r="AY416" s="164" t="s">
        <v>147</v>
      </c>
    </row>
    <row r="417" spans="2:65" s="14" customFormat="1" ht="11.25">
      <c r="B417" s="171"/>
      <c r="D417" s="158" t="s">
        <v>218</v>
      </c>
      <c r="E417" s="172" t="s">
        <v>19</v>
      </c>
      <c r="F417" s="173" t="s">
        <v>256</v>
      </c>
      <c r="H417" s="174">
        <v>703.173</v>
      </c>
      <c r="I417" s="175"/>
      <c r="L417" s="171"/>
      <c r="M417" s="176"/>
      <c r="T417" s="177"/>
      <c r="AT417" s="172" t="s">
        <v>218</v>
      </c>
      <c r="AU417" s="172" t="s">
        <v>85</v>
      </c>
      <c r="AV417" s="14" t="s">
        <v>153</v>
      </c>
      <c r="AW417" s="14" t="s">
        <v>37</v>
      </c>
      <c r="AX417" s="14" t="s">
        <v>83</v>
      </c>
      <c r="AY417" s="172" t="s">
        <v>147</v>
      </c>
    </row>
    <row r="418" spans="2:65" s="1" customFormat="1" ht="37.9" customHeight="1">
      <c r="B418" s="32"/>
      <c r="C418" s="128" t="s">
        <v>371</v>
      </c>
      <c r="D418" s="128" t="s">
        <v>149</v>
      </c>
      <c r="E418" s="129" t="s">
        <v>829</v>
      </c>
      <c r="F418" s="130" t="s">
        <v>830</v>
      </c>
      <c r="G418" s="131" t="s">
        <v>236</v>
      </c>
      <c r="H418" s="132">
        <v>150</v>
      </c>
      <c r="I418" s="133"/>
      <c r="J418" s="134">
        <f>ROUND(I418*H418,2)</f>
        <v>0</v>
      </c>
      <c r="K418" s="135"/>
      <c r="L418" s="32"/>
      <c r="M418" s="136" t="s">
        <v>19</v>
      </c>
      <c r="N418" s="137" t="s">
        <v>46</v>
      </c>
      <c r="P418" s="138">
        <f>O418*H418</f>
        <v>0</v>
      </c>
      <c r="Q418" s="138">
        <v>0</v>
      </c>
      <c r="R418" s="138">
        <f>Q418*H418</f>
        <v>0</v>
      </c>
      <c r="S418" s="138">
        <v>0</v>
      </c>
      <c r="T418" s="139">
        <f>S418*H418</f>
        <v>0</v>
      </c>
      <c r="AR418" s="140" t="s">
        <v>153</v>
      </c>
      <c r="AT418" s="140" t="s">
        <v>149</v>
      </c>
      <c r="AU418" s="140" t="s">
        <v>85</v>
      </c>
      <c r="AY418" s="17" t="s">
        <v>147</v>
      </c>
      <c r="BE418" s="141">
        <f>IF(N418="základní",J418,0)</f>
        <v>0</v>
      </c>
      <c r="BF418" s="141">
        <f>IF(N418="snížená",J418,0)</f>
        <v>0</v>
      </c>
      <c r="BG418" s="141">
        <f>IF(N418="zákl. přenesená",J418,0)</f>
        <v>0</v>
      </c>
      <c r="BH418" s="141">
        <f>IF(N418="sníž. přenesená",J418,0)</f>
        <v>0</v>
      </c>
      <c r="BI418" s="141">
        <f>IF(N418="nulová",J418,0)</f>
        <v>0</v>
      </c>
      <c r="BJ418" s="17" t="s">
        <v>83</v>
      </c>
      <c r="BK418" s="141">
        <f>ROUND(I418*H418,2)</f>
        <v>0</v>
      </c>
      <c r="BL418" s="17" t="s">
        <v>153</v>
      </c>
      <c r="BM418" s="140" t="s">
        <v>831</v>
      </c>
    </row>
    <row r="419" spans="2:65" s="1" customFormat="1" ht="11.25">
      <c r="B419" s="32"/>
      <c r="D419" s="142" t="s">
        <v>155</v>
      </c>
      <c r="F419" s="143" t="s">
        <v>832</v>
      </c>
      <c r="I419" s="144"/>
      <c r="L419" s="32"/>
      <c r="M419" s="145"/>
      <c r="T419" s="53"/>
      <c r="AT419" s="17" t="s">
        <v>155</v>
      </c>
      <c r="AU419" s="17" t="s">
        <v>85</v>
      </c>
    </row>
    <row r="420" spans="2:65" s="11" customFormat="1" ht="22.9" customHeight="1">
      <c r="B420" s="116"/>
      <c r="D420" s="117" t="s">
        <v>74</v>
      </c>
      <c r="E420" s="126" t="s">
        <v>652</v>
      </c>
      <c r="F420" s="126" t="s">
        <v>883</v>
      </c>
      <c r="I420" s="119"/>
      <c r="J420" s="127">
        <f>BK420</f>
        <v>0</v>
      </c>
      <c r="L420" s="116"/>
      <c r="M420" s="121"/>
      <c r="P420" s="122">
        <f>SUM(P421:P423)</f>
        <v>0</v>
      </c>
      <c r="R420" s="122">
        <f>SUM(R421:R423)</f>
        <v>0</v>
      </c>
      <c r="T420" s="123">
        <f>SUM(T421:T423)</f>
        <v>0</v>
      </c>
      <c r="AR420" s="117" t="s">
        <v>83</v>
      </c>
      <c r="AT420" s="124" t="s">
        <v>74</v>
      </c>
      <c r="AU420" s="124" t="s">
        <v>83</v>
      </c>
      <c r="AY420" s="117" t="s">
        <v>147</v>
      </c>
      <c r="BK420" s="125">
        <f>SUM(BK421:BK423)</f>
        <v>0</v>
      </c>
    </row>
    <row r="421" spans="2:65" s="1" customFormat="1" ht="49.15" customHeight="1">
      <c r="B421" s="32"/>
      <c r="C421" s="128" t="s">
        <v>378</v>
      </c>
      <c r="D421" s="128" t="s">
        <v>149</v>
      </c>
      <c r="E421" s="129" t="s">
        <v>885</v>
      </c>
      <c r="F421" s="130" t="s">
        <v>886</v>
      </c>
      <c r="G421" s="131" t="s">
        <v>286</v>
      </c>
      <c r="H421" s="132">
        <v>156</v>
      </c>
      <c r="I421" s="133"/>
      <c r="J421" s="134">
        <f>ROUND(I421*H421,2)</f>
        <v>0</v>
      </c>
      <c r="K421" s="135"/>
      <c r="L421" s="32"/>
      <c r="M421" s="136" t="s">
        <v>19</v>
      </c>
      <c r="N421" s="137" t="s">
        <v>46</v>
      </c>
      <c r="P421" s="138">
        <f>O421*H421</f>
        <v>0</v>
      </c>
      <c r="Q421" s="138">
        <v>0</v>
      </c>
      <c r="R421" s="138">
        <f>Q421*H421</f>
        <v>0</v>
      </c>
      <c r="S421" s="138">
        <v>0</v>
      </c>
      <c r="T421" s="139">
        <f>S421*H421</f>
        <v>0</v>
      </c>
      <c r="AR421" s="140" t="s">
        <v>153</v>
      </c>
      <c r="AT421" s="140" t="s">
        <v>149</v>
      </c>
      <c r="AU421" s="140" t="s">
        <v>85</v>
      </c>
      <c r="AY421" s="17" t="s">
        <v>147</v>
      </c>
      <c r="BE421" s="141">
        <f>IF(N421="základní",J421,0)</f>
        <v>0</v>
      </c>
      <c r="BF421" s="141">
        <f>IF(N421="snížená",J421,0)</f>
        <v>0</v>
      </c>
      <c r="BG421" s="141">
        <f>IF(N421="zákl. přenesená",J421,0)</f>
        <v>0</v>
      </c>
      <c r="BH421" s="141">
        <f>IF(N421="sníž. přenesená",J421,0)</f>
        <v>0</v>
      </c>
      <c r="BI421" s="141">
        <f>IF(N421="nulová",J421,0)</f>
        <v>0</v>
      </c>
      <c r="BJ421" s="17" t="s">
        <v>83</v>
      </c>
      <c r="BK421" s="141">
        <f>ROUND(I421*H421,2)</f>
        <v>0</v>
      </c>
      <c r="BL421" s="17" t="s">
        <v>153</v>
      </c>
      <c r="BM421" s="140" t="s">
        <v>887</v>
      </c>
    </row>
    <row r="422" spans="2:65" s="1" customFormat="1" ht="39">
      <c r="B422" s="32"/>
      <c r="D422" s="158" t="s">
        <v>650</v>
      </c>
      <c r="F422" s="178" t="s">
        <v>651</v>
      </c>
      <c r="I422" s="144"/>
      <c r="L422" s="32"/>
      <c r="M422" s="145"/>
      <c r="T422" s="53"/>
      <c r="AT422" s="17" t="s">
        <v>650</v>
      </c>
      <c r="AU422" s="17" t="s">
        <v>85</v>
      </c>
    </row>
    <row r="423" spans="2:65" s="12" customFormat="1" ht="11.25">
      <c r="B423" s="157"/>
      <c r="D423" s="158" t="s">
        <v>218</v>
      </c>
      <c r="E423" s="164" t="s">
        <v>19</v>
      </c>
      <c r="F423" s="159" t="s">
        <v>2005</v>
      </c>
      <c r="H423" s="160">
        <v>156</v>
      </c>
      <c r="I423" s="161"/>
      <c r="L423" s="157"/>
      <c r="M423" s="162"/>
      <c r="T423" s="163"/>
      <c r="AT423" s="164" t="s">
        <v>218</v>
      </c>
      <c r="AU423" s="164" t="s">
        <v>85</v>
      </c>
      <c r="AV423" s="12" t="s">
        <v>85</v>
      </c>
      <c r="AW423" s="12" t="s">
        <v>37</v>
      </c>
      <c r="AX423" s="12" t="s">
        <v>83</v>
      </c>
      <c r="AY423" s="164" t="s">
        <v>147</v>
      </c>
    </row>
    <row r="424" spans="2:65" s="11" customFormat="1" ht="22.9" customHeight="1">
      <c r="B424" s="116"/>
      <c r="D424" s="117" t="s">
        <v>74</v>
      </c>
      <c r="E424" s="126" t="s">
        <v>192</v>
      </c>
      <c r="F424" s="126" t="s">
        <v>889</v>
      </c>
      <c r="I424" s="119"/>
      <c r="J424" s="127">
        <f>BK424</f>
        <v>0</v>
      </c>
      <c r="L424" s="116"/>
      <c r="M424" s="121"/>
      <c r="P424" s="122">
        <f>SUM(P425:P489)</f>
        <v>0</v>
      </c>
      <c r="R424" s="122">
        <f>SUM(R425:R489)</f>
        <v>2.2680000000000002E-2</v>
      </c>
      <c r="T424" s="123">
        <f>SUM(T425:T489)</f>
        <v>9.0757849999999998</v>
      </c>
      <c r="AR424" s="117" t="s">
        <v>83</v>
      </c>
      <c r="AT424" s="124" t="s">
        <v>74</v>
      </c>
      <c r="AU424" s="124" t="s">
        <v>83</v>
      </c>
      <c r="AY424" s="117" t="s">
        <v>147</v>
      </c>
      <c r="BK424" s="125">
        <f>SUM(BK425:BK489)</f>
        <v>0</v>
      </c>
    </row>
    <row r="425" spans="2:65" s="1" customFormat="1" ht="44.25" customHeight="1">
      <c r="B425" s="32"/>
      <c r="C425" s="128" t="s">
        <v>397</v>
      </c>
      <c r="D425" s="128" t="s">
        <v>149</v>
      </c>
      <c r="E425" s="129" t="s">
        <v>891</v>
      </c>
      <c r="F425" s="130" t="s">
        <v>892</v>
      </c>
      <c r="G425" s="131" t="s">
        <v>159</v>
      </c>
      <c r="H425" s="132">
        <v>1062</v>
      </c>
      <c r="I425" s="133"/>
      <c r="J425" s="134">
        <f>ROUND(I425*H425,2)</f>
        <v>0</v>
      </c>
      <c r="K425" s="135"/>
      <c r="L425" s="32"/>
      <c r="M425" s="136" t="s">
        <v>19</v>
      </c>
      <c r="N425" s="137" t="s">
        <v>46</v>
      </c>
      <c r="P425" s="138">
        <f>O425*H425</f>
        <v>0</v>
      </c>
      <c r="Q425" s="138">
        <v>0</v>
      </c>
      <c r="R425" s="138">
        <f>Q425*H425</f>
        <v>0</v>
      </c>
      <c r="S425" s="138">
        <v>0</v>
      </c>
      <c r="T425" s="139">
        <f>S425*H425</f>
        <v>0</v>
      </c>
      <c r="AR425" s="140" t="s">
        <v>153</v>
      </c>
      <c r="AT425" s="140" t="s">
        <v>149</v>
      </c>
      <c r="AU425" s="140" t="s">
        <v>85</v>
      </c>
      <c r="AY425" s="17" t="s">
        <v>147</v>
      </c>
      <c r="BE425" s="141">
        <f>IF(N425="základní",J425,0)</f>
        <v>0</v>
      </c>
      <c r="BF425" s="141">
        <f>IF(N425="snížená",J425,0)</f>
        <v>0</v>
      </c>
      <c r="BG425" s="141">
        <f>IF(N425="zákl. přenesená",J425,0)</f>
        <v>0</v>
      </c>
      <c r="BH425" s="141">
        <f>IF(N425="sníž. přenesená",J425,0)</f>
        <v>0</v>
      </c>
      <c r="BI425" s="141">
        <f>IF(N425="nulová",J425,0)</f>
        <v>0</v>
      </c>
      <c r="BJ425" s="17" t="s">
        <v>83</v>
      </c>
      <c r="BK425" s="141">
        <f>ROUND(I425*H425,2)</f>
        <v>0</v>
      </c>
      <c r="BL425" s="17" t="s">
        <v>153</v>
      </c>
      <c r="BM425" s="140" t="s">
        <v>893</v>
      </c>
    </row>
    <row r="426" spans="2:65" s="1" customFormat="1" ht="11.25">
      <c r="B426" s="32"/>
      <c r="D426" s="142" t="s">
        <v>155</v>
      </c>
      <c r="F426" s="143" t="s">
        <v>894</v>
      </c>
      <c r="I426" s="144"/>
      <c r="L426" s="32"/>
      <c r="M426" s="145"/>
      <c r="T426" s="53"/>
      <c r="AT426" s="17" t="s">
        <v>155</v>
      </c>
      <c r="AU426" s="17" t="s">
        <v>85</v>
      </c>
    </row>
    <row r="427" spans="2:65" s="13" customFormat="1" ht="11.25">
      <c r="B427" s="165"/>
      <c r="D427" s="158" t="s">
        <v>218</v>
      </c>
      <c r="E427" s="166" t="s">
        <v>19</v>
      </c>
      <c r="F427" s="167" t="s">
        <v>386</v>
      </c>
      <c r="H427" s="166" t="s">
        <v>19</v>
      </c>
      <c r="I427" s="168"/>
      <c r="L427" s="165"/>
      <c r="M427" s="169"/>
      <c r="T427" s="170"/>
      <c r="AT427" s="166" t="s">
        <v>218</v>
      </c>
      <c r="AU427" s="166" t="s">
        <v>85</v>
      </c>
      <c r="AV427" s="13" t="s">
        <v>83</v>
      </c>
      <c r="AW427" s="13" t="s">
        <v>37</v>
      </c>
      <c r="AX427" s="13" t="s">
        <v>75</v>
      </c>
      <c r="AY427" s="166" t="s">
        <v>147</v>
      </c>
    </row>
    <row r="428" spans="2:65" s="12" customFormat="1" ht="11.25">
      <c r="B428" s="157"/>
      <c r="D428" s="158" t="s">
        <v>218</v>
      </c>
      <c r="E428" s="164" t="s">
        <v>19</v>
      </c>
      <c r="F428" s="159" t="s">
        <v>2006</v>
      </c>
      <c r="H428" s="160">
        <v>211</v>
      </c>
      <c r="I428" s="161"/>
      <c r="L428" s="157"/>
      <c r="M428" s="162"/>
      <c r="T428" s="163"/>
      <c r="AT428" s="164" t="s">
        <v>218</v>
      </c>
      <c r="AU428" s="164" t="s">
        <v>85</v>
      </c>
      <c r="AV428" s="12" t="s">
        <v>85</v>
      </c>
      <c r="AW428" s="12" t="s">
        <v>37</v>
      </c>
      <c r="AX428" s="12" t="s">
        <v>75</v>
      </c>
      <c r="AY428" s="164" t="s">
        <v>147</v>
      </c>
    </row>
    <row r="429" spans="2:65" s="13" customFormat="1" ht="11.25">
      <c r="B429" s="165"/>
      <c r="D429" s="158" t="s">
        <v>218</v>
      </c>
      <c r="E429" s="166" t="s">
        <v>19</v>
      </c>
      <c r="F429" s="167" t="s">
        <v>410</v>
      </c>
      <c r="H429" s="166" t="s">
        <v>19</v>
      </c>
      <c r="I429" s="168"/>
      <c r="L429" s="165"/>
      <c r="M429" s="169"/>
      <c r="T429" s="170"/>
      <c r="AT429" s="166" t="s">
        <v>218</v>
      </c>
      <c r="AU429" s="166" t="s">
        <v>85</v>
      </c>
      <c r="AV429" s="13" t="s">
        <v>83</v>
      </c>
      <c r="AW429" s="13" t="s">
        <v>37</v>
      </c>
      <c r="AX429" s="13" t="s">
        <v>75</v>
      </c>
      <c r="AY429" s="166" t="s">
        <v>147</v>
      </c>
    </row>
    <row r="430" spans="2:65" s="12" customFormat="1" ht="11.25">
      <c r="B430" s="157"/>
      <c r="D430" s="158" t="s">
        <v>218</v>
      </c>
      <c r="E430" s="164" t="s">
        <v>19</v>
      </c>
      <c r="F430" s="159" t="s">
        <v>2007</v>
      </c>
      <c r="H430" s="160">
        <v>320</v>
      </c>
      <c r="I430" s="161"/>
      <c r="L430" s="157"/>
      <c r="M430" s="162"/>
      <c r="T430" s="163"/>
      <c r="AT430" s="164" t="s">
        <v>218</v>
      </c>
      <c r="AU430" s="164" t="s">
        <v>85</v>
      </c>
      <c r="AV430" s="12" t="s">
        <v>85</v>
      </c>
      <c r="AW430" s="12" t="s">
        <v>37</v>
      </c>
      <c r="AX430" s="12" t="s">
        <v>75</v>
      </c>
      <c r="AY430" s="164" t="s">
        <v>147</v>
      </c>
    </row>
    <row r="431" spans="2:65" s="13" customFormat="1" ht="11.25">
      <c r="B431" s="165"/>
      <c r="D431" s="158" t="s">
        <v>218</v>
      </c>
      <c r="E431" s="166" t="s">
        <v>19</v>
      </c>
      <c r="F431" s="167" t="s">
        <v>390</v>
      </c>
      <c r="H431" s="166" t="s">
        <v>19</v>
      </c>
      <c r="I431" s="168"/>
      <c r="L431" s="165"/>
      <c r="M431" s="169"/>
      <c r="T431" s="170"/>
      <c r="AT431" s="166" t="s">
        <v>218</v>
      </c>
      <c r="AU431" s="166" t="s">
        <v>85</v>
      </c>
      <c r="AV431" s="13" t="s">
        <v>83</v>
      </c>
      <c r="AW431" s="13" t="s">
        <v>37</v>
      </c>
      <c r="AX431" s="13" t="s">
        <v>75</v>
      </c>
      <c r="AY431" s="166" t="s">
        <v>147</v>
      </c>
    </row>
    <row r="432" spans="2:65" s="12" customFormat="1" ht="11.25">
      <c r="B432" s="157"/>
      <c r="D432" s="158" t="s">
        <v>218</v>
      </c>
      <c r="E432" s="164" t="s">
        <v>19</v>
      </c>
      <c r="F432" s="159" t="s">
        <v>2007</v>
      </c>
      <c r="H432" s="160">
        <v>320</v>
      </c>
      <c r="I432" s="161"/>
      <c r="L432" s="157"/>
      <c r="M432" s="162"/>
      <c r="T432" s="163"/>
      <c r="AT432" s="164" t="s">
        <v>218</v>
      </c>
      <c r="AU432" s="164" t="s">
        <v>85</v>
      </c>
      <c r="AV432" s="12" t="s">
        <v>85</v>
      </c>
      <c r="AW432" s="12" t="s">
        <v>37</v>
      </c>
      <c r="AX432" s="12" t="s">
        <v>75</v>
      </c>
      <c r="AY432" s="164" t="s">
        <v>147</v>
      </c>
    </row>
    <row r="433" spans="2:65" s="13" customFormat="1" ht="11.25">
      <c r="B433" s="165"/>
      <c r="D433" s="158" t="s">
        <v>218</v>
      </c>
      <c r="E433" s="166" t="s">
        <v>19</v>
      </c>
      <c r="F433" s="167" t="s">
        <v>383</v>
      </c>
      <c r="H433" s="166" t="s">
        <v>19</v>
      </c>
      <c r="I433" s="168"/>
      <c r="L433" s="165"/>
      <c r="M433" s="169"/>
      <c r="T433" s="170"/>
      <c r="AT433" s="166" t="s">
        <v>218</v>
      </c>
      <c r="AU433" s="166" t="s">
        <v>85</v>
      </c>
      <c r="AV433" s="13" t="s">
        <v>83</v>
      </c>
      <c r="AW433" s="13" t="s">
        <v>37</v>
      </c>
      <c r="AX433" s="13" t="s">
        <v>75</v>
      </c>
      <c r="AY433" s="166" t="s">
        <v>147</v>
      </c>
    </row>
    <row r="434" spans="2:65" s="12" customFormat="1" ht="11.25">
      <c r="B434" s="157"/>
      <c r="D434" s="158" t="s">
        <v>218</v>
      </c>
      <c r="E434" s="164" t="s">
        <v>19</v>
      </c>
      <c r="F434" s="159" t="s">
        <v>2006</v>
      </c>
      <c r="H434" s="160">
        <v>211</v>
      </c>
      <c r="I434" s="161"/>
      <c r="L434" s="157"/>
      <c r="M434" s="162"/>
      <c r="T434" s="163"/>
      <c r="AT434" s="164" t="s">
        <v>218</v>
      </c>
      <c r="AU434" s="164" t="s">
        <v>85</v>
      </c>
      <c r="AV434" s="12" t="s">
        <v>85</v>
      </c>
      <c r="AW434" s="12" t="s">
        <v>37</v>
      </c>
      <c r="AX434" s="12" t="s">
        <v>75</v>
      </c>
      <c r="AY434" s="164" t="s">
        <v>147</v>
      </c>
    </row>
    <row r="435" spans="2:65" s="14" customFormat="1" ht="11.25">
      <c r="B435" s="171"/>
      <c r="D435" s="158" t="s">
        <v>218</v>
      </c>
      <c r="E435" s="172" t="s">
        <v>19</v>
      </c>
      <c r="F435" s="173" t="s">
        <v>256</v>
      </c>
      <c r="H435" s="174">
        <v>1062</v>
      </c>
      <c r="I435" s="175"/>
      <c r="L435" s="171"/>
      <c r="M435" s="176"/>
      <c r="T435" s="177"/>
      <c r="AT435" s="172" t="s">
        <v>218</v>
      </c>
      <c r="AU435" s="172" t="s">
        <v>85</v>
      </c>
      <c r="AV435" s="14" t="s">
        <v>153</v>
      </c>
      <c r="AW435" s="14" t="s">
        <v>37</v>
      </c>
      <c r="AX435" s="14" t="s">
        <v>83</v>
      </c>
      <c r="AY435" s="172" t="s">
        <v>147</v>
      </c>
    </row>
    <row r="436" spans="2:65" s="1" customFormat="1" ht="49.15" customHeight="1">
      <c r="B436" s="32"/>
      <c r="C436" s="128" t="s">
        <v>402</v>
      </c>
      <c r="D436" s="128" t="s">
        <v>149</v>
      </c>
      <c r="E436" s="129" t="s">
        <v>901</v>
      </c>
      <c r="F436" s="130" t="s">
        <v>902</v>
      </c>
      <c r="G436" s="131" t="s">
        <v>159</v>
      </c>
      <c r="H436" s="132">
        <v>95580</v>
      </c>
      <c r="I436" s="133"/>
      <c r="J436" s="134">
        <f>ROUND(I436*H436,2)</f>
        <v>0</v>
      </c>
      <c r="K436" s="135"/>
      <c r="L436" s="32"/>
      <c r="M436" s="136" t="s">
        <v>19</v>
      </c>
      <c r="N436" s="137" t="s">
        <v>46</v>
      </c>
      <c r="P436" s="138">
        <f>O436*H436</f>
        <v>0</v>
      </c>
      <c r="Q436" s="138">
        <v>0</v>
      </c>
      <c r="R436" s="138">
        <f>Q436*H436</f>
        <v>0</v>
      </c>
      <c r="S436" s="138">
        <v>0</v>
      </c>
      <c r="T436" s="139">
        <f>S436*H436</f>
        <v>0</v>
      </c>
      <c r="AR436" s="140" t="s">
        <v>153</v>
      </c>
      <c r="AT436" s="140" t="s">
        <v>149</v>
      </c>
      <c r="AU436" s="140" t="s">
        <v>85</v>
      </c>
      <c r="AY436" s="17" t="s">
        <v>147</v>
      </c>
      <c r="BE436" s="141">
        <f>IF(N436="základní",J436,0)</f>
        <v>0</v>
      </c>
      <c r="BF436" s="141">
        <f>IF(N436="snížená",J436,0)</f>
        <v>0</v>
      </c>
      <c r="BG436" s="141">
        <f>IF(N436="zákl. přenesená",J436,0)</f>
        <v>0</v>
      </c>
      <c r="BH436" s="141">
        <f>IF(N436="sníž. přenesená",J436,0)</f>
        <v>0</v>
      </c>
      <c r="BI436" s="141">
        <f>IF(N436="nulová",J436,0)</f>
        <v>0</v>
      </c>
      <c r="BJ436" s="17" t="s">
        <v>83</v>
      </c>
      <c r="BK436" s="141">
        <f>ROUND(I436*H436,2)</f>
        <v>0</v>
      </c>
      <c r="BL436" s="17" t="s">
        <v>153</v>
      </c>
      <c r="BM436" s="140" t="s">
        <v>903</v>
      </c>
    </row>
    <row r="437" spans="2:65" s="1" customFormat="1" ht="11.25">
      <c r="B437" s="32"/>
      <c r="D437" s="142" t="s">
        <v>155</v>
      </c>
      <c r="F437" s="143" t="s">
        <v>904</v>
      </c>
      <c r="I437" s="144"/>
      <c r="L437" s="32"/>
      <c r="M437" s="145"/>
      <c r="T437" s="53"/>
      <c r="AT437" s="17" t="s">
        <v>155</v>
      </c>
      <c r="AU437" s="17" t="s">
        <v>85</v>
      </c>
    </row>
    <row r="438" spans="2:65" s="13" customFormat="1" ht="11.25">
      <c r="B438" s="165"/>
      <c r="D438" s="158" t="s">
        <v>218</v>
      </c>
      <c r="E438" s="166" t="s">
        <v>19</v>
      </c>
      <c r="F438" s="167" t="s">
        <v>2008</v>
      </c>
      <c r="H438" s="166" t="s">
        <v>19</v>
      </c>
      <c r="I438" s="168"/>
      <c r="L438" s="165"/>
      <c r="M438" s="169"/>
      <c r="T438" s="170"/>
      <c r="AT438" s="166" t="s">
        <v>218</v>
      </c>
      <c r="AU438" s="166" t="s">
        <v>85</v>
      </c>
      <c r="AV438" s="13" t="s">
        <v>83</v>
      </c>
      <c r="AW438" s="13" t="s">
        <v>37</v>
      </c>
      <c r="AX438" s="13" t="s">
        <v>75</v>
      </c>
      <c r="AY438" s="166" t="s">
        <v>147</v>
      </c>
    </row>
    <row r="439" spans="2:65" s="12" customFormat="1" ht="11.25">
      <c r="B439" s="157"/>
      <c r="D439" s="158" t="s">
        <v>218</v>
      </c>
      <c r="E439" s="164" t="s">
        <v>19</v>
      </c>
      <c r="F439" s="159" t="s">
        <v>2009</v>
      </c>
      <c r="H439" s="160">
        <v>95580</v>
      </c>
      <c r="I439" s="161"/>
      <c r="L439" s="157"/>
      <c r="M439" s="162"/>
      <c r="T439" s="163"/>
      <c r="AT439" s="164" t="s">
        <v>218</v>
      </c>
      <c r="AU439" s="164" t="s">
        <v>85</v>
      </c>
      <c r="AV439" s="12" t="s">
        <v>85</v>
      </c>
      <c r="AW439" s="12" t="s">
        <v>37</v>
      </c>
      <c r="AX439" s="12" t="s">
        <v>83</v>
      </c>
      <c r="AY439" s="164" t="s">
        <v>147</v>
      </c>
    </row>
    <row r="440" spans="2:65" s="1" customFormat="1" ht="44.25" customHeight="1">
      <c r="B440" s="32"/>
      <c r="C440" s="128" t="s">
        <v>416</v>
      </c>
      <c r="D440" s="128" t="s">
        <v>149</v>
      </c>
      <c r="E440" s="129" t="s">
        <v>908</v>
      </c>
      <c r="F440" s="130" t="s">
        <v>909</v>
      </c>
      <c r="G440" s="131" t="s">
        <v>159</v>
      </c>
      <c r="H440" s="132">
        <v>1062</v>
      </c>
      <c r="I440" s="133"/>
      <c r="J440" s="134">
        <f>ROUND(I440*H440,2)</f>
        <v>0</v>
      </c>
      <c r="K440" s="135"/>
      <c r="L440" s="32"/>
      <c r="M440" s="136" t="s">
        <v>19</v>
      </c>
      <c r="N440" s="137" t="s">
        <v>46</v>
      </c>
      <c r="P440" s="138">
        <f>O440*H440</f>
        <v>0</v>
      </c>
      <c r="Q440" s="138">
        <v>0</v>
      </c>
      <c r="R440" s="138">
        <f>Q440*H440</f>
        <v>0</v>
      </c>
      <c r="S440" s="138">
        <v>0</v>
      </c>
      <c r="T440" s="139">
        <f>S440*H440</f>
        <v>0</v>
      </c>
      <c r="AR440" s="140" t="s">
        <v>153</v>
      </c>
      <c r="AT440" s="140" t="s">
        <v>149</v>
      </c>
      <c r="AU440" s="140" t="s">
        <v>85</v>
      </c>
      <c r="AY440" s="17" t="s">
        <v>147</v>
      </c>
      <c r="BE440" s="141">
        <f>IF(N440="základní",J440,0)</f>
        <v>0</v>
      </c>
      <c r="BF440" s="141">
        <f>IF(N440="snížená",J440,0)</f>
        <v>0</v>
      </c>
      <c r="BG440" s="141">
        <f>IF(N440="zákl. přenesená",J440,0)</f>
        <v>0</v>
      </c>
      <c r="BH440" s="141">
        <f>IF(N440="sníž. přenesená",J440,0)</f>
        <v>0</v>
      </c>
      <c r="BI440" s="141">
        <f>IF(N440="nulová",J440,0)</f>
        <v>0</v>
      </c>
      <c r="BJ440" s="17" t="s">
        <v>83</v>
      </c>
      <c r="BK440" s="141">
        <f>ROUND(I440*H440,2)</f>
        <v>0</v>
      </c>
      <c r="BL440" s="17" t="s">
        <v>153</v>
      </c>
      <c r="BM440" s="140" t="s">
        <v>910</v>
      </c>
    </row>
    <row r="441" spans="2:65" s="1" customFormat="1" ht="11.25">
      <c r="B441" s="32"/>
      <c r="D441" s="142" t="s">
        <v>155</v>
      </c>
      <c r="F441" s="143" t="s">
        <v>911</v>
      </c>
      <c r="I441" s="144"/>
      <c r="L441" s="32"/>
      <c r="M441" s="145"/>
      <c r="T441" s="53"/>
      <c r="AT441" s="17" t="s">
        <v>155</v>
      </c>
      <c r="AU441" s="17" t="s">
        <v>85</v>
      </c>
    </row>
    <row r="442" spans="2:65" s="12" customFormat="1" ht="11.25">
      <c r="B442" s="157"/>
      <c r="D442" s="158" t="s">
        <v>218</v>
      </c>
      <c r="E442" s="164" t="s">
        <v>19</v>
      </c>
      <c r="F442" s="159" t="s">
        <v>2010</v>
      </c>
      <c r="H442" s="160">
        <v>1062</v>
      </c>
      <c r="I442" s="161"/>
      <c r="L442" s="157"/>
      <c r="M442" s="162"/>
      <c r="T442" s="163"/>
      <c r="AT442" s="164" t="s">
        <v>218</v>
      </c>
      <c r="AU442" s="164" t="s">
        <v>85</v>
      </c>
      <c r="AV442" s="12" t="s">
        <v>85</v>
      </c>
      <c r="AW442" s="12" t="s">
        <v>37</v>
      </c>
      <c r="AX442" s="12" t="s">
        <v>83</v>
      </c>
      <c r="AY442" s="164" t="s">
        <v>147</v>
      </c>
    </row>
    <row r="443" spans="2:65" s="1" customFormat="1" ht="24.2" customHeight="1">
      <c r="B443" s="32"/>
      <c r="C443" s="128" t="s">
        <v>466</v>
      </c>
      <c r="D443" s="128" t="s">
        <v>149</v>
      </c>
      <c r="E443" s="129" t="s">
        <v>914</v>
      </c>
      <c r="F443" s="130" t="s">
        <v>915</v>
      </c>
      <c r="G443" s="131" t="s">
        <v>159</v>
      </c>
      <c r="H443" s="132">
        <v>1062</v>
      </c>
      <c r="I443" s="133"/>
      <c r="J443" s="134">
        <f>ROUND(I443*H443,2)</f>
        <v>0</v>
      </c>
      <c r="K443" s="135"/>
      <c r="L443" s="32"/>
      <c r="M443" s="136" t="s">
        <v>19</v>
      </c>
      <c r="N443" s="137" t="s">
        <v>46</v>
      </c>
      <c r="P443" s="138">
        <f>O443*H443</f>
        <v>0</v>
      </c>
      <c r="Q443" s="138">
        <v>0</v>
      </c>
      <c r="R443" s="138">
        <f>Q443*H443</f>
        <v>0</v>
      </c>
      <c r="S443" s="138">
        <v>0</v>
      </c>
      <c r="T443" s="139">
        <f>S443*H443</f>
        <v>0</v>
      </c>
      <c r="AR443" s="140" t="s">
        <v>153</v>
      </c>
      <c r="AT443" s="140" t="s">
        <v>149</v>
      </c>
      <c r="AU443" s="140" t="s">
        <v>85</v>
      </c>
      <c r="AY443" s="17" t="s">
        <v>147</v>
      </c>
      <c r="BE443" s="141">
        <f>IF(N443="základní",J443,0)</f>
        <v>0</v>
      </c>
      <c r="BF443" s="141">
        <f>IF(N443="snížená",J443,0)</f>
        <v>0</v>
      </c>
      <c r="BG443" s="141">
        <f>IF(N443="zákl. přenesená",J443,0)</f>
        <v>0</v>
      </c>
      <c r="BH443" s="141">
        <f>IF(N443="sníž. přenesená",J443,0)</f>
        <v>0</v>
      </c>
      <c r="BI443" s="141">
        <f>IF(N443="nulová",J443,0)</f>
        <v>0</v>
      </c>
      <c r="BJ443" s="17" t="s">
        <v>83</v>
      </c>
      <c r="BK443" s="141">
        <f>ROUND(I443*H443,2)</f>
        <v>0</v>
      </c>
      <c r="BL443" s="17" t="s">
        <v>153</v>
      </c>
      <c r="BM443" s="140" t="s">
        <v>916</v>
      </c>
    </row>
    <row r="444" spans="2:65" s="1" customFormat="1" ht="11.25">
      <c r="B444" s="32"/>
      <c r="D444" s="142" t="s">
        <v>155</v>
      </c>
      <c r="F444" s="143" t="s">
        <v>917</v>
      </c>
      <c r="I444" s="144"/>
      <c r="L444" s="32"/>
      <c r="M444" s="145"/>
      <c r="T444" s="53"/>
      <c r="AT444" s="17" t="s">
        <v>155</v>
      </c>
      <c r="AU444" s="17" t="s">
        <v>85</v>
      </c>
    </row>
    <row r="445" spans="2:65" s="13" customFormat="1" ht="11.25">
      <c r="B445" s="165"/>
      <c r="D445" s="158" t="s">
        <v>218</v>
      </c>
      <c r="E445" s="166" t="s">
        <v>19</v>
      </c>
      <c r="F445" s="167" t="s">
        <v>386</v>
      </c>
      <c r="H445" s="166" t="s">
        <v>19</v>
      </c>
      <c r="I445" s="168"/>
      <c r="L445" s="165"/>
      <c r="M445" s="169"/>
      <c r="T445" s="170"/>
      <c r="AT445" s="166" t="s">
        <v>218</v>
      </c>
      <c r="AU445" s="166" t="s">
        <v>85</v>
      </c>
      <c r="AV445" s="13" t="s">
        <v>83</v>
      </c>
      <c r="AW445" s="13" t="s">
        <v>37</v>
      </c>
      <c r="AX445" s="13" t="s">
        <v>75</v>
      </c>
      <c r="AY445" s="166" t="s">
        <v>147</v>
      </c>
    </row>
    <row r="446" spans="2:65" s="12" customFormat="1" ht="11.25">
      <c r="B446" s="157"/>
      <c r="D446" s="158" t="s">
        <v>218</v>
      </c>
      <c r="E446" s="164" t="s">
        <v>19</v>
      </c>
      <c r="F446" s="159" t="s">
        <v>2006</v>
      </c>
      <c r="H446" s="160">
        <v>211</v>
      </c>
      <c r="I446" s="161"/>
      <c r="L446" s="157"/>
      <c r="M446" s="162"/>
      <c r="T446" s="163"/>
      <c r="AT446" s="164" t="s">
        <v>218</v>
      </c>
      <c r="AU446" s="164" t="s">
        <v>85</v>
      </c>
      <c r="AV446" s="12" t="s">
        <v>85</v>
      </c>
      <c r="AW446" s="12" t="s">
        <v>37</v>
      </c>
      <c r="AX446" s="12" t="s">
        <v>75</v>
      </c>
      <c r="AY446" s="164" t="s">
        <v>147</v>
      </c>
    </row>
    <row r="447" spans="2:65" s="13" customFormat="1" ht="11.25">
      <c r="B447" s="165"/>
      <c r="D447" s="158" t="s">
        <v>218</v>
      </c>
      <c r="E447" s="166" t="s">
        <v>19</v>
      </c>
      <c r="F447" s="167" t="s">
        <v>410</v>
      </c>
      <c r="H447" s="166" t="s">
        <v>19</v>
      </c>
      <c r="I447" s="168"/>
      <c r="L447" s="165"/>
      <c r="M447" s="169"/>
      <c r="T447" s="170"/>
      <c r="AT447" s="166" t="s">
        <v>218</v>
      </c>
      <c r="AU447" s="166" t="s">
        <v>85</v>
      </c>
      <c r="AV447" s="13" t="s">
        <v>83</v>
      </c>
      <c r="AW447" s="13" t="s">
        <v>37</v>
      </c>
      <c r="AX447" s="13" t="s">
        <v>75</v>
      </c>
      <c r="AY447" s="166" t="s">
        <v>147</v>
      </c>
    </row>
    <row r="448" spans="2:65" s="12" customFormat="1" ht="11.25">
      <c r="B448" s="157"/>
      <c r="D448" s="158" t="s">
        <v>218</v>
      </c>
      <c r="E448" s="164" t="s">
        <v>19</v>
      </c>
      <c r="F448" s="159" t="s">
        <v>2007</v>
      </c>
      <c r="H448" s="160">
        <v>320</v>
      </c>
      <c r="I448" s="161"/>
      <c r="L448" s="157"/>
      <c r="M448" s="162"/>
      <c r="T448" s="163"/>
      <c r="AT448" s="164" t="s">
        <v>218</v>
      </c>
      <c r="AU448" s="164" t="s">
        <v>85</v>
      </c>
      <c r="AV448" s="12" t="s">
        <v>85</v>
      </c>
      <c r="AW448" s="12" t="s">
        <v>37</v>
      </c>
      <c r="AX448" s="12" t="s">
        <v>75</v>
      </c>
      <c r="AY448" s="164" t="s">
        <v>147</v>
      </c>
    </row>
    <row r="449" spans="2:65" s="13" customFormat="1" ht="11.25">
      <c r="B449" s="165"/>
      <c r="D449" s="158" t="s">
        <v>218</v>
      </c>
      <c r="E449" s="166" t="s">
        <v>19</v>
      </c>
      <c r="F449" s="167" t="s">
        <v>390</v>
      </c>
      <c r="H449" s="166" t="s">
        <v>19</v>
      </c>
      <c r="I449" s="168"/>
      <c r="L449" s="165"/>
      <c r="M449" s="169"/>
      <c r="T449" s="170"/>
      <c r="AT449" s="166" t="s">
        <v>218</v>
      </c>
      <c r="AU449" s="166" t="s">
        <v>85</v>
      </c>
      <c r="AV449" s="13" t="s">
        <v>83</v>
      </c>
      <c r="AW449" s="13" t="s">
        <v>37</v>
      </c>
      <c r="AX449" s="13" t="s">
        <v>75</v>
      </c>
      <c r="AY449" s="166" t="s">
        <v>147</v>
      </c>
    </row>
    <row r="450" spans="2:65" s="12" customFormat="1" ht="11.25">
      <c r="B450" s="157"/>
      <c r="D450" s="158" t="s">
        <v>218</v>
      </c>
      <c r="E450" s="164" t="s">
        <v>19</v>
      </c>
      <c r="F450" s="159" t="s">
        <v>2007</v>
      </c>
      <c r="H450" s="160">
        <v>320</v>
      </c>
      <c r="I450" s="161"/>
      <c r="L450" s="157"/>
      <c r="M450" s="162"/>
      <c r="T450" s="163"/>
      <c r="AT450" s="164" t="s">
        <v>218</v>
      </c>
      <c r="AU450" s="164" t="s">
        <v>85</v>
      </c>
      <c r="AV450" s="12" t="s">
        <v>85</v>
      </c>
      <c r="AW450" s="12" t="s">
        <v>37</v>
      </c>
      <c r="AX450" s="12" t="s">
        <v>75</v>
      </c>
      <c r="AY450" s="164" t="s">
        <v>147</v>
      </c>
    </row>
    <row r="451" spans="2:65" s="13" customFormat="1" ht="11.25">
      <c r="B451" s="165"/>
      <c r="D451" s="158" t="s">
        <v>218</v>
      </c>
      <c r="E451" s="166" t="s">
        <v>19</v>
      </c>
      <c r="F451" s="167" t="s">
        <v>383</v>
      </c>
      <c r="H451" s="166" t="s">
        <v>19</v>
      </c>
      <c r="I451" s="168"/>
      <c r="L451" s="165"/>
      <c r="M451" s="169"/>
      <c r="T451" s="170"/>
      <c r="AT451" s="166" t="s">
        <v>218</v>
      </c>
      <c r="AU451" s="166" t="s">
        <v>85</v>
      </c>
      <c r="AV451" s="13" t="s">
        <v>83</v>
      </c>
      <c r="AW451" s="13" t="s">
        <v>37</v>
      </c>
      <c r="AX451" s="13" t="s">
        <v>75</v>
      </c>
      <c r="AY451" s="166" t="s">
        <v>147</v>
      </c>
    </row>
    <row r="452" spans="2:65" s="12" customFormat="1" ht="11.25">
      <c r="B452" s="157"/>
      <c r="D452" s="158" t="s">
        <v>218</v>
      </c>
      <c r="E452" s="164" t="s">
        <v>19</v>
      </c>
      <c r="F452" s="159" t="s">
        <v>2006</v>
      </c>
      <c r="H452" s="160">
        <v>211</v>
      </c>
      <c r="I452" s="161"/>
      <c r="L452" s="157"/>
      <c r="M452" s="162"/>
      <c r="T452" s="163"/>
      <c r="AT452" s="164" t="s">
        <v>218</v>
      </c>
      <c r="AU452" s="164" t="s">
        <v>85</v>
      </c>
      <c r="AV452" s="12" t="s">
        <v>85</v>
      </c>
      <c r="AW452" s="12" t="s">
        <v>37</v>
      </c>
      <c r="AX452" s="12" t="s">
        <v>75</v>
      </c>
      <c r="AY452" s="164" t="s">
        <v>147</v>
      </c>
    </row>
    <row r="453" spans="2:65" s="14" customFormat="1" ht="11.25">
      <c r="B453" s="171"/>
      <c r="D453" s="158" t="s">
        <v>218</v>
      </c>
      <c r="E453" s="172" t="s">
        <v>19</v>
      </c>
      <c r="F453" s="173" t="s">
        <v>256</v>
      </c>
      <c r="H453" s="174">
        <v>1062</v>
      </c>
      <c r="I453" s="175"/>
      <c r="L453" s="171"/>
      <c r="M453" s="176"/>
      <c r="T453" s="177"/>
      <c r="AT453" s="172" t="s">
        <v>218</v>
      </c>
      <c r="AU453" s="172" t="s">
        <v>85</v>
      </c>
      <c r="AV453" s="14" t="s">
        <v>153</v>
      </c>
      <c r="AW453" s="14" t="s">
        <v>37</v>
      </c>
      <c r="AX453" s="14" t="s">
        <v>83</v>
      </c>
      <c r="AY453" s="172" t="s">
        <v>147</v>
      </c>
    </row>
    <row r="454" spans="2:65" s="1" customFormat="1" ht="33" customHeight="1">
      <c r="B454" s="32"/>
      <c r="C454" s="128" t="s">
        <v>471</v>
      </c>
      <c r="D454" s="128" t="s">
        <v>149</v>
      </c>
      <c r="E454" s="129" t="s">
        <v>919</v>
      </c>
      <c r="F454" s="130" t="s">
        <v>920</v>
      </c>
      <c r="G454" s="131" t="s">
        <v>159</v>
      </c>
      <c r="H454" s="132">
        <v>955800</v>
      </c>
      <c r="I454" s="133"/>
      <c r="J454" s="134">
        <f>ROUND(I454*H454,2)</f>
        <v>0</v>
      </c>
      <c r="K454" s="135"/>
      <c r="L454" s="32"/>
      <c r="M454" s="136" t="s">
        <v>19</v>
      </c>
      <c r="N454" s="137" t="s">
        <v>46</v>
      </c>
      <c r="P454" s="138">
        <f>O454*H454</f>
        <v>0</v>
      </c>
      <c r="Q454" s="138">
        <v>0</v>
      </c>
      <c r="R454" s="138">
        <f>Q454*H454</f>
        <v>0</v>
      </c>
      <c r="S454" s="138">
        <v>0</v>
      </c>
      <c r="T454" s="139">
        <f>S454*H454</f>
        <v>0</v>
      </c>
      <c r="AR454" s="140" t="s">
        <v>153</v>
      </c>
      <c r="AT454" s="140" t="s">
        <v>149</v>
      </c>
      <c r="AU454" s="140" t="s">
        <v>85</v>
      </c>
      <c r="AY454" s="17" t="s">
        <v>147</v>
      </c>
      <c r="BE454" s="141">
        <f>IF(N454="základní",J454,0)</f>
        <v>0</v>
      </c>
      <c r="BF454" s="141">
        <f>IF(N454="snížená",J454,0)</f>
        <v>0</v>
      </c>
      <c r="BG454" s="141">
        <f>IF(N454="zákl. přenesená",J454,0)</f>
        <v>0</v>
      </c>
      <c r="BH454" s="141">
        <f>IF(N454="sníž. přenesená",J454,0)</f>
        <v>0</v>
      </c>
      <c r="BI454" s="141">
        <f>IF(N454="nulová",J454,0)</f>
        <v>0</v>
      </c>
      <c r="BJ454" s="17" t="s">
        <v>83</v>
      </c>
      <c r="BK454" s="141">
        <f>ROUND(I454*H454,2)</f>
        <v>0</v>
      </c>
      <c r="BL454" s="17" t="s">
        <v>153</v>
      </c>
      <c r="BM454" s="140" t="s">
        <v>921</v>
      </c>
    </row>
    <row r="455" spans="2:65" s="1" customFormat="1" ht="11.25">
      <c r="B455" s="32"/>
      <c r="D455" s="142" t="s">
        <v>155</v>
      </c>
      <c r="F455" s="143" t="s">
        <v>922</v>
      </c>
      <c r="I455" s="144"/>
      <c r="L455" s="32"/>
      <c r="M455" s="145"/>
      <c r="T455" s="53"/>
      <c r="AT455" s="17" t="s">
        <v>155</v>
      </c>
      <c r="AU455" s="17" t="s">
        <v>85</v>
      </c>
    </row>
    <row r="456" spans="2:65" s="13" customFormat="1" ht="11.25">
      <c r="B456" s="165"/>
      <c r="D456" s="158" t="s">
        <v>218</v>
      </c>
      <c r="E456" s="166" t="s">
        <v>19</v>
      </c>
      <c r="F456" s="167" t="s">
        <v>2008</v>
      </c>
      <c r="H456" s="166" t="s">
        <v>19</v>
      </c>
      <c r="I456" s="168"/>
      <c r="L456" s="165"/>
      <c r="M456" s="169"/>
      <c r="T456" s="170"/>
      <c r="AT456" s="166" t="s">
        <v>218</v>
      </c>
      <c r="AU456" s="166" t="s">
        <v>85</v>
      </c>
      <c r="AV456" s="13" t="s">
        <v>83</v>
      </c>
      <c r="AW456" s="13" t="s">
        <v>37</v>
      </c>
      <c r="AX456" s="13" t="s">
        <v>75</v>
      </c>
      <c r="AY456" s="166" t="s">
        <v>147</v>
      </c>
    </row>
    <row r="457" spans="2:65" s="12" customFormat="1" ht="11.25">
      <c r="B457" s="157"/>
      <c r="D457" s="158" t="s">
        <v>218</v>
      </c>
      <c r="E457" s="164" t="s">
        <v>19</v>
      </c>
      <c r="F457" s="159" t="s">
        <v>2011</v>
      </c>
      <c r="H457" s="160">
        <v>955800</v>
      </c>
      <c r="I457" s="161"/>
      <c r="L457" s="157"/>
      <c r="M457" s="162"/>
      <c r="T457" s="163"/>
      <c r="AT457" s="164" t="s">
        <v>218</v>
      </c>
      <c r="AU457" s="164" t="s">
        <v>85</v>
      </c>
      <c r="AV457" s="12" t="s">
        <v>85</v>
      </c>
      <c r="AW457" s="12" t="s">
        <v>37</v>
      </c>
      <c r="AX457" s="12" t="s">
        <v>83</v>
      </c>
      <c r="AY457" s="164" t="s">
        <v>147</v>
      </c>
    </row>
    <row r="458" spans="2:65" s="1" customFormat="1" ht="24.2" customHeight="1">
      <c r="B458" s="32"/>
      <c r="C458" s="128" t="s">
        <v>479</v>
      </c>
      <c r="D458" s="128" t="s">
        <v>149</v>
      </c>
      <c r="E458" s="129" t="s">
        <v>924</v>
      </c>
      <c r="F458" s="130" t="s">
        <v>925</v>
      </c>
      <c r="G458" s="131" t="s">
        <v>159</v>
      </c>
      <c r="H458" s="132">
        <v>1062</v>
      </c>
      <c r="I458" s="133"/>
      <c r="J458" s="134">
        <f>ROUND(I458*H458,2)</f>
        <v>0</v>
      </c>
      <c r="K458" s="135"/>
      <c r="L458" s="32"/>
      <c r="M458" s="136" t="s">
        <v>19</v>
      </c>
      <c r="N458" s="137" t="s">
        <v>46</v>
      </c>
      <c r="P458" s="138">
        <f>O458*H458</f>
        <v>0</v>
      </c>
      <c r="Q458" s="138">
        <v>0</v>
      </c>
      <c r="R458" s="138">
        <f>Q458*H458</f>
        <v>0</v>
      </c>
      <c r="S458" s="138">
        <v>0</v>
      </c>
      <c r="T458" s="139">
        <f>S458*H458</f>
        <v>0</v>
      </c>
      <c r="AR458" s="140" t="s">
        <v>153</v>
      </c>
      <c r="AT458" s="140" t="s">
        <v>149</v>
      </c>
      <c r="AU458" s="140" t="s">
        <v>85</v>
      </c>
      <c r="AY458" s="17" t="s">
        <v>147</v>
      </c>
      <c r="BE458" s="141">
        <f>IF(N458="základní",J458,0)</f>
        <v>0</v>
      </c>
      <c r="BF458" s="141">
        <f>IF(N458="snížená",J458,0)</f>
        <v>0</v>
      </c>
      <c r="BG458" s="141">
        <f>IF(N458="zákl. přenesená",J458,0)</f>
        <v>0</v>
      </c>
      <c r="BH458" s="141">
        <f>IF(N458="sníž. přenesená",J458,0)</f>
        <v>0</v>
      </c>
      <c r="BI458" s="141">
        <f>IF(N458="nulová",J458,0)</f>
        <v>0</v>
      </c>
      <c r="BJ458" s="17" t="s">
        <v>83</v>
      </c>
      <c r="BK458" s="141">
        <f>ROUND(I458*H458,2)</f>
        <v>0</v>
      </c>
      <c r="BL458" s="17" t="s">
        <v>153</v>
      </c>
      <c r="BM458" s="140" t="s">
        <v>926</v>
      </c>
    </row>
    <row r="459" spans="2:65" s="1" customFormat="1" ht="11.25">
      <c r="B459" s="32"/>
      <c r="D459" s="142" t="s">
        <v>155</v>
      </c>
      <c r="F459" s="143" t="s">
        <v>927</v>
      </c>
      <c r="I459" s="144"/>
      <c r="L459" s="32"/>
      <c r="M459" s="145"/>
      <c r="T459" s="53"/>
      <c r="AT459" s="17" t="s">
        <v>155</v>
      </c>
      <c r="AU459" s="17" t="s">
        <v>85</v>
      </c>
    </row>
    <row r="460" spans="2:65" s="12" customFormat="1" ht="11.25">
      <c r="B460" s="157"/>
      <c r="D460" s="158" t="s">
        <v>218</v>
      </c>
      <c r="E460" s="164" t="s">
        <v>19</v>
      </c>
      <c r="F460" s="159" t="s">
        <v>2010</v>
      </c>
      <c r="H460" s="160">
        <v>1062</v>
      </c>
      <c r="I460" s="161"/>
      <c r="L460" s="157"/>
      <c r="M460" s="162"/>
      <c r="T460" s="163"/>
      <c r="AT460" s="164" t="s">
        <v>218</v>
      </c>
      <c r="AU460" s="164" t="s">
        <v>85</v>
      </c>
      <c r="AV460" s="12" t="s">
        <v>85</v>
      </c>
      <c r="AW460" s="12" t="s">
        <v>37</v>
      </c>
      <c r="AX460" s="12" t="s">
        <v>83</v>
      </c>
      <c r="AY460" s="164" t="s">
        <v>147</v>
      </c>
    </row>
    <row r="461" spans="2:65" s="1" customFormat="1" ht="37.9" customHeight="1">
      <c r="B461" s="32"/>
      <c r="C461" s="128" t="s">
        <v>484</v>
      </c>
      <c r="D461" s="128" t="s">
        <v>149</v>
      </c>
      <c r="E461" s="129" t="s">
        <v>951</v>
      </c>
      <c r="F461" s="130" t="s">
        <v>952</v>
      </c>
      <c r="G461" s="131" t="s">
        <v>159</v>
      </c>
      <c r="H461" s="132">
        <v>108</v>
      </c>
      <c r="I461" s="133"/>
      <c r="J461" s="134">
        <f>ROUND(I461*H461,2)</f>
        <v>0</v>
      </c>
      <c r="K461" s="135"/>
      <c r="L461" s="32"/>
      <c r="M461" s="136" t="s">
        <v>19</v>
      </c>
      <c r="N461" s="137" t="s">
        <v>46</v>
      </c>
      <c r="P461" s="138">
        <f>O461*H461</f>
        <v>0</v>
      </c>
      <c r="Q461" s="138">
        <v>2.1000000000000001E-4</v>
      </c>
      <c r="R461" s="138">
        <f>Q461*H461</f>
        <v>2.2680000000000002E-2</v>
      </c>
      <c r="S461" s="138">
        <v>0</v>
      </c>
      <c r="T461" s="139">
        <f>S461*H461</f>
        <v>0</v>
      </c>
      <c r="AR461" s="140" t="s">
        <v>153</v>
      </c>
      <c r="AT461" s="140" t="s">
        <v>149</v>
      </c>
      <c r="AU461" s="140" t="s">
        <v>85</v>
      </c>
      <c r="AY461" s="17" t="s">
        <v>147</v>
      </c>
      <c r="BE461" s="141">
        <f>IF(N461="základní",J461,0)</f>
        <v>0</v>
      </c>
      <c r="BF461" s="141">
        <f>IF(N461="snížená",J461,0)</f>
        <v>0</v>
      </c>
      <c r="BG461" s="141">
        <f>IF(N461="zákl. přenesená",J461,0)</f>
        <v>0</v>
      </c>
      <c r="BH461" s="141">
        <f>IF(N461="sníž. přenesená",J461,0)</f>
        <v>0</v>
      </c>
      <c r="BI461" s="141">
        <f>IF(N461="nulová",J461,0)</f>
        <v>0</v>
      </c>
      <c r="BJ461" s="17" t="s">
        <v>83</v>
      </c>
      <c r="BK461" s="141">
        <f>ROUND(I461*H461,2)</f>
        <v>0</v>
      </c>
      <c r="BL461" s="17" t="s">
        <v>153</v>
      </c>
      <c r="BM461" s="140" t="s">
        <v>953</v>
      </c>
    </row>
    <row r="462" spans="2:65" s="1" customFormat="1" ht="11.25">
      <c r="B462" s="32"/>
      <c r="D462" s="142" t="s">
        <v>155</v>
      </c>
      <c r="F462" s="143" t="s">
        <v>954</v>
      </c>
      <c r="I462" s="144"/>
      <c r="L462" s="32"/>
      <c r="M462" s="145"/>
      <c r="T462" s="53"/>
      <c r="AT462" s="17" t="s">
        <v>155</v>
      </c>
      <c r="AU462" s="17" t="s">
        <v>85</v>
      </c>
    </row>
    <row r="463" spans="2:65" s="12" customFormat="1" ht="11.25">
      <c r="B463" s="157"/>
      <c r="D463" s="158" t="s">
        <v>218</v>
      </c>
      <c r="E463" s="164" t="s">
        <v>19</v>
      </c>
      <c r="F463" s="159" t="s">
        <v>2012</v>
      </c>
      <c r="H463" s="160">
        <v>108</v>
      </c>
      <c r="I463" s="161"/>
      <c r="L463" s="157"/>
      <c r="M463" s="162"/>
      <c r="T463" s="163"/>
      <c r="AT463" s="164" t="s">
        <v>218</v>
      </c>
      <c r="AU463" s="164" t="s">
        <v>85</v>
      </c>
      <c r="AV463" s="12" t="s">
        <v>85</v>
      </c>
      <c r="AW463" s="12" t="s">
        <v>37</v>
      </c>
      <c r="AX463" s="12" t="s">
        <v>83</v>
      </c>
      <c r="AY463" s="164" t="s">
        <v>147</v>
      </c>
    </row>
    <row r="464" spans="2:65" s="1" customFormat="1" ht="55.5" customHeight="1">
      <c r="B464" s="32"/>
      <c r="C464" s="128" t="s">
        <v>490</v>
      </c>
      <c r="D464" s="128" t="s">
        <v>149</v>
      </c>
      <c r="E464" s="129" t="s">
        <v>977</v>
      </c>
      <c r="F464" s="130" t="s">
        <v>978</v>
      </c>
      <c r="G464" s="131" t="s">
        <v>159</v>
      </c>
      <c r="H464" s="132">
        <v>6.24</v>
      </c>
      <c r="I464" s="133"/>
      <c r="J464" s="134">
        <f>ROUND(I464*H464,2)</f>
        <v>0</v>
      </c>
      <c r="K464" s="135"/>
      <c r="L464" s="32"/>
      <c r="M464" s="136" t="s">
        <v>19</v>
      </c>
      <c r="N464" s="137" t="s">
        <v>46</v>
      </c>
      <c r="P464" s="138">
        <f>O464*H464</f>
        <v>0</v>
      </c>
      <c r="Q464" s="138">
        <v>0</v>
      </c>
      <c r="R464" s="138">
        <f>Q464*H464</f>
        <v>0</v>
      </c>
      <c r="S464" s="138">
        <v>0.183</v>
      </c>
      <c r="T464" s="139">
        <f>S464*H464</f>
        <v>1.14192</v>
      </c>
      <c r="AR464" s="140" t="s">
        <v>153</v>
      </c>
      <c r="AT464" s="140" t="s">
        <v>149</v>
      </c>
      <c r="AU464" s="140" t="s">
        <v>85</v>
      </c>
      <c r="AY464" s="17" t="s">
        <v>147</v>
      </c>
      <c r="BE464" s="141">
        <f>IF(N464="základní",J464,0)</f>
        <v>0</v>
      </c>
      <c r="BF464" s="141">
        <f>IF(N464="snížená",J464,0)</f>
        <v>0</v>
      </c>
      <c r="BG464" s="141">
        <f>IF(N464="zákl. přenesená",J464,0)</f>
        <v>0</v>
      </c>
      <c r="BH464" s="141">
        <f>IF(N464="sníž. přenesená",J464,0)</f>
        <v>0</v>
      </c>
      <c r="BI464" s="141">
        <f>IF(N464="nulová",J464,0)</f>
        <v>0</v>
      </c>
      <c r="BJ464" s="17" t="s">
        <v>83</v>
      </c>
      <c r="BK464" s="141">
        <f>ROUND(I464*H464,2)</f>
        <v>0</v>
      </c>
      <c r="BL464" s="17" t="s">
        <v>153</v>
      </c>
      <c r="BM464" s="140" t="s">
        <v>979</v>
      </c>
    </row>
    <row r="465" spans="2:65" s="1" customFormat="1" ht="11.25">
      <c r="B465" s="32"/>
      <c r="D465" s="142" t="s">
        <v>155</v>
      </c>
      <c r="F465" s="143" t="s">
        <v>980</v>
      </c>
      <c r="I465" s="144"/>
      <c r="L465" s="32"/>
      <c r="M465" s="145"/>
      <c r="T465" s="53"/>
      <c r="AT465" s="17" t="s">
        <v>155</v>
      </c>
      <c r="AU465" s="17" t="s">
        <v>85</v>
      </c>
    </row>
    <row r="466" spans="2:65" s="13" customFormat="1" ht="11.25">
      <c r="B466" s="165"/>
      <c r="D466" s="158" t="s">
        <v>218</v>
      </c>
      <c r="E466" s="166" t="s">
        <v>19</v>
      </c>
      <c r="F466" s="167" t="s">
        <v>1948</v>
      </c>
      <c r="H466" s="166" t="s">
        <v>19</v>
      </c>
      <c r="I466" s="168"/>
      <c r="L466" s="165"/>
      <c r="M466" s="169"/>
      <c r="T466" s="170"/>
      <c r="AT466" s="166" t="s">
        <v>218</v>
      </c>
      <c r="AU466" s="166" t="s">
        <v>85</v>
      </c>
      <c r="AV466" s="13" t="s">
        <v>83</v>
      </c>
      <c r="AW466" s="13" t="s">
        <v>37</v>
      </c>
      <c r="AX466" s="13" t="s">
        <v>75</v>
      </c>
      <c r="AY466" s="166" t="s">
        <v>147</v>
      </c>
    </row>
    <row r="467" spans="2:65" s="13" customFormat="1" ht="11.25">
      <c r="B467" s="165"/>
      <c r="D467" s="158" t="s">
        <v>218</v>
      </c>
      <c r="E467" s="166" t="s">
        <v>19</v>
      </c>
      <c r="F467" s="167" t="s">
        <v>410</v>
      </c>
      <c r="H467" s="166" t="s">
        <v>19</v>
      </c>
      <c r="I467" s="168"/>
      <c r="L467" s="165"/>
      <c r="M467" s="169"/>
      <c r="T467" s="170"/>
      <c r="AT467" s="166" t="s">
        <v>218</v>
      </c>
      <c r="AU467" s="166" t="s">
        <v>85</v>
      </c>
      <c r="AV467" s="13" t="s">
        <v>83</v>
      </c>
      <c r="AW467" s="13" t="s">
        <v>37</v>
      </c>
      <c r="AX467" s="13" t="s">
        <v>75</v>
      </c>
      <c r="AY467" s="166" t="s">
        <v>147</v>
      </c>
    </row>
    <row r="468" spans="2:65" s="12" customFormat="1" ht="11.25">
      <c r="B468" s="157"/>
      <c r="D468" s="158" t="s">
        <v>218</v>
      </c>
      <c r="E468" s="164" t="s">
        <v>19</v>
      </c>
      <c r="F468" s="159" t="s">
        <v>1949</v>
      </c>
      <c r="H468" s="160">
        <v>1.76</v>
      </c>
      <c r="I468" s="161"/>
      <c r="L468" s="157"/>
      <c r="M468" s="162"/>
      <c r="T468" s="163"/>
      <c r="AT468" s="164" t="s">
        <v>218</v>
      </c>
      <c r="AU468" s="164" t="s">
        <v>85</v>
      </c>
      <c r="AV468" s="12" t="s">
        <v>85</v>
      </c>
      <c r="AW468" s="12" t="s">
        <v>37</v>
      </c>
      <c r="AX468" s="12" t="s">
        <v>75</v>
      </c>
      <c r="AY468" s="164" t="s">
        <v>147</v>
      </c>
    </row>
    <row r="469" spans="2:65" s="12" customFormat="1" ht="11.25">
      <c r="B469" s="157"/>
      <c r="D469" s="158" t="s">
        <v>218</v>
      </c>
      <c r="E469" s="164" t="s">
        <v>19</v>
      </c>
      <c r="F469" s="159" t="s">
        <v>1950</v>
      </c>
      <c r="H469" s="160">
        <v>1.92</v>
      </c>
      <c r="I469" s="161"/>
      <c r="L469" s="157"/>
      <c r="M469" s="162"/>
      <c r="T469" s="163"/>
      <c r="AT469" s="164" t="s">
        <v>218</v>
      </c>
      <c r="AU469" s="164" t="s">
        <v>85</v>
      </c>
      <c r="AV469" s="12" t="s">
        <v>85</v>
      </c>
      <c r="AW469" s="12" t="s">
        <v>37</v>
      </c>
      <c r="AX469" s="12" t="s">
        <v>75</v>
      </c>
      <c r="AY469" s="164" t="s">
        <v>147</v>
      </c>
    </row>
    <row r="470" spans="2:65" s="13" customFormat="1" ht="11.25">
      <c r="B470" s="165"/>
      <c r="D470" s="158" t="s">
        <v>218</v>
      </c>
      <c r="E470" s="166" t="s">
        <v>19</v>
      </c>
      <c r="F470" s="167" t="s">
        <v>390</v>
      </c>
      <c r="H470" s="166" t="s">
        <v>19</v>
      </c>
      <c r="I470" s="168"/>
      <c r="L470" s="165"/>
      <c r="M470" s="169"/>
      <c r="T470" s="170"/>
      <c r="AT470" s="166" t="s">
        <v>218</v>
      </c>
      <c r="AU470" s="166" t="s">
        <v>85</v>
      </c>
      <c r="AV470" s="13" t="s">
        <v>83</v>
      </c>
      <c r="AW470" s="13" t="s">
        <v>37</v>
      </c>
      <c r="AX470" s="13" t="s">
        <v>75</v>
      </c>
      <c r="AY470" s="166" t="s">
        <v>147</v>
      </c>
    </row>
    <row r="471" spans="2:65" s="12" customFormat="1" ht="11.25">
      <c r="B471" s="157"/>
      <c r="D471" s="158" t="s">
        <v>218</v>
      </c>
      <c r="E471" s="164" t="s">
        <v>19</v>
      </c>
      <c r="F471" s="159" t="s">
        <v>1951</v>
      </c>
      <c r="H471" s="160">
        <v>0.96</v>
      </c>
      <c r="I471" s="161"/>
      <c r="L471" s="157"/>
      <c r="M471" s="162"/>
      <c r="T471" s="163"/>
      <c r="AT471" s="164" t="s">
        <v>218</v>
      </c>
      <c r="AU471" s="164" t="s">
        <v>85</v>
      </c>
      <c r="AV471" s="12" t="s">
        <v>85</v>
      </c>
      <c r="AW471" s="12" t="s">
        <v>37</v>
      </c>
      <c r="AX471" s="12" t="s">
        <v>75</v>
      </c>
      <c r="AY471" s="164" t="s">
        <v>147</v>
      </c>
    </row>
    <row r="472" spans="2:65" s="12" customFormat="1" ht="11.25">
      <c r="B472" s="157"/>
      <c r="D472" s="158" t="s">
        <v>218</v>
      </c>
      <c r="E472" s="164" t="s">
        <v>19</v>
      </c>
      <c r="F472" s="159" t="s">
        <v>1951</v>
      </c>
      <c r="H472" s="160">
        <v>0.96</v>
      </c>
      <c r="I472" s="161"/>
      <c r="L472" s="157"/>
      <c r="M472" s="162"/>
      <c r="T472" s="163"/>
      <c r="AT472" s="164" t="s">
        <v>218</v>
      </c>
      <c r="AU472" s="164" t="s">
        <v>85</v>
      </c>
      <c r="AV472" s="12" t="s">
        <v>85</v>
      </c>
      <c r="AW472" s="12" t="s">
        <v>37</v>
      </c>
      <c r="AX472" s="12" t="s">
        <v>75</v>
      </c>
      <c r="AY472" s="164" t="s">
        <v>147</v>
      </c>
    </row>
    <row r="473" spans="2:65" s="12" customFormat="1" ht="11.25">
      <c r="B473" s="157"/>
      <c r="D473" s="158" t="s">
        <v>218</v>
      </c>
      <c r="E473" s="164" t="s">
        <v>19</v>
      </c>
      <c r="F473" s="159" t="s">
        <v>2013</v>
      </c>
      <c r="H473" s="160">
        <v>0.64</v>
      </c>
      <c r="I473" s="161"/>
      <c r="L473" s="157"/>
      <c r="M473" s="162"/>
      <c r="T473" s="163"/>
      <c r="AT473" s="164" t="s">
        <v>218</v>
      </c>
      <c r="AU473" s="164" t="s">
        <v>85</v>
      </c>
      <c r="AV473" s="12" t="s">
        <v>85</v>
      </c>
      <c r="AW473" s="12" t="s">
        <v>37</v>
      </c>
      <c r="AX473" s="12" t="s">
        <v>75</v>
      </c>
      <c r="AY473" s="164" t="s">
        <v>147</v>
      </c>
    </row>
    <row r="474" spans="2:65" s="14" customFormat="1" ht="11.25">
      <c r="B474" s="171"/>
      <c r="D474" s="158" t="s">
        <v>218</v>
      </c>
      <c r="E474" s="172" t="s">
        <v>19</v>
      </c>
      <c r="F474" s="173" t="s">
        <v>256</v>
      </c>
      <c r="H474" s="174">
        <v>6.2399999999999993</v>
      </c>
      <c r="I474" s="175"/>
      <c r="L474" s="171"/>
      <c r="M474" s="176"/>
      <c r="T474" s="177"/>
      <c r="AT474" s="172" t="s">
        <v>218</v>
      </c>
      <c r="AU474" s="172" t="s">
        <v>85</v>
      </c>
      <c r="AV474" s="14" t="s">
        <v>153</v>
      </c>
      <c r="AW474" s="14" t="s">
        <v>37</v>
      </c>
      <c r="AX474" s="14" t="s">
        <v>83</v>
      </c>
      <c r="AY474" s="172" t="s">
        <v>147</v>
      </c>
    </row>
    <row r="475" spans="2:65" s="1" customFormat="1" ht="44.25" customHeight="1">
      <c r="B475" s="32"/>
      <c r="C475" s="128" t="s">
        <v>494</v>
      </c>
      <c r="D475" s="128" t="s">
        <v>149</v>
      </c>
      <c r="E475" s="129" t="s">
        <v>984</v>
      </c>
      <c r="F475" s="130" t="s">
        <v>985</v>
      </c>
      <c r="G475" s="131" t="s">
        <v>159</v>
      </c>
      <c r="H475" s="132">
        <v>733.79700000000003</v>
      </c>
      <c r="I475" s="133"/>
      <c r="J475" s="134">
        <f>ROUND(I475*H475,2)</f>
        <v>0</v>
      </c>
      <c r="K475" s="135"/>
      <c r="L475" s="32"/>
      <c r="M475" s="136" t="s">
        <v>19</v>
      </c>
      <c r="N475" s="137" t="s">
        <v>46</v>
      </c>
      <c r="P475" s="138">
        <f>O475*H475</f>
        <v>0</v>
      </c>
      <c r="Q475" s="138">
        <v>0</v>
      </c>
      <c r="R475" s="138">
        <f>Q475*H475</f>
        <v>0</v>
      </c>
      <c r="S475" s="138">
        <v>5.0000000000000001E-3</v>
      </c>
      <c r="T475" s="139">
        <f>S475*H475</f>
        <v>3.6689850000000002</v>
      </c>
      <c r="AR475" s="140" t="s">
        <v>153</v>
      </c>
      <c r="AT475" s="140" t="s">
        <v>149</v>
      </c>
      <c r="AU475" s="140" t="s">
        <v>85</v>
      </c>
      <c r="AY475" s="17" t="s">
        <v>147</v>
      </c>
      <c r="BE475" s="141">
        <f>IF(N475="základní",J475,0)</f>
        <v>0</v>
      </c>
      <c r="BF475" s="141">
        <f>IF(N475="snížená",J475,0)</f>
        <v>0</v>
      </c>
      <c r="BG475" s="141">
        <f>IF(N475="zákl. přenesená",J475,0)</f>
        <v>0</v>
      </c>
      <c r="BH475" s="141">
        <f>IF(N475="sníž. přenesená",J475,0)</f>
        <v>0</v>
      </c>
      <c r="BI475" s="141">
        <f>IF(N475="nulová",J475,0)</f>
        <v>0</v>
      </c>
      <c r="BJ475" s="17" t="s">
        <v>83</v>
      </c>
      <c r="BK475" s="141">
        <f>ROUND(I475*H475,2)</f>
        <v>0</v>
      </c>
      <c r="BL475" s="17" t="s">
        <v>153</v>
      </c>
      <c r="BM475" s="140" t="s">
        <v>986</v>
      </c>
    </row>
    <row r="476" spans="2:65" s="1" customFormat="1" ht="11.25">
      <c r="B476" s="32"/>
      <c r="D476" s="142" t="s">
        <v>155</v>
      </c>
      <c r="F476" s="143" t="s">
        <v>987</v>
      </c>
      <c r="I476" s="144"/>
      <c r="L476" s="32"/>
      <c r="M476" s="145"/>
      <c r="T476" s="53"/>
      <c r="AT476" s="17" t="s">
        <v>155</v>
      </c>
      <c r="AU476" s="17" t="s">
        <v>85</v>
      </c>
    </row>
    <row r="477" spans="2:65" s="12" customFormat="1" ht="11.25">
      <c r="B477" s="157"/>
      <c r="D477" s="158" t="s">
        <v>218</v>
      </c>
      <c r="E477" s="164" t="s">
        <v>19</v>
      </c>
      <c r="F477" s="159" t="s">
        <v>2014</v>
      </c>
      <c r="H477" s="160">
        <v>733.79700000000003</v>
      </c>
      <c r="I477" s="161"/>
      <c r="L477" s="157"/>
      <c r="M477" s="162"/>
      <c r="T477" s="163"/>
      <c r="AT477" s="164" t="s">
        <v>218</v>
      </c>
      <c r="AU477" s="164" t="s">
        <v>85</v>
      </c>
      <c r="AV477" s="12" t="s">
        <v>85</v>
      </c>
      <c r="AW477" s="12" t="s">
        <v>37</v>
      </c>
      <c r="AX477" s="12" t="s">
        <v>83</v>
      </c>
      <c r="AY477" s="164" t="s">
        <v>147</v>
      </c>
    </row>
    <row r="478" spans="2:65" s="1" customFormat="1" ht="37.9" customHeight="1">
      <c r="B478" s="32"/>
      <c r="C478" s="128" t="s">
        <v>501</v>
      </c>
      <c r="D478" s="128" t="s">
        <v>149</v>
      </c>
      <c r="E478" s="129" t="s">
        <v>989</v>
      </c>
      <c r="F478" s="130" t="s">
        <v>990</v>
      </c>
      <c r="G478" s="131" t="s">
        <v>159</v>
      </c>
      <c r="H478" s="132">
        <v>47.92</v>
      </c>
      <c r="I478" s="133"/>
      <c r="J478" s="134">
        <f>ROUND(I478*H478,2)</f>
        <v>0</v>
      </c>
      <c r="K478" s="135"/>
      <c r="L478" s="32"/>
      <c r="M478" s="136" t="s">
        <v>19</v>
      </c>
      <c r="N478" s="137" t="s">
        <v>46</v>
      </c>
      <c r="P478" s="138">
        <f>O478*H478</f>
        <v>0</v>
      </c>
      <c r="Q478" s="138">
        <v>0</v>
      </c>
      <c r="R478" s="138">
        <f>Q478*H478</f>
        <v>0</v>
      </c>
      <c r="S478" s="138">
        <v>8.8999999999999996E-2</v>
      </c>
      <c r="T478" s="139">
        <f>S478*H478</f>
        <v>4.2648799999999998</v>
      </c>
      <c r="AR478" s="140" t="s">
        <v>153</v>
      </c>
      <c r="AT478" s="140" t="s">
        <v>149</v>
      </c>
      <c r="AU478" s="140" t="s">
        <v>85</v>
      </c>
      <c r="AY478" s="17" t="s">
        <v>147</v>
      </c>
      <c r="BE478" s="141">
        <f>IF(N478="základní",J478,0)</f>
        <v>0</v>
      </c>
      <c r="BF478" s="141">
        <f>IF(N478="snížená",J478,0)</f>
        <v>0</v>
      </c>
      <c r="BG478" s="141">
        <f>IF(N478="zákl. přenesená",J478,0)</f>
        <v>0</v>
      </c>
      <c r="BH478" s="141">
        <f>IF(N478="sníž. přenesená",J478,0)</f>
        <v>0</v>
      </c>
      <c r="BI478" s="141">
        <f>IF(N478="nulová",J478,0)</f>
        <v>0</v>
      </c>
      <c r="BJ478" s="17" t="s">
        <v>83</v>
      </c>
      <c r="BK478" s="141">
        <f>ROUND(I478*H478,2)</f>
        <v>0</v>
      </c>
      <c r="BL478" s="17" t="s">
        <v>153</v>
      </c>
      <c r="BM478" s="140" t="s">
        <v>991</v>
      </c>
    </row>
    <row r="479" spans="2:65" s="1" customFormat="1" ht="11.25">
      <c r="B479" s="32"/>
      <c r="D479" s="142" t="s">
        <v>155</v>
      </c>
      <c r="F479" s="143" t="s">
        <v>992</v>
      </c>
      <c r="I479" s="144"/>
      <c r="L479" s="32"/>
      <c r="M479" s="145"/>
      <c r="T479" s="53"/>
      <c r="AT479" s="17" t="s">
        <v>155</v>
      </c>
      <c r="AU479" s="17" t="s">
        <v>85</v>
      </c>
    </row>
    <row r="480" spans="2:65" s="13" customFormat="1" ht="22.5">
      <c r="B480" s="165"/>
      <c r="D480" s="158" t="s">
        <v>218</v>
      </c>
      <c r="E480" s="166" t="s">
        <v>19</v>
      </c>
      <c r="F480" s="167" t="s">
        <v>993</v>
      </c>
      <c r="H480" s="166" t="s">
        <v>19</v>
      </c>
      <c r="I480" s="168"/>
      <c r="L480" s="165"/>
      <c r="M480" s="169"/>
      <c r="T480" s="170"/>
      <c r="AT480" s="166" t="s">
        <v>218</v>
      </c>
      <c r="AU480" s="166" t="s">
        <v>85</v>
      </c>
      <c r="AV480" s="13" t="s">
        <v>83</v>
      </c>
      <c r="AW480" s="13" t="s">
        <v>37</v>
      </c>
      <c r="AX480" s="13" t="s">
        <v>75</v>
      </c>
      <c r="AY480" s="166" t="s">
        <v>147</v>
      </c>
    </row>
    <row r="481" spans="2:65" s="13" customFormat="1" ht="11.25">
      <c r="B481" s="165"/>
      <c r="D481" s="158" t="s">
        <v>218</v>
      </c>
      <c r="E481" s="166" t="s">
        <v>19</v>
      </c>
      <c r="F481" s="167" t="s">
        <v>383</v>
      </c>
      <c r="H481" s="166" t="s">
        <v>19</v>
      </c>
      <c r="I481" s="168"/>
      <c r="L481" s="165"/>
      <c r="M481" s="169"/>
      <c r="T481" s="170"/>
      <c r="AT481" s="166" t="s">
        <v>218</v>
      </c>
      <c r="AU481" s="166" t="s">
        <v>85</v>
      </c>
      <c r="AV481" s="13" t="s">
        <v>83</v>
      </c>
      <c r="AW481" s="13" t="s">
        <v>37</v>
      </c>
      <c r="AX481" s="13" t="s">
        <v>75</v>
      </c>
      <c r="AY481" s="166" t="s">
        <v>147</v>
      </c>
    </row>
    <row r="482" spans="2:65" s="12" customFormat="1" ht="11.25">
      <c r="B482" s="157"/>
      <c r="D482" s="158" t="s">
        <v>218</v>
      </c>
      <c r="E482" s="164" t="s">
        <v>19</v>
      </c>
      <c r="F482" s="159" t="s">
        <v>1915</v>
      </c>
      <c r="H482" s="160">
        <v>8.52</v>
      </c>
      <c r="I482" s="161"/>
      <c r="L482" s="157"/>
      <c r="M482" s="162"/>
      <c r="T482" s="163"/>
      <c r="AT482" s="164" t="s">
        <v>218</v>
      </c>
      <c r="AU482" s="164" t="s">
        <v>85</v>
      </c>
      <c r="AV482" s="12" t="s">
        <v>85</v>
      </c>
      <c r="AW482" s="12" t="s">
        <v>37</v>
      </c>
      <c r="AX482" s="12" t="s">
        <v>75</v>
      </c>
      <c r="AY482" s="164" t="s">
        <v>147</v>
      </c>
    </row>
    <row r="483" spans="2:65" s="13" customFormat="1" ht="11.25">
      <c r="B483" s="165"/>
      <c r="D483" s="158" t="s">
        <v>218</v>
      </c>
      <c r="E483" s="166" t="s">
        <v>19</v>
      </c>
      <c r="F483" s="167" t="s">
        <v>386</v>
      </c>
      <c r="H483" s="166" t="s">
        <v>19</v>
      </c>
      <c r="I483" s="168"/>
      <c r="L483" s="165"/>
      <c r="M483" s="169"/>
      <c r="T483" s="170"/>
      <c r="AT483" s="166" t="s">
        <v>218</v>
      </c>
      <c r="AU483" s="166" t="s">
        <v>85</v>
      </c>
      <c r="AV483" s="13" t="s">
        <v>83</v>
      </c>
      <c r="AW483" s="13" t="s">
        <v>37</v>
      </c>
      <c r="AX483" s="13" t="s">
        <v>75</v>
      </c>
      <c r="AY483" s="166" t="s">
        <v>147</v>
      </c>
    </row>
    <row r="484" spans="2:65" s="12" customFormat="1" ht="11.25">
      <c r="B484" s="157"/>
      <c r="D484" s="158" t="s">
        <v>218</v>
      </c>
      <c r="E484" s="164" t="s">
        <v>19</v>
      </c>
      <c r="F484" s="159" t="s">
        <v>1916</v>
      </c>
      <c r="H484" s="160">
        <v>6</v>
      </c>
      <c r="I484" s="161"/>
      <c r="L484" s="157"/>
      <c r="M484" s="162"/>
      <c r="T484" s="163"/>
      <c r="AT484" s="164" t="s">
        <v>218</v>
      </c>
      <c r="AU484" s="164" t="s">
        <v>85</v>
      </c>
      <c r="AV484" s="12" t="s">
        <v>85</v>
      </c>
      <c r="AW484" s="12" t="s">
        <v>37</v>
      </c>
      <c r="AX484" s="12" t="s">
        <v>75</v>
      </c>
      <c r="AY484" s="164" t="s">
        <v>147</v>
      </c>
    </row>
    <row r="485" spans="2:65" s="13" customFormat="1" ht="11.25">
      <c r="B485" s="165"/>
      <c r="D485" s="158" t="s">
        <v>218</v>
      </c>
      <c r="E485" s="166" t="s">
        <v>19</v>
      </c>
      <c r="F485" s="167" t="s">
        <v>410</v>
      </c>
      <c r="H485" s="166" t="s">
        <v>19</v>
      </c>
      <c r="I485" s="168"/>
      <c r="L485" s="165"/>
      <c r="M485" s="169"/>
      <c r="T485" s="170"/>
      <c r="AT485" s="166" t="s">
        <v>218</v>
      </c>
      <c r="AU485" s="166" t="s">
        <v>85</v>
      </c>
      <c r="AV485" s="13" t="s">
        <v>83</v>
      </c>
      <c r="AW485" s="13" t="s">
        <v>37</v>
      </c>
      <c r="AX485" s="13" t="s">
        <v>75</v>
      </c>
      <c r="AY485" s="166" t="s">
        <v>147</v>
      </c>
    </row>
    <row r="486" spans="2:65" s="12" customFormat="1" ht="11.25">
      <c r="B486" s="157"/>
      <c r="D486" s="158" t="s">
        <v>218</v>
      </c>
      <c r="E486" s="164" t="s">
        <v>19</v>
      </c>
      <c r="F486" s="159" t="s">
        <v>1917</v>
      </c>
      <c r="H486" s="160">
        <v>23.2</v>
      </c>
      <c r="I486" s="161"/>
      <c r="L486" s="157"/>
      <c r="M486" s="162"/>
      <c r="T486" s="163"/>
      <c r="AT486" s="164" t="s">
        <v>218</v>
      </c>
      <c r="AU486" s="164" t="s">
        <v>85</v>
      </c>
      <c r="AV486" s="12" t="s">
        <v>85</v>
      </c>
      <c r="AW486" s="12" t="s">
        <v>37</v>
      </c>
      <c r="AX486" s="12" t="s">
        <v>75</v>
      </c>
      <c r="AY486" s="164" t="s">
        <v>147</v>
      </c>
    </row>
    <row r="487" spans="2:65" s="13" customFormat="1" ht="11.25">
      <c r="B487" s="165"/>
      <c r="D487" s="158" t="s">
        <v>218</v>
      </c>
      <c r="E487" s="166" t="s">
        <v>19</v>
      </c>
      <c r="F487" s="167" t="s">
        <v>390</v>
      </c>
      <c r="H487" s="166" t="s">
        <v>19</v>
      </c>
      <c r="I487" s="168"/>
      <c r="L487" s="165"/>
      <c r="M487" s="169"/>
      <c r="T487" s="170"/>
      <c r="AT487" s="166" t="s">
        <v>218</v>
      </c>
      <c r="AU487" s="166" t="s">
        <v>85</v>
      </c>
      <c r="AV487" s="13" t="s">
        <v>83</v>
      </c>
      <c r="AW487" s="13" t="s">
        <v>37</v>
      </c>
      <c r="AX487" s="13" t="s">
        <v>75</v>
      </c>
      <c r="AY487" s="166" t="s">
        <v>147</v>
      </c>
    </row>
    <row r="488" spans="2:65" s="12" customFormat="1" ht="11.25">
      <c r="B488" s="157"/>
      <c r="D488" s="158" t="s">
        <v>218</v>
      </c>
      <c r="E488" s="164" t="s">
        <v>19</v>
      </c>
      <c r="F488" s="159" t="s">
        <v>1918</v>
      </c>
      <c r="H488" s="160">
        <v>10.199999999999999</v>
      </c>
      <c r="I488" s="161"/>
      <c r="L488" s="157"/>
      <c r="M488" s="162"/>
      <c r="T488" s="163"/>
      <c r="AT488" s="164" t="s">
        <v>218</v>
      </c>
      <c r="AU488" s="164" t="s">
        <v>85</v>
      </c>
      <c r="AV488" s="12" t="s">
        <v>85</v>
      </c>
      <c r="AW488" s="12" t="s">
        <v>37</v>
      </c>
      <c r="AX488" s="12" t="s">
        <v>75</v>
      </c>
      <c r="AY488" s="164" t="s">
        <v>147</v>
      </c>
    </row>
    <row r="489" spans="2:65" s="14" customFormat="1" ht="11.25">
      <c r="B489" s="171"/>
      <c r="D489" s="158" t="s">
        <v>218</v>
      </c>
      <c r="E489" s="172" t="s">
        <v>19</v>
      </c>
      <c r="F489" s="173" t="s">
        <v>256</v>
      </c>
      <c r="H489" s="174">
        <v>47.92</v>
      </c>
      <c r="I489" s="175"/>
      <c r="L489" s="171"/>
      <c r="M489" s="176"/>
      <c r="T489" s="177"/>
      <c r="AT489" s="172" t="s">
        <v>218</v>
      </c>
      <c r="AU489" s="172" t="s">
        <v>85</v>
      </c>
      <c r="AV489" s="14" t="s">
        <v>153</v>
      </c>
      <c r="AW489" s="14" t="s">
        <v>37</v>
      </c>
      <c r="AX489" s="14" t="s">
        <v>83</v>
      </c>
      <c r="AY489" s="172" t="s">
        <v>147</v>
      </c>
    </row>
    <row r="490" spans="2:65" s="11" customFormat="1" ht="22.9" customHeight="1">
      <c r="B490" s="116"/>
      <c r="D490" s="117" t="s">
        <v>74</v>
      </c>
      <c r="E490" s="126" t="s">
        <v>969</v>
      </c>
      <c r="F490" s="126" t="s">
        <v>994</v>
      </c>
      <c r="I490" s="119"/>
      <c r="J490" s="127">
        <f>BK490</f>
        <v>0</v>
      </c>
      <c r="L490" s="116"/>
      <c r="M490" s="121"/>
      <c r="P490" s="122">
        <f>SUM(P491:P495)</f>
        <v>0</v>
      </c>
      <c r="R490" s="122">
        <f>SUM(R491:R495)</f>
        <v>0</v>
      </c>
      <c r="T490" s="123">
        <f>SUM(T491:T495)</f>
        <v>0</v>
      </c>
      <c r="AR490" s="117" t="s">
        <v>83</v>
      </c>
      <c r="AT490" s="124" t="s">
        <v>74</v>
      </c>
      <c r="AU490" s="124" t="s">
        <v>83</v>
      </c>
      <c r="AY490" s="117" t="s">
        <v>147</v>
      </c>
      <c r="BK490" s="125">
        <f>SUM(BK491:BK495)</f>
        <v>0</v>
      </c>
    </row>
    <row r="491" spans="2:65" s="1" customFormat="1" ht="16.5" customHeight="1">
      <c r="B491" s="32"/>
      <c r="C491" s="128" t="s">
        <v>506</v>
      </c>
      <c r="D491" s="128" t="s">
        <v>149</v>
      </c>
      <c r="E491" s="129" t="s">
        <v>996</v>
      </c>
      <c r="F491" s="130" t="s">
        <v>997</v>
      </c>
      <c r="G491" s="131" t="s">
        <v>286</v>
      </c>
      <c r="H491" s="132">
        <v>2</v>
      </c>
      <c r="I491" s="133"/>
      <c r="J491" s="134">
        <f>ROUND(I491*H491,2)</f>
        <v>0</v>
      </c>
      <c r="K491" s="135"/>
      <c r="L491" s="32"/>
      <c r="M491" s="136" t="s">
        <v>19</v>
      </c>
      <c r="N491" s="137" t="s">
        <v>46</v>
      </c>
      <c r="P491" s="138">
        <f>O491*H491</f>
        <v>0</v>
      </c>
      <c r="Q491" s="138">
        <v>0</v>
      </c>
      <c r="R491" s="138">
        <f>Q491*H491</f>
        <v>0</v>
      </c>
      <c r="S491" s="138">
        <v>0</v>
      </c>
      <c r="T491" s="139">
        <f>S491*H491</f>
        <v>0</v>
      </c>
      <c r="AR491" s="140" t="s">
        <v>153</v>
      </c>
      <c r="AT491" s="140" t="s">
        <v>149</v>
      </c>
      <c r="AU491" s="140" t="s">
        <v>85</v>
      </c>
      <c r="AY491" s="17" t="s">
        <v>147</v>
      </c>
      <c r="BE491" s="141">
        <f>IF(N491="základní",J491,0)</f>
        <v>0</v>
      </c>
      <c r="BF491" s="141">
        <f>IF(N491="snížená",J491,0)</f>
        <v>0</v>
      </c>
      <c r="BG491" s="141">
        <f>IF(N491="zákl. přenesená",J491,0)</f>
        <v>0</v>
      </c>
      <c r="BH491" s="141">
        <f>IF(N491="sníž. přenesená",J491,0)</f>
        <v>0</v>
      </c>
      <c r="BI491" s="141">
        <f>IF(N491="nulová",J491,0)</f>
        <v>0</v>
      </c>
      <c r="BJ491" s="17" t="s">
        <v>83</v>
      </c>
      <c r="BK491" s="141">
        <f>ROUND(I491*H491,2)</f>
        <v>0</v>
      </c>
      <c r="BL491" s="17" t="s">
        <v>153</v>
      </c>
      <c r="BM491" s="140" t="s">
        <v>998</v>
      </c>
    </row>
    <row r="492" spans="2:65" s="13" customFormat="1" ht="22.5">
      <c r="B492" s="165"/>
      <c r="D492" s="158" t="s">
        <v>218</v>
      </c>
      <c r="E492" s="166" t="s">
        <v>19</v>
      </c>
      <c r="F492" s="167" t="s">
        <v>2015</v>
      </c>
      <c r="H492" s="166" t="s">
        <v>19</v>
      </c>
      <c r="I492" s="168"/>
      <c r="L492" s="165"/>
      <c r="M492" s="169"/>
      <c r="T492" s="170"/>
      <c r="AT492" s="166" t="s">
        <v>218</v>
      </c>
      <c r="AU492" s="166" t="s">
        <v>85</v>
      </c>
      <c r="AV492" s="13" t="s">
        <v>83</v>
      </c>
      <c r="AW492" s="13" t="s">
        <v>37</v>
      </c>
      <c r="AX492" s="13" t="s">
        <v>75</v>
      </c>
      <c r="AY492" s="166" t="s">
        <v>147</v>
      </c>
    </row>
    <row r="493" spans="2:65" s="13" customFormat="1" ht="11.25">
      <c r="B493" s="165"/>
      <c r="D493" s="158" t="s">
        <v>218</v>
      </c>
      <c r="E493" s="166" t="s">
        <v>19</v>
      </c>
      <c r="F493" s="167" t="s">
        <v>2016</v>
      </c>
      <c r="H493" s="166" t="s">
        <v>19</v>
      </c>
      <c r="I493" s="168"/>
      <c r="L493" s="165"/>
      <c r="M493" s="169"/>
      <c r="T493" s="170"/>
      <c r="AT493" s="166" t="s">
        <v>218</v>
      </c>
      <c r="AU493" s="166" t="s">
        <v>85</v>
      </c>
      <c r="AV493" s="13" t="s">
        <v>83</v>
      </c>
      <c r="AW493" s="13" t="s">
        <v>37</v>
      </c>
      <c r="AX493" s="13" t="s">
        <v>75</v>
      </c>
      <c r="AY493" s="166" t="s">
        <v>147</v>
      </c>
    </row>
    <row r="494" spans="2:65" s="13" customFormat="1" ht="22.5">
      <c r="B494" s="165"/>
      <c r="D494" s="158" t="s">
        <v>218</v>
      </c>
      <c r="E494" s="166" t="s">
        <v>19</v>
      </c>
      <c r="F494" s="167" t="s">
        <v>2017</v>
      </c>
      <c r="H494" s="166" t="s">
        <v>19</v>
      </c>
      <c r="I494" s="168"/>
      <c r="L494" s="165"/>
      <c r="M494" s="169"/>
      <c r="T494" s="170"/>
      <c r="AT494" s="166" t="s">
        <v>218</v>
      </c>
      <c r="AU494" s="166" t="s">
        <v>85</v>
      </c>
      <c r="AV494" s="13" t="s">
        <v>83</v>
      </c>
      <c r="AW494" s="13" t="s">
        <v>37</v>
      </c>
      <c r="AX494" s="13" t="s">
        <v>75</v>
      </c>
      <c r="AY494" s="166" t="s">
        <v>147</v>
      </c>
    </row>
    <row r="495" spans="2:65" s="12" customFormat="1" ht="11.25">
      <c r="B495" s="157"/>
      <c r="D495" s="158" t="s">
        <v>218</v>
      </c>
      <c r="E495" s="164" t="s">
        <v>19</v>
      </c>
      <c r="F495" s="159" t="s">
        <v>85</v>
      </c>
      <c r="H495" s="160">
        <v>2</v>
      </c>
      <c r="I495" s="161"/>
      <c r="L495" s="157"/>
      <c r="M495" s="162"/>
      <c r="T495" s="163"/>
      <c r="AT495" s="164" t="s">
        <v>218</v>
      </c>
      <c r="AU495" s="164" t="s">
        <v>85</v>
      </c>
      <c r="AV495" s="12" t="s">
        <v>85</v>
      </c>
      <c r="AW495" s="12" t="s">
        <v>37</v>
      </c>
      <c r="AX495" s="12" t="s">
        <v>83</v>
      </c>
      <c r="AY495" s="164" t="s">
        <v>147</v>
      </c>
    </row>
    <row r="496" spans="2:65" s="11" customFormat="1" ht="22.9" customHeight="1">
      <c r="B496" s="116"/>
      <c r="D496" s="117" t="s">
        <v>74</v>
      </c>
      <c r="E496" s="126" t="s">
        <v>1019</v>
      </c>
      <c r="F496" s="126" t="s">
        <v>1020</v>
      </c>
      <c r="I496" s="119"/>
      <c r="J496" s="127">
        <f>BK496</f>
        <v>0</v>
      </c>
      <c r="L496" s="116"/>
      <c r="M496" s="121"/>
      <c r="P496" s="122">
        <f>SUM(P497:P507)</f>
        <v>0</v>
      </c>
      <c r="R496" s="122">
        <f>SUM(R497:R507)</f>
        <v>0</v>
      </c>
      <c r="T496" s="123">
        <f>SUM(T497:T507)</f>
        <v>0</v>
      </c>
      <c r="AR496" s="117" t="s">
        <v>83</v>
      </c>
      <c r="AT496" s="124" t="s">
        <v>74</v>
      </c>
      <c r="AU496" s="124" t="s">
        <v>83</v>
      </c>
      <c r="AY496" s="117" t="s">
        <v>147</v>
      </c>
      <c r="BK496" s="125">
        <f>SUM(BK497:BK507)</f>
        <v>0</v>
      </c>
    </row>
    <row r="497" spans="2:65" s="1" customFormat="1" ht="37.9" customHeight="1">
      <c r="B497" s="32"/>
      <c r="C497" s="128" t="s">
        <v>510</v>
      </c>
      <c r="D497" s="128" t="s">
        <v>149</v>
      </c>
      <c r="E497" s="129" t="s">
        <v>1022</v>
      </c>
      <c r="F497" s="130" t="s">
        <v>1023</v>
      </c>
      <c r="G497" s="131" t="s">
        <v>189</v>
      </c>
      <c r="H497" s="132">
        <v>11.835000000000001</v>
      </c>
      <c r="I497" s="133"/>
      <c r="J497" s="134">
        <f>ROUND(I497*H497,2)</f>
        <v>0</v>
      </c>
      <c r="K497" s="135"/>
      <c r="L497" s="32"/>
      <c r="M497" s="136" t="s">
        <v>19</v>
      </c>
      <c r="N497" s="137" t="s">
        <v>46</v>
      </c>
      <c r="P497" s="138">
        <f>O497*H497</f>
        <v>0</v>
      </c>
      <c r="Q497" s="138">
        <v>0</v>
      </c>
      <c r="R497" s="138">
        <f>Q497*H497</f>
        <v>0</v>
      </c>
      <c r="S497" s="138">
        <v>0</v>
      </c>
      <c r="T497" s="139">
        <f>S497*H497</f>
        <v>0</v>
      </c>
      <c r="AR497" s="140" t="s">
        <v>153</v>
      </c>
      <c r="AT497" s="140" t="s">
        <v>149</v>
      </c>
      <c r="AU497" s="140" t="s">
        <v>85</v>
      </c>
      <c r="AY497" s="17" t="s">
        <v>147</v>
      </c>
      <c r="BE497" s="141">
        <f>IF(N497="základní",J497,0)</f>
        <v>0</v>
      </c>
      <c r="BF497" s="141">
        <f>IF(N497="snížená",J497,0)</f>
        <v>0</v>
      </c>
      <c r="BG497" s="141">
        <f>IF(N497="zákl. přenesená",J497,0)</f>
        <v>0</v>
      </c>
      <c r="BH497" s="141">
        <f>IF(N497="sníž. přenesená",J497,0)</f>
        <v>0</v>
      </c>
      <c r="BI497" s="141">
        <f>IF(N497="nulová",J497,0)</f>
        <v>0</v>
      </c>
      <c r="BJ497" s="17" t="s">
        <v>83</v>
      </c>
      <c r="BK497" s="141">
        <f>ROUND(I497*H497,2)</f>
        <v>0</v>
      </c>
      <c r="BL497" s="17" t="s">
        <v>153</v>
      </c>
      <c r="BM497" s="140" t="s">
        <v>1024</v>
      </c>
    </row>
    <row r="498" spans="2:65" s="1" customFormat="1" ht="11.25">
      <c r="B498" s="32"/>
      <c r="D498" s="142" t="s">
        <v>155</v>
      </c>
      <c r="F498" s="143" t="s">
        <v>1025</v>
      </c>
      <c r="I498" s="144"/>
      <c r="L498" s="32"/>
      <c r="M498" s="145"/>
      <c r="T498" s="53"/>
      <c r="AT498" s="17" t="s">
        <v>155</v>
      </c>
      <c r="AU498" s="17" t="s">
        <v>85</v>
      </c>
    </row>
    <row r="499" spans="2:65" s="1" customFormat="1" ht="33" customHeight="1">
      <c r="B499" s="32"/>
      <c r="C499" s="128" t="s">
        <v>515</v>
      </c>
      <c r="D499" s="128" t="s">
        <v>149</v>
      </c>
      <c r="E499" s="129" t="s">
        <v>1027</v>
      </c>
      <c r="F499" s="130" t="s">
        <v>1028</v>
      </c>
      <c r="G499" s="131" t="s">
        <v>189</v>
      </c>
      <c r="H499" s="132">
        <v>11.835000000000001</v>
      </c>
      <c r="I499" s="133"/>
      <c r="J499" s="134">
        <f>ROUND(I499*H499,2)</f>
        <v>0</v>
      </c>
      <c r="K499" s="135"/>
      <c r="L499" s="32"/>
      <c r="M499" s="136" t="s">
        <v>19</v>
      </c>
      <c r="N499" s="137" t="s">
        <v>46</v>
      </c>
      <c r="P499" s="138">
        <f>O499*H499</f>
        <v>0</v>
      </c>
      <c r="Q499" s="138">
        <v>0</v>
      </c>
      <c r="R499" s="138">
        <f>Q499*H499</f>
        <v>0</v>
      </c>
      <c r="S499" s="138">
        <v>0</v>
      </c>
      <c r="T499" s="139">
        <f>S499*H499</f>
        <v>0</v>
      </c>
      <c r="AR499" s="140" t="s">
        <v>153</v>
      </c>
      <c r="AT499" s="140" t="s">
        <v>149</v>
      </c>
      <c r="AU499" s="140" t="s">
        <v>85</v>
      </c>
      <c r="AY499" s="17" t="s">
        <v>147</v>
      </c>
      <c r="BE499" s="141">
        <f>IF(N499="základní",J499,0)</f>
        <v>0</v>
      </c>
      <c r="BF499" s="141">
        <f>IF(N499="snížená",J499,0)</f>
        <v>0</v>
      </c>
      <c r="BG499" s="141">
        <f>IF(N499="zákl. přenesená",J499,0)</f>
        <v>0</v>
      </c>
      <c r="BH499" s="141">
        <f>IF(N499="sníž. přenesená",J499,0)</f>
        <v>0</v>
      </c>
      <c r="BI499" s="141">
        <f>IF(N499="nulová",J499,0)</f>
        <v>0</v>
      </c>
      <c r="BJ499" s="17" t="s">
        <v>83</v>
      </c>
      <c r="BK499" s="141">
        <f>ROUND(I499*H499,2)</f>
        <v>0</v>
      </c>
      <c r="BL499" s="17" t="s">
        <v>153</v>
      </c>
      <c r="BM499" s="140" t="s">
        <v>1029</v>
      </c>
    </row>
    <row r="500" spans="2:65" s="1" customFormat="1" ht="11.25">
      <c r="B500" s="32"/>
      <c r="D500" s="142" t="s">
        <v>155</v>
      </c>
      <c r="F500" s="143" t="s">
        <v>1030</v>
      </c>
      <c r="I500" s="144"/>
      <c r="L500" s="32"/>
      <c r="M500" s="145"/>
      <c r="T500" s="53"/>
      <c r="AT500" s="17" t="s">
        <v>155</v>
      </c>
      <c r="AU500" s="17" t="s">
        <v>85</v>
      </c>
    </row>
    <row r="501" spans="2:65" s="1" customFormat="1" ht="44.25" customHeight="1">
      <c r="B501" s="32"/>
      <c r="C501" s="128" t="s">
        <v>527</v>
      </c>
      <c r="D501" s="128" t="s">
        <v>149</v>
      </c>
      <c r="E501" s="129" t="s">
        <v>1032</v>
      </c>
      <c r="F501" s="130" t="s">
        <v>1033</v>
      </c>
      <c r="G501" s="131" t="s">
        <v>189</v>
      </c>
      <c r="H501" s="132">
        <v>643.86</v>
      </c>
      <c r="I501" s="133"/>
      <c r="J501" s="134">
        <f>ROUND(I501*H501,2)</f>
        <v>0</v>
      </c>
      <c r="K501" s="135"/>
      <c r="L501" s="32"/>
      <c r="M501" s="136" t="s">
        <v>19</v>
      </c>
      <c r="N501" s="137" t="s">
        <v>46</v>
      </c>
      <c r="P501" s="138">
        <f>O501*H501</f>
        <v>0</v>
      </c>
      <c r="Q501" s="138">
        <v>0</v>
      </c>
      <c r="R501" s="138">
        <f>Q501*H501</f>
        <v>0</v>
      </c>
      <c r="S501" s="138">
        <v>0</v>
      </c>
      <c r="T501" s="139">
        <f>S501*H501</f>
        <v>0</v>
      </c>
      <c r="AR501" s="140" t="s">
        <v>153</v>
      </c>
      <c r="AT501" s="140" t="s">
        <v>149</v>
      </c>
      <c r="AU501" s="140" t="s">
        <v>85</v>
      </c>
      <c r="AY501" s="17" t="s">
        <v>147</v>
      </c>
      <c r="BE501" s="141">
        <f>IF(N501="základní",J501,0)</f>
        <v>0</v>
      </c>
      <c r="BF501" s="141">
        <f>IF(N501="snížená",J501,0)</f>
        <v>0</v>
      </c>
      <c r="BG501" s="141">
        <f>IF(N501="zákl. přenesená",J501,0)</f>
        <v>0</v>
      </c>
      <c r="BH501" s="141">
        <f>IF(N501="sníž. přenesená",J501,0)</f>
        <v>0</v>
      </c>
      <c r="BI501" s="141">
        <f>IF(N501="nulová",J501,0)</f>
        <v>0</v>
      </c>
      <c r="BJ501" s="17" t="s">
        <v>83</v>
      </c>
      <c r="BK501" s="141">
        <f>ROUND(I501*H501,2)</f>
        <v>0</v>
      </c>
      <c r="BL501" s="17" t="s">
        <v>153</v>
      </c>
      <c r="BM501" s="140" t="s">
        <v>1034</v>
      </c>
    </row>
    <row r="502" spans="2:65" s="1" customFormat="1" ht="11.25">
      <c r="B502" s="32"/>
      <c r="D502" s="142" t="s">
        <v>155</v>
      </c>
      <c r="F502" s="143" t="s">
        <v>1035</v>
      </c>
      <c r="I502" s="144"/>
      <c r="L502" s="32"/>
      <c r="M502" s="145"/>
      <c r="T502" s="53"/>
      <c r="AT502" s="17" t="s">
        <v>155</v>
      </c>
      <c r="AU502" s="17" t="s">
        <v>85</v>
      </c>
    </row>
    <row r="503" spans="2:65" s="13" customFormat="1" ht="22.5">
      <c r="B503" s="165"/>
      <c r="D503" s="158" t="s">
        <v>218</v>
      </c>
      <c r="E503" s="166" t="s">
        <v>19</v>
      </c>
      <c r="F503" s="167" t="s">
        <v>1036</v>
      </c>
      <c r="H503" s="166" t="s">
        <v>19</v>
      </c>
      <c r="I503" s="168"/>
      <c r="L503" s="165"/>
      <c r="M503" s="169"/>
      <c r="T503" s="170"/>
      <c r="AT503" s="166" t="s">
        <v>218</v>
      </c>
      <c r="AU503" s="166" t="s">
        <v>85</v>
      </c>
      <c r="AV503" s="13" t="s">
        <v>83</v>
      </c>
      <c r="AW503" s="13" t="s">
        <v>37</v>
      </c>
      <c r="AX503" s="13" t="s">
        <v>75</v>
      </c>
      <c r="AY503" s="166" t="s">
        <v>147</v>
      </c>
    </row>
    <row r="504" spans="2:65" s="12" customFormat="1" ht="11.25">
      <c r="B504" s="157"/>
      <c r="D504" s="158" t="s">
        <v>218</v>
      </c>
      <c r="E504" s="164" t="s">
        <v>19</v>
      </c>
      <c r="F504" s="159" t="s">
        <v>1037</v>
      </c>
      <c r="H504" s="160">
        <v>53.655000000000001</v>
      </c>
      <c r="I504" s="161"/>
      <c r="L504" s="157"/>
      <c r="M504" s="162"/>
      <c r="T504" s="163"/>
      <c r="AT504" s="164" t="s">
        <v>218</v>
      </c>
      <c r="AU504" s="164" t="s">
        <v>85</v>
      </c>
      <c r="AV504" s="12" t="s">
        <v>85</v>
      </c>
      <c r="AW504" s="12" t="s">
        <v>37</v>
      </c>
      <c r="AX504" s="12" t="s">
        <v>83</v>
      </c>
      <c r="AY504" s="164" t="s">
        <v>147</v>
      </c>
    </row>
    <row r="505" spans="2:65" s="12" customFormat="1" ht="11.25">
      <c r="B505" s="157"/>
      <c r="D505" s="158" t="s">
        <v>218</v>
      </c>
      <c r="F505" s="159" t="s">
        <v>1038</v>
      </c>
      <c r="H505" s="160">
        <v>643.86</v>
      </c>
      <c r="I505" s="161"/>
      <c r="L505" s="157"/>
      <c r="M505" s="162"/>
      <c r="T505" s="163"/>
      <c r="AT505" s="164" t="s">
        <v>218</v>
      </c>
      <c r="AU505" s="164" t="s">
        <v>85</v>
      </c>
      <c r="AV505" s="12" t="s">
        <v>85</v>
      </c>
      <c r="AW505" s="12" t="s">
        <v>4</v>
      </c>
      <c r="AX505" s="12" t="s">
        <v>83</v>
      </c>
      <c r="AY505" s="164" t="s">
        <v>147</v>
      </c>
    </row>
    <row r="506" spans="2:65" s="1" customFormat="1" ht="44.25" customHeight="1">
      <c r="B506" s="32"/>
      <c r="C506" s="128" t="s">
        <v>532</v>
      </c>
      <c r="D506" s="128" t="s">
        <v>149</v>
      </c>
      <c r="E506" s="129" t="s">
        <v>1055</v>
      </c>
      <c r="F506" s="130" t="s">
        <v>1056</v>
      </c>
      <c r="G506" s="131" t="s">
        <v>189</v>
      </c>
      <c r="H506" s="132">
        <v>11.835000000000001</v>
      </c>
      <c r="I506" s="133"/>
      <c r="J506" s="134">
        <f>ROUND(I506*H506,2)</f>
        <v>0</v>
      </c>
      <c r="K506" s="135"/>
      <c r="L506" s="32"/>
      <c r="M506" s="136" t="s">
        <v>19</v>
      </c>
      <c r="N506" s="137" t="s">
        <v>46</v>
      </c>
      <c r="P506" s="138">
        <f>O506*H506</f>
        <v>0</v>
      </c>
      <c r="Q506" s="138">
        <v>0</v>
      </c>
      <c r="R506" s="138">
        <f>Q506*H506</f>
        <v>0</v>
      </c>
      <c r="S506" s="138">
        <v>0</v>
      </c>
      <c r="T506" s="139">
        <f>S506*H506</f>
        <v>0</v>
      </c>
      <c r="AR506" s="140" t="s">
        <v>153</v>
      </c>
      <c r="AT506" s="140" t="s">
        <v>149</v>
      </c>
      <c r="AU506" s="140" t="s">
        <v>85</v>
      </c>
      <c r="AY506" s="17" t="s">
        <v>147</v>
      </c>
      <c r="BE506" s="141">
        <f>IF(N506="základní",J506,0)</f>
        <v>0</v>
      </c>
      <c r="BF506" s="141">
        <f>IF(N506="snížená",J506,0)</f>
        <v>0</v>
      </c>
      <c r="BG506" s="141">
        <f>IF(N506="zákl. přenesená",J506,0)</f>
        <v>0</v>
      </c>
      <c r="BH506" s="141">
        <f>IF(N506="sníž. přenesená",J506,0)</f>
        <v>0</v>
      </c>
      <c r="BI506" s="141">
        <f>IF(N506="nulová",J506,0)</f>
        <v>0</v>
      </c>
      <c r="BJ506" s="17" t="s">
        <v>83</v>
      </c>
      <c r="BK506" s="141">
        <f>ROUND(I506*H506,2)</f>
        <v>0</v>
      </c>
      <c r="BL506" s="17" t="s">
        <v>153</v>
      </c>
      <c r="BM506" s="140" t="s">
        <v>1057</v>
      </c>
    </row>
    <row r="507" spans="2:65" s="1" customFormat="1" ht="11.25">
      <c r="B507" s="32"/>
      <c r="D507" s="142" t="s">
        <v>155</v>
      </c>
      <c r="F507" s="143" t="s">
        <v>1058</v>
      </c>
      <c r="I507" s="144"/>
      <c r="L507" s="32"/>
      <c r="M507" s="145"/>
      <c r="T507" s="53"/>
      <c r="AT507" s="17" t="s">
        <v>155</v>
      </c>
      <c r="AU507" s="17" t="s">
        <v>85</v>
      </c>
    </row>
    <row r="508" spans="2:65" s="11" customFormat="1" ht="22.9" customHeight="1">
      <c r="B508" s="116"/>
      <c r="D508" s="117" t="s">
        <v>74</v>
      </c>
      <c r="E508" s="126" t="s">
        <v>1064</v>
      </c>
      <c r="F508" s="126" t="s">
        <v>1065</v>
      </c>
      <c r="I508" s="119"/>
      <c r="J508" s="127">
        <f>BK508</f>
        <v>0</v>
      </c>
      <c r="L508" s="116"/>
      <c r="M508" s="121"/>
      <c r="P508" s="122">
        <f>SUM(P509:P510)</f>
        <v>0</v>
      </c>
      <c r="R508" s="122">
        <f>SUM(R509:R510)</f>
        <v>0</v>
      </c>
      <c r="T508" s="123">
        <f>SUM(T509:T510)</f>
        <v>0</v>
      </c>
      <c r="AR508" s="117" t="s">
        <v>83</v>
      </c>
      <c r="AT508" s="124" t="s">
        <v>74</v>
      </c>
      <c r="AU508" s="124" t="s">
        <v>83</v>
      </c>
      <c r="AY508" s="117" t="s">
        <v>147</v>
      </c>
      <c r="BK508" s="125">
        <f>SUM(BK509:BK510)</f>
        <v>0</v>
      </c>
    </row>
    <row r="509" spans="2:65" s="1" customFormat="1" ht="55.5" customHeight="1">
      <c r="B509" s="32"/>
      <c r="C509" s="128" t="s">
        <v>534</v>
      </c>
      <c r="D509" s="128" t="s">
        <v>149</v>
      </c>
      <c r="E509" s="129" t="s">
        <v>1067</v>
      </c>
      <c r="F509" s="130" t="s">
        <v>1068</v>
      </c>
      <c r="G509" s="131" t="s">
        <v>189</v>
      </c>
      <c r="H509" s="132">
        <v>26.361000000000001</v>
      </c>
      <c r="I509" s="133"/>
      <c r="J509" s="134">
        <f>ROUND(I509*H509,2)</f>
        <v>0</v>
      </c>
      <c r="K509" s="135"/>
      <c r="L509" s="32"/>
      <c r="M509" s="136" t="s">
        <v>19</v>
      </c>
      <c r="N509" s="137" t="s">
        <v>46</v>
      </c>
      <c r="P509" s="138">
        <f>O509*H509</f>
        <v>0</v>
      </c>
      <c r="Q509" s="138">
        <v>0</v>
      </c>
      <c r="R509" s="138">
        <f>Q509*H509</f>
        <v>0</v>
      </c>
      <c r="S509" s="138">
        <v>0</v>
      </c>
      <c r="T509" s="139">
        <f>S509*H509</f>
        <v>0</v>
      </c>
      <c r="AR509" s="140" t="s">
        <v>153</v>
      </c>
      <c r="AT509" s="140" t="s">
        <v>149</v>
      </c>
      <c r="AU509" s="140" t="s">
        <v>85</v>
      </c>
      <c r="AY509" s="17" t="s">
        <v>147</v>
      </c>
      <c r="BE509" s="141">
        <f>IF(N509="základní",J509,0)</f>
        <v>0</v>
      </c>
      <c r="BF509" s="141">
        <f>IF(N509="snížená",J509,0)</f>
        <v>0</v>
      </c>
      <c r="BG509" s="141">
        <f>IF(N509="zákl. přenesená",J509,0)</f>
        <v>0</v>
      </c>
      <c r="BH509" s="141">
        <f>IF(N509="sníž. přenesená",J509,0)</f>
        <v>0</v>
      </c>
      <c r="BI509" s="141">
        <f>IF(N509="nulová",J509,0)</f>
        <v>0</v>
      </c>
      <c r="BJ509" s="17" t="s">
        <v>83</v>
      </c>
      <c r="BK509" s="141">
        <f>ROUND(I509*H509,2)</f>
        <v>0</v>
      </c>
      <c r="BL509" s="17" t="s">
        <v>153</v>
      </c>
      <c r="BM509" s="140" t="s">
        <v>1069</v>
      </c>
    </row>
    <row r="510" spans="2:65" s="1" customFormat="1" ht="11.25">
      <c r="B510" s="32"/>
      <c r="D510" s="142" t="s">
        <v>155</v>
      </c>
      <c r="F510" s="143" t="s">
        <v>1070</v>
      </c>
      <c r="I510" s="144"/>
      <c r="L510" s="32"/>
      <c r="M510" s="145"/>
      <c r="T510" s="53"/>
      <c r="AT510" s="17" t="s">
        <v>155</v>
      </c>
      <c r="AU510" s="17" t="s">
        <v>85</v>
      </c>
    </row>
    <row r="511" spans="2:65" s="11" customFormat="1" ht="25.9" customHeight="1">
      <c r="B511" s="116"/>
      <c r="D511" s="117" t="s">
        <v>74</v>
      </c>
      <c r="E511" s="118" t="s">
        <v>1071</v>
      </c>
      <c r="F511" s="118" t="s">
        <v>1072</v>
      </c>
      <c r="I511" s="119"/>
      <c r="J511" s="120">
        <f>BK511</f>
        <v>0</v>
      </c>
      <c r="L511" s="116"/>
      <c r="M511" s="121"/>
      <c r="P511" s="122">
        <f>P512+P525+P540+P555+P649+P674</f>
        <v>0</v>
      </c>
      <c r="R511" s="122">
        <f>R512+R525+R540+R555+R649+R674</f>
        <v>3.6457642000000003</v>
      </c>
      <c r="T511" s="123">
        <f>T512+T525+T540+T555+T649+T674</f>
        <v>2.7596108000000004</v>
      </c>
      <c r="AR511" s="117" t="s">
        <v>85</v>
      </c>
      <c r="AT511" s="124" t="s">
        <v>74</v>
      </c>
      <c r="AU511" s="124" t="s">
        <v>75</v>
      </c>
      <c r="AY511" s="117" t="s">
        <v>147</v>
      </c>
      <c r="BK511" s="125">
        <f>BK512+BK525+BK540+BK555+BK649+BK674</f>
        <v>0</v>
      </c>
    </row>
    <row r="512" spans="2:65" s="11" customFormat="1" ht="22.9" customHeight="1">
      <c r="B512" s="116"/>
      <c r="D512" s="117" t="s">
        <v>74</v>
      </c>
      <c r="E512" s="126" t="s">
        <v>1073</v>
      </c>
      <c r="F512" s="126" t="s">
        <v>1074</v>
      </c>
      <c r="I512" s="119"/>
      <c r="J512" s="127">
        <f>BK512</f>
        <v>0</v>
      </c>
      <c r="L512" s="116"/>
      <c r="M512" s="121"/>
      <c r="P512" s="122">
        <f>SUM(P513:P524)</f>
        <v>0</v>
      </c>
      <c r="R512" s="122">
        <f>SUM(R513:R524)</f>
        <v>0.83884060000000005</v>
      </c>
      <c r="T512" s="123">
        <f>SUM(T513:T524)</f>
        <v>0</v>
      </c>
      <c r="AR512" s="117" t="s">
        <v>85</v>
      </c>
      <c r="AT512" s="124" t="s">
        <v>74</v>
      </c>
      <c r="AU512" s="124" t="s">
        <v>83</v>
      </c>
      <c r="AY512" s="117" t="s">
        <v>147</v>
      </c>
      <c r="BK512" s="125">
        <f>SUM(BK513:BK524)</f>
        <v>0</v>
      </c>
    </row>
    <row r="513" spans="2:65" s="1" customFormat="1" ht="24.2" customHeight="1">
      <c r="B513" s="32"/>
      <c r="C513" s="128" t="s">
        <v>537</v>
      </c>
      <c r="D513" s="128" t="s">
        <v>149</v>
      </c>
      <c r="E513" s="129" t="s">
        <v>2018</v>
      </c>
      <c r="F513" s="130" t="s">
        <v>2019</v>
      </c>
      <c r="G513" s="131" t="s">
        <v>159</v>
      </c>
      <c r="H513" s="132">
        <v>75.52</v>
      </c>
      <c r="I513" s="133"/>
      <c r="J513" s="134">
        <f>ROUND(I513*H513,2)</f>
        <v>0</v>
      </c>
      <c r="K513" s="135"/>
      <c r="L513" s="32"/>
      <c r="M513" s="136" t="s">
        <v>19</v>
      </c>
      <c r="N513" s="137" t="s">
        <v>46</v>
      </c>
      <c r="P513" s="138">
        <f>O513*H513</f>
        <v>0</v>
      </c>
      <c r="Q513" s="138">
        <v>8.8000000000000003E-4</v>
      </c>
      <c r="R513" s="138">
        <f>Q513*H513</f>
        <v>6.6457600000000006E-2</v>
      </c>
      <c r="S513" s="138">
        <v>0</v>
      </c>
      <c r="T513" s="139">
        <f>S513*H513</f>
        <v>0</v>
      </c>
      <c r="AR513" s="140" t="s">
        <v>233</v>
      </c>
      <c r="AT513" s="140" t="s">
        <v>149</v>
      </c>
      <c r="AU513" s="140" t="s">
        <v>85</v>
      </c>
      <c r="AY513" s="17" t="s">
        <v>147</v>
      </c>
      <c r="BE513" s="141">
        <f>IF(N513="základní",J513,0)</f>
        <v>0</v>
      </c>
      <c r="BF513" s="141">
        <f>IF(N513="snížená",J513,0)</f>
        <v>0</v>
      </c>
      <c r="BG513" s="141">
        <f>IF(N513="zákl. přenesená",J513,0)</f>
        <v>0</v>
      </c>
      <c r="BH513" s="141">
        <f>IF(N513="sníž. přenesená",J513,0)</f>
        <v>0</v>
      </c>
      <c r="BI513" s="141">
        <f>IF(N513="nulová",J513,0)</f>
        <v>0</v>
      </c>
      <c r="BJ513" s="17" t="s">
        <v>83</v>
      </c>
      <c r="BK513" s="141">
        <f>ROUND(I513*H513,2)</f>
        <v>0</v>
      </c>
      <c r="BL513" s="17" t="s">
        <v>233</v>
      </c>
      <c r="BM513" s="140" t="s">
        <v>2020</v>
      </c>
    </row>
    <row r="514" spans="2:65" s="1" customFormat="1" ht="11.25">
      <c r="B514" s="32"/>
      <c r="D514" s="142" t="s">
        <v>155</v>
      </c>
      <c r="F514" s="143" t="s">
        <v>2021</v>
      </c>
      <c r="I514" s="144"/>
      <c r="L514" s="32"/>
      <c r="M514" s="145"/>
      <c r="T514" s="53"/>
      <c r="AT514" s="17" t="s">
        <v>155</v>
      </c>
      <c r="AU514" s="17" t="s">
        <v>85</v>
      </c>
    </row>
    <row r="515" spans="2:65" s="13" customFormat="1" ht="11.25">
      <c r="B515" s="165"/>
      <c r="D515" s="158" t="s">
        <v>218</v>
      </c>
      <c r="E515" s="166" t="s">
        <v>19</v>
      </c>
      <c r="F515" s="167" t="s">
        <v>2022</v>
      </c>
      <c r="H515" s="166" t="s">
        <v>19</v>
      </c>
      <c r="I515" s="168"/>
      <c r="L515" s="165"/>
      <c r="M515" s="169"/>
      <c r="T515" s="170"/>
      <c r="AT515" s="166" t="s">
        <v>218</v>
      </c>
      <c r="AU515" s="166" t="s">
        <v>85</v>
      </c>
      <c r="AV515" s="13" t="s">
        <v>83</v>
      </c>
      <c r="AW515" s="13" t="s">
        <v>37</v>
      </c>
      <c r="AX515" s="13" t="s">
        <v>75</v>
      </c>
      <c r="AY515" s="166" t="s">
        <v>147</v>
      </c>
    </row>
    <row r="516" spans="2:65" s="12" customFormat="1" ht="11.25">
      <c r="B516" s="157"/>
      <c r="D516" s="158" t="s">
        <v>218</v>
      </c>
      <c r="E516" s="164" t="s">
        <v>19</v>
      </c>
      <c r="F516" s="159" t="s">
        <v>2023</v>
      </c>
      <c r="H516" s="160">
        <v>37.76</v>
      </c>
      <c r="I516" s="161"/>
      <c r="L516" s="157"/>
      <c r="M516" s="162"/>
      <c r="T516" s="163"/>
      <c r="AT516" s="164" t="s">
        <v>218</v>
      </c>
      <c r="AU516" s="164" t="s">
        <v>85</v>
      </c>
      <c r="AV516" s="12" t="s">
        <v>85</v>
      </c>
      <c r="AW516" s="12" t="s">
        <v>37</v>
      </c>
      <c r="AX516" s="12" t="s">
        <v>75</v>
      </c>
      <c r="AY516" s="164" t="s">
        <v>147</v>
      </c>
    </row>
    <row r="517" spans="2:65" s="13" customFormat="1" ht="22.5">
      <c r="B517" s="165"/>
      <c r="D517" s="158" t="s">
        <v>218</v>
      </c>
      <c r="E517" s="166" t="s">
        <v>19</v>
      </c>
      <c r="F517" s="167" t="s">
        <v>2024</v>
      </c>
      <c r="H517" s="166" t="s">
        <v>19</v>
      </c>
      <c r="I517" s="168"/>
      <c r="L517" s="165"/>
      <c r="M517" s="169"/>
      <c r="T517" s="170"/>
      <c r="AT517" s="166" t="s">
        <v>218</v>
      </c>
      <c r="AU517" s="166" t="s">
        <v>85</v>
      </c>
      <c r="AV517" s="13" t="s">
        <v>83</v>
      </c>
      <c r="AW517" s="13" t="s">
        <v>37</v>
      </c>
      <c r="AX517" s="13" t="s">
        <v>75</v>
      </c>
      <c r="AY517" s="166" t="s">
        <v>147</v>
      </c>
    </row>
    <row r="518" spans="2:65" s="12" customFormat="1" ht="11.25">
      <c r="B518" s="157"/>
      <c r="D518" s="158" t="s">
        <v>218</v>
      </c>
      <c r="E518" s="164" t="s">
        <v>19</v>
      </c>
      <c r="F518" s="159" t="s">
        <v>2023</v>
      </c>
      <c r="H518" s="160">
        <v>37.76</v>
      </c>
      <c r="I518" s="161"/>
      <c r="L518" s="157"/>
      <c r="M518" s="162"/>
      <c r="T518" s="163"/>
      <c r="AT518" s="164" t="s">
        <v>218</v>
      </c>
      <c r="AU518" s="164" t="s">
        <v>85</v>
      </c>
      <c r="AV518" s="12" t="s">
        <v>85</v>
      </c>
      <c r="AW518" s="12" t="s">
        <v>37</v>
      </c>
      <c r="AX518" s="12" t="s">
        <v>75</v>
      </c>
      <c r="AY518" s="164" t="s">
        <v>147</v>
      </c>
    </row>
    <row r="519" spans="2:65" s="14" customFormat="1" ht="11.25">
      <c r="B519" s="171"/>
      <c r="D519" s="158" t="s">
        <v>218</v>
      </c>
      <c r="E519" s="172" t="s">
        <v>19</v>
      </c>
      <c r="F519" s="173" t="s">
        <v>256</v>
      </c>
      <c r="H519" s="174">
        <v>75.52</v>
      </c>
      <c r="I519" s="175"/>
      <c r="L519" s="171"/>
      <c r="M519" s="176"/>
      <c r="T519" s="177"/>
      <c r="AT519" s="172" t="s">
        <v>218</v>
      </c>
      <c r="AU519" s="172" t="s">
        <v>85</v>
      </c>
      <c r="AV519" s="14" t="s">
        <v>153</v>
      </c>
      <c r="AW519" s="14" t="s">
        <v>37</v>
      </c>
      <c r="AX519" s="14" t="s">
        <v>83</v>
      </c>
      <c r="AY519" s="172" t="s">
        <v>147</v>
      </c>
    </row>
    <row r="520" spans="2:65" s="1" customFormat="1" ht="44.25" customHeight="1">
      <c r="B520" s="32"/>
      <c r="C520" s="146" t="s">
        <v>572</v>
      </c>
      <c r="D520" s="146" t="s">
        <v>213</v>
      </c>
      <c r="E520" s="147" t="s">
        <v>2025</v>
      </c>
      <c r="F520" s="148" t="s">
        <v>2026</v>
      </c>
      <c r="G520" s="149" t="s">
        <v>159</v>
      </c>
      <c r="H520" s="150">
        <v>88.019000000000005</v>
      </c>
      <c r="I520" s="151"/>
      <c r="J520" s="152">
        <f>ROUND(I520*H520,2)</f>
        <v>0</v>
      </c>
      <c r="K520" s="153"/>
      <c r="L520" s="154"/>
      <c r="M520" s="155" t="s">
        <v>19</v>
      </c>
      <c r="N520" s="156" t="s">
        <v>46</v>
      </c>
      <c r="P520" s="138">
        <f>O520*H520</f>
        <v>0</v>
      </c>
      <c r="Q520" s="138">
        <v>5.0000000000000001E-3</v>
      </c>
      <c r="R520" s="138">
        <f>Q520*H520</f>
        <v>0.44009500000000001</v>
      </c>
      <c r="S520" s="138">
        <v>0</v>
      </c>
      <c r="T520" s="139">
        <f>S520*H520</f>
        <v>0</v>
      </c>
      <c r="AR520" s="140" t="s">
        <v>330</v>
      </c>
      <c r="AT520" s="140" t="s">
        <v>213</v>
      </c>
      <c r="AU520" s="140" t="s">
        <v>85</v>
      </c>
      <c r="AY520" s="17" t="s">
        <v>147</v>
      </c>
      <c r="BE520" s="141">
        <f>IF(N520="základní",J520,0)</f>
        <v>0</v>
      </c>
      <c r="BF520" s="141">
        <f>IF(N520="snížená",J520,0)</f>
        <v>0</v>
      </c>
      <c r="BG520" s="141">
        <f>IF(N520="zákl. přenesená",J520,0)</f>
        <v>0</v>
      </c>
      <c r="BH520" s="141">
        <f>IF(N520="sníž. přenesená",J520,0)</f>
        <v>0</v>
      </c>
      <c r="BI520" s="141">
        <f>IF(N520="nulová",J520,0)</f>
        <v>0</v>
      </c>
      <c r="BJ520" s="17" t="s">
        <v>83</v>
      </c>
      <c r="BK520" s="141">
        <f>ROUND(I520*H520,2)</f>
        <v>0</v>
      </c>
      <c r="BL520" s="17" t="s">
        <v>233</v>
      </c>
      <c r="BM520" s="140" t="s">
        <v>2027</v>
      </c>
    </row>
    <row r="521" spans="2:65" s="12" customFormat="1" ht="11.25">
      <c r="B521" s="157"/>
      <c r="D521" s="158" t="s">
        <v>218</v>
      </c>
      <c r="F521" s="159" t="s">
        <v>2028</v>
      </c>
      <c r="H521" s="160">
        <v>88.019000000000005</v>
      </c>
      <c r="I521" s="161"/>
      <c r="L521" s="157"/>
      <c r="M521" s="162"/>
      <c r="T521" s="163"/>
      <c r="AT521" s="164" t="s">
        <v>218</v>
      </c>
      <c r="AU521" s="164" t="s">
        <v>85</v>
      </c>
      <c r="AV521" s="12" t="s">
        <v>85</v>
      </c>
      <c r="AW521" s="12" t="s">
        <v>4</v>
      </c>
      <c r="AX521" s="12" t="s">
        <v>83</v>
      </c>
      <c r="AY521" s="164" t="s">
        <v>147</v>
      </c>
    </row>
    <row r="522" spans="2:65" s="1" customFormat="1" ht="49.15" customHeight="1">
      <c r="B522" s="32"/>
      <c r="C522" s="146" t="s">
        <v>603</v>
      </c>
      <c r="D522" s="146" t="s">
        <v>213</v>
      </c>
      <c r="E522" s="147" t="s">
        <v>2029</v>
      </c>
      <c r="F522" s="148" t="s">
        <v>2030</v>
      </c>
      <c r="G522" s="149" t="s">
        <v>159</v>
      </c>
      <c r="H522" s="150">
        <v>75.52</v>
      </c>
      <c r="I522" s="151"/>
      <c r="J522" s="152">
        <f>ROUND(I522*H522,2)</f>
        <v>0</v>
      </c>
      <c r="K522" s="153"/>
      <c r="L522" s="154"/>
      <c r="M522" s="155" t="s">
        <v>19</v>
      </c>
      <c r="N522" s="156" t="s">
        <v>46</v>
      </c>
      <c r="P522" s="138">
        <f>O522*H522</f>
        <v>0</v>
      </c>
      <c r="Q522" s="138">
        <v>4.4000000000000003E-3</v>
      </c>
      <c r="R522" s="138">
        <f>Q522*H522</f>
        <v>0.33228800000000003</v>
      </c>
      <c r="S522" s="138">
        <v>0</v>
      </c>
      <c r="T522" s="139">
        <f>S522*H522</f>
        <v>0</v>
      </c>
      <c r="AR522" s="140" t="s">
        <v>330</v>
      </c>
      <c r="AT522" s="140" t="s">
        <v>213</v>
      </c>
      <c r="AU522" s="140" t="s">
        <v>85</v>
      </c>
      <c r="AY522" s="17" t="s">
        <v>147</v>
      </c>
      <c r="BE522" s="141">
        <f>IF(N522="základní",J522,0)</f>
        <v>0</v>
      </c>
      <c r="BF522" s="141">
        <f>IF(N522="snížená",J522,0)</f>
        <v>0</v>
      </c>
      <c r="BG522" s="141">
        <f>IF(N522="zákl. přenesená",J522,0)</f>
        <v>0</v>
      </c>
      <c r="BH522" s="141">
        <f>IF(N522="sníž. přenesená",J522,0)</f>
        <v>0</v>
      </c>
      <c r="BI522" s="141">
        <f>IF(N522="nulová",J522,0)</f>
        <v>0</v>
      </c>
      <c r="BJ522" s="17" t="s">
        <v>83</v>
      </c>
      <c r="BK522" s="141">
        <f>ROUND(I522*H522,2)</f>
        <v>0</v>
      </c>
      <c r="BL522" s="17" t="s">
        <v>233</v>
      </c>
      <c r="BM522" s="140" t="s">
        <v>2031</v>
      </c>
    </row>
    <row r="523" spans="2:65" s="1" customFormat="1" ht="49.15" customHeight="1">
      <c r="B523" s="32"/>
      <c r="C523" s="128" t="s">
        <v>634</v>
      </c>
      <c r="D523" s="128" t="s">
        <v>149</v>
      </c>
      <c r="E523" s="129" t="s">
        <v>1176</v>
      </c>
      <c r="F523" s="130" t="s">
        <v>1177</v>
      </c>
      <c r="G523" s="131" t="s">
        <v>189</v>
      </c>
      <c r="H523" s="132">
        <v>0.83899999999999997</v>
      </c>
      <c r="I523" s="133"/>
      <c r="J523" s="134">
        <f>ROUND(I523*H523,2)</f>
        <v>0</v>
      </c>
      <c r="K523" s="135"/>
      <c r="L523" s="32"/>
      <c r="M523" s="136" t="s">
        <v>19</v>
      </c>
      <c r="N523" s="137" t="s">
        <v>46</v>
      </c>
      <c r="P523" s="138">
        <f>O523*H523</f>
        <v>0</v>
      </c>
      <c r="Q523" s="138">
        <v>0</v>
      </c>
      <c r="R523" s="138">
        <f>Q523*H523</f>
        <v>0</v>
      </c>
      <c r="S523" s="138">
        <v>0</v>
      </c>
      <c r="T523" s="139">
        <f>S523*H523</f>
        <v>0</v>
      </c>
      <c r="AR523" s="140" t="s">
        <v>233</v>
      </c>
      <c r="AT523" s="140" t="s">
        <v>149</v>
      </c>
      <c r="AU523" s="140" t="s">
        <v>85</v>
      </c>
      <c r="AY523" s="17" t="s">
        <v>147</v>
      </c>
      <c r="BE523" s="141">
        <f>IF(N523="základní",J523,0)</f>
        <v>0</v>
      </c>
      <c r="BF523" s="141">
        <f>IF(N523="snížená",J523,0)</f>
        <v>0</v>
      </c>
      <c r="BG523" s="141">
        <f>IF(N523="zákl. přenesená",J523,0)</f>
        <v>0</v>
      </c>
      <c r="BH523" s="141">
        <f>IF(N523="sníž. přenesená",J523,0)</f>
        <v>0</v>
      </c>
      <c r="BI523" s="141">
        <f>IF(N523="nulová",J523,0)</f>
        <v>0</v>
      </c>
      <c r="BJ523" s="17" t="s">
        <v>83</v>
      </c>
      <c r="BK523" s="141">
        <f>ROUND(I523*H523,2)</f>
        <v>0</v>
      </c>
      <c r="BL523" s="17" t="s">
        <v>233</v>
      </c>
      <c r="BM523" s="140" t="s">
        <v>1178</v>
      </c>
    </row>
    <row r="524" spans="2:65" s="1" customFormat="1" ht="11.25">
      <c r="B524" s="32"/>
      <c r="D524" s="142" t="s">
        <v>155</v>
      </c>
      <c r="F524" s="143" t="s">
        <v>1179</v>
      </c>
      <c r="I524" s="144"/>
      <c r="L524" s="32"/>
      <c r="M524" s="145"/>
      <c r="T524" s="53"/>
      <c r="AT524" s="17" t="s">
        <v>155</v>
      </c>
      <c r="AU524" s="17" t="s">
        <v>85</v>
      </c>
    </row>
    <row r="525" spans="2:65" s="11" customFormat="1" ht="22.9" customHeight="1">
      <c r="B525" s="116"/>
      <c r="D525" s="117" t="s">
        <v>74</v>
      </c>
      <c r="E525" s="126" t="s">
        <v>1180</v>
      </c>
      <c r="F525" s="126" t="s">
        <v>1181</v>
      </c>
      <c r="I525" s="119"/>
      <c r="J525" s="127">
        <f>BK525</f>
        <v>0</v>
      </c>
      <c r="L525" s="116"/>
      <c r="M525" s="121"/>
      <c r="P525" s="122">
        <f>SUM(P526:P539)</f>
        <v>0</v>
      </c>
      <c r="R525" s="122">
        <f>SUM(R526:R539)</f>
        <v>0.51448000000000005</v>
      </c>
      <c r="T525" s="123">
        <f>SUM(T526:T539)</f>
        <v>0</v>
      </c>
      <c r="AR525" s="117" t="s">
        <v>85</v>
      </c>
      <c r="AT525" s="124" t="s">
        <v>74</v>
      </c>
      <c r="AU525" s="124" t="s">
        <v>83</v>
      </c>
      <c r="AY525" s="117" t="s">
        <v>147</v>
      </c>
      <c r="BK525" s="125">
        <f>SUM(BK526:BK539)</f>
        <v>0</v>
      </c>
    </row>
    <row r="526" spans="2:65" s="1" customFormat="1" ht="49.15" customHeight="1">
      <c r="B526" s="32"/>
      <c r="C526" s="128" t="s">
        <v>640</v>
      </c>
      <c r="D526" s="128" t="s">
        <v>149</v>
      </c>
      <c r="E526" s="129" t="s">
        <v>1183</v>
      </c>
      <c r="F526" s="130" t="s">
        <v>1184</v>
      </c>
      <c r="G526" s="131" t="s">
        <v>159</v>
      </c>
      <c r="H526" s="132">
        <v>37.76</v>
      </c>
      <c r="I526" s="133"/>
      <c r="J526" s="134">
        <f>ROUND(I526*H526,2)</f>
        <v>0</v>
      </c>
      <c r="K526" s="135"/>
      <c r="L526" s="32"/>
      <c r="M526" s="136" t="s">
        <v>19</v>
      </c>
      <c r="N526" s="137" t="s">
        <v>46</v>
      </c>
      <c r="P526" s="138">
        <f>O526*H526</f>
        <v>0</v>
      </c>
      <c r="Q526" s="138">
        <v>6.3E-3</v>
      </c>
      <c r="R526" s="138">
        <f>Q526*H526</f>
        <v>0.23788799999999999</v>
      </c>
      <c r="S526" s="138">
        <v>0</v>
      </c>
      <c r="T526" s="139">
        <f>S526*H526</f>
        <v>0</v>
      </c>
      <c r="AR526" s="140" t="s">
        <v>233</v>
      </c>
      <c r="AT526" s="140" t="s">
        <v>149</v>
      </c>
      <c r="AU526" s="140" t="s">
        <v>85</v>
      </c>
      <c r="AY526" s="17" t="s">
        <v>147</v>
      </c>
      <c r="BE526" s="141">
        <f>IF(N526="základní",J526,0)</f>
        <v>0</v>
      </c>
      <c r="BF526" s="141">
        <f>IF(N526="snížená",J526,0)</f>
        <v>0</v>
      </c>
      <c r="BG526" s="141">
        <f>IF(N526="zákl. přenesená",J526,0)</f>
        <v>0</v>
      </c>
      <c r="BH526" s="141">
        <f>IF(N526="sníž. přenesená",J526,0)</f>
        <v>0</v>
      </c>
      <c r="BI526" s="141">
        <f>IF(N526="nulová",J526,0)</f>
        <v>0</v>
      </c>
      <c r="BJ526" s="17" t="s">
        <v>83</v>
      </c>
      <c r="BK526" s="141">
        <f>ROUND(I526*H526,2)</f>
        <v>0</v>
      </c>
      <c r="BL526" s="17" t="s">
        <v>233</v>
      </c>
      <c r="BM526" s="140" t="s">
        <v>1185</v>
      </c>
    </row>
    <row r="527" spans="2:65" s="1" customFormat="1" ht="11.25">
      <c r="B527" s="32"/>
      <c r="D527" s="142" t="s">
        <v>155</v>
      </c>
      <c r="F527" s="143" t="s">
        <v>1186</v>
      </c>
      <c r="I527" s="144"/>
      <c r="L527" s="32"/>
      <c r="M527" s="145"/>
      <c r="T527" s="53"/>
      <c r="AT527" s="17" t="s">
        <v>155</v>
      </c>
      <c r="AU527" s="17" t="s">
        <v>85</v>
      </c>
    </row>
    <row r="528" spans="2:65" s="13" customFormat="1" ht="11.25">
      <c r="B528" s="165"/>
      <c r="D528" s="158" t="s">
        <v>218</v>
      </c>
      <c r="E528" s="166" t="s">
        <v>19</v>
      </c>
      <c r="F528" s="167" t="s">
        <v>2032</v>
      </c>
      <c r="H528" s="166" t="s">
        <v>19</v>
      </c>
      <c r="I528" s="168"/>
      <c r="L528" s="165"/>
      <c r="M528" s="169"/>
      <c r="T528" s="170"/>
      <c r="AT528" s="166" t="s">
        <v>218</v>
      </c>
      <c r="AU528" s="166" t="s">
        <v>85</v>
      </c>
      <c r="AV528" s="13" t="s">
        <v>83</v>
      </c>
      <c r="AW528" s="13" t="s">
        <v>37</v>
      </c>
      <c r="AX528" s="13" t="s">
        <v>75</v>
      </c>
      <c r="AY528" s="166" t="s">
        <v>147</v>
      </c>
    </row>
    <row r="529" spans="2:65" s="12" customFormat="1" ht="11.25">
      <c r="B529" s="157"/>
      <c r="D529" s="158" t="s">
        <v>218</v>
      </c>
      <c r="E529" s="164" t="s">
        <v>19</v>
      </c>
      <c r="F529" s="159" t="s">
        <v>2023</v>
      </c>
      <c r="H529" s="160">
        <v>37.76</v>
      </c>
      <c r="I529" s="161"/>
      <c r="L529" s="157"/>
      <c r="M529" s="162"/>
      <c r="T529" s="163"/>
      <c r="AT529" s="164" t="s">
        <v>218</v>
      </c>
      <c r="AU529" s="164" t="s">
        <v>85</v>
      </c>
      <c r="AV529" s="12" t="s">
        <v>85</v>
      </c>
      <c r="AW529" s="12" t="s">
        <v>37</v>
      </c>
      <c r="AX529" s="12" t="s">
        <v>83</v>
      </c>
      <c r="AY529" s="164" t="s">
        <v>147</v>
      </c>
    </row>
    <row r="530" spans="2:65" s="1" customFormat="1" ht="24.2" customHeight="1">
      <c r="B530" s="32"/>
      <c r="C530" s="146" t="s">
        <v>646</v>
      </c>
      <c r="D530" s="146" t="s">
        <v>213</v>
      </c>
      <c r="E530" s="147" t="s">
        <v>1190</v>
      </c>
      <c r="F530" s="148" t="s">
        <v>1191</v>
      </c>
      <c r="G530" s="149" t="s">
        <v>159</v>
      </c>
      <c r="H530" s="150">
        <v>39.648000000000003</v>
      </c>
      <c r="I530" s="151"/>
      <c r="J530" s="152">
        <f>ROUND(I530*H530,2)</f>
        <v>0</v>
      </c>
      <c r="K530" s="153"/>
      <c r="L530" s="154"/>
      <c r="M530" s="155" t="s">
        <v>19</v>
      </c>
      <c r="N530" s="156" t="s">
        <v>46</v>
      </c>
      <c r="P530" s="138">
        <f>O530*H530</f>
        <v>0</v>
      </c>
      <c r="Q530" s="138">
        <v>1.5E-3</v>
      </c>
      <c r="R530" s="138">
        <f>Q530*H530</f>
        <v>5.9472000000000004E-2</v>
      </c>
      <c r="S530" s="138">
        <v>0</v>
      </c>
      <c r="T530" s="139">
        <f>S530*H530</f>
        <v>0</v>
      </c>
      <c r="AR530" s="140" t="s">
        <v>330</v>
      </c>
      <c r="AT530" s="140" t="s">
        <v>213</v>
      </c>
      <c r="AU530" s="140" t="s">
        <v>85</v>
      </c>
      <c r="AY530" s="17" t="s">
        <v>147</v>
      </c>
      <c r="BE530" s="141">
        <f>IF(N530="základní",J530,0)</f>
        <v>0</v>
      </c>
      <c r="BF530" s="141">
        <f>IF(N530="snížená",J530,0)</f>
        <v>0</v>
      </c>
      <c r="BG530" s="141">
        <f>IF(N530="zákl. přenesená",J530,0)</f>
        <v>0</v>
      </c>
      <c r="BH530" s="141">
        <f>IF(N530="sníž. přenesená",J530,0)</f>
        <v>0</v>
      </c>
      <c r="BI530" s="141">
        <f>IF(N530="nulová",J530,0)</f>
        <v>0</v>
      </c>
      <c r="BJ530" s="17" t="s">
        <v>83</v>
      </c>
      <c r="BK530" s="141">
        <f>ROUND(I530*H530,2)</f>
        <v>0</v>
      </c>
      <c r="BL530" s="17" t="s">
        <v>233</v>
      </c>
      <c r="BM530" s="140" t="s">
        <v>1192</v>
      </c>
    </row>
    <row r="531" spans="2:65" s="1" customFormat="1" ht="37.9" customHeight="1">
      <c r="B531" s="32"/>
      <c r="C531" s="128" t="s">
        <v>652</v>
      </c>
      <c r="D531" s="128" t="s">
        <v>149</v>
      </c>
      <c r="E531" s="129" t="s">
        <v>1194</v>
      </c>
      <c r="F531" s="130" t="s">
        <v>1195</v>
      </c>
      <c r="G531" s="131" t="s">
        <v>159</v>
      </c>
      <c r="H531" s="132">
        <v>18.88</v>
      </c>
      <c r="I531" s="133"/>
      <c r="J531" s="134">
        <f>ROUND(I531*H531,2)</f>
        <v>0</v>
      </c>
      <c r="K531" s="135"/>
      <c r="L531" s="32"/>
      <c r="M531" s="136" t="s">
        <v>19</v>
      </c>
      <c r="N531" s="137" t="s">
        <v>46</v>
      </c>
      <c r="P531" s="138">
        <f>O531*H531</f>
        <v>0</v>
      </c>
      <c r="Q531" s="138">
        <v>0</v>
      </c>
      <c r="R531" s="138">
        <f>Q531*H531</f>
        <v>0</v>
      </c>
      <c r="S531" s="138">
        <v>0</v>
      </c>
      <c r="T531" s="139">
        <f>S531*H531</f>
        <v>0</v>
      </c>
      <c r="AR531" s="140" t="s">
        <v>233</v>
      </c>
      <c r="AT531" s="140" t="s">
        <v>149</v>
      </c>
      <c r="AU531" s="140" t="s">
        <v>85</v>
      </c>
      <c r="AY531" s="17" t="s">
        <v>147</v>
      </c>
      <c r="BE531" s="141">
        <f>IF(N531="základní",J531,0)</f>
        <v>0</v>
      </c>
      <c r="BF531" s="141">
        <f>IF(N531="snížená",J531,0)</f>
        <v>0</v>
      </c>
      <c r="BG531" s="141">
        <f>IF(N531="zákl. přenesená",J531,0)</f>
        <v>0</v>
      </c>
      <c r="BH531" s="141">
        <f>IF(N531="sníž. přenesená",J531,0)</f>
        <v>0</v>
      </c>
      <c r="BI531" s="141">
        <f>IF(N531="nulová",J531,0)</f>
        <v>0</v>
      </c>
      <c r="BJ531" s="17" t="s">
        <v>83</v>
      </c>
      <c r="BK531" s="141">
        <f>ROUND(I531*H531,2)</f>
        <v>0</v>
      </c>
      <c r="BL531" s="17" t="s">
        <v>233</v>
      </c>
      <c r="BM531" s="140" t="s">
        <v>1196</v>
      </c>
    </row>
    <row r="532" spans="2:65" s="1" customFormat="1" ht="11.25">
      <c r="B532" s="32"/>
      <c r="D532" s="142" t="s">
        <v>155</v>
      </c>
      <c r="F532" s="143" t="s">
        <v>1197</v>
      </c>
      <c r="I532" s="144"/>
      <c r="L532" s="32"/>
      <c r="M532" s="145"/>
      <c r="T532" s="53"/>
      <c r="AT532" s="17" t="s">
        <v>155</v>
      </c>
      <c r="AU532" s="17" t="s">
        <v>85</v>
      </c>
    </row>
    <row r="533" spans="2:65" s="13" customFormat="1" ht="11.25">
      <c r="B533" s="165"/>
      <c r="D533" s="158" t="s">
        <v>218</v>
      </c>
      <c r="E533" s="166" t="s">
        <v>19</v>
      </c>
      <c r="F533" s="167" t="s">
        <v>2033</v>
      </c>
      <c r="H533" s="166" t="s">
        <v>19</v>
      </c>
      <c r="I533" s="168"/>
      <c r="L533" s="165"/>
      <c r="M533" s="169"/>
      <c r="T533" s="170"/>
      <c r="AT533" s="166" t="s">
        <v>218</v>
      </c>
      <c r="AU533" s="166" t="s">
        <v>85</v>
      </c>
      <c r="AV533" s="13" t="s">
        <v>83</v>
      </c>
      <c r="AW533" s="13" t="s">
        <v>37</v>
      </c>
      <c r="AX533" s="13" t="s">
        <v>75</v>
      </c>
      <c r="AY533" s="166" t="s">
        <v>147</v>
      </c>
    </row>
    <row r="534" spans="2:65" s="12" customFormat="1" ht="11.25">
      <c r="B534" s="157"/>
      <c r="D534" s="158" t="s">
        <v>218</v>
      </c>
      <c r="E534" s="164" t="s">
        <v>19</v>
      </c>
      <c r="F534" s="159" t="s">
        <v>2034</v>
      </c>
      <c r="H534" s="160">
        <v>18.88</v>
      </c>
      <c r="I534" s="161"/>
      <c r="L534" s="157"/>
      <c r="M534" s="162"/>
      <c r="T534" s="163"/>
      <c r="AT534" s="164" t="s">
        <v>218</v>
      </c>
      <c r="AU534" s="164" t="s">
        <v>85</v>
      </c>
      <c r="AV534" s="12" t="s">
        <v>85</v>
      </c>
      <c r="AW534" s="12" t="s">
        <v>37</v>
      </c>
      <c r="AX534" s="12" t="s">
        <v>83</v>
      </c>
      <c r="AY534" s="164" t="s">
        <v>147</v>
      </c>
    </row>
    <row r="535" spans="2:65" s="1" customFormat="1" ht="24.2" customHeight="1">
      <c r="B535" s="32"/>
      <c r="C535" s="146" t="s">
        <v>664</v>
      </c>
      <c r="D535" s="146" t="s">
        <v>213</v>
      </c>
      <c r="E535" s="147" t="s">
        <v>1204</v>
      </c>
      <c r="F535" s="148" t="s">
        <v>1205</v>
      </c>
      <c r="G535" s="149" t="s">
        <v>159</v>
      </c>
      <c r="H535" s="150">
        <v>21.712</v>
      </c>
      <c r="I535" s="151"/>
      <c r="J535" s="152">
        <f>ROUND(I535*H535,2)</f>
        <v>0</v>
      </c>
      <c r="K535" s="153"/>
      <c r="L535" s="154"/>
      <c r="M535" s="155" t="s">
        <v>19</v>
      </c>
      <c r="N535" s="156" t="s">
        <v>46</v>
      </c>
      <c r="P535" s="138">
        <f>O535*H535</f>
        <v>0</v>
      </c>
      <c r="Q535" s="138">
        <v>0.01</v>
      </c>
      <c r="R535" s="138">
        <f>Q535*H535</f>
        <v>0.21712000000000001</v>
      </c>
      <c r="S535" s="138">
        <v>0</v>
      </c>
      <c r="T535" s="139">
        <f>S535*H535</f>
        <v>0</v>
      </c>
      <c r="AR535" s="140" t="s">
        <v>330</v>
      </c>
      <c r="AT535" s="140" t="s">
        <v>213</v>
      </c>
      <c r="AU535" s="140" t="s">
        <v>85</v>
      </c>
      <c r="AY535" s="17" t="s">
        <v>147</v>
      </c>
      <c r="BE535" s="141">
        <f>IF(N535="základní",J535,0)</f>
        <v>0</v>
      </c>
      <c r="BF535" s="141">
        <f>IF(N535="snížená",J535,0)</f>
        <v>0</v>
      </c>
      <c r="BG535" s="141">
        <f>IF(N535="zákl. přenesená",J535,0)</f>
        <v>0</v>
      </c>
      <c r="BH535" s="141">
        <f>IF(N535="sníž. přenesená",J535,0)</f>
        <v>0</v>
      </c>
      <c r="BI535" s="141">
        <f>IF(N535="nulová",J535,0)</f>
        <v>0</v>
      </c>
      <c r="BJ535" s="17" t="s">
        <v>83</v>
      </c>
      <c r="BK535" s="141">
        <f>ROUND(I535*H535,2)</f>
        <v>0</v>
      </c>
      <c r="BL535" s="17" t="s">
        <v>233</v>
      </c>
      <c r="BM535" s="140" t="s">
        <v>1206</v>
      </c>
    </row>
    <row r="536" spans="2:65" s="12" customFormat="1" ht="11.25">
      <c r="B536" s="157"/>
      <c r="D536" s="158" t="s">
        <v>218</v>
      </c>
      <c r="E536" s="164" t="s">
        <v>19</v>
      </c>
      <c r="F536" s="159" t="s">
        <v>2034</v>
      </c>
      <c r="H536" s="160">
        <v>18.88</v>
      </c>
      <c r="I536" s="161"/>
      <c r="L536" s="157"/>
      <c r="M536" s="162"/>
      <c r="T536" s="163"/>
      <c r="AT536" s="164" t="s">
        <v>218</v>
      </c>
      <c r="AU536" s="164" t="s">
        <v>85</v>
      </c>
      <c r="AV536" s="12" t="s">
        <v>85</v>
      </c>
      <c r="AW536" s="12" t="s">
        <v>37</v>
      </c>
      <c r="AX536" s="12" t="s">
        <v>83</v>
      </c>
      <c r="AY536" s="164" t="s">
        <v>147</v>
      </c>
    </row>
    <row r="537" spans="2:65" s="12" customFormat="1" ht="11.25">
      <c r="B537" s="157"/>
      <c r="D537" s="158" t="s">
        <v>218</v>
      </c>
      <c r="F537" s="159" t="s">
        <v>2035</v>
      </c>
      <c r="H537" s="160">
        <v>21.712</v>
      </c>
      <c r="I537" s="161"/>
      <c r="L537" s="157"/>
      <c r="M537" s="162"/>
      <c r="T537" s="163"/>
      <c r="AT537" s="164" t="s">
        <v>218</v>
      </c>
      <c r="AU537" s="164" t="s">
        <v>85</v>
      </c>
      <c r="AV537" s="12" t="s">
        <v>85</v>
      </c>
      <c r="AW537" s="12" t="s">
        <v>4</v>
      </c>
      <c r="AX537" s="12" t="s">
        <v>83</v>
      </c>
      <c r="AY537" s="164" t="s">
        <v>147</v>
      </c>
    </row>
    <row r="538" spans="2:65" s="1" customFormat="1" ht="49.15" customHeight="1">
      <c r="B538" s="32"/>
      <c r="C538" s="128" t="s">
        <v>669</v>
      </c>
      <c r="D538" s="128" t="s">
        <v>149</v>
      </c>
      <c r="E538" s="129" t="s">
        <v>1239</v>
      </c>
      <c r="F538" s="130" t="s">
        <v>1240</v>
      </c>
      <c r="G538" s="131" t="s">
        <v>189</v>
      </c>
      <c r="H538" s="132">
        <v>0.51400000000000001</v>
      </c>
      <c r="I538" s="133"/>
      <c r="J538" s="134">
        <f>ROUND(I538*H538,2)</f>
        <v>0</v>
      </c>
      <c r="K538" s="135"/>
      <c r="L538" s="32"/>
      <c r="M538" s="136" t="s">
        <v>19</v>
      </c>
      <c r="N538" s="137" t="s">
        <v>46</v>
      </c>
      <c r="P538" s="138">
        <f>O538*H538</f>
        <v>0</v>
      </c>
      <c r="Q538" s="138">
        <v>0</v>
      </c>
      <c r="R538" s="138">
        <f>Q538*H538</f>
        <v>0</v>
      </c>
      <c r="S538" s="138">
        <v>0</v>
      </c>
      <c r="T538" s="139">
        <f>S538*H538</f>
        <v>0</v>
      </c>
      <c r="AR538" s="140" t="s">
        <v>233</v>
      </c>
      <c r="AT538" s="140" t="s">
        <v>149</v>
      </c>
      <c r="AU538" s="140" t="s">
        <v>85</v>
      </c>
      <c r="AY538" s="17" t="s">
        <v>147</v>
      </c>
      <c r="BE538" s="141">
        <f>IF(N538="základní",J538,0)</f>
        <v>0</v>
      </c>
      <c r="BF538" s="141">
        <f>IF(N538="snížená",J538,0)</f>
        <v>0</v>
      </c>
      <c r="BG538" s="141">
        <f>IF(N538="zákl. přenesená",J538,0)</f>
        <v>0</v>
      </c>
      <c r="BH538" s="141">
        <f>IF(N538="sníž. přenesená",J538,0)</f>
        <v>0</v>
      </c>
      <c r="BI538" s="141">
        <f>IF(N538="nulová",J538,0)</f>
        <v>0</v>
      </c>
      <c r="BJ538" s="17" t="s">
        <v>83</v>
      </c>
      <c r="BK538" s="141">
        <f>ROUND(I538*H538,2)</f>
        <v>0</v>
      </c>
      <c r="BL538" s="17" t="s">
        <v>233</v>
      </c>
      <c r="BM538" s="140" t="s">
        <v>1241</v>
      </c>
    </row>
    <row r="539" spans="2:65" s="1" customFormat="1" ht="11.25">
      <c r="B539" s="32"/>
      <c r="D539" s="142" t="s">
        <v>155</v>
      </c>
      <c r="F539" s="143" t="s">
        <v>1242</v>
      </c>
      <c r="I539" s="144"/>
      <c r="L539" s="32"/>
      <c r="M539" s="145"/>
      <c r="T539" s="53"/>
      <c r="AT539" s="17" t="s">
        <v>155</v>
      </c>
      <c r="AU539" s="17" t="s">
        <v>85</v>
      </c>
    </row>
    <row r="540" spans="2:65" s="11" customFormat="1" ht="22.9" customHeight="1">
      <c r="B540" s="116"/>
      <c r="D540" s="117" t="s">
        <v>74</v>
      </c>
      <c r="E540" s="126" t="s">
        <v>1344</v>
      </c>
      <c r="F540" s="126" t="s">
        <v>1345</v>
      </c>
      <c r="I540" s="119"/>
      <c r="J540" s="127">
        <f>BK540</f>
        <v>0</v>
      </c>
      <c r="L540" s="116"/>
      <c r="M540" s="121"/>
      <c r="P540" s="122">
        <f>SUM(P541:P554)</f>
        <v>0</v>
      </c>
      <c r="R540" s="122">
        <f>SUM(R541:R554)</f>
        <v>2.1109800000000001E-2</v>
      </c>
      <c r="T540" s="123">
        <f>SUM(T541:T554)</f>
        <v>2.3878400000000002</v>
      </c>
      <c r="AR540" s="117" t="s">
        <v>85</v>
      </c>
      <c r="AT540" s="124" t="s">
        <v>74</v>
      </c>
      <c r="AU540" s="124" t="s">
        <v>83</v>
      </c>
      <c r="AY540" s="117" t="s">
        <v>147</v>
      </c>
      <c r="BK540" s="125">
        <f>SUM(BK541:BK554)</f>
        <v>0</v>
      </c>
    </row>
    <row r="541" spans="2:65" s="1" customFormat="1" ht="24.2" customHeight="1">
      <c r="B541" s="32"/>
      <c r="C541" s="128" t="s">
        <v>673</v>
      </c>
      <c r="D541" s="128" t="s">
        <v>149</v>
      </c>
      <c r="E541" s="129" t="s">
        <v>1347</v>
      </c>
      <c r="F541" s="130" t="s">
        <v>1348</v>
      </c>
      <c r="G541" s="131" t="s">
        <v>159</v>
      </c>
      <c r="H541" s="132">
        <v>170.56</v>
      </c>
      <c r="I541" s="133"/>
      <c r="J541" s="134">
        <f>ROUND(I541*H541,2)</f>
        <v>0</v>
      </c>
      <c r="K541" s="135"/>
      <c r="L541" s="32"/>
      <c r="M541" s="136" t="s">
        <v>19</v>
      </c>
      <c r="N541" s="137" t="s">
        <v>46</v>
      </c>
      <c r="P541" s="138">
        <f>O541*H541</f>
        <v>0</v>
      </c>
      <c r="Q541" s="138">
        <v>0</v>
      </c>
      <c r="R541" s="138">
        <f>Q541*H541</f>
        <v>0</v>
      </c>
      <c r="S541" s="138">
        <v>1.4E-2</v>
      </c>
      <c r="T541" s="139">
        <f>S541*H541</f>
        <v>2.3878400000000002</v>
      </c>
      <c r="AR541" s="140" t="s">
        <v>233</v>
      </c>
      <c r="AT541" s="140" t="s">
        <v>149</v>
      </c>
      <c r="AU541" s="140" t="s">
        <v>85</v>
      </c>
      <c r="AY541" s="17" t="s">
        <v>147</v>
      </c>
      <c r="BE541" s="141">
        <f>IF(N541="základní",J541,0)</f>
        <v>0</v>
      </c>
      <c r="BF541" s="141">
        <f>IF(N541="snížená",J541,0)</f>
        <v>0</v>
      </c>
      <c r="BG541" s="141">
        <f>IF(N541="zákl. přenesená",J541,0)</f>
        <v>0</v>
      </c>
      <c r="BH541" s="141">
        <f>IF(N541="sníž. přenesená",J541,0)</f>
        <v>0</v>
      </c>
      <c r="BI541" s="141">
        <f>IF(N541="nulová",J541,0)</f>
        <v>0</v>
      </c>
      <c r="BJ541" s="17" t="s">
        <v>83</v>
      </c>
      <c r="BK541" s="141">
        <f>ROUND(I541*H541,2)</f>
        <v>0</v>
      </c>
      <c r="BL541" s="17" t="s">
        <v>233</v>
      </c>
      <c r="BM541" s="140" t="s">
        <v>1349</v>
      </c>
    </row>
    <row r="542" spans="2:65" s="1" customFormat="1" ht="11.25">
      <c r="B542" s="32"/>
      <c r="D542" s="142" t="s">
        <v>155</v>
      </c>
      <c r="F542" s="143" t="s">
        <v>1350</v>
      </c>
      <c r="I542" s="144"/>
      <c r="L542" s="32"/>
      <c r="M542" s="145"/>
      <c r="T542" s="53"/>
      <c r="AT542" s="17" t="s">
        <v>155</v>
      </c>
      <c r="AU542" s="17" t="s">
        <v>85</v>
      </c>
    </row>
    <row r="543" spans="2:65" s="13" customFormat="1" ht="11.25">
      <c r="B543" s="165"/>
      <c r="D543" s="158" t="s">
        <v>218</v>
      </c>
      <c r="E543" s="166" t="s">
        <v>19</v>
      </c>
      <c r="F543" s="167" t="s">
        <v>1351</v>
      </c>
      <c r="H543" s="166" t="s">
        <v>19</v>
      </c>
      <c r="I543" s="168"/>
      <c r="L543" s="165"/>
      <c r="M543" s="169"/>
      <c r="T543" s="170"/>
      <c r="AT543" s="166" t="s">
        <v>218</v>
      </c>
      <c r="AU543" s="166" t="s">
        <v>85</v>
      </c>
      <c r="AV543" s="13" t="s">
        <v>83</v>
      </c>
      <c r="AW543" s="13" t="s">
        <v>37</v>
      </c>
      <c r="AX543" s="13" t="s">
        <v>75</v>
      </c>
      <c r="AY543" s="166" t="s">
        <v>147</v>
      </c>
    </row>
    <row r="544" spans="2:65" s="12" customFormat="1" ht="11.25">
      <c r="B544" s="157"/>
      <c r="D544" s="158" t="s">
        <v>218</v>
      </c>
      <c r="E544" s="164" t="s">
        <v>19</v>
      </c>
      <c r="F544" s="159" t="s">
        <v>2036</v>
      </c>
      <c r="H544" s="160">
        <v>170.56</v>
      </c>
      <c r="I544" s="161"/>
      <c r="L544" s="157"/>
      <c r="M544" s="162"/>
      <c r="T544" s="163"/>
      <c r="AT544" s="164" t="s">
        <v>218</v>
      </c>
      <c r="AU544" s="164" t="s">
        <v>85</v>
      </c>
      <c r="AV544" s="12" t="s">
        <v>85</v>
      </c>
      <c r="AW544" s="12" t="s">
        <v>37</v>
      </c>
      <c r="AX544" s="12" t="s">
        <v>83</v>
      </c>
      <c r="AY544" s="164" t="s">
        <v>147</v>
      </c>
    </row>
    <row r="545" spans="2:65" s="1" customFormat="1" ht="49.15" customHeight="1">
      <c r="B545" s="32"/>
      <c r="C545" s="128" t="s">
        <v>685</v>
      </c>
      <c r="D545" s="128" t="s">
        <v>149</v>
      </c>
      <c r="E545" s="129" t="s">
        <v>1354</v>
      </c>
      <c r="F545" s="130" t="s">
        <v>1355</v>
      </c>
      <c r="G545" s="131" t="s">
        <v>159</v>
      </c>
      <c r="H545" s="132">
        <v>37.76</v>
      </c>
      <c r="I545" s="133"/>
      <c r="J545" s="134">
        <f>ROUND(I545*H545,2)</f>
        <v>0</v>
      </c>
      <c r="K545" s="135"/>
      <c r="L545" s="32"/>
      <c r="M545" s="136" t="s">
        <v>19</v>
      </c>
      <c r="N545" s="137" t="s">
        <v>46</v>
      </c>
      <c r="P545" s="138">
        <f>O545*H545</f>
        <v>0</v>
      </c>
      <c r="Q545" s="138">
        <v>0</v>
      </c>
      <c r="R545" s="138">
        <f>Q545*H545</f>
        <v>0</v>
      </c>
      <c r="S545" s="138">
        <v>0</v>
      </c>
      <c r="T545" s="139">
        <f>S545*H545</f>
        <v>0</v>
      </c>
      <c r="AR545" s="140" t="s">
        <v>233</v>
      </c>
      <c r="AT545" s="140" t="s">
        <v>149</v>
      </c>
      <c r="AU545" s="140" t="s">
        <v>85</v>
      </c>
      <c r="AY545" s="17" t="s">
        <v>147</v>
      </c>
      <c r="BE545" s="141">
        <f>IF(N545="základní",J545,0)</f>
        <v>0</v>
      </c>
      <c r="BF545" s="141">
        <f>IF(N545="snížená",J545,0)</f>
        <v>0</v>
      </c>
      <c r="BG545" s="141">
        <f>IF(N545="zákl. přenesená",J545,0)</f>
        <v>0</v>
      </c>
      <c r="BH545" s="141">
        <f>IF(N545="sníž. přenesená",J545,0)</f>
        <v>0</v>
      </c>
      <c r="BI545" s="141">
        <f>IF(N545="nulová",J545,0)</f>
        <v>0</v>
      </c>
      <c r="BJ545" s="17" t="s">
        <v>83</v>
      </c>
      <c r="BK545" s="141">
        <f>ROUND(I545*H545,2)</f>
        <v>0</v>
      </c>
      <c r="BL545" s="17" t="s">
        <v>233</v>
      </c>
      <c r="BM545" s="140" t="s">
        <v>1356</v>
      </c>
    </row>
    <row r="546" spans="2:65" s="1" customFormat="1" ht="11.25">
      <c r="B546" s="32"/>
      <c r="D546" s="142" t="s">
        <v>155</v>
      </c>
      <c r="F546" s="143" t="s">
        <v>1357</v>
      </c>
      <c r="I546" s="144"/>
      <c r="L546" s="32"/>
      <c r="M546" s="145"/>
      <c r="T546" s="53"/>
      <c r="AT546" s="17" t="s">
        <v>155</v>
      </c>
      <c r="AU546" s="17" t="s">
        <v>85</v>
      </c>
    </row>
    <row r="547" spans="2:65" s="12" customFormat="1" ht="11.25">
      <c r="B547" s="157"/>
      <c r="D547" s="158" t="s">
        <v>218</v>
      </c>
      <c r="E547" s="164" t="s">
        <v>19</v>
      </c>
      <c r="F547" s="159" t="s">
        <v>2023</v>
      </c>
      <c r="H547" s="160">
        <v>37.76</v>
      </c>
      <c r="I547" s="161"/>
      <c r="L547" s="157"/>
      <c r="M547" s="162"/>
      <c r="T547" s="163"/>
      <c r="AT547" s="164" t="s">
        <v>218</v>
      </c>
      <c r="AU547" s="164" t="s">
        <v>85</v>
      </c>
      <c r="AV547" s="12" t="s">
        <v>85</v>
      </c>
      <c r="AW547" s="12" t="s">
        <v>37</v>
      </c>
      <c r="AX547" s="12" t="s">
        <v>83</v>
      </c>
      <c r="AY547" s="164" t="s">
        <v>147</v>
      </c>
    </row>
    <row r="548" spans="2:65" s="1" customFormat="1" ht="21.75" customHeight="1">
      <c r="B548" s="32"/>
      <c r="C548" s="146" t="s">
        <v>719</v>
      </c>
      <c r="D548" s="146" t="s">
        <v>213</v>
      </c>
      <c r="E548" s="147" t="s">
        <v>1360</v>
      </c>
      <c r="F548" s="148" t="s">
        <v>1361</v>
      </c>
      <c r="G548" s="149" t="s">
        <v>159</v>
      </c>
      <c r="H548" s="150">
        <v>41.536000000000001</v>
      </c>
      <c r="I548" s="151"/>
      <c r="J548" s="152">
        <f>ROUND(I548*H548,2)</f>
        <v>0</v>
      </c>
      <c r="K548" s="153"/>
      <c r="L548" s="154"/>
      <c r="M548" s="155" t="s">
        <v>19</v>
      </c>
      <c r="N548" s="156" t="s">
        <v>46</v>
      </c>
      <c r="P548" s="138">
        <f>O548*H548</f>
        <v>0</v>
      </c>
      <c r="Q548" s="138">
        <v>0</v>
      </c>
      <c r="R548" s="138">
        <f>Q548*H548</f>
        <v>0</v>
      </c>
      <c r="S548" s="138">
        <v>0</v>
      </c>
      <c r="T548" s="139">
        <f>S548*H548</f>
        <v>0</v>
      </c>
      <c r="AR548" s="140" t="s">
        <v>330</v>
      </c>
      <c r="AT548" s="140" t="s">
        <v>213</v>
      </c>
      <c r="AU548" s="140" t="s">
        <v>85</v>
      </c>
      <c r="AY548" s="17" t="s">
        <v>147</v>
      </c>
      <c r="BE548" s="141">
        <f>IF(N548="základní",J548,0)</f>
        <v>0</v>
      </c>
      <c r="BF548" s="141">
        <f>IF(N548="snížená",J548,0)</f>
        <v>0</v>
      </c>
      <c r="BG548" s="141">
        <f>IF(N548="zákl. přenesená",J548,0)</f>
        <v>0</v>
      </c>
      <c r="BH548" s="141">
        <f>IF(N548="sníž. přenesená",J548,0)</f>
        <v>0</v>
      </c>
      <c r="BI548" s="141">
        <f>IF(N548="nulová",J548,0)</f>
        <v>0</v>
      </c>
      <c r="BJ548" s="17" t="s">
        <v>83</v>
      </c>
      <c r="BK548" s="141">
        <f>ROUND(I548*H548,2)</f>
        <v>0</v>
      </c>
      <c r="BL548" s="17" t="s">
        <v>233</v>
      </c>
      <c r="BM548" s="140" t="s">
        <v>1362</v>
      </c>
    </row>
    <row r="549" spans="2:65" s="12" customFormat="1" ht="11.25">
      <c r="B549" s="157"/>
      <c r="D549" s="158" t="s">
        <v>218</v>
      </c>
      <c r="F549" s="159" t="s">
        <v>2037</v>
      </c>
      <c r="H549" s="160">
        <v>41.536000000000001</v>
      </c>
      <c r="I549" s="161"/>
      <c r="L549" s="157"/>
      <c r="M549" s="162"/>
      <c r="T549" s="163"/>
      <c r="AT549" s="164" t="s">
        <v>218</v>
      </c>
      <c r="AU549" s="164" t="s">
        <v>85</v>
      </c>
      <c r="AV549" s="12" t="s">
        <v>85</v>
      </c>
      <c r="AW549" s="12" t="s">
        <v>4</v>
      </c>
      <c r="AX549" s="12" t="s">
        <v>83</v>
      </c>
      <c r="AY549" s="164" t="s">
        <v>147</v>
      </c>
    </row>
    <row r="550" spans="2:65" s="1" customFormat="1" ht="37.9" customHeight="1">
      <c r="B550" s="32"/>
      <c r="C550" s="128" t="s">
        <v>724</v>
      </c>
      <c r="D550" s="128" t="s">
        <v>149</v>
      </c>
      <c r="E550" s="129" t="s">
        <v>1365</v>
      </c>
      <c r="F550" s="130" t="s">
        <v>1366</v>
      </c>
      <c r="G550" s="131" t="s">
        <v>152</v>
      </c>
      <c r="H550" s="132">
        <v>0.90600000000000003</v>
      </c>
      <c r="I550" s="133"/>
      <c r="J550" s="134">
        <f>ROUND(I550*H550,2)</f>
        <v>0</v>
      </c>
      <c r="K550" s="135"/>
      <c r="L550" s="32"/>
      <c r="M550" s="136" t="s">
        <v>19</v>
      </c>
      <c r="N550" s="137" t="s">
        <v>46</v>
      </c>
      <c r="P550" s="138">
        <f>O550*H550</f>
        <v>0</v>
      </c>
      <c r="Q550" s="138">
        <v>2.3300000000000001E-2</v>
      </c>
      <c r="R550" s="138">
        <f>Q550*H550</f>
        <v>2.1109800000000001E-2</v>
      </c>
      <c r="S550" s="138">
        <v>0</v>
      </c>
      <c r="T550" s="139">
        <f>S550*H550</f>
        <v>0</v>
      </c>
      <c r="AR550" s="140" t="s">
        <v>233</v>
      </c>
      <c r="AT550" s="140" t="s">
        <v>149</v>
      </c>
      <c r="AU550" s="140" t="s">
        <v>85</v>
      </c>
      <c r="AY550" s="17" t="s">
        <v>147</v>
      </c>
      <c r="BE550" s="141">
        <f>IF(N550="základní",J550,0)</f>
        <v>0</v>
      </c>
      <c r="BF550" s="141">
        <f>IF(N550="snížená",J550,0)</f>
        <v>0</v>
      </c>
      <c r="BG550" s="141">
        <f>IF(N550="zákl. přenesená",J550,0)</f>
        <v>0</v>
      </c>
      <c r="BH550" s="141">
        <f>IF(N550="sníž. přenesená",J550,0)</f>
        <v>0</v>
      </c>
      <c r="BI550" s="141">
        <f>IF(N550="nulová",J550,0)</f>
        <v>0</v>
      </c>
      <c r="BJ550" s="17" t="s">
        <v>83</v>
      </c>
      <c r="BK550" s="141">
        <f>ROUND(I550*H550,2)</f>
        <v>0</v>
      </c>
      <c r="BL550" s="17" t="s">
        <v>233</v>
      </c>
      <c r="BM550" s="140" t="s">
        <v>1367</v>
      </c>
    </row>
    <row r="551" spans="2:65" s="1" customFormat="1" ht="11.25">
      <c r="B551" s="32"/>
      <c r="D551" s="142" t="s">
        <v>155</v>
      </c>
      <c r="F551" s="143" t="s">
        <v>1368</v>
      </c>
      <c r="I551" s="144"/>
      <c r="L551" s="32"/>
      <c r="M551" s="145"/>
      <c r="T551" s="53"/>
      <c r="AT551" s="17" t="s">
        <v>155</v>
      </c>
      <c r="AU551" s="17" t="s">
        <v>85</v>
      </c>
    </row>
    <row r="552" spans="2:65" s="12" customFormat="1" ht="11.25">
      <c r="B552" s="157"/>
      <c r="D552" s="158" t="s">
        <v>218</v>
      </c>
      <c r="E552" s="164" t="s">
        <v>19</v>
      </c>
      <c r="F552" s="159" t="s">
        <v>2038</v>
      </c>
      <c r="H552" s="160">
        <v>0.90600000000000003</v>
      </c>
      <c r="I552" s="161"/>
      <c r="L552" s="157"/>
      <c r="M552" s="162"/>
      <c r="T552" s="163"/>
      <c r="AT552" s="164" t="s">
        <v>218</v>
      </c>
      <c r="AU552" s="164" t="s">
        <v>85</v>
      </c>
      <c r="AV552" s="12" t="s">
        <v>85</v>
      </c>
      <c r="AW552" s="12" t="s">
        <v>37</v>
      </c>
      <c r="AX552" s="12" t="s">
        <v>83</v>
      </c>
      <c r="AY552" s="164" t="s">
        <v>147</v>
      </c>
    </row>
    <row r="553" spans="2:65" s="1" customFormat="1" ht="44.25" customHeight="1">
      <c r="B553" s="32"/>
      <c r="C553" s="128" t="s">
        <v>737</v>
      </c>
      <c r="D553" s="128" t="s">
        <v>149</v>
      </c>
      <c r="E553" s="129" t="s">
        <v>1375</v>
      </c>
      <c r="F553" s="130" t="s">
        <v>1376</v>
      </c>
      <c r="G553" s="131" t="s">
        <v>189</v>
      </c>
      <c r="H553" s="132">
        <v>1.0209999999999999</v>
      </c>
      <c r="I553" s="133"/>
      <c r="J553" s="134">
        <f>ROUND(I553*H553,2)</f>
        <v>0</v>
      </c>
      <c r="K553" s="135"/>
      <c r="L553" s="32"/>
      <c r="M553" s="136" t="s">
        <v>19</v>
      </c>
      <c r="N553" s="137" t="s">
        <v>46</v>
      </c>
      <c r="P553" s="138">
        <f>O553*H553</f>
        <v>0</v>
      </c>
      <c r="Q553" s="138">
        <v>0</v>
      </c>
      <c r="R553" s="138">
        <f>Q553*H553</f>
        <v>0</v>
      </c>
      <c r="S553" s="138">
        <v>0</v>
      </c>
      <c r="T553" s="139">
        <f>S553*H553</f>
        <v>0</v>
      </c>
      <c r="AR553" s="140" t="s">
        <v>233</v>
      </c>
      <c r="AT553" s="140" t="s">
        <v>149</v>
      </c>
      <c r="AU553" s="140" t="s">
        <v>85</v>
      </c>
      <c r="AY553" s="17" t="s">
        <v>147</v>
      </c>
      <c r="BE553" s="141">
        <f>IF(N553="základní",J553,0)</f>
        <v>0</v>
      </c>
      <c r="BF553" s="141">
        <f>IF(N553="snížená",J553,0)</f>
        <v>0</v>
      </c>
      <c r="BG553" s="141">
        <f>IF(N553="zákl. přenesená",J553,0)</f>
        <v>0</v>
      </c>
      <c r="BH553" s="141">
        <f>IF(N553="sníž. přenesená",J553,0)</f>
        <v>0</v>
      </c>
      <c r="BI553" s="141">
        <f>IF(N553="nulová",J553,0)</f>
        <v>0</v>
      </c>
      <c r="BJ553" s="17" t="s">
        <v>83</v>
      </c>
      <c r="BK553" s="141">
        <f>ROUND(I553*H553,2)</f>
        <v>0</v>
      </c>
      <c r="BL553" s="17" t="s">
        <v>233</v>
      </c>
      <c r="BM553" s="140" t="s">
        <v>1377</v>
      </c>
    </row>
    <row r="554" spans="2:65" s="1" customFormat="1" ht="11.25">
      <c r="B554" s="32"/>
      <c r="D554" s="142" t="s">
        <v>155</v>
      </c>
      <c r="F554" s="143" t="s">
        <v>1378</v>
      </c>
      <c r="I554" s="144"/>
      <c r="L554" s="32"/>
      <c r="M554" s="145"/>
      <c r="T554" s="53"/>
      <c r="AT554" s="17" t="s">
        <v>155</v>
      </c>
      <c r="AU554" s="17" t="s">
        <v>85</v>
      </c>
    </row>
    <row r="555" spans="2:65" s="11" customFormat="1" ht="22.9" customHeight="1">
      <c r="B555" s="116"/>
      <c r="D555" s="117" t="s">
        <v>74</v>
      </c>
      <c r="E555" s="126" t="s">
        <v>1379</v>
      </c>
      <c r="F555" s="126" t="s">
        <v>1380</v>
      </c>
      <c r="I555" s="119"/>
      <c r="J555" s="127">
        <f>BK555</f>
        <v>0</v>
      </c>
      <c r="L555" s="116"/>
      <c r="M555" s="121"/>
      <c r="P555" s="122">
        <f>SUM(P556:P648)</f>
        <v>0</v>
      </c>
      <c r="R555" s="122">
        <f>SUM(R556:R648)</f>
        <v>1.1792548</v>
      </c>
      <c r="T555" s="123">
        <f>SUM(T556:T648)</f>
        <v>0.37177080000000001</v>
      </c>
      <c r="AR555" s="117" t="s">
        <v>85</v>
      </c>
      <c r="AT555" s="124" t="s">
        <v>74</v>
      </c>
      <c r="AU555" s="124" t="s">
        <v>83</v>
      </c>
      <c r="AY555" s="117" t="s">
        <v>147</v>
      </c>
      <c r="BK555" s="125">
        <f>SUM(BK556:BK648)</f>
        <v>0</v>
      </c>
    </row>
    <row r="556" spans="2:65" s="1" customFormat="1" ht="24.2" customHeight="1">
      <c r="B556" s="32"/>
      <c r="C556" s="128" t="s">
        <v>742</v>
      </c>
      <c r="D556" s="128" t="s">
        <v>149</v>
      </c>
      <c r="E556" s="129" t="s">
        <v>2039</v>
      </c>
      <c r="F556" s="130" t="s">
        <v>2040</v>
      </c>
      <c r="G556" s="131" t="s">
        <v>236</v>
      </c>
      <c r="H556" s="132">
        <v>94.4</v>
      </c>
      <c r="I556" s="133"/>
      <c r="J556" s="134">
        <f>ROUND(I556*H556,2)</f>
        <v>0</v>
      </c>
      <c r="K556" s="135"/>
      <c r="L556" s="32"/>
      <c r="M556" s="136" t="s">
        <v>19</v>
      </c>
      <c r="N556" s="137" t="s">
        <v>46</v>
      </c>
      <c r="P556" s="138">
        <f>O556*H556</f>
        <v>0</v>
      </c>
      <c r="Q556" s="138">
        <v>0</v>
      </c>
      <c r="R556" s="138">
        <f>Q556*H556</f>
        <v>0</v>
      </c>
      <c r="S556" s="138">
        <v>0</v>
      </c>
      <c r="T556" s="139">
        <f>S556*H556</f>
        <v>0</v>
      </c>
      <c r="AR556" s="140" t="s">
        <v>233</v>
      </c>
      <c r="AT556" s="140" t="s">
        <v>149</v>
      </c>
      <c r="AU556" s="140" t="s">
        <v>85</v>
      </c>
      <c r="AY556" s="17" t="s">
        <v>147</v>
      </c>
      <c r="BE556" s="141">
        <f>IF(N556="základní",J556,0)</f>
        <v>0</v>
      </c>
      <c r="BF556" s="141">
        <f>IF(N556="snížená",J556,0)</f>
        <v>0</v>
      </c>
      <c r="BG556" s="141">
        <f>IF(N556="zákl. přenesená",J556,0)</f>
        <v>0</v>
      </c>
      <c r="BH556" s="141">
        <f>IF(N556="sníž. přenesená",J556,0)</f>
        <v>0</v>
      </c>
      <c r="BI556" s="141">
        <f>IF(N556="nulová",J556,0)</f>
        <v>0</v>
      </c>
      <c r="BJ556" s="17" t="s">
        <v>83</v>
      </c>
      <c r="BK556" s="141">
        <f>ROUND(I556*H556,2)</f>
        <v>0</v>
      </c>
      <c r="BL556" s="17" t="s">
        <v>233</v>
      </c>
      <c r="BM556" s="140" t="s">
        <v>2041</v>
      </c>
    </row>
    <row r="557" spans="2:65" s="1" customFormat="1" ht="11.25">
      <c r="B557" s="32"/>
      <c r="D557" s="142" t="s">
        <v>155</v>
      </c>
      <c r="F557" s="143" t="s">
        <v>2042</v>
      </c>
      <c r="I557" s="144"/>
      <c r="L557" s="32"/>
      <c r="M557" s="145"/>
      <c r="T557" s="53"/>
      <c r="AT557" s="17" t="s">
        <v>155</v>
      </c>
      <c r="AU557" s="17" t="s">
        <v>85</v>
      </c>
    </row>
    <row r="558" spans="2:65" s="13" customFormat="1" ht="11.25">
      <c r="B558" s="165"/>
      <c r="D558" s="158" t="s">
        <v>218</v>
      </c>
      <c r="E558" s="166" t="s">
        <v>19</v>
      </c>
      <c r="F558" s="167" t="s">
        <v>2043</v>
      </c>
      <c r="H558" s="166" t="s">
        <v>19</v>
      </c>
      <c r="I558" s="168"/>
      <c r="L558" s="165"/>
      <c r="M558" s="169"/>
      <c r="T558" s="170"/>
      <c r="AT558" s="166" t="s">
        <v>218</v>
      </c>
      <c r="AU558" s="166" t="s">
        <v>85</v>
      </c>
      <c r="AV558" s="13" t="s">
        <v>83</v>
      </c>
      <c r="AW558" s="13" t="s">
        <v>37</v>
      </c>
      <c r="AX558" s="13" t="s">
        <v>75</v>
      </c>
      <c r="AY558" s="166" t="s">
        <v>147</v>
      </c>
    </row>
    <row r="559" spans="2:65" s="12" customFormat="1" ht="11.25">
      <c r="B559" s="157"/>
      <c r="D559" s="158" t="s">
        <v>218</v>
      </c>
      <c r="E559" s="164" t="s">
        <v>19</v>
      </c>
      <c r="F559" s="159" t="s">
        <v>2044</v>
      </c>
      <c r="H559" s="160">
        <v>94.4</v>
      </c>
      <c r="I559" s="161"/>
      <c r="L559" s="157"/>
      <c r="M559" s="162"/>
      <c r="T559" s="163"/>
      <c r="AT559" s="164" t="s">
        <v>218</v>
      </c>
      <c r="AU559" s="164" t="s">
        <v>85</v>
      </c>
      <c r="AV559" s="12" t="s">
        <v>85</v>
      </c>
      <c r="AW559" s="12" t="s">
        <v>37</v>
      </c>
      <c r="AX559" s="12" t="s">
        <v>83</v>
      </c>
      <c r="AY559" s="164" t="s">
        <v>147</v>
      </c>
    </row>
    <row r="560" spans="2:65" s="1" customFormat="1" ht="24.2" customHeight="1">
      <c r="B560" s="32"/>
      <c r="C560" s="146" t="s">
        <v>748</v>
      </c>
      <c r="D560" s="146" t="s">
        <v>213</v>
      </c>
      <c r="E560" s="147" t="s">
        <v>2045</v>
      </c>
      <c r="F560" s="148" t="s">
        <v>2046</v>
      </c>
      <c r="G560" s="149" t="s">
        <v>236</v>
      </c>
      <c r="H560" s="150">
        <v>108.56</v>
      </c>
      <c r="I560" s="151"/>
      <c r="J560" s="152">
        <f>ROUND(I560*H560,2)</f>
        <v>0</v>
      </c>
      <c r="K560" s="153"/>
      <c r="L560" s="154"/>
      <c r="M560" s="155" t="s">
        <v>19</v>
      </c>
      <c r="N560" s="156" t="s">
        <v>46</v>
      </c>
      <c r="P560" s="138">
        <f>O560*H560</f>
        <v>0</v>
      </c>
      <c r="Q560" s="138">
        <v>5.0400000000000002E-3</v>
      </c>
      <c r="R560" s="138">
        <f>Q560*H560</f>
        <v>0.54714240000000003</v>
      </c>
      <c r="S560" s="138">
        <v>0</v>
      </c>
      <c r="T560" s="139">
        <f>S560*H560</f>
        <v>0</v>
      </c>
      <c r="AR560" s="140" t="s">
        <v>330</v>
      </c>
      <c r="AT560" s="140" t="s">
        <v>213</v>
      </c>
      <c r="AU560" s="140" t="s">
        <v>85</v>
      </c>
      <c r="AY560" s="17" t="s">
        <v>147</v>
      </c>
      <c r="BE560" s="141">
        <f>IF(N560="základní",J560,0)</f>
        <v>0</v>
      </c>
      <c r="BF560" s="141">
        <f>IF(N560="snížená",J560,0)</f>
        <v>0</v>
      </c>
      <c r="BG560" s="141">
        <f>IF(N560="zákl. přenesená",J560,0)</f>
        <v>0</v>
      </c>
      <c r="BH560" s="141">
        <f>IF(N560="sníž. přenesená",J560,0)</f>
        <v>0</v>
      </c>
      <c r="BI560" s="141">
        <f>IF(N560="nulová",J560,0)</f>
        <v>0</v>
      </c>
      <c r="BJ560" s="17" t="s">
        <v>83</v>
      </c>
      <c r="BK560" s="141">
        <f>ROUND(I560*H560,2)</f>
        <v>0</v>
      </c>
      <c r="BL560" s="17" t="s">
        <v>233</v>
      </c>
      <c r="BM560" s="140" t="s">
        <v>2047</v>
      </c>
    </row>
    <row r="561" spans="2:65" s="12" customFormat="1" ht="11.25">
      <c r="B561" s="157"/>
      <c r="D561" s="158" t="s">
        <v>218</v>
      </c>
      <c r="F561" s="159" t="s">
        <v>2048</v>
      </c>
      <c r="H561" s="160">
        <v>108.56</v>
      </c>
      <c r="I561" s="161"/>
      <c r="L561" s="157"/>
      <c r="M561" s="162"/>
      <c r="T561" s="163"/>
      <c r="AT561" s="164" t="s">
        <v>218</v>
      </c>
      <c r="AU561" s="164" t="s">
        <v>85</v>
      </c>
      <c r="AV561" s="12" t="s">
        <v>85</v>
      </c>
      <c r="AW561" s="12" t="s">
        <v>4</v>
      </c>
      <c r="AX561" s="12" t="s">
        <v>83</v>
      </c>
      <c r="AY561" s="164" t="s">
        <v>147</v>
      </c>
    </row>
    <row r="562" spans="2:65" s="1" customFormat="1" ht="24.2" customHeight="1">
      <c r="B562" s="32"/>
      <c r="C562" s="128" t="s">
        <v>754</v>
      </c>
      <c r="D562" s="128" t="s">
        <v>149</v>
      </c>
      <c r="E562" s="129" t="s">
        <v>1382</v>
      </c>
      <c r="F562" s="130" t="s">
        <v>1383</v>
      </c>
      <c r="G562" s="131" t="s">
        <v>236</v>
      </c>
      <c r="H562" s="132">
        <v>18.88</v>
      </c>
      <c r="I562" s="133"/>
      <c r="J562" s="134">
        <f>ROUND(I562*H562,2)</f>
        <v>0</v>
      </c>
      <c r="K562" s="135"/>
      <c r="L562" s="32"/>
      <c r="M562" s="136" t="s">
        <v>19</v>
      </c>
      <c r="N562" s="137" t="s">
        <v>46</v>
      </c>
      <c r="P562" s="138">
        <f>O562*H562</f>
        <v>0</v>
      </c>
      <c r="Q562" s="138">
        <v>0</v>
      </c>
      <c r="R562" s="138">
        <f>Q562*H562</f>
        <v>0</v>
      </c>
      <c r="S562" s="138">
        <v>1.91E-3</v>
      </c>
      <c r="T562" s="139">
        <f>S562*H562</f>
        <v>3.6060799999999997E-2</v>
      </c>
      <c r="AR562" s="140" t="s">
        <v>233</v>
      </c>
      <c r="AT562" s="140" t="s">
        <v>149</v>
      </c>
      <c r="AU562" s="140" t="s">
        <v>85</v>
      </c>
      <c r="AY562" s="17" t="s">
        <v>147</v>
      </c>
      <c r="BE562" s="141">
        <f>IF(N562="základní",J562,0)</f>
        <v>0</v>
      </c>
      <c r="BF562" s="141">
        <f>IF(N562="snížená",J562,0)</f>
        <v>0</v>
      </c>
      <c r="BG562" s="141">
        <f>IF(N562="zákl. přenesená",J562,0)</f>
        <v>0</v>
      </c>
      <c r="BH562" s="141">
        <f>IF(N562="sníž. přenesená",J562,0)</f>
        <v>0</v>
      </c>
      <c r="BI562" s="141">
        <f>IF(N562="nulová",J562,0)</f>
        <v>0</v>
      </c>
      <c r="BJ562" s="17" t="s">
        <v>83</v>
      </c>
      <c r="BK562" s="141">
        <f>ROUND(I562*H562,2)</f>
        <v>0</v>
      </c>
      <c r="BL562" s="17" t="s">
        <v>233</v>
      </c>
      <c r="BM562" s="140" t="s">
        <v>1384</v>
      </c>
    </row>
    <row r="563" spans="2:65" s="1" customFormat="1" ht="11.25">
      <c r="B563" s="32"/>
      <c r="D563" s="142" t="s">
        <v>155</v>
      </c>
      <c r="F563" s="143" t="s">
        <v>1385</v>
      </c>
      <c r="I563" s="144"/>
      <c r="L563" s="32"/>
      <c r="M563" s="145"/>
      <c r="T563" s="53"/>
      <c r="AT563" s="17" t="s">
        <v>155</v>
      </c>
      <c r="AU563" s="17" t="s">
        <v>85</v>
      </c>
    </row>
    <row r="564" spans="2:65" s="13" customFormat="1" ht="11.25">
      <c r="B564" s="165"/>
      <c r="D564" s="158" t="s">
        <v>218</v>
      </c>
      <c r="E564" s="166" t="s">
        <v>19</v>
      </c>
      <c r="F564" s="167" t="s">
        <v>1386</v>
      </c>
      <c r="H564" s="166" t="s">
        <v>19</v>
      </c>
      <c r="I564" s="168"/>
      <c r="L564" s="165"/>
      <c r="M564" s="169"/>
      <c r="T564" s="170"/>
      <c r="AT564" s="166" t="s">
        <v>218</v>
      </c>
      <c r="AU564" s="166" t="s">
        <v>85</v>
      </c>
      <c r="AV564" s="13" t="s">
        <v>83</v>
      </c>
      <c r="AW564" s="13" t="s">
        <v>37</v>
      </c>
      <c r="AX564" s="13" t="s">
        <v>75</v>
      </c>
      <c r="AY564" s="166" t="s">
        <v>147</v>
      </c>
    </row>
    <row r="565" spans="2:65" s="12" customFormat="1" ht="11.25">
      <c r="B565" s="157"/>
      <c r="D565" s="158" t="s">
        <v>218</v>
      </c>
      <c r="E565" s="164" t="s">
        <v>19</v>
      </c>
      <c r="F565" s="159" t="s">
        <v>2034</v>
      </c>
      <c r="H565" s="160">
        <v>18.88</v>
      </c>
      <c r="I565" s="161"/>
      <c r="L565" s="157"/>
      <c r="M565" s="162"/>
      <c r="T565" s="163"/>
      <c r="AT565" s="164" t="s">
        <v>218</v>
      </c>
      <c r="AU565" s="164" t="s">
        <v>85</v>
      </c>
      <c r="AV565" s="12" t="s">
        <v>85</v>
      </c>
      <c r="AW565" s="12" t="s">
        <v>37</v>
      </c>
      <c r="AX565" s="12" t="s">
        <v>83</v>
      </c>
      <c r="AY565" s="164" t="s">
        <v>147</v>
      </c>
    </row>
    <row r="566" spans="2:65" s="1" customFormat="1" ht="24.2" customHeight="1">
      <c r="B566" s="32"/>
      <c r="C566" s="128" t="s">
        <v>760</v>
      </c>
      <c r="D566" s="128" t="s">
        <v>149</v>
      </c>
      <c r="E566" s="129" t="s">
        <v>1388</v>
      </c>
      <c r="F566" s="130" t="s">
        <v>1389</v>
      </c>
      <c r="G566" s="131" t="s">
        <v>236</v>
      </c>
      <c r="H566" s="132">
        <v>39</v>
      </c>
      <c r="I566" s="133"/>
      <c r="J566" s="134">
        <f>ROUND(I566*H566,2)</f>
        <v>0</v>
      </c>
      <c r="K566" s="135"/>
      <c r="L566" s="32"/>
      <c r="M566" s="136" t="s">
        <v>19</v>
      </c>
      <c r="N566" s="137" t="s">
        <v>46</v>
      </c>
      <c r="P566" s="138">
        <f>O566*H566</f>
        <v>0</v>
      </c>
      <c r="Q566" s="138">
        <v>0</v>
      </c>
      <c r="R566" s="138">
        <f>Q566*H566</f>
        <v>0</v>
      </c>
      <c r="S566" s="138">
        <v>1.67E-3</v>
      </c>
      <c r="T566" s="139">
        <f>S566*H566</f>
        <v>6.5130000000000007E-2</v>
      </c>
      <c r="AR566" s="140" t="s">
        <v>233</v>
      </c>
      <c r="AT566" s="140" t="s">
        <v>149</v>
      </c>
      <c r="AU566" s="140" t="s">
        <v>85</v>
      </c>
      <c r="AY566" s="17" t="s">
        <v>147</v>
      </c>
      <c r="BE566" s="141">
        <f>IF(N566="základní",J566,0)</f>
        <v>0</v>
      </c>
      <c r="BF566" s="141">
        <f>IF(N566="snížená",J566,0)</f>
        <v>0</v>
      </c>
      <c r="BG566" s="141">
        <f>IF(N566="zákl. přenesená",J566,0)</f>
        <v>0</v>
      </c>
      <c r="BH566" s="141">
        <f>IF(N566="sníž. přenesená",J566,0)</f>
        <v>0</v>
      </c>
      <c r="BI566" s="141">
        <f>IF(N566="nulová",J566,0)</f>
        <v>0</v>
      </c>
      <c r="BJ566" s="17" t="s">
        <v>83</v>
      </c>
      <c r="BK566" s="141">
        <f>ROUND(I566*H566,2)</f>
        <v>0</v>
      </c>
      <c r="BL566" s="17" t="s">
        <v>233</v>
      </c>
      <c r="BM566" s="140" t="s">
        <v>1390</v>
      </c>
    </row>
    <row r="567" spans="2:65" s="1" customFormat="1" ht="11.25">
      <c r="B567" s="32"/>
      <c r="D567" s="142" t="s">
        <v>155</v>
      </c>
      <c r="F567" s="143" t="s">
        <v>1391</v>
      </c>
      <c r="I567" s="144"/>
      <c r="L567" s="32"/>
      <c r="M567" s="145"/>
      <c r="T567" s="53"/>
      <c r="AT567" s="17" t="s">
        <v>155</v>
      </c>
      <c r="AU567" s="17" t="s">
        <v>85</v>
      </c>
    </row>
    <row r="568" spans="2:65" s="13" customFormat="1" ht="11.25">
      <c r="B568" s="165"/>
      <c r="D568" s="158" t="s">
        <v>218</v>
      </c>
      <c r="E568" s="166" t="s">
        <v>19</v>
      </c>
      <c r="F568" s="167" t="s">
        <v>1948</v>
      </c>
      <c r="H568" s="166" t="s">
        <v>19</v>
      </c>
      <c r="I568" s="168"/>
      <c r="L568" s="165"/>
      <c r="M568" s="169"/>
      <c r="T568" s="170"/>
      <c r="AT568" s="166" t="s">
        <v>218</v>
      </c>
      <c r="AU568" s="166" t="s">
        <v>85</v>
      </c>
      <c r="AV568" s="13" t="s">
        <v>83</v>
      </c>
      <c r="AW568" s="13" t="s">
        <v>37</v>
      </c>
      <c r="AX568" s="13" t="s">
        <v>75</v>
      </c>
      <c r="AY568" s="166" t="s">
        <v>147</v>
      </c>
    </row>
    <row r="569" spans="2:65" s="13" customFormat="1" ht="11.25">
      <c r="B569" s="165"/>
      <c r="D569" s="158" t="s">
        <v>218</v>
      </c>
      <c r="E569" s="166" t="s">
        <v>19</v>
      </c>
      <c r="F569" s="167" t="s">
        <v>410</v>
      </c>
      <c r="H569" s="166" t="s">
        <v>19</v>
      </c>
      <c r="I569" s="168"/>
      <c r="L569" s="165"/>
      <c r="M569" s="169"/>
      <c r="T569" s="170"/>
      <c r="AT569" s="166" t="s">
        <v>218</v>
      </c>
      <c r="AU569" s="166" t="s">
        <v>85</v>
      </c>
      <c r="AV569" s="13" t="s">
        <v>83</v>
      </c>
      <c r="AW569" s="13" t="s">
        <v>37</v>
      </c>
      <c r="AX569" s="13" t="s">
        <v>75</v>
      </c>
      <c r="AY569" s="166" t="s">
        <v>147</v>
      </c>
    </row>
    <row r="570" spans="2:65" s="12" customFormat="1" ht="11.25">
      <c r="B570" s="157"/>
      <c r="D570" s="158" t="s">
        <v>218</v>
      </c>
      <c r="E570" s="164" t="s">
        <v>19</v>
      </c>
      <c r="F570" s="159" t="s">
        <v>1977</v>
      </c>
      <c r="H570" s="160">
        <v>11</v>
      </c>
      <c r="I570" s="161"/>
      <c r="L570" s="157"/>
      <c r="M570" s="162"/>
      <c r="T570" s="163"/>
      <c r="AT570" s="164" t="s">
        <v>218</v>
      </c>
      <c r="AU570" s="164" t="s">
        <v>85</v>
      </c>
      <c r="AV570" s="12" t="s">
        <v>85</v>
      </c>
      <c r="AW570" s="12" t="s">
        <v>37</v>
      </c>
      <c r="AX570" s="12" t="s">
        <v>75</v>
      </c>
      <c r="AY570" s="164" t="s">
        <v>147</v>
      </c>
    </row>
    <row r="571" spans="2:65" s="12" customFormat="1" ht="11.25">
      <c r="B571" s="157"/>
      <c r="D571" s="158" t="s">
        <v>218</v>
      </c>
      <c r="E571" s="164" t="s">
        <v>19</v>
      </c>
      <c r="F571" s="159" t="s">
        <v>1978</v>
      </c>
      <c r="H571" s="160">
        <v>12</v>
      </c>
      <c r="I571" s="161"/>
      <c r="L571" s="157"/>
      <c r="M571" s="162"/>
      <c r="T571" s="163"/>
      <c r="AT571" s="164" t="s">
        <v>218</v>
      </c>
      <c r="AU571" s="164" t="s">
        <v>85</v>
      </c>
      <c r="AV571" s="12" t="s">
        <v>85</v>
      </c>
      <c r="AW571" s="12" t="s">
        <v>37</v>
      </c>
      <c r="AX571" s="12" t="s">
        <v>75</v>
      </c>
      <c r="AY571" s="164" t="s">
        <v>147</v>
      </c>
    </row>
    <row r="572" spans="2:65" s="13" customFormat="1" ht="11.25">
      <c r="B572" s="165"/>
      <c r="D572" s="158" t="s">
        <v>218</v>
      </c>
      <c r="E572" s="166" t="s">
        <v>19</v>
      </c>
      <c r="F572" s="167" t="s">
        <v>390</v>
      </c>
      <c r="H572" s="166" t="s">
        <v>19</v>
      </c>
      <c r="I572" s="168"/>
      <c r="L572" s="165"/>
      <c r="M572" s="169"/>
      <c r="T572" s="170"/>
      <c r="AT572" s="166" t="s">
        <v>218</v>
      </c>
      <c r="AU572" s="166" t="s">
        <v>85</v>
      </c>
      <c r="AV572" s="13" t="s">
        <v>83</v>
      </c>
      <c r="AW572" s="13" t="s">
        <v>37</v>
      </c>
      <c r="AX572" s="13" t="s">
        <v>75</v>
      </c>
      <c r="AY572" s="166" t="s">
        <v>147</v>
      </c>
    </row>
    <row r="573" spans="2:65" s="12" customFormat="1" ht="11.25">
      <c r="B573" s="157"/>
      <c r="D573" s="158" t="s">
        <v>218</v>
      </c>
      <c r="E573" s="164" t="s">
        <v>19</v>
      </c>
      <c r="F573" s="159" t="s">
        <v>1979</v>
      </c>
      <c r="H573" s="160">
        <v>6</v>
      </c>
      <c r="I573" s="161"/>
      <c r="L573" s="157"/>
      <c r="M573" s="162"/>
      <c r="T573" s="163"/>
      <c r="AT573" s="164" t="s">
        <v>218</v>
      </c>
      <c r="AU573" s="164" t="s">
        <v>85</v>
      </c>
      <c r="AV573" s="12" t="s">
        <v>85</v>
      </c>
      <c r="AW573" s="12" t="s">
        <v>37</v>
      </c>
      <c r="AX573" s="12" t="s">
        <v>75</v>
      </c>
      <c r="AY573" s="164" t="s">
        <v>147</v>
      </c>
    </row>
    <row r="574" spans="2:65" s="12" customFormat="1" ht="11.25">
      <c r="B574" s="157"/>
      <c r="D574" s="158" t="s">
        <v>218</v>
      </c>
      <c r="E574" s="164" t="s">
        <v>19</v>
      </c>
      <c r="F574" s="159" t="s">
        <v>1979</v>
      </c>
      <c r="H574" s="160">
        <v>6</v>
      </c>
      <c r="I574" s="161"/>
      <c r="L574" s="157"/>
      <c r="M574" s="162"/>
      <c r="T574" s="163"/>
      <c r="AT574" s="164" t="s">
        <v>218</v>
      </c>
      <c r="AU574" s="164" t="s">
        <v>85</v>
      </c>
      <c r="AV574" s="12" t="s">
        <v>85</v>
      </c>
      <c r="AW574" s="12" t="s">
        <v>37</v>
      </c>
      <c r="AX574" s="12" t="s">
        <v>75</v>
      </c>
      <c r="AY574" s="164" t="s">
        <v>147</v>
      </c>
    </row>
    <row r="575" spans="2:65" s="12" customFormat="1" ht="11.25">
      <c r="B575" s="157"/>
      <c r="D575" s="158" t="s">
        <v>218</v>
      </c>
      <c r="E575" s="164" t="s">
        <v>19</v>
      </c>
      <c r="F575" s="159" t="s">
        <v>1980</v>
      </c>
      <c r="H575" s="160">
        <v>4</v>
      </c>
      <c r="I575" s="161"/>
      <c r="L575" s="157"/>
      <c r="M575" s="162"/>
      <c r="T575" s="163"/>
      <c r="AT575" s="164" t="s">
        <v>218</v>
      </c>
      <c r="AU575" s="164" t="s">
        <v>85</v>
      </c>
      <c r="AV575" s="12" t="s">
        <v>85</v>
      </c>
      <c r="AW575" s="12" t="s">
        <v>37</v>
      </c>
      <c r="AX575" s="12" t="s">
        <v>75</v>
      </c>
      <c r="AY575" s="164" t="s">
        <v>147</v>
      </c>
    </row>
    <row r="576" spans="2:65" s="14" customFormat="1" ht="11.25">
      <c r="B576" s="171"/>
      <c r="D576" s="158" t="s">
        <v>218</v>
      </c>
      <c r="E576" s="172" t="s">
        <v>19</v>
      </c>
      <c r="F576" s="173" t="s">
        <v>256</v>
      </c>
      <c r="H576" s="174">
        <v>39</v>
      </c>
      <c r="I576" s="175"/>
      <c r="L576" s="171"/>
      <c r="M576" s="176"/>
      <c r="T576" s="177"/>
      <c r="AT576" s="172" t="s">
        <v>218</v>
      </c>
      <c r="AU576" s="172" t="s">
        <v>85</v>
      </c>
      <c r="AV576" s="14" t="s">
        <v>153</v>
      </c>
      <c r="AW576" s="14" t="s">
        <v>37</v>
      </c>
      <c r="AX576" s="14" t="s">
        <v>83</v>
      </c>
      <c r="AY576" s="172" t="s">
        <v>147</v>
      </c>
    </row>
    <row r="577" spans="2:65" s="1" customFormat="1" ht="16.5" customHeight="1">
      <c r="B577" s="32"/>
      <c r="C577" s="128" t="s">
        <v>770</v>
      </c>
      <c r="D577" s="128" t="s">
        <v>149</v>
      </c>
      <c r="E577" s="129" t="s">
        <v>1403</v>
      </c>
      <c r="F577" s="130" t="s">
        <v>1404</v>
      </c>
      <c r="G577" s="131" t="s">
        <v>236</v>
      </c>
      <c r="H577" s="132">
        <v>22</v>
      </c>
      <c r="I577" s="133"/>
      <c r="J577" s="134">
        <f>ROUND(I577*H577,2)</f>
        <v>0</v>
      </c>
      <c r="K577" s="135"/>
      <c r="L577" s="32"/>
      <c r="M577" s="136" t="s">
        <v>19</v>
      </c>
      <c r="N577" s="137" t="s">
        <v>46</v>
      </c>
      <c r="P577" s="138">
        <f>O577*H577</f>
        <v>0</v>
      </c>
      <c r="Q577" s="138">
        <v>0</v>
      </c>
      <c r="R577" s="138">
        <f>Q577*H577</f>
        <v>0</v>
      </c>
      <c r="S577" s="138">
        <v>3.9399999999999999E-3</v>
      </c>
      <c r="T577" s="139">
        <f>S577*H577</f>
        <v>8.6679999999999993E-2</v>
      </c>
      <c r="AR577" s="140" t="s">
        <v>233</v>
      </c>
      <c r="AT577" s="140" t="s">
        <v>149</v>
      </c>
      <c r="AU577" s="140" t="s">
        <v>85</v>
      </c>
      <c r="AY577" s="17" t="s">
        <v>147</v>
      </c>
      <c r="BE577" s="141">
        <f>IF(N577="základní",J577,0)</f>
        <v>0</v>
      </c>
      <c r="BF577" s="141">
        <f>IF(N577="snížená",J577,0)</f>
        <v>0</v>
      </c>
      <c r="BG577" s="141">
        <f>IF(N577="zákl. přenesená",J577,0)</f>
        <v>0</v>
      </c>
      <c r="BH577" s="141">
        <f>IF(N577="sníž. přenesená",J577,0)</f>
        <v>0</v>
      </c>
      <c r="BI577" s="141">
        <f>IF(N577="nulová",J577,0)</f>
        <v>0</v>
      </c>
      <c r="BJ577" s="17" t="s">
        <v>83</v>
      </c>
      <c r="BK577" s="141">
        <f>ROUND(I577*H577,2)</f>
        <v>0</v>
      </c>
      <c r="BL577" s="17" t="s">
        <v>233</v>
      </c>
      <c r="BM577" s="140" t="s">
        <v>1405</v>
      </c>
    </row>
    <row r="578" spans="2:65" s="1" customFormat="1" ht="11.25">
      <c r="B578" s="32"/>
      <c r="D578" s="142" t="s">
        <v>155</v>
      </c>
      <c r="F578" s="143" t="s">
        <v>1406</v>
      </c>
      <c r="I578" s="144"/>
      <c r="L578" s="32"/>
      <c r="M578" s="145"/>
      <c r="T578" s="53"/>
      <c r="AT578" s="17" t="s">
        <v>155</v>
      </c>
      <c r="AU578" s="17" t="s">
        <v>85</v>
      </c>
    </row>
    <row r="579" spans="2:65" s="13" customFormat="1" ht="11.25">
      <c r="B579" s="165"/>
      <c r="D579" s="158" t="s">
        <v>218</v>
      </c>
      <c r="E579" s="166" t="s">
        <v>19</v>
      </c>
      <c r="F579" s="167" t="s">
        <v>1407</v>
      </c>
      <c r="H579" s="166" t="s">
        <v>19</v>
      </c>
      <c r="I579" s="168"/>
      <c r="L579" s="165"/>
      <c r="M579" s="169"/>
      <c r="T579" s="170"/>
      <c r="AT579" s="166" t="s">
        <v>218</v>
      </c>
      <c r="AU579" s="166" t="s">
        <v>85</v>
      </c>
      <c r="AV579" s="13" t="s">
        <v>83</v>
      </c>
      <c r="AW579" s="13" t="s">
        <v>37</v>
      </c>
      <c r="AX579" s="13" t="s">
        <v>75</v>
      </c>
      <c r="AY579" s="166" t="s">
        <v>147</v>
      </c>
    </row>
    <row r="580" spans="2:65" s="12" customFormat="1" ht="11.25">
      <c r="B580" s="157"/>
      <c r="D580" s="158" t="s">
        <v>218</v>
      </c>
      <c r="E580" s="164" t="s">
        <v>19</v>
      </c>
      <c r="F580" s="159" t="s">
        <v>2049</v>
      </c>
      <c r="H580" s="160">
        <v>22</v>
      </c>
      <c r="I580" s="161"/>
      <c r="L580" s="157"/>
      <c r="M580" s="162"/>
      <c r="T580" s="163"/>
      <c r="AT580" s="164" t="s">
        <v>218</v>
      </c>
      <c r="AU580" s="164" t="s">
        <v>85</v>
      </c>
      <c r="AV580" s="12" t="s">
        <v>85</v>
      </c>
      <c r="AW580" s="12" t="s">
        <v>37</v>
      </c>
      <c r="AX580" s="12" t="s">
        <v>75</v>
      </c>
      <c r="AY580" s="164" t="s">
        <v>147</v>
      </c>
    </row>
    <row r="581" spans="2:65" s="14" customFormat="1" ht="11.25">
      <c r="B581" s="171"/>
      <c r="D581" s="158" t="s">
        <v>218</v>
      </c>
      <c r="E581" s="172" t="s">
        <v>19</v>
      </c>
      <c r="F581" s="173" t="s">
        <v>256</v>
      </c>
      <c r="H581" s="174">
        <v>22</v>
      </c>
      <c r="I581" s="175"/>
      <c r="L581" s="171"/>
      <c r="M581" s="176"/>
      <c r="T581" s="177"/>
      <c r="AT581" s="172" t="s">
        <v>218</v>
      </c>
      <c r="AU581" s="172" t="s">
        <v>85</v>
      </c>
      <c r="AV581" s="14" t="s">
        <v>153</v>
      </c>
      <c r="AW581" s="14" t="s">
        <v>37</v>
      </c>
      <c r="AX581" s="14" t="s">
        <v>83</v>
      </c>
      <c r="AY581" s="172" t="s">
        <v>147</v>
      </c>
    </row>
    <row r="582" spans="2:65" s="1" customFormat="1" ht="24.2" customHeight="1">
      <c r="B582" s="32"/>
      <c r="C582" s="128" t="s">
        <v>774</v>
      </c>
      <c r="D582" s="128" t="s">
        <v>149</v>
      </c>
      <c r="E582" s="129" t="s">
        <v>1415</v>
      </c>
      <c r="F582" s="130" t="s">
        <v>1416</v>
      </c>
      <c r="G582" s="131" t="s">
        <v>236</v>
      </c>
      <c r="H582" s="132">
        <v>6</v>
      </c>
      <c r="I582" s="133"/>
      <c r="J582" s="134">
        <f>ROUND(I582*H582,2)</f>
        <v>0</v>
      </c>
      <c r="K582" s="135"/>
      <c r="L582" s="32"/>
      <c r="M582" s="136" t="s">
        <v>19</v>
      </c>
      <c r="N582" s="137" t="s">
        <v>46</v>
      </c>
      <c r="P582" s="138">
        <f>O582*H582</f>
        <v>0</v>
      </c>
      <c r="Q582" s="138">
        <v>0</v>
      </c>
      <c r="R582" s="138">
        <f>Q582*H582</f>
        <v>0</v>
      </c>
      <c r="S582" s="138">
        <v>3.065E-2</v>
      </c>
      <c r="T582" s="139">
        <f>S582*H582</f>
        <v>0.18390000000000001</v>
      </c>
      <c r="AR582" s="140" t="s">
        <v>233</v>
      </c>
      <c r="AT582" s="140" t="s">
        <v>149</v>
      </c>
      <c r="AU582" s="140" t="s">
        <v>85</v>
      </c>
      <c r="AY582" s="17" t="s">
        <v>147</v>
      </c>
      <c r="BE582" s="141">
        <f>IF(N582="základní",J582,0)</f>
        <v>0</v>
      </c>
      <c r="BF582" s="141">
        <f>IF(N582="snížená",J582,0)</f>
        <v>0</v>
      </c>
      <c r="BG582" s="141">
        <f>IF(N582="zákl. přenesená",J582,0)</f>
        <v>0</v>
      </c>
      <c r="BH582" s="141">
        <f>IF(N582="sníž. přenesená",J582,0)</f>
        <v>0</v>
      </c>
      <c r="BI582" s="141">
        <f>IF(N582="nulová",J582,0)</f>
        <v>0</v>
      </c>
      <c r="BJ582" s="17" t="s">
        <v>83</v>
      </c>
      <c r="BK582" s="141">
        <f>ROUND(I582*H582,2)</f>
        <v>0</v>
      </c>
      <c r="BL582" s="17" t="s">
        <v>233</v>
      </c>
      <c r="BM582" s="140" t="s">
        <v>1417</v>
      </c>
    </row>
    <row r="583" spans="2:65" s="1" customFormat="1" ht="11.25">
      <c r="B583" s="32"/>
      <c r="D583" s="142" t="s">
        <v>155</v>
      </c>
      <c r="F583" s="143" t="s">
        <v>1418</v>
      </c>
      <c r="I583" s="144"/>
      <c r="L583" s="32"/>
      <c r="M583" s="145"/>
      <c r="T583" s="53"/>
      <c r="AT583" s="17" t="s">
        <v>155</v>
      </c>
      <c r="AU583" s="17" t="s">
        <v>85</v>
      </c>
    </row>
    <row r="584" spans="2:65" s="12" customFormat="1" ht="11.25">
      <c r="B584" s="157"/>
      <c r="D584" s="158" t="s">
        <v>218</v>
      </c>
      <c r="E584" s="164" t="s">
        <v>19</v>
      </c>
      <c r="F584" s="159" t="s">
        <v>2050</v>
      </c>
      <c r="H584" s="160">
        <v>6</v>
      </c>
      <c r="I584" s="161"/>
      <c r="L584" s="157"/>
      <c r="M584" s="162"/>
      <c r="T584" s="163"/>
      <c r="AT584" s="164" t="s">
        <v>218</v>
      </c>
      <c r="AU584" s="164" t="s">
        <v>85</v>
      </c>
      <c r="AV584" s="12" t="s">
        <v>85</v>
      </c>
      <c r="AW584" s="12" t="s">
        <v>37</v>
      </c>
      <c r="AX584" s="12" t="s">
        <v>83</v>
      </c>
      <c r="AY584" s="164" t="s">
        <v>147</v>
      </c>
    </row>
    <row r="585" spans="2:65" s="1" customFormat="1" ht="33" customHeight="1">
      <c r="B585" s="32"/>
      <c r="C585" s="128" t="s">
        <v>781</v>
      </c>
      <c r="D585" s="128" t="s">
        <v>149</v>
      </c>
      <c r="E585" s="129" t="s">
        <v>2051</v>
      </c>
      <c r="F585" s="130" t="s">
        <v>2052</v>
      </c>
      <c r="G585" s="131" t="s">
        <v>236</v>
      </c>
      <c r="H585" s="132">
        <v>94.4</v>
      </c>
      <c r="I585" s="133"/>
      <c r="J585" s="134">
        <f>ROUND(I585*H585,2)</f>
        <v>0</v>
      </c>
      <c r="K585" s="135"/>
      <c r="L585" s="32"/>
      <c r="M585" s="136" t="s">
        <v>19</v>
      </c>
      <c r="N585" s="137" t="s">
        <v>46</v>
      </c>
      <c r="P585" s="138">
        <f>O585*H585</f>
        <v>0</v>
      </c>
      <c r="Q585" s="138">
        <v>0</v>
      </c>
      <c r="R585" s="138">
        <f>Q585*H585</f>
        <v>0</v>
      </c>
      <c r="S585" s="138">
        <v>0</v>
      </c>
      <c r="T585" s="139">
        <f>S585*H585</f>
        <v>0</v>
      </c>
      <c r="AR585" s="140" t="s">
        <v>233</v>
      </c>
      <c r="AT585" s="140" t="s">
        <v>149</v>
      </c>
      <c r="AU585" s="140" t="s">
        <v>85</v>
      </c>
      <c r="AY585" s="17" t="s">
        <v>147</v>
      </c>
      <c r="BE585" s="141">
        <f>IF(N585="základní",J585,0)</f>
        <v>0</v>
      </c>
      <c r="BF585" s="141">
        <f>IF(N585="snížená",J585,0)</f>
        <v>0</v>
      </c>
      <c r="BG585" s="141">
        <f>IF(N585="zákl. přenesená",J585,0)</f>
        <v>0</v>
      </c>
      <c r="BH585" s="141">
        <f>IF(N585="sníž. přenesená",J585,0)</f>
        <v>0</v>
      </c>
      <c r="BI585" s="141">
        <f>IF(N585="nulová",J585,0)</f>
        <v>0</v>
      </c>
      <c r="BJ585" s="17" t="s">
        <v>83</v>
      </c>
      <c r="BK585" s="141">
        <f>ROUND(I585*H585,2)</f>
        <v>0</v>
      </c>
      <c r="BL585" s="17" t="s">
        <v>233</v>
      </c>
      <c r="BM585" s="140" t="s">
        <v>2053</v>
      </c>
    </row>
    <row r="586" spans="2:65" s="1" customFormat="1" ht="11.25">
      <c r="B586" s="32"/>
      <c r="D586" s="142" t="s">
        <v>155</v>
      </c>
      <c r="F586" s="143" t="s">
        <v>2054</v>
      </c>
      <c r="I586" s="144"/>
      <c r="L586" s="32"/>
      <c r="M586" s="145"/>
      <c r="T586" s="53"/>
      <c r="AT586" s="17" t="s">
        <v>155</v>
      </c>
      <c r="AU586" s="17" t="s">
        <v>85</v>
      </c>
    </row>
    <row r="587" spans="2:65" s="13" customFormat="1" ht="11.25">
      <c r="B587" s="165"/>
      <c r="D587" s="158" t="s">
        <v>218</v>
      </c>
      <c r="E587" s="166" t="s">
        <v>19</v>
      </c>
      <c r="F587" s="167" t="s">
        <v>2055</v>
      </c>
      <c r="H587" s="166" t="s">
        <v>19</v>
      </c>
      <c r="I587" s="168"/>
      <c r="L587" s="165"/>
      <c r="M587" s="169"/>
      <c r="T587" s="170"/>
      <c r="AT587" s="166" t="s">
        <v>218</v>
      </c>
      <c r="AU587" s="166" t="s">
        <v>85</v>
      </c>
      <c r="AV587" s="13" t="s">
        <v>83</v>
      </c>
      <c r="AW587" s="13" t="s">
        <v>37</v>
      </c>
      <c r="AX587" s="13" t="s">
        <v>75</v>
      </c>
      <c r="AY587" s="166" t="s">
        <v>147</v>
      </c>
    </row>
    <row r="588" spans="2:65" s="12" customFormat="1" ht="11.25">
      <c r="B588" s="157"/>
      <c r="D588" s="158" t="s">
        <v>218</v>
      </c>
      <c r="E588" s="164" t="s">
        <v>19</v>
      </c>
      <c r="F588" s="159" t="s">
        <v>2044</v>
      </c>
      <c r="H588" s="160">
        <v>94.4</v>
      </c>
      <c r="I588" s="161"/>
      <c r="L588" s="157"/>
      <c r="M588" s="162"/>
      <c r="T588" s="163"/>
      <c r="AT588" s="164" t="s">
        <v>218</v>
      </c>
      <c r="AU588" s="164" t="s">
        <v>85</v>
      </c>
      <c r="AV588" s="12" t="s">
        <v>85</v>
      </c>
      <c r="AW588" s="12" t="s">
        <v>37</v>
      </c>
      <c r="AX588" s="12" t="s">
        <v>83</v>
      </c>
      <c r="AY588" s="164" t="s">
        <v>147</v>
      </c>
    </row>
    <row r="589" spans="2:65" s="1" customFormat="1" ht="21.75" customHeight="1">
      <c r="B589" s="32"/>
      <c r="C589" s="146" t="s">
        <v>818</v>
      </c>
      <c r="D589" s="146" t="s">
        <v>213</v>
      </c>
      <c r="E589" s="147" t="s">
        <v>2056</v>
      </c>
      <c r="F589" s="148" t="s">
        <v>2057</v>
      </c>
      <c r="G589" s="149" t="s">
        <v>236</v>
      </c>
      <c r="H589" s="150">
        <v>108.56</v>
      </c>
      <c r="I589" s="151"/>
      <c r="J589" s="152">
        <f>ROUND(I589*H589,2)</f>
        <v>0</v>
      </c>
      <c r="K589" s="153"/>
      <c r="L589" s="154"/>
      <c r="M589" s="155" t="s">
        <v>19</v>
      </c>
      <c r="N589" s="156" t="s">
        <v>46</v>
      </c>
      <c r="P589" s="138">
        <f>O589*H589</f>
        <v>0</v>
      </c>
      <c r="Q589" s="138">
        <v>5.0400000000000002E-3</v>
      </c>
      <c r="R589" s="138">
        <f>Q589*H589</f>
        <v>0.54714240000000003</v>
      </c>
      <c r="S589" s="138">
        <v>0</v>
      </c>
      <c r="T589" s="139">
        <f>S589*H589</f>
        <v>0</v>
      </c>
      <c r="AR589" s="140" t="s">
        <v>330</v>
      </c>
      <c r="AT589" s="140" t="s">
        <v>213</v>
      </c>
      <c r="AU589" s="140" t="s">
        <v>85</v>
      </c>
      <c r="AY589" s="17" t="s">
        <v>147</v>
      </c>
      <c r="BE589" s="141">
        <f>IF(N589="základní",J589,0)</f>
        <v>0</v>
      </c>
      <c r="BF589" s="141">
        <f>IF(N589="snížená",J589,0)</f>
        <v>0</v>
      </c>
      <c r="BG589" s="141">
        <f>IF(N589="zákl. přenesená",J589,0)</f>
        <v>0</v>
      </c>
      <c r="BH589" s="141">
        <f>IF(N589="sníž. přenesená",J589,0)</f>
        <v>0</v>
      </c>
      <c r="BI589" s="141">
        <f>IF(N589="nulová",J589,0)</f>
        <v>0</v>
      </c>
      <c r="BJ589" s="17" t="s">
        <v>83</v>
      </c>
      <c r="BK589" s="141">
        <f>ROUND(I589*H589,2)</f>
        <v>0</v>
      </c>
      <c r="BL589" s="17" t="s">
        <v>233</v>
      </c>
      <c r="BM589" s="140" t="s">
        <v>2058</v>
      </c>
    </row>
    <row r="590" spans="2:65" s="12" customFormat="1" ht="11.25">
      <c r="B590" s="157"/>
      <c r="D590" s="158" t="s">
        <v>218</v>
      </c>
      <c r="F590" s="159" t="s">
        <v>2048</v>
      </c>
      <c r="H590" s="160">
        <v>108.56</v>
      </c>
      <c r="I590" s="161"/>
      <c r="L590" s="157"/>
      <c r="M590" s="162"/>
      <c r="T590" s="163"/>
      <c r="AT590" s="164" t="s">
        <v>218</v>
      </c>
      <c r="AU590" s="164" t="s">
        <v>85</v>
      </c>
      <c r="AV590" s="12" t="s">
        <v>85</v>
      </c>
      <c r="AW590" s="12" t="s">
        <v>4</v>
      </c>
      <c r="AX590" s="12" t="s">
        <v>83</v>
      </c>
      <c r="AY590" s="164" t="s">
        <v>147</v>
      </c>
    </row>
    <row r="591" spans="2:65" s="1" customFormat="1" ht="44.25" customHeight="1">
      <c r="B591" s="32"/>
      <c r="C591" s="128" t="s">
        <v>828</v>
      </c>
      <c r="D591" s="128" t="s">
        <v>149</v>
      </c>
      <c r="E591" s="129" t="s">
        <v>2059</v>
      </c>
      <c r="F591" s="130" t="s">
        <v>2060</v>
      </c>
      <c r="G591" s="131" t="s">
        <v>286</v>
      </c>
      <c r="H591" s="132">
        <v>4</v>
      </c>
      <c r="I591" s="133"/>
      <c r="J591" s="134">
        <f>ROUND(I591*H591,2)</f>
        <v>0</v>
      </c>
      <c r="K591" s="135"/>
      <c r="L591" s="32"/>
      <c r="M591" s="136" t="s">
        <v>19</v>
      </c>
      <c r="N591" s="137" t="s">
        <v>46</v>
      </c>
      <c r="P591" s="138">
        <f>O591*H591</f>
        <v>0</v>
      </c>
      <c r="Q591" s="138">
        <v>0</v>
      </c>
      <c r="R591" s="138">
        <f>Q591*H591</f>
        <v>0</v>
      </c>
      <c r="S591" s="138">
        <v>0</v>
      </c>
      <c r="T591" s="139">
        <f>S591*H591</f>
        <v>0</v>
      </c>
      <c r="AR591" s="140" t="s">
        <v>233</v>
      </c>
      <c r="AT591" s="140" t="s">
        <v>149</v>
      </c>
      <c r="AU591" s="140" t="s">
        <v>85</v>
      </c>
      <c r="AY591" s="17" t="s">
        <v>147</v>
      </c>
      <c r="BE591" s="141">
        <f>IF(N591="základní",J591,0)</f>
        <v>0</v>
      </c>
      <c r="BF591" s="141">
        <f>IF(N591="snížená",J591,0)</f>
        <v>0</v>
      </c>
      <c r="BG591" s="141">
        <f>IF(N591="zákl. přenesená",J591,0)</f>
        <v>0</v>
      </c>
      <c r="BH591" s="141">
        <f>IF(N591="sníž. přenesená",J591,0)</f>
        <v>0</v>
      </c>
      <c r="BI591" s="141">
        <f>IF(N591="nulová",J591,0)</f>
        <v>0</v>
      </c>
      <c r="BJ591" s="17" t="s">
        <v>83</v>
      </c>
      <c r="BK591" s="141">
        <f>ROUND(I591*H591,2)</f>
        <v>0</v>
      </c>
      <c r="BL591" s="17" t="s">
        <v>233</v>
      </c>
      <c r="BM591" s="140" t="s">
        <v>2061</v>
      </c>
    </row>
    <row r="592" spans="2:65" s="1" customFormat="1" ht="11.25">
      <c r="B592" s="32"/>
      <c r="D592" s="142" t="s">
        <v>155</v>
      </c>
      <c r="F592" s="143" t="s">
        <v>2062</v>
      </c>
      <c r="I592" s="144"/>
      <c r="L592" s="32"/>
      <c r="M592" s="145"/>
      <c r="T592" s="53"/>
      <c r="AT592" s="17" t="s">
        <v>155</v>
      </c>
      <c r="AU592" s="17" t="s">
        <v>85</v>
      </c>
    </row>
    <row r="593" spans="2:65" s="1" customFormat="1" ht="24.2" customHeight="1">
      <c r="B593" s="32"/>
      <c r="C593" s="128" t="s">
        <v>833</v>
      </c>
      <c r="D593" s="128" t="s">
        <v>149</v>
      </c>
      <c r="E593" s="129" t="s">
        <v>1420</v>
      </c>
      <c r="F593" s="130" t="s">
        <v>1421</v>
      </c>
      <c r="G593" s="131" t="s">
        <v>236</v>
      </c>
      <c r="H593" s="132">
        <v>39</v>
      </c>
      <c r="I593" s="133"/>
      <c r="J593" s="134">
        <f>ROUND(I593*H593,2)</f>
        <v>0</v>
      </c>
      <c r="K593" s="135"/>
      <c r="L593" s="32"/>
      <c r="M593" s="136" t="s">
        <v>19</v>
      </c>
      <c r="N593" s="137" t="s">
        <v>46</v>
      </c>
      <c r="P593" s="138">
        <f>O593*H593</f>
        <v>0</v>
      </c>
      <c r="Q593" s="138">
        <v>4.0000000000000003E-5</v>
      </c>
      <c r="R593" s="138">
        <f>Q593*H593</f>
        <v>1.5600000000000002E-3</v>
      </c>
      <c r="S593" s="138">
        <v>0</v>
      </c>
      <c r="T593" s="139">
        <f>S593*H593</f>
        <v>0</v>
      </c>
      <c r="AR593" s="140" t="s">
        <v>233</v>
      </c>
      <c r="AT593" s="140" t="s">
        <v>149</v>
      </c>
      <c r="AU593" s="140" t="s">
        <v>85</v>
      </c>
      <c r="AY593" s="17" t="s">
        <v>147</v>
      </c>
      <c r="BE593" s="141">
        <f>IF(N593="základní",J593,0)</f>
        <v>0</v>
      </c>
      <c r="BF593" s="141">
        <f>IF(N593="snížená",J593,0)</f>
        <v>0</v>
      </c>
      <c r="BG593" s="141">
        <f>IF(N593="zákl. přenesená",J593,0)</f>
        <v>0</v>
      </c>
      <c r="BH593" s="141">
        <f>IF(N593="sníž. přenesená",J593,0)</f>
        <v>0</v>
      </c>
      <c r="BI593" s="141">
        <f>IF(N593="nulová",J593,0)</f>
        <v>0</v>
      </c>
      <c r="BJ593" s="17" t="s">
        <v>83</v>
      </c>
      <c r="BK593" s="141">
        <f>ROUND(I593*H593,2)</f>
        <v>0</v>
      </c>
      <c r="BL593" s="17" t="s">
        <v>233</v>
      </c>
      <c r="BM593" s="140" t="s">
        <v>1422</v>
      </c>
    </row>
    <row r="594" spans="2:65" s="1" customFormat="1" ht="11.25">
      <c r="B594" s="32"/>
      <c r="D594" s="142" t="s">
        <v>155</v>
      </c>
      <c r="F594" s="143" t="s">
        <v>1423</v>
      </c>
      <c r="I594" s="144"/>
      <c r="L594" s="32"/>
      <c r="M594" s="145"/>
      <c r="T594" s="53"/>
      <c r="AT594" s="17" t="s">
        <v>155</v>
      </c>
      <c r="AU594" s="17" t="s">
        <v>85</v>
      </c>
    </row>
    <row r="595" spans="2:65" s="13" customFormat="1" ht="11.25">
      <c r="B595" s="165"/>
      <c r="D595" s="158" t="s">
        <v>218</v>
      </c>
      <c r="E595" s="166" t="s">
        <v>19</v>
      </c>
      <c r="F595" s="167" t="s">
        <v>2063</v>
      </c>
      <c r="H595" s="166" t="s">
        <v>19</v>
      </c>
      <c r="I595" s="168"/>
      <c r="L595" s="165"/>
      <c r="M595" s="169"/>
      <c r="T595" s="170"/>
      <c r="AT595" s="166" t="s">
        <v>218</v>
      </c>
      <c r="AU595" s="166" t="s">
        <v>85</v>
      </c>
      <c r="AV595" s="13" t="s">
        <v>83</v>
      </c>
      <c r="AW595" s="13" t="s">
        <v>37</v>
      </c>
      <c r="AX595" s="13" t="s">
        <v>75</v>
      </c>
      <c r="AY595" s="166" t="s">
        <v>147</v>
      </c>
    </row>
    <row r="596" spans="2:65" s="13" customFormat="1" ht="11.25">
      <c r="B596" s="165"/>
      <c r="D596" s="158" t="s">
        <v>218</v>
      </c>
      <c r="E596" s="166" t="s">
        <v>19</v>
      </c>
      <c r="F596" s="167" t="s">
        <v>410</v>
      </c>
      <c r="H596" s="166" t="s">
        <v>19</v>
      </c>
      <c r="I596" s="168"/>
      <c r="L596" s="165"/>
      <c r="M596" s="169"/>
      <c r="T596" s="170"/>
      <c r="AT596" s="166" t="s">
        <v>218</v>
      </c>
      <c r="AU596" s="166" t="s">
        <v>85</v>
      </c>
      <c r="AV596" s="13" t="s">
        <v>83</v>
      </c>
      <c r="AW596" s="13" t="s">
        <v>37</v>
      </c>
      <c r="AX596" s="13" t="s">
        <v>75</v>
      </c>
      <c r="AY596" s="166" t="s">
        <v>147</v>
      </c>
    </row>
    <row r="597" spans="2:65" s="12" customFormat="1" ht="11.25">
      <c r="B597" s="157"/>
      <c r="D597" s="158" t="s">
        <v>218</v>
      </c>
      <c r="E597" s="164" t="s">
        <v>19</v>
      </c>
      <c r="F597" s="159" t="s">
        <v>1977</v>
      </c>
      <c r="H597" s="160">
        <v>11</v>
      </c>
      <c r="I597" s="161"/>
      <c r="L597" s="157"/>
      <c r="M597" s="162"/>
      <c r="T597" s="163"/>
      <c r="AT597" s="164" t="s">
        <v>218</v>
      </c>
      <c r="AU597" s="164" t="s">
        <v>85</v>
      </c>
      <c r="AV597" s="12" t="s">
        <v>85</v>
      </c>
      <c r="AW597" s="12" t="s">
        <v>37</v>
      </c>
      <c r="AX597" s="12" t="s">
        <v>75</v>
      </c>
      <c r="AY597" s="164" t="s">
        <v>147</v>
      </c>
    </row>
    <row r="598" spans="2:65" s="12" customFormat="1" ht="11.25">
      <c r="B598" s="157"/>
      <c r="D598" s="158" t="s">
        <v>218</v>
      </c>
      <c r="E598" s="164" t="s">
        <v>19</v>
      </c>
      <c r="F598" s="159" t="s">
        <v>1978</v>
      </c>
      <c r="H598" s="160">
        <v>12</v>
      </c>
      <c r="I598" s="161"/>
      <c r="L598" s="157"/>
      <c r="M598" s="162"/>
      <c r="T598" s="163"/>
      <c r="AT598" s="164" t="s">
        <v>218</v>
      </c>
      <c r="AU598" s="164" t="s">
        <v>85</v>
      </c>
      <c r="AV598" s="12" t="s">
        <v>85</v>
      </c>
      <c r="AW598" s="12" t="s">
        <v>37</v>
      </c>
      <c r="AX598" s="12" t="s">
        <v>75</v>
      </c>
      <c r="AY598" s="164" t="s">
        <v>147</v>
      </c>
    </row>
    <row r="599" spans="2:65" s="13" customFormat="1" ht="11.25">
      <c r="B599" s="165"/>
      <c r="D599" s="158" t="s">
        <v>218</v>
      </c>
      <c r="E599" s="166" t="s">
        <v>19</v>
      </c>
      <c r="F599" s="167" t="s">
        <v>390</v>
      </c>
      <c r="H599" s="166" t="s">
        <v>19</v>
      </c>
      <c r="I599" s="168"/>
      <c r="L599" s="165"/>
      <c r="M599" s="169"/>
      <c r="T599" s="170"/>
      <c r="AT599" s="166" t="s">
        <v>218</v>
      </c>
      <c r="AU599" s="166" t="s">
        <v>85</v>
      </c>
      <c r="AV599" s="13" t="s">
        <v>83</v>
      </c>
      <c r="AW599" s="13" t="s">
        <v>37</v>
      </c>
      <c r="AX599" s="13" t="s">
        <v>75</v>
      </c>
      <c r="AY599" s="166" t="s">
        <v>147</v>
      </c>
    </row>
    <row r="600" spans="2:65" s="12" customFormat="1" ht="11.25">
      <c r="B600" s="157"/>
      <c r="D600" s="158" t="s">
        <v>218</v>
      </c>
      <c r="E600" s="164" t="s">
        <v>19</v>
      </c>
      <c r="F600" s="159" t="s">
        <v>1979</v>
      </c>
      <c r="H600" s="160">
        <v>6</v>
      </c>
      <c r="I600" s="161"/>
      <c r="L600" s="157"/>
      <c r="M600" s="162"/>
      <c r="T600" s="163"/>
      <c r="AT600" s="164" t="s">
        <v>218</v>
      </c>
      <c r="AU600" s="164" t="s">
        <v>85</v>
      </c>
      <c r="AV600" s="12" t="s">
        <v>85</v>
      </c>
      <c r="AW600" s="12" t="s">
        <v>37</v>
      </c>
      <c r="AX600" s="12" t="s">
        <v>75</v>
      </c>
      <c r="AY600" s="164" t="s">
        <v>147</v>
      </c>
    </row>
    <row r="601" spans="2:65" s="12" customFormat="1" ht="11.25">
      <c r="B601" s="157"/>
      <c r="D601" s="158" t="s">
        <v>218</v>
      </c>
      <c r="E601" s="164" t="s">
        <v>19</v>
      </c>
      <c r="F601" s="159" t="s">
        <v>1979</v>
      </c>
      <c r="H601" s="160">
        <v>6</v>
      </c>
      <c r="I601" s="161"/>
      <c r="L601" s="157"/>
      <c r="M601" s="162"/>
      <c r="T601" s="163"/>
      <c r="AT601" s="164" t="s">
        <v>218</v>
      </c>
      <c r="AU601" s="164" t="s">
        <v>85</v>
      </c>
      <c r="AV601" s="12" t="s">
        <v>85</v>
      </c>
      <c r="AW601" s="12" t="s">
        <v>37</v>
      </c>
      <c r="AX601" s="12" t="s">
        <v>75</v>
      </c>
      <c r="AY601" s="164" t="s">
        <v>147</v>
      </c>
    </row>
    <row r="602" spans="2:65" s="12" customFormat="1" ht="11.25">
      <c r="B602" s="157"/>
      <c r="D602" s="158" t="s">
        <v>218</v>
      </c>
      <c r="E602" s="164" t="s">
        <v>19</v>
      </c>
      <c r="F602" s="159" t="s">
        <v>1980</v>
      </c>
      <c r="H602" s="160">
        <v>4</v>
      </c>
      <c r="I602" s="161"/>
      <c r="L602" s="157"/>
      <c r="M602" s="162"/>
      <c r="T602" s="163"/>
      <c r="AT602" s="164" t="s">
        <v>218</v>
      </c>
      <c r="AU602" s="164" t="s">
        <v>85</v>
      </c>
      <c r="AV602" s="12" t="s">
        <v>85</v>
      </c>
      <c r="AW602" s="12" t="s">
        <v>37</v>
      </c>
      <c r="AX602" s="12" t="s">
        <v>75</v>
      </c>
      <c r="AY602" s="164" t="s">
        <v>147</v>
      </c>
    </row>
    <row r="603" spans="2:65" s="14" customFormat="1" ht="11.25">
      <c r="B603" s="171"/>
      <c r="D603" s="158" t="s">
        <v>218</v>
      </c>
      <c r="E603" s="172" t="s">
        <v>19</v>
      </c>
      <c r="F603" s="173" t="s">
        <v>256</v>
      </c>
      <c r="H603" s="174">
        <v>39</v>
      </c>
      <c r="I603" s="175"/>
      <c r="L603" s="171"/>
      <c r="M603" s="176"/>
      <c r="T603" s="177"/>
      <c r="AT603" s="172" t="s">
        <v>218</v>
      </c>
      <c r="AU603" s="172" t="s">
        <v>85</v>
      </c>
      <c r="AV603" s="14" t="s">
        <v>153</v>
      </c>
      <c r="AW603" s="14" t="s">
        <v>37</v>
      </c>
      <c r="AX603" s="14" t="s">
        <v>83</v>
      </c>
      <c r="AY603" s="172" t="s">
        <v>147</v>
      </c>
    </row>
    <row r="604" spans="2:65" s="1" customFormat="1" ht="24.2" customHeight="1">
      <c r="B604" s="32"/>
      <c r="C604" s="128" t="s">
        <v>838</v>
      </c>
      <c r="D604" s="128" t="s">
        <v>149</v>
      </c>
      <c r="E604" s="129" t="s">
        <v>1446</v>
      </c>
      <c r="F604" s="130" t="s">
        <v>2064</v>
      </c>
      <c r="G604" s="131" t="s">
        <v>286</v>
      </c>
      <c r="H604" s="132">
        <v>39</v>
      </c>
      <c r="I604" s="133"/>
      <c r="J604" s="134">
        <f>ROUND(I604*H604,2)</f>
        <v>0</v>
      </c>
      <c r="K604" s="135"/>
      <c r="L604" s="32"/>
      <c r="M604" s="136" t="s">
        <v>19</v>
      </c>
      <c r="N604" s="137" t="s">
        <v>46</v>
      </c>
      <c r="P604" s="138">
        <f>O604*H604</f>
        <v>0</v>
      </c>
      <c r="Q604" s="138">
        <v>6.0999999999999997E-4</v>
      </c>
      <c r="R604" s="138">
        <f>Q604*H604</f>
        <v>2.3789999999999999E-2</v>
      </c>
      <c r="S604" s="138">
        <v>0</v>
      </c>
      <c r="T604" s="139">
        <f>S604*H604</f>
        <v>0</v>
      </c>
      <c r="AR604" s="140" t="s">
        <v>233</v>
      </c>
      <c r="AT604" s="140" t="s">
        <v>149</v>
      </c>
      <c r="AU604" s="140" t="s">
        <v>85</v>
      </c>
      <c r="AY604" s="17" t="s">
        <v>147</v>
      </c>
      <c r="BE604" s="141">
        <f>IF(N604="základní",J604,0)</f>
        <v>0</v>
      </c>
      <c r="BF604" s="141">
        <f>IF(N604="snížená",J604,0)</f>
        <v>0</v>
      </c>
      <c r="BG604" s="141">
        <f>IF(N604="zákl. přenesená",J604,0)</f>
        <v>0</v>
      </c>
      <c r="BH604" s="141">
        <f>IF(N604="sníž. přenesená",J604,0)</f>
        <v>0</v>
      </c>
      <c r="BI604" s="141">
        <f>IF(N604="nulová",J604,0)</f>
        <v>0</v>
      </c>
      <c r="BJ604" s="17" t="s">
        <v>83</v>
      </c>
      <c r="BK604" s="141">
        <f>ROUND(I604*H604,2)</f>
        <v>0</v>
      </c>
      <c r="BL604" s="17" t="s">
        <v>233</v>
      </c>
      <c r="BM604" s="140" t="s">
        <v>1448</v>
      </c>
    </row>
    <row r="605" spans="2:65" s="13" customFormat="1" ht="11.25">
      <c r="B605" s="165"/>
      <c r="D605" s="158" t="s">
        <v>218</v>
      </c>
      <c r="E605" s="166" t="s">
        <v>19</v>
      </c>
      <c r="F605" s="167" t="s">
        <v>1948</v>
      </c>
      <c r="H605" s="166" t="s">
        <v>19</v>
      </c>
      <c r="I605" s="168"/>
      <c r="L605" s="165"/>
      <c r="M605" s="169"/>
      <c r="T605" s="170"/>
      <c r="AT605" s="166" t="s">
        <v>218</v>
      </c>
      <c r="AU605" s="166" t="s">
        <v>85</v>
      </c>
      <c r="AV605" s="13" t="s">
        <v>83</v>
      </c>
      <c r="AW605" s="13" t="s">
        <v>37</v>
      </c>
      <c r="AX605" s="13" t="s">
        <v>75</v>
      </c>
      <c r="AY605" s="166" t="s">
        <v>147</v>
      </c>
    </row>
    <row r="606" spans="2:65" s="13" customFormat="1" ht="11.25">
      <c r="B606" s="165"/>
      <c r="D606" s="158" t="s">
        <v>218</v>
      </c>
      <c r="E606" s="166" t="s">
        <v>19</v>
      </c>
      <c r="F606" s="167" t="s">
        <v>410</v>
      </c>
      <c r="H606" s="166" t="s">
        <v>19</v>
      </c>
      <c r="I606" s="168"/>
      <c r="L606" s="165"/>
      <c r="M606" s="169"/>
      <c r="T606" s="170"/>
      <c r="AT606" s="166" t="s">
        <v>218</v>
      </c>
      <c r="AU606" s="166" t="s">
        <v>85</v>
      </c>
      <c r="AV606" s="13" t="s">
        <v>83</v>
      </c>
      <c r="AW606" s="13" t="s">
        <v>37</v>
      </c>
      <c r="AX606" s="13" t="s">
        <v>75</v>
      </c>
      <c r="AY606" s="166" t="s">
        <v>147</v>
      </c>
    </row>
    <row r="607" spans="2:65" s="12" customFormat="1" ht="11.25">
      <c r="B607" s="157"/>
      <c r="D607" s="158" t="s">
        <v>218</v>
      </c>
      <c r="E607" s="164" t="s">
        <v>19</v>
      </c>
      <c r="F607" s="159" t="s">
        <v>202</v>
      </c>
      <c r="H607" s="160">
        <v>11</v>
      </c>
      <c r="I607" s="161"/>
      <c r="L607" s="157"/>
      <c r="M607" s="162"/>
      <c r="T607" s="163"/>
      <c r="AT607" s="164" t="s">
        <v>218</v>
      </c>
      <c r="AU607" s="164" t="s">
        <v>85</v>
      </c>
      <c r="AV607" s="12" t="s">
        <v>85</v>
      </c>
      <c r="AW607" s="12" t="s">
        <v>37</v>
      </c>
      <c r="AX607" s="12" t="s">
        <v>75</v>
      </c>
      <c r="AY607" s="164" t="s">
        <v>147</v>
      </c>
    </row>
    <row r="608" spans="2:65" s="12" customFormat="1" ht="11.25">
      <c r="B608" s="157"/>
      <c r="D608" s="158" t="s">
        <v>218</v>
      </c>
      <c r="E608" s="164" t="s">
        <v>19</v>
      </c>
      <c r="F608" s="159" t="s">
        <v>207</v>
      </c>
      <c r="H608" s="160">
        <v>12</v>
      </c>
      <c r="I608" s="161"/>
      <c r="L608" s="157"/>
      <c r="M608" s="162"/>
      <c r="T608" s="163"/>
      <c r="AT608" s="164" t="s">
        <v>218</v>
      </c>
      <c r="AU608" s="164" t="s">
        <v>85</v>
      </c>
      <c r="AV608" s="12" t="s">
        <v>85</v>
      </c>
      <c r="AW608" s="12" t="s">
        <v>37</v>
      </c>
      <c r="AX608" s="12" t="s">
        <v>75</v>
      </c>
      <c r="AY608" s="164" t="s">
        <v>147</v>
      </c>
    </row>
    <row r="609" spans="2:65" s="13" customFormat="1" ht="11.25">
      <c r="B609" s="165"/>
      <c r="D609" s="158" t="s">
        <v>218</v>
      </c>
      <c r="E609" s="166" t="s">
        <v>19</v>
      </c>
      <c r="F609" s="167" t="s">
        <v>390</v>
      </c>
      <c r="H609" s="166" t="s">
        <v>19</v>
      </c>
      <c r="I609" s="168"/>
      <c r="L609" s="165"/>
      <c r="M609" s="169"/>
      <c r="T609" s="170"/>
      <c r="AT609" s="166" t="s">
        <v>218</v>
      </c>
      <c r="AU609" s="166" t="s">
        <v>85</v>
      </c>
      <c r="AV609" s="13" t="s">
        <v>83</v>
      </c>
      <c r="AW609" s="13" t="s">
        <v>37</v>
      </c>
      <c r="AX609" s="13" t="s">
        <v>75</v>
      </c>
      <c r="AY609" s="166" t="s">
        <v>147</v>
      </c>
    </row>
    <row r="610" spans="2:65" s="12" customFormat="1" ht="11.25">
      <c r="B610" s="157"/>
      <c r="D610" s="158" t="s">
        <v>218</v>
      </c>
      <c r="E610" s="164" t="s">
        <v>19</v>
      </c>
      <c r="F610" s="159" t="s">
        <v>176</v>
      </c>
      <c r="H610" s="160">
        <v>6</v>
      </c>
      <c r="I610" s="161"/>
      <c r="L610" s="157"/>
      <c r="M610" s="162"/>
      <c r="T610" s="163"/>
      <c r="AT610" s="164" t="s">
        <v>218</v>
      </c>
      <c r="AU610" s="164" t="s">
        <v>85</v>
      </c>
      <c r="AV610" s="12" t="s">
        <v>85</v>
      </c>
      <c r="AW610" s="12" t="s">
        <v>37</v>
      </c>
      <c r="AX610" s="12" t="s">
        <v>75</v>
      </c>
      <c r="AY610" s="164" t="s">
        <v>147</v>
      </c>
    </row>
    <row r="611" spans="2:65" s="12" customFormat="1" ht="11.25">
      <c r="B611" s="157"/>
      <c r="D611" s="158" t="s">
        <v>218</v>
      </c>
      <c r="E611" s="164" t="s">
        <v>19</v>
      </c>
      <c r="F611" s="159" t="s">
        <v>176</v>
      </c>
      <c r="H611" s="160">
        <v>6</v>
      </c>
      <c r="I611" s="161"/>
      <c r="L611" s="157"/>
      <c r="M611" s="162"/>
      <c r="T611" s="163"/>
      <c r="AT611" s="164" t="s">
        <v>218</v>
      </c>
      <c r="AU611" s="164" t="s">
        <v>85</v>
      </c>
      <c r="AV611" s="12" t="s">
        <v>85</v>
      </c>
      <c r="AW611" s="12" t="s">
        <v>37</v>
      </c>
      <c r="AX611" s="12" t="s">
        <v>75</v>
      </c>
      <c r="AY611" s="164" t="s">
        <v>147</v>
      </c>
    </row>
    <row r="612" spans="2:65" s="12" customFormat="1" ht="11.25">
      <c r="B612" s="157"/>
      <c r="D612" s="158" t="s">
        <v>218</v>
      </c>
      <c r="E612" s="164" t="s">
        <v>19</v>
      </c>
      <c r="F612" s="159" t="s">
        <v>153</v>
      </c>
      <c r="H612" s="160">
        <v>4</v>
      </c>
      <c r="I612" s="161"/>
      <c r="L612" s="157"/>
      <c r="M612" s="162"/>
      <c r="T612" s="163"/>
      <c r="AT612" s="164" t="s">
        <v>218</v>
      </c>
      <c r="AU612" s="164" t="s">
        <v>85</v>
      </c>
      <c r="AV612" s="12" t="s">
        <v>85</v>
      </c>
      <c r="AW612" s="12" t="s">
        <v>37</v>
      </c>
      <c r="AX612" s="12" t="s">
        <v>75</v>
      </c>
      <c r="AY612" s="164" t="s">
        <v>147</v>
      </c>
    </row>
    <row r="613" spans="2:65" s="14" customFormat="1" ht="11.25">
      <c r="B613" s="171"/>
      <c r="D613" s="158" t="s">
        <v>218</v>
      </c>
      <c r="E613" s="172" t="s">
        <v>19</v>
      </c>
      <c r="F613" s="173" t="s">
        <v>256</v>
      </c>
      <c r="H613" s="174">
        <v>39</v>
      </c>
      <c r="I613" s="175"/>
      <c r="L613" s="171"/>
      <c r="M613" s="176"/>
      <c r="T613" s="177"/>
      <c r="AT613" s="172" t="s">
        <v>218</v>
      </c>
      <c r="AU613" s="172" t="s">
        <v>85</v>
      </c>
      <c r="AV613" s="14" t="s">
        <v>153</v>
      </c>
      <c r="AW613" s="14" t="s">
        <v>37</v>
      </c>
      <c r="AX613" s="14" t="s">
        <v>83</v>
      </c>
      <c r="AY613" s="172" t="s">
        <v>147</v>
      </c>
    </row>
    <row r="614" spans="2:65" s="1" customFormat="1" ht="21.75" customHeight="1">
      <c r="B614" s="32"/>
      <c r="C614" s="128" t="s">
        <v>843</v>
      </c>
      <c r="D614" s="128" t="s">
        <v>149</v>
      </c>
      <c r="E614" s="129" t="s">
        <v>1494</v>
      </c>
      <c r="F614" s="130" t="s">
        <v>1495</v>
      </c>
      <c r="G614" s="131" t="s">
        <v>236</v>
      </c>
      <c r="H614" s="132">
        <v>39</v>
      </c>
      <c r="I614" s="133"/>
      <c r="J614" s="134">
        <f>ROUND(I614*H614,2)</f>
        <v>0</v>
      </c>
      <c r="K614" s="135"/>
      <c r="L614" s="32"/>
      <c r="M614" s="136" t="s">
        <v>19</v>
      </c>
      <c r="N614" s="137" t="s">
        <v>46</v>
      </c>
      <c r="P614" s="138">
        <f>O614*H614</f>
        <v>0</v>
      </c>
      <c r="Q614" s="138">
        <v>0</v>
      </c>
      <c r="R614" s="138">
        <f>Q614*H614</f>
        <v>0</v>
      </c>
      <c r="S614" s="138">
        <v>0</v>
      </c>
      <c r="T614" s="139">
        <f>S614*H614</f>
        <v>0</v>
      </c>
      <c r="AR614" s="140" t="s">
        <v>233</v>
      </c>
      <c r="AT614" s="140" t="s">
        <v>149</v>
      </c>
      <c r="AU614" s="140" t="s">
        <v>85</v>
      </c>
      <c r="AY614" s="17" t="s">
        <v>147</v>
      </c>
      <c r="BE614" s="141">
        <f>IF(N614="základní",J614,0)</f>
        <v>0</v>
      </c>
      <c r="BF614" s="141">
        <f>IF(N614="snížená",J614,0)</f>
        <v>0</v>
      </c>
      <c r="BG614" s="141">
        <f>IF(N614="zákl. přenesená",J614,0)</f>
        <v>0</v>
      </c>
      <c r="BH614" s="141">
        <f>IF(N614="sníž. přenesená",J614,0)</f>
        <v>0</v>
      </c>
      <c r="BI614" s="141">
        <f>IF(N614="nulová",J614,0)</f>
        <v>0</v>
      </c>
      <c r="BJ614" s="17" t="s">
        <v>83</v>
      </c>
      <c r="BK614" s="141">
        <f>ROUND(I614*H614,2)</f>
        <v>0</v>
      </c>
      <c r="BL614" s="17" t="s">
        <v>233</v>
      </c>
      <c r="BM614" s="140" t="s">
        <v>1496</v>
      </c>
    </row>
    <row r="615" spans="2:65" s="13" customFormat="1" ht="11.25">
      <c r="B615" s="165"/>
      <c r="D615" s="158" t="s">
        <v>218</v>
      </c>
      <c r="E615" s="166" t="s">
        <v>19</v>
      </c>
      <c r="F615" s="167" t="s">
        <v>2063</v>
      </c>
      <c r="H615" s="166" t="s">
        <v>19</v>
      </c>
      <c r="I615" s="168"/>
      <c r="L615" s="165"/>
      <c r="M615" s="169"/>
      <c r="T615" s="170"/>
      <c r="AT615" s="166" t="s">
        <v>218</v>
      </c>
      <c r="AU615" s="166" t="s">
        <v>85</v>
      </c>
      <c r="AV615" s="13" t="s">
        <v>83</v>
      </c>
      <c r="AW615" s="13" t="s">
        <v>37</v>
      </c>
      <c r="AX615" s="13" t="s">
        <v>75</v>
      </c>
      <c r="AY615" s="166" t="s">
        <v>147</v>
      </c>
    </row>
    <row r="616" spans="2:65" s="13" customFormat="1" ht="11.25">
      <c r="B616" s="165"/>
      <c r="D616" s="158" t="s">
        <v>218</v>
      </c>
      <c r="E616" s="166" t="s">
        <v>19</v>
      </c>
      <c r="F616" s="167" t="s">
        <v>410</v>
      </c>
      <c r="H616" s="166" t="s">
        <v>19</v>
      </c>
      <c r="I616" s="168"/>
      <c r="L616" s="165"/>
      <c r="M616" s="169"/>
      <c r="T616" s="170"/>
      <c r="AT616" s="166" t="s">
        <v>218</v>
      </c>
      <c r="AU616" s="166" t="s">
        <v>85</v>
      </c>
      <c r="AV616" s="13" t="s">
        <v>83</v>
      </c>
      <c r="AW616" s="13" t="s">
        <v>37</v>
      </c>
      <c r="AX616" s="13" t="s">
        <v>75</v>
      </c>
      <c r="AY616" s="166" t="s">
        <v>147</v>
      </c>
    </row>
    <row r="617" spans="2:65" s="12" customFormat="1" ht="11.25">
      <c r="B617" s="157"/>
      <c r="D617" s="158" t="s">
        <v>218</v>
      </c>
      <c r="E617" s="164" t="s">
        <v>19</v>
      </c>
      <c r="F617" s="159" t="s">
        <v>1977</v>
      </c>
      <c r="H617" s="160">
        <v>11</v>
      </c>
      <c r="I617" s="161"/>
      <c r="L617" s="157"/>
      <c r="M617" s="162"/>
      <c r="T617" s="163"/>
      <c r="AT617" s="164" t="s">
        <v>218</v>
      </c>
      <c r="AU617" s="164" t="s">
        <v>85</v>
      </c>
      <c r="AV617" s="12" t="s">
        <v>85</v>
      </c>
      <c r="AW617" s="12" t="s">
        <v>37</v>
      </c>
      <c r="AX617" s="12" t="s">
        <v>75</v>
      </c>
      <c r="AY617" s="164" t="s">
        <v>147</v>
      </c>
    </row>
    <row r="618" spans="2:65" s="12" customFormat="1" ht="11.25">
      <c r="B618" s="157"/>
      <c r="D618" s="158" t="s">
        <v>218</v>
      </c>
      <c r="E618" s="164" t="s">
        <v>19</v>
      </c>
      <c r="F618" s="159" t="s">
        <v>1978</v>
      </c>
      <c r="H618" s="160">
        <v>12</v>
      </c>
      <c r="I618" s="161"/>
      <c r="L618" s="157"/>
      <c r="M618" s="162"/>
      <c r="T618" s="163"/>
      <c r="AT618" s="164" t="s">
        <v>218</v>
      </c>
      <c r="AU618" s="164" t="s">
        <v>85</v>
      </c>
      <c r="AV618" s="12" t="s">
        <v>85</v>
      </c>
      <c r="AW618" s="12" t="s">
        <v>37</v>
      </c>
      <c r="AX618" s="12" t="s">
        <v>75</v>
      </c>
      <c r="AY618" s="164" t="s">
        <v>147</v>
      </c>
    </row>
    <row r="619" spans="2:65" s="13" customFormat="1" ht="11.25">
      <c r="B619" s="165"/>
      <c r="D619" s="158" t="s">
        <v>218</v>
      </c>
      <c r="E619" s="166" t="s">
        <v>19</v>
      </c>
      <c r="F619" s="167" t="s">
        <v>390</v>
      </c>
      <c r="H619" s="166" t="s">
        <v>19</v>
      </c>
      <c r="I619" s="168"/>
      <c r="L619" s="165"/>
      <c r="M619" s="169"/>
      <c r="T619" s="170"/>
      <c r="AT619" s="166" t="s">
        <v>218</v>
      </c>
      <c r="AU619" s="166" t="s">
        <v>85</v>
      </c>
      <c r="AV619" s="13" t="s">
        <v>83</v>
      </c>
      <c r="AW619" s="13" t="s">
        <v>37</v>
      </c>
      <c r="AX619" s="13" t="s">
        <v>75</v>
      </c>
      <c r="AY619" s="166" t="s">
        <v>147</v>
      </c>
    </row>
    <row r="620" spans="2:65" s="12" customFormat="1" ht="11.25">
      <c r="B620" s="157"/>
      <c r="D620" s="158" t="s">
        <v>218</v>
      </c>
      <c r="E620" s="164" t="s">
        <v>19</v>
      </c>
      <c r="F620" s="159" t="s">
        <v>1979</v>
      </c>
      <c r="H620" s="160">
        <v>6</v>
      </c>
      <c r="I620" s="161"/>
      <c r="L620" s="157"/>
      <c r="M620" s="162"/>
      <c r="T620" s="163"/>
      <c r="AT620" s="164" t="s">
        <v>218</v>
      </c>
      <c r="AU620" s="164" t="s">
        <v>85</v>
      </c>
      <c r="AV620" s="12" t="s">
        <v>85</v>
      </c>
      <c r="AW620" s="12" t="s">
        <v>37</v>
      </c>
      <c r="AX620" s="12" t="s">
        <v>75</v>
      </c>
      <c r="AY620" s="164" t="s">
        <v>147</v>
      </c>
    </row>
    <row r="621" spans="2:65" s="12" customFormat="1" ht="11.25">
      <c r="B621" s="157"/>
      <c r="D621" s="158" t="s">
        <v>218</v>
      </c>
      <c r="E621" s="164" t="s">
        <v>19</v>
      </c>
      <c r="F621" s="159" t="s">
        <v>1979</v>
      </c>
      <c r="H621" s="160">
        <v>6</v>
      </c>
      <c r="I621" s="161"/>
      <c r="L621" s="157"/>
      <c r="M621" s="162"/>
      <c r="T621" s="163"/>
      <c r="AT621" s="164" t="s">
        <v>218</v>
      </c>
      <c r="AU621" s="164" t="s">
        <v>85</v>
      </c>
      <c r="AV621" s="12" t="s">
        <v>85</v>
      </c>
      <c r="AW621" s="12" t="s">
        <v>37</v>
      </c>
      <c r="AX621" s="12" t="s">
        <v>75</v>
      </c>
      <c r="AY621" s="164" t="s">
        <v>147</v>
      </c>
    </row>
    <row r="622" spans="2:65" s="12" customFormat="1" ht="11.25">
      <c r="B622" s="157"/>
      <c r="D622" s="158" t="s">
        <v>218</v>
      </c>
      <c r="E622" s="164" t="s">
        <v>19</v>
      </c>
      <c r="F622" s="159" t="s">
        <v>1980</v>
      </c>
      <c r="H622" s="160">
        <v>4</v>
      </c>
      <c r="I622" s="161"/>
      <c r="L622" s="157"/>
      <c r="M622" s="162"/>
      <c r="T622" s="163"/>
      <c r="AT622" s="164" t="s">
        <v>218</v>
      </c>
      <c r="AU622" s="164" t="s">
        <v>85</v>
      </c>
      <c r="AV622" s="12" t="s">
        <v>85</v>
      </c>
      <c r="AW622" s="12" t="s">
        <v>37</v>
      </c>
      <c r="AX622" s="12" t="s">
        <v>75</v>
      </c>
      <c r="AY622" s="164" t="s">
        <v>147</v>
      </c>
    </row>
    <row r="623" spans="2:65" s="14" customFormat="1" ht="11.25">
      <c r="B623" s="171"/>
      <c r="D623" s="158" t="s">
        <v>218</v>
      </c>
      <c r="E623" s="172" t="s">
        <v>19</v>
      </c>
      <c r="F623" s="173" t="s">
        <v>256</v>
      </c>
      <c r="H623" s="174">
        <v>39</v>
      </c>
      <c r="I623" s="175"/>
      <c r="L623" s="171"/>
      <c r="M623" s="176"/>
      <c r="T623" s="177"/>
      <c r="AT623" s="172" t="s">
        <v>218</v>
      </c>
      <c r="AU623" s="172" t="s">
        <v>85</v>
      </c>
      <c r="AV623" s="14" t="s">
        <v>153</v>
      </c>
      <c r="AW623" s="14" t="s">
        <v>37</v>
      </c>
      <c r="AX623" s="14" t="s">
        <v>83</v>
      </c>
      <c r="AY623" s="172" t="s">
        <v>147</v>
      </c>
    </row>
    <row r="624" spans="2:65" s="1" customFormat="1" ht="24.2" customHeight="1">
      <c r="B624" s="32"/>
      <c r="C624" s="128" t="s">
        <v>848</v>
      </c>
      <c r="D624" s="128" t="s">
        <v>149</v>
      </c>
      <c r="E624" s="129" t="s">
        <v>1499</v>
      </c>
      <c r="F624" s="130" t="s">
        <v>1500</v>
      </c>
      <c r="G624" s="131" t="s">
        <v>236</v>
      </c>
      <c r="H624" s="132">
        <v>39</v>
      </c>
      <c r="I624" s="133"/>
      <c r="J624" s="134">
        <f>ROUND(I624*H624,2)</f>
        <v>0</v>
      </c>
      <c r="K624" s="135"/>
      <c r="L624" s="32"/>
      <c r="M624" s="136" t="s">
        <v>19</v>
      </c>
      <c r="N624" s="137" t="s">
        <v>46</v>
      </c>
      <c r="P624" s="138">
        <f>O624*H624</f>
        <v>0</v>
      </c>
      <c r="Q624" s="138">
        <v>0</v>
      </c>
      <c r="R624" s="138">
        <f>Q624*H624</f>
        <v>0</v>
      </c>
      <c r="S624" s="138">
        <v>0</v>
      </c>
      <c r="T624" s="139">
        <f>S624*H624</f>
        <v>0</v>
      </c>
      <c r="AR624" s="140" t="s">
        <v>233</v>
      </c>
      <c r="AT624" s="140" t="s">
        <v>149</v>
      </c>
      <c r="AU624" s="140" t="s">
        <v>85</v>
      </c>
      <c r="AY624" s="17" t="s">
        <v>147</v>
      </c>
      <c r="BE624" s="141">
        <f>IF(N624="základní",J624,0)</f>
        <v>0</v>
      </c>
      <c r="BF624" s="141">
        <f>IF(N624="snížená",J624,0)</f>
        <v>0</v>
      </c>
      <c r="BG624" s="141">
        <f>IF(N624="zákl. přenesená",J624,0)</f>
        <v>0</v>
      </c>
      <c r="BH624" s="141">
        <f>IF(N624="sníž. přenesená",J624,0)</f>
        <v>0</v>
      </c>
      <c r="BI624" s="141">
        <f>IF(N624="nulová",J624,0)</f>
        <v>0</v>
      </c>
      <c r="BJ624" s="17" t="s">
        <v>83</v>
      </c>
      <c r="BK624" s="141">
        <f>ROUND(I624*H624,2)</f>
        <v>0</v>
      </c>
      <c r="BL624" s="17" t="s">
        <v>233</v>
      </c>
      <c r="BM624" s="140" t="s">
        <v>1501</v>
      </c>
    </row>
    <row r="625" spans="2:65" s="13" customFormat="1" ht="11.25">
      <c r="B625" s="165"/>
      <c r="D625" s="158" t="s">
        <v>218</v>
      </c>
      <c r="E625" s="166" t="s">
        <v>19</v>
      </c>
      <c r="F625" s="167" t="s">
        <v>2063</v>
      </c>
      <c r="H625" s="166" t="s">
        <v>19</v>
      </c>
      <c r="I625" s="168"/>
      <c r="L625" s="165"/>
      <c r="M625" s="169"/>
      <c r="T625" s="170"/>
      <c r="AT625" s="166" t="s">
        <v>218</v>
      </c>
      <c r="AU625" s="166" t="s">
        <v>85</v>
      </c>
      <c r="AV625" s="13" t="s">
        <v>83</v>
      </c>
      <c r="AW625" s="13" t="s">
        <v>37</v>
      </c>
      <c r="AX625" s="13" t="s">
        <v>75</v>
      </c>
      <c r="AY625" s="166" t="s">
        <v>147</v>
      </c>
    </row>
    <row r="626" spans="2:65" s="13" customFormat="1" ht="11.25">
      <c r="B626" s="165"/>
      <c r="D626" s="158" t="s">
        <v>218</v>
      </c>
      <c r="E626" s="166" t="s">
        <v>19</v>
      </c>
      <c r="F626" s="167" t="s">
        <v>410</v>
      </c>
      <c r="H626" s="166" t="s">
        <v>19</v>
      </c>
      <c r="I626" s="168"/>
      <c r="L626" s="165"/>
      <c r="M626" s="169"/>
      <c r="T626" s="170"/>
      <c r="AT626" s="166" t="s">
        <v>218</v>
      </c>
      <c r="AU626" s="166" t="s">
        <v>85</v>
      </c>
      <c r="AV626" s="13" t="s">
        <v>83</v>
      </c>
      <c r="AW626" s="13" t="s">
        <v>37</v>
      </c>
      <c r="AX626" s="13" t="s">
        <v>75</v>
      </c>
      <c r="AY626" s="166" t="s">
        <v>147</v>
      </c>
    </row>
    <row r="627" spans="2:65" s="12" customFormat="1" ht="11.25">
      <c r="B627" s="157"/>
      <c r="D627" s="158" t="s">
        <v>218</v>
      </c>
      <c r="E627" s="164" t="s">
        <v>19</v>
      </c>
      <c r="F627" s="159" t="s">
        <v>1977</v>
      </c>
      <c r="H627" s="160">
        <v>11</v>
      </c>
      <c r="I627" s="161"/>
      <c r="L627" s="157"/>
      <c r="M627" s="162"/>
      <c r="T627" s="163"/>
      <c r="AT627" s="164" t="s">
        <v>218</v>
      </c>
      <c r="AU627" s="164" t="s">
        <v>85</v>
      </c>
      <c r="AV627" s="12" t="s">
        <v>85</v>
      </c>
      <c r="AW627" s="12" t="s">
        <v>37</v>
      </c>
      <c r="AX627" s="12" t="s">
        <v>75</v>
      </c>
      <c r="AY627" s="164" t="s">
        <v>147</v>
      </c>
    </row>
    <row r="628" spans="2:65" s="12" customFormat="1" ht="11.25">
      <c r="B628" s="157"/>
      <c r="D628" s="158" t="s">
        <v>218</v>
      </c>
      <c r="E628" s="164" t="s">
        <v>19</v>
      </c>
      <c r="F628" s="159" t="s">
        <v>1978</v>
      </c>
      <c r="H628" s="160">
        <v>12</v>
      </c>
      <c r="I628" s="161"/>
      <c r="L628" s="157"/>
      <c r="M628" s="162"/>
      <c r="T628" s="163"/>
      <c r="AT628" s="164" t="s">
        <v>218</v>
      </c>
      <c r="AU628" s="164" t="s">
        <v>85</v>
      </c>
      <c r="AV628" s="12" t="s">
        <v>85</v>
      </c>
      <c r="AW628" s="12" t="s">
        <v>37</v>
      </c>
      <c r="AX628" s="12" t="s">
        <v>75</v>
      </c>
      <c r="AY628" s="164" t="s">
        <v>147</v>
      </c>
    </row>
    <row r="629" spans="2:65" s="13" customFormat="1" ht="11.25">
      <c r="B629" s="165"/>
      <c r="D629" s="158" t="s">
        <v>218</v>
      </c>
      <c r="E629" s="166" t="s">
        <v>19</v>
      </c>
      <c r="F629" s="167" t="s">
        <v>390</v>
      </c>
      <c r="H629" s="166" t="s">
        <v>19</v>
      </c>
      <c r="I629" s="168"/>
      <c r="L629" s="165"/>
      <c r="M629" s="169"/>
      <c r="T629" s="170"/>
      <c r="AT629" s="166" t="s">
        <v>218</v>
      </c>
      <c r="AU629" s="166" t="s">
        <v>85</v>
      </c>
      <c r="AV629" s="13" t="s">
        <v>83</v>
      </c>
      <c r="AW629" s="13" t="s">
        <v>37</v>
      </c>
      <c r="AX629" s="13" t="s">
        <v>75</v>
      </c>
      <c r="AY629" s="166" t="s">
        <v>147</v>
      </c>
    </row>
    <row r="630" spans="2:65" s="12" customFormat="1" ht="11.25">
      <c r="B630" s="157"/>
      <c r="D630" s="158" t="s">
        <v>218</v>
      </c>
      <c r="E630" s="164" t="s">
        <v>19</v>
      </c>
      <c r="F630" s="159" t="s">
        <v>1979</v>
      </c>
      <c r="H630" s="160">
        <v>6</v>
      </c>
      <c r="I630" s="161"/>
      <c r="L630" s="157"/>
      <c r="M630" s="162"/>
      <c r="T630" s="163"/>
      <c r="AT630" s="164" t="s">
        <v>218</v>
      </c>
      <c r="AU630" s="164" t="s">
        <v>85</v>
      </c>
      <c r="AV630" s="12" t="s">
        <v>85</v>
      </c>
      <c r="AW630" s="12" t="s">
        <v>37</v>
      </c>
      <c r="AX630" s="12" t="s">
        <v>75</v>
      </c>
      <c r="AY630" s="164" t="s">
        <v>147</v>
      </c>
    </row>
    <row r="631" spans="2:65" s="12" customFormat="1" ht="11.25">
      <c r="B631" s="157"/>
      <c r="D631" s="158" t="s">
        <v>218</v>
      </c>
      <c r="E631" s="164" t="s">
        <v>19</v>
      </c>
      <c r="F631" s="159" t="s">
        <v>1979</v>
      </c>
      <c r="H631" s="160">
        <v>6</v>
      </c>
      <c r="I631" s="161"/>
      <c r="L631" s="157"/>
      <c r="M631" s="162"/>
      <c r="T631" s="163"/>
      <c r="AT631" s="164" t="s">
        <v>218</v>
      </c>
      <c r="AU631" s="164" t="s">
        <v>85</v>
      </c>
      <c r="AV631" s="12" t="s">
        <v>85</v>
      </c>
      <c r="AW631" s="12" t="s">
        <v>37</v>
      </c>
      <c r="AX631" s="12" t="s">
        <v>75</v>
      </c>
      <c r="AY631" s="164" t="s">
        <v>147</v>
      </c>
    </row>
    <row r="632" spans="2:65" s="12" customFormat="1" ht="11.25">
      <c r="B632" s="157"/>
      <c r="D632" s="158" t="s">
        <v>218</v>
      </c>
      <c r="E632" s="164" t="s">
        <v>19</v>
      </c>
      <c r="F632" s="159" t="s">
        <v>1980</v>
      </c>
      <c r="H632" s="160">
        <v>4</v>
      </c>
      <c r="I632" s="161"/>
      <c r="L632" s="157"/>
      <c r="M632" s="162"/>
      <c r="T632" s="163"/>
      <c r="AT632" s="164" t="s">
        <v>218</v>
      </c>
      <c r="AU632" s="164" t="s">
        <v>85</v>
      </c>
      <c r="AV632" s="12" t="s">
        <v>85</v>
      </c>
      <c r="AW632" s="12" t="s">
        <v>37</v>
      </c>
      <c r="AX632" s="12" t="s">
        <v>75</v>
      </c>
      <c r="AY632" s="164" t="s">
        <v>147</v>
      </c>
    </row>
    <row r="633" spans="2:65" s="14" customFormat="1" ht="11.25">
      <c r="B633" s="171"/>
      <c r="D633" s="158" t="s">
        <v>218</v>
      </c>
      <c r="E633" s="172" t="s">
        <v>19</v>
      </c>
      <c r="F633" s="173" t="s">
        <v>256</v>
      </c>
      <c r="H633" s="174">
        <v>39</v>
      </c>
      <c r="I633" s="175"/>
      <c r="L633" s="171"/>
      <c r="M633" s="176"/>
      <c r="T633" s="177"/>
      <c r="AT633" s="172" t="s">
        <v>218</v>
      </c>
      <c r="AU633" s="172" t="s">
        <v>85</v>
      </c>
      <c r="AV633" s="14" t="s">
        <v>153</v>
      </c>
      <c r="AW633" s="14" t="s">
        <v>37</v>
      </c>
      <c r="AX633" s="14" t="s">
        <v>83</v>
      </c>
      <c r="AY633" s="172" t="s">
        <v>147</v>
      </c>
    </row>
    <row r="634" spans="2:65" s="1" customFormat="1" ht="24.2" customHeight="1">
      <c r="B634" s="32"/>
      <c r="C634" s="128" t="s">
        <v>853</v>
      </c>
      <c r="D634" s="128" t="s">
        <v>149</v>
      </c>
      <c r="E634" s="129" t="s">
        <v>1516</v>
      </c>
      <c r="F634" s="130" t="s">
        <v>1517</v>
      </c>
      <c r="G634" s="131" t="s">
        <v>236</v>
      </c>
      <c r="H634" s="132">
        <v>22</v>
      </c>
      <c r="I634" s="133"/>
      <c r="J634" s="134">
        <f>ROUND(I634*H634,2)</f>
        <v>0</v>
      </c>
      <c r="K634" s="135"/>
      <c r="L634" s="32"/>
      <c r="M634" s="136" t="s">
        <v>19</v>
      </c>
      <c r="N634" s="137" t="s">
        <v>46</v>
      </c>
      <c r="P634" s="138">
        <f>O634*H634</f>
        <v>0</v>
      </c>
      <c r="Q634" s="138">
        <v>2.2300000000000002E-3</v>
      </c>
      <c r="R634" s="138">
        <f>Q634*H634</f>
        <v>4.9060000000000006E-2</v>
      </c>
      <c r="S634" s="138">
        <v>0</v>
      </c>
      <c r="T634" s="139">
        <f>S634*H634</f>
        <v>0</v>
      </c>
      <c r="AR634" s="140" t="s">
        <v>233</v>
      </c>
      <c r="AT634" s="140" t="s">
        <v>149</v>
      </c>
      <c r="AU634" s="140" t="s">
        <v>85</v>
      </c>
      <c r="AY634" s="17" t="s">
        <v>147</v>
      </c>
      <c r="BE634" s="141">
        <f>IF(N634="základní",J634,0)</f>
        <v>0</v>
      </c>
      <c r="BF634" s="141">
        <f>IF(N634="snížená",J634,0)</f>
        <v>0</v>
      </c>
      <c r="BG634" s="141">
        <f>IF(N634="zákl. přenesená",J634,0)</f>
        <v>0</v>
      </c>
      <c r="BH634" s="141">
        <f>IF(N634="sníž. přenesená",J634,0)</f>
        <v>0</v>
      </c>
      <c r="BI634" s="141">
        <f>IF(N634="nulová",J634,0)</f>
        <v>0</v>
      </c>
      <c r="BJ634" s="17" t="s">
        <v>83</v>
      </c>
      <c r="BK634" s="141">
        <f>ROUND(I634*H634,2)</f>
        <v>0</v>
      </c>
      <c r="BL634" s="17" t="s">
        <v>233</v>
      </c>
      <c r="BM634" s="140" t="s">
        <v>1518</v>
      </c>
    </row>
    <row r="635" spans="2:65" s="13" customFormat="1" ht="11.25">
      <c r="B635" s="165"/>
      <c r="D635" s="158" t="s">
        <v>218</v>
      </c>
      <c r="E635" s="166" t="s">
        <v>19</v>
      </c>
      <c r="F635" s="167" t="s">
        <v>1407</v>
      </c>
      <c r="H635" s="166" t="s">
        <v>19</v>
      </c>
      <c r="I635" s="168"/>
      <c r="L635" s="165"/>
      <c r="M635" s="169"/>
      <c r="T635" s="170"/>
      <c r="AT635" s="166" t="s">
        <v>218</v>
      </c>
      <c r="AU635" s="166" t="s">
        <v>85</v>
      </c>
      <c r="AV635" s="13" t="s">
        <v>83</v>
      </c>
      <c r="AW635" s="13" t="s">
        <v>37</v>
      </c>
      <c r="AX635" s="13" t="s">
        <v>75</v>
      </c>
      <c r="AY635" s="166" t="s">
        <v>147</v>
      </c>
    </row>
    <row r="636" spans="2:65" s="12" customFormat="1" ht="11.25">
      <c r="B636" s="157"/>
      <c r="D636" s="158" t="s">
        <v>218</v>
      </c>
      <c r="E636" s="164" t="s">
        <v>19</v>
      </c>
      <c r="F636" s="159" t="s">
        <v>2049</v>
      </c>
      <c r="H636" s="160">
        <v>22</v>
      </c>
      <c r="I636" s="161"/>
      <c r="L636" s="157"/>
      <c r="M636" s="162"/>
      <c r="T636" s="163"/>
      <c r="AT636" s="164" t="s">
        <v>218</v>
      </c>
      <c r="AU636" s="164" t="s">
        <v>85</v>
      </c>
      <c r="AV636" s="12" t="s">
        <v>85</v>
      </c>
      <c r="AW636" s="12" t="s">
        <v>37</v>
      </c>
      <c r="AX636" s="12" t="s">
        <v>75</v>
      </c>
      <c r="AY636" s="164" t="s">
        <v>147</v>
      </c>
    </row>
    <row r="637" spans="2:65" s="14" customFormat="1" ht="11.25">
      <c r="B637" s="171"/>
      <c r="D637" s="158" t="s">
        <v>218</v>
      </c>
      <c r="E637" s="172" t="s">
        <v>19</v>
      </c>
      <c r="F637" s="173" t="s">
        <v>256</v>
      </c>
      <c r="H637" s="174">
        <v>22</v>
      </c>
      <c r="I637" s="175"/>
      <c r="L637" s="171"/>
      <c r="M637" s="176"/>
      <c r="T637" s="177"/>
      <c r="AT637" s="172" t="s">
        <v>218</v>
      </c>
      <c r="AU637" s="172" t="s">
        <v>85</v>
      </c>
      <c r="AV637" s="14" t="s">
        <v>153</v>
      </c>
      <c r="AW637" s="14" t="s">
        <v>37</v>
      </c>
      <c r="AX637" s="14" t="s">
        <v>83</v>
      </c>
      <c r="AY637" s="172" t="s">
        <v>147</v>
      </c>
    </row>
    <row r="638" spans="2:65" s="1" customFormat="1" ht="24.2" customHeight="1">
      <c r="B638" s="32"/>
      <c r="C638" s="128" t="s">
        <v>884</v>
      </c>
      <c r="D638" s="128" t="s">
        <v>149</v>
      </c>
      <c r="E638" s="129" t="s">
        <v>1520</v>
      </c>
      <c r="F638" s="130" t="s">
        <v>1521</v>
      </c>
      <c r="G638" s="131" t="s">
        <v>286</v>
      </c>
      <c r="H638" s="132">
        <v>3</v>
      </c>
      <c r="I638" s="133"/>
      <c r="J638" s="134">
        <f>ROUND(I638*H638,2)</f>
        <v>0</v>
      </c>
      <c r="K638" s="135"/>
      <c r="L638" s="32"/>
      <c r="M638" s="136" t="s">
        <v>19</v>
      </c>
      <c r="N638" s="137" t="s">
        <v>46</v>
      </c>
      <c r="P638" s="138">
        <f>O638*H638</f>
        <v>0</v>
      </c>
      <c r="Q638" s="138">
        <v>1.5E-3</v>
      </c>
      <c r="R638" s="138">
        <f>Q638*H638</f>
        <v>4.5000000000000005E-3</v>
      </c>
      <c r="S638" s="138">
        <v>0</v>
      </c>
      <c r="T638" s="139">
        <f>S638*H638</f>
        <v>0</v>
      </c>
      <c r="AR638" s="140" t="s">
        <v>233</v>
      </c>
      <c r="AT638" s="140" t="s">
        <v>149</v>
      </c>
      <c r="AU638" s="140" t="s">
        <v>85</v>
      </c>
      <c r="AY638" s="17" t="s">
        <v>147</v>
      </c>
      <c r="BE638" s="141">
        <f>IF(N638="základní",J638,0)</f>
        <v>0</v>
      </c>
      <c r="BF638" s="141">
        <f>IF(N638="snížená",J638,0)</f>
        <v>0</v>
      </c>
      <c r="BG638" s="141">
        <f>IF(N638="zákl. přenesená",J638,0)</f>
        <v>0</v>
      </c>
      <c r="BH638" s="141">
        <f>IF(N638="sníž. přenesená",J638,0)</f>
        <v>0</v>
      </c>
      <c r="BI638" s="141">
        <f>IF(N638="nulová",J638,0)</f>
        <v>0</v>
      </c>
      <c r="BJ638" s="17" t="s">
        <v>83</v>
      </c>
      <c r="BK638" s="141">
        <f>ROUND(I638*H638,2)</f>
        <v>0</v>
      </c>
      <c r="BL638" s="17" t="s">
        <v>233</v>
      </c>
      <c r="BM638" s="140" t="s">
        <v>1522</v>
      </c>
    </row>
    <row r="639" spans="2:65" s="1" customFormat="1" ht="11.25">
      <c r="B639" s="32"/>
      <c r="D639" s="142" t="s">
        <v>155</v>
      </c>
      <c r="F639" s="143" t="s">
        <v>1523</v>
      </c>
      <c r="I639" s="144"/>
      <c r="L639" s="32"/>
      <c r="M639" s="145"/>
      <c r="T639" s="53"/>
      <c r="AT639" s="17" t="s">
        <v>155</v>
      </c>
      <c r="AU639" s="17" t="s">
        <v>85</v>
      </c>
    </row>
    <row r="640" spans="2:65" s="12" customFormat="1" ht="11.25">
      <c r="B640" s="157"/>
      <c r="D640" s="158" t="s">
        <v>218</v>
      </c>
      <c r="E640" s="164" t="s">
        <v>19</v>
      </c>
      <c r="F640" s="159" t="s">
        <v>162</v>
      </c>
      <c r="H640" s="160">
        <v>3</v>
      </c>
      <c r="I640" s="161"/>
      <c r="L640" s="157"/>
      <c r="M640" s="162"/>
      <c r="T640" s="163"/>
      <c r="AT640" s="164" t="s">
        <v>218</v>
      </c>
      <c r="AU640" s="164" t="s">
        <v>85</v>
      </c>
      <c r="AV640" s="12" t="s">
        <v>85</v>
      </c>
      <c r="AW640" s="12" t="s">
        <v>37</v>
      </c>
      <c r="AX640" s="12" t="s">
        <v>83</v>
      </c>
      <c r="AY640" s="164" t="s">
        <v>147</v>
      </c>
    </row>
    <row r="641" spans="2:65" s="1" customFormat="1" ht="24.2" customHeight="1">
      <c r="B641" s="32"/>
      <c r="C641" s="128" t="s">
        <v>890</v>
      </c>
      <c r="D641" s="128" t="s">
        <v>149</v>
      </c>
      <c r="E641" s="129" t="s">
        <v>1525</v>
      </c>
      <c r="F641" s="130" t="s">
        <v>1526</v>
      </c>
      <c r="G641" s="131" t="s">
        <v>286</v>
      </c>
      <c r="H641" s="132">
        <v>3</v>
      </c>
      <c r="I641" s="133"/>
      <c r="J641" s="134">
        <f>ROUND(I641*H641,2)</f>
        <v>0</v>
      </c>
      <c r="K641" s="135"/>
      <c r="L641" s="32"/>
      <c r="M641" s="136" t="s">
        <v>19</v>
      </c>
      <c r="N641" s="137" t="s">
        <v>46</v>
      </c>
      <c r="P641" s="138">
        <f>O641*H641</f>
        <v>0</v>
      </c>
      <c r="Q641" s="138">
        <v>2.0200000000000001E-3</v>
      </c>
      <c r="R641" s="138">
        <f>Q641*H641</f>
        <v>6.0600000000000003E-3</v>
      </c>
      <c r="S641" s="138">
        <v>0</v>
      </c>
      <c r="T641" s="139">
        <f>S641*H641</f>
        <v>0</v>
      </c>
      <c r="AR641" s="140" t="s">
        <v>233</v>
      </c>
      <c r="AT641" s="140" t="s">
        <v>149</v>
      </c>
      <c r="AU641" s="140" t="s">
        <v>85</v>
      </c>
      <c r="AY641" s="17" t="s">
        <v>147</v>
      </c>
      <c r="BE641" s="141">
        <f>IF(N641="základní",J641,0)</f>
        <v>0</v>
      </c>
      <c r="BF641" s="141">
        <f>IF(N641="snížená",J641,0)</f>
        <v>0</v>
      </c>
      <c r="BG641" s="141">
        <f>IF(N641="zákl. přenesená",J641,0)</f>
        <v>0</v>
      </c>
      <c r="BH641" s="141">
        <f>IF(N641="sníž. přenesená",J641,0)</f>
        <v>0</v>
      </c>
      <c r="BI641" s="141">
        <f>IF(N641="nulová",J641,0)</f>
        <v>0</v>
      </c>
      <c r="BJ641" s="17" t="s">
        <v>83</v>
      </c>
      <c r="BK641" s="141">
        <f>ROUND(I641*H641,2)</f>
        <v>0</v>
      </c>
      <c r="BL641" s="17" t="s">
        <v>233</v>
      </c>
      <c r="BM641" s="140" t="s">
        <v>1527</v>
      </c>
    </row>
    <row r="642" spans="2:65" s="1" customFormat="1" ht="11.25">
      <c r="B642" s="32"/>
      <c r="D642" s="142" t="s">
        <v>155</v>
      </c>
      <c r="F642" s="143" t="s">
        <v>1528</v>
      </c>
      <c r="I642" s="144"/>
      <c r="L642" s="32"/>
      <c r="M642" s="145"/>
      <c r="T642" s="53"/>
      <c r="AT642" s="17" t="s">
        <v>155</v>
      </c>
      <c r="AU642" s="17" t="s">
        <v>85</v>
      </c>
    </row>
    <row r="643" spans="2:65" s="12" customFormat="1" ht="11.25">
      <c r="B643" s="157"/>
      <c r="D643" s="158" t="s">
        <v>218</v>
      </c>
      <c r="E643" s="164" t="s">
        <v>19</v>
      </c>
      <c r="F643" s="159" t="s">
        <v>162</v>
      </c>
      <c r="H643" s="160">
        <v>3</v>
      </c>
      <c r="I643" s="161"/>
      <c r="L643" s="157"/>
      <c r="M643" s="162"/>
      <c r="T643" s="163"/>
      <c r="AT643" s="164" t="s">
        <v>218</v>
      </c>
      <c r="AU643" s="164" t="s">
        <v>85</v>
      </c>
      <c r="AV643" s="12" t="s">
        <v>85</v>
      </c>
      <c r="AW643" s="12" t="s">
        <v>37</v>
      </c>
      <c r="AX643" s="12" t="s">
        <v>83</v>
      </c>
      <c r="AY643" s="164" t="s">
        <v>147</v>
      </c>
    </row>
    <row r="644" spans="2:65" s="1" customFormat="1" ht="16.5" customHeight="1">
      <c r="B644" s="32"/>
      <c r="C644" s="128" t="s">
        <v>900</v>
      </c>
      <c r="D644" s="128" t="s">
        <v>149</v>
      </c>
      <c r="E644" s="129" t="s">
        <v>1539</v>
      </c>
      <c r="F644" s="130" t="s">
        <v>1540</v>
      </c>
      <c r="G644" s="131" t="s">
        <v>236</v>
      </c>
      <c r="H644" s="132">
        <v>50</v>
      </c>
      <c r="I644" s="133"/>
      <c r="J644" s="134">
        <f>ROUND(I644*H644,2)</f>
        <v>0</v>
      </c>
      <c r="K644" s="135"/>
      <c r="L644" s="32"/>
      <c r="M644" s="136" t="s">
        <v>19</v>
      </c>
      <c r="N644" s="137" t="s">
        <v>46</v>
      </c>
      <c r="P644" s="138">
        <f>O644*H644</f>
        <v>0</v>
      </c>
      <c r="Q644" s="138">
        <v>0</v>
      </c>
      <c r="R644" s="138">
        <f>Q644*H644</f>
        <v>0</v>
      </c>
      <c r="S644" s="138">
        <v>0</v>
      </c>
      <c r="T644" s="139">
        <f>S644*H644</f>
        <v>0</v>
      </c>
      <c r="AR644" s="140" t="s">
        <v>233</v>
      </c>
      <c r="AT644" s="140" t="s">
        <v>149</v>
      </c>
      <c r="AU644" s="140" t="s">
        <v>85</v>
      </c>
      <c r="AY644" s="17" t="s">
        <v>147</v>
      </c>
      <c r="BE644" s="141">
        <f>IF(N644="základní",J644,0)</f>
        <v>0</v>
      </c>
      <c r="BF644" s="141">
        <f>IF(N644="snížená",J644,0)</f>
        <v>0</v>
      </c>
      <c r="BG644" s="141">
        <f>IF(N644="zákl. přenesená",J644,0)</f>
        <v>0</v>
      </c>
      <c r="BH644" s="141">
        <f>IF(N644="sníž. přenesená",J644,0)</f>
        <v>0</v>
      </c>
      <c r="BI644" s="141">
        <f>IF(N644="nulová",J644,0)</f>
        <v>0</v>
      </c>
      <c r="BJ644" s="17" t="s">
        <v>83</v>
      </c>
      <c r="BK644" s="141">
        <f>ROUND(I644*H644,2)</f>
        <v>0</v>
      </c>
      <c r="BL644" s="17" t="s">
        <v>233</v>
      </c>
      <c r="BM644" s="140" t="s">
        <v>1541</v>
      </c>
    </row>
    <row r="645" spans="2:65" s="1" customFormat="1" ht="11.25">
      <c r="B645" s="32"/>
      <c r="D645" s="142" t="s">
        <v>155</v>
      </c>
      <c r="F645" s="143" t="s">
        <v>1542</v>
      </c>
      <c r="I645" s="144"/>
      <c r="L645" s="32"/>
      <c r="M645" s="145"/>
      <c r="T645" s="53"/>
      <c r="AT645" s="17" t="s">
        <v>155</v>
      </c>
      <c r="AU645" s="17" t="s">
        <v>85</v>
      </c>
    </row>
    <row r="646" spans="2:65" s="12" customFormat="1" ht="11.25">
      <c r="B646" s="157"/>
      <c r="D646" s="158" t="s">
        <v>218</v>
      </c>
      <c r="E646" s="164" t="s">
        <v>19</v>
      </c>
      <c r="F646" s="159" t="s">
        <v>506</v>
      </c>
      <c r="H646" s="160">
        <v>50</v>
      </c>
      <c r="I646" s="161"/>
      <c r="L646" s="157"/>
      <c r="M646" s="162"/>
      <c r="T646" s="163"/>
      <c r="AT646" s="164" t="s">
        <v>218</v>
      </c>
      <c r="AU646" s="164" t="s">
        <v>85</v>
      </c>
      <c r="AV646" s="12" t="s">
        <v>85</v>
      </c>
      <c r="AW646" s="12" t="s">
        <v>37</v>
      </c>
      <c r="AX646" s="12" t="s">
        <v>83</v>
      </c>
      <c r="AY646" s="164" t="s">
        <v>147</v>
      </c>
    </row>
    <row r="647" spans="2:65" s="1" customFormat="1" ht="49.15" customHeight="1">
      <c r="B647" s="32"/>
      <c r="C647" s="128" t="s">
        <v>907</v>
      </c>
      <c r="D647" s="128" t="s">
        <v>149</v>
      </c>
      <c r="E647" s="129" t="s">
        <v>1552</v>
      </c>
      <c r="F647" s="130" t="s">
        <v>1553</v>
      </c>
      <c r="G647" s="131" t="s">
        <v>189</v>
      </c>
      <c r="H647" s="132">
        <v>1.179</v>
      </c>
      <c r="I647" s="133"/>
      <c r="J647" s="134">
        <f>ROUND(I647*H647,2)</f>
        <v>0</v>
      </c>
      <c r="K647" s="135"/>
      <c r="L647" s="32"/>
      <c r="M647" s="136" t="s">
        <v>19</v>
      </c>
      <c r="N647" s="137" t="s">
        <v>46</v>
      </c>
      <c r="P647" s="138">
        <f>O647*H647</f>
        <v>0</v>
      </c>
      <c r="Q647" s="138">
        <v>0</v>
      </c>
      <c r="R647" s="138">
        <f>Q647*H647</f>
        <v>0</v>
      </c>
      <c r="S647" s="138">
        <v>0</v>
      </c>
      <c r="T647" s="139">
        <f>S647*H647</f>
        <v>0</v>
      </c>
      <c r="AR647" s="140" t="s">
        <v>233</v>
      </c>
      <c r="AT647" s="140" t="s">
        <v>149</v>
      </c>
      <c r="AU647" s="140" t="s">
        <v>85</v>
      </c>
      <c r="AY647" s="17" t="s">
        <v>147</v>
      </c>
      <c r="BE647" s="141">
        <f>IF(N647="základní",J647,0)</f>
        <v>0</v>
      </c>
      <c r="BF647" s="141">
        <f>IF(N647="snížená",J647,0)</f>
        <v>0</v>
      </c>
      <c r="BG647" s="141">
        <f>IF(N647="zákl. přenesená",J647,0)</f>
        <v>0</v>
      </c>
      <c r="BH647" s="141">
        <f>IF(N647="sníž. přenesená",J647,0)</f>
        <v>0</v>
      </c>
      <c r="BI647" s="141">
        <f>IF(N647="nulová",J647,0)</f>
        <v>0</v>
      </c>
      <c r="BJ647" s="17" t="s">
        <v>83</v>
      </c>
      <c r="BK647" s="141">
        <f>ROUND(I647*H647,2)</f>
        <v>0</v>
      </c>
      <c r="BL647" s="17" t="s">
        <v>233</v>
      </c>
      <c r="BM647" s="140" t="s">
        <v>1554</v>
      </c>
    </row>
    <row r="648" spans="2:65" s="1" customFormat="1" ht="11.25">
      <c r="B648" s="32"/>
      <c r="D648" s="142" t="s">
        <v>155</v>
      </c>
      <c r="F648" s="143" t="s">
        <v>1555</v>
      </c>
      <c r="I648" s="144"/>
      <c r="L648" s="32"/>
      <c r="M648" s="145"/>
      <c r="T648" s="53"/>
      <c r="AT648" s="17" t="s">
        <v>155</v>
      </c>
      <c r="AU648" s="17" t="s">
        <v>85</v>
      </c>
    </row>
    <row r="649" spans="2:65" s="11" customFormat="1" ht="22.9" customHeight="1">
      <c r="B649" s="116"/>
      <c r="D649" s="117" t="s">
        <v>74</v>
      </c>
      <c r="E649" s="126" t="s">
        <v>1586</v>
      </c>
      <c r="F649" s="126" t="s">
        <v>1587</v>
      </c>
      <c r="I649" s="119"/>
      <c r="J649" s="127">
        <f>BK649</f>
        <v>0</v>
      </c>
      <c r="L649" s="116"/>
      <c r="M649" s="121"/>
      <c r="P649" s="122">
        <f>P650+SUM(P651:P658)</f>
        <v>0</v>
      </c>
      <c r="R649" s="122">
        <f>R650+SUM(R651:R658)</f>
        <v>0</v>
      </c>
      <c r="T649" s="123">
        <f>T650+SUM(T651:T658)</f>
        <v>0</v>
      </c>
      <c r="AR649" s="117" t="s">
        <v>85</v>
      </c>
      <c r="AT649" s="124" t="s">
        <v>74</v>
      </c>
      <c r="AU649" s="124" t="s">
        <v>83</v>
      </c>
      <c r="AY649" s="117" t="s">
        <v>147</v>
      </c>
      <c r="BK649" s="125">
        <f>BK650+SUM(BK651:BK658)</f>
        <v>0</v>
      </c>
    </row>
    <row r="650" spans="2:65" s="1" customFormat="1" ht="24.2" customHeight="1">
      <c r="B650" s="32"/>
      <c r="C650" s="128" t="s">
        <v>913</v>
      </c>
      <c r="D650" s="128" t="s">
        <v>149</v>
      </c>
      <c r="E650" s="129" t="s">
        <v>1615</v>
      </c>
      <c r="F650" s="130" t="s">
        <v>2065</v>
      </c>
      <c r="G650" s="131" t="s">
        <v>286</v>
      </c>
      <c r="H650" s="132">
        <v>1</v>
      </c>
      <c r="I650" s="133"/>
      <c r="J650" s="134">
        <f>ROUND(I650*H650,2)</f>
        <v>0</v>
      </c>
      <c r="K650" s="135"/>
      <c r="L650" s="32"/>
      <c r="M650" s="136" t="s">
        <v>19</v>
      </c>
      <c r="N650" s="137" t="s">
        <v>46</v>
      </c>
      <c r="P650" s="138">
        <f>O650*H650</f>
        <v>0</v>
      </c>
      <c r="Q650" s="138">
        <v>0</v>
      </c>
      <c r="R650" s="138">
        <f>Q650*H650</f>
        <v>0</v>
      </c>
      <c r="S650" s="138">
        <v>0</v>
      </c>
      <c r="T650" s="139">
        <f>S650*H650</f>
        <v>0</v>
      </c>
      <c r="AR650" s="140" t="s">
        <v>233</v>
      </c>
      <c r="AT650" s="140" t="s">
        <v>149</v>
      </c>
      <c r="AU650" s="140" t="s">
        <v>85</v>
      </c>
      <c r="AY650" s="17" t="s">
        <v>147</v>
      </c>
      <c r="BE650" s="141">
        <f>IF(N650="základní",J650,0)</f>
        <v>0</v>
      </c>
      <c r="BF650" s="141">
        <f>IF(N650="snížená",J650,0)</f>
        <v>0</v>
      </c>
      <c r="BG650" s="141">
        <f>IF(N650="zákl. přenesená",J650,0)</f>
        <v>0</v>
      </c>
      <c r="BH650" s="141">
        <f>IF(N650="sníž. přenesená",J650,0)</f>
        <v>0</v>
      </c>
      <c r="BI650" s="141">
        <f>IF(N650="nulová",J650,0)</f>
        <v>0</v>
      </c>
      <c r="BJ650" s="17" t="s">
        <v>83</v>
      </c>
      <c r="BK650" s="141">
        <f>ROUND(I650*H650,2)</f>
        <v>0</v>
      </c>
      <c r="BL650" s="17" t="s">
        <v>233</v>
      </c>
      <c r="BM650" s="140" t="s">
        <v>1617</v>
      </c>
    </row>
    <row r="651" spans="2:65" s="1" customFormat="1" ht="29.25">
      <c r="B651" s="32"/>
      <c r="D651" s="158" t="s">
        <v>650</v>
      </c>
      <c r="F651" s="178" t="s">
        <v>1606</v>
      </c>
      <c r="I651" s="144"/>
      <c r="L651" s="32"/>
      <c r="M651" s="145"/>
      <c r="T651" s="53"/>
      <c r="AT651" s="17" t="s">
        <v>650</v>
      </c>
      <c r="AU651" s="17" t="s">
        <v>85</v>
      </c>
    </row>
    <row r="652" spans="2:65" s="13" customFormat="1" ht="22.5">
      <c r="B652" s="165"/>
      <c r="D652" s="158" t="s">
        <v>218</v>
      </c>
      <c r="E652" s="166" t="s">
        <v>19</v>
      </c>
      <c r="F652" s="167" t="s">
        <v>2066</v>
      </c>
      <c r="H652" s="166" t="s">
        <v>19</v>
      </c>
      <c r="I652" s="168"/>
      <c r="L652" s="165"/>
      <c r="M652" s="169"/>
      <c r="T652" s="170"/>
      <c r="AT652" s="166" t="s">
        <v>218</v>
      </c>
      <c r="AU652" s="166" t="s">
        <v>85</v>
      </c>
      <c r="AV652" s="13" t="s">
        <v>83</v>
      </c>
      <c r="AW652" s="13" t="s">
        <v>37</v>
      </c>
      <c r="AX652" s="13" t="s">
        <v>75</v>
      </c>
      <c r="AY652" s="166" t="s">
        <v>147</v>
      </c>
    </row>
    <row r="653" spans="2:65" s="13" customFormat="1" ht="11.25">
      <c r="B653" s="165"/>
      <c r="D653" s="158" t="s">
        <v>218</v>
      </c>
      <c r="E653" s="166" t="s">
        <v>19</v>
      </c>
      <c r="F653" s="167" t="s">
        <v>1619</v>
      </c>
      <c r="H653" s="166" t="s">
        <v>19</v>
      </c>
      <c r="I653" s="168"/>
      <c r="L653" s="165"/>
      <c r="M653" s="169"/>
      <c r="T653" s="170"/>
      <c r="AT653" s="166" t="s">
        <v>218</v>
      </c>
      <c r="AU653" s="166" t="s">
        <v>85</v>
      </c>
      <c r="AV653" s="13" t="s">
        <v>83</v>
      </c>
      <c r="AW653" s="13" t="s">
        <v>37</v>
      </c>
      <c r="AX653" s="13" t="s">
        <v>75</v>
      </c>
      <c r="AY653" s="166" t="s">
        <v>147</v>
      </c>
    </row>
    <row r="654" spans="2:65" s="12" customFormat="1" ht="11.25">
      <c r="B654" s="157"/>
      <c r="D654" s="158" t="s">
        <v>218</v>
      </c>
      <c r="E654" s="164" t="s">
        <v>19</v>
      </c>
      <c r="F654" s="159" t="s">
        <v>83</v>
      </c>
      <c r="H654" s="160">
        <v>1</v>
      </c>
      <c r="I654" s="161"/>
      <c r="L654" s="157"/>
      <c r="M654" s="162"/>
      <c r="T654" s="163"/>
      <c r="AT654" s="164" t="s">
        <v>218</v>
      </c>
      <c r="AU654" s="164" t="s">
        <v>85</v>
      </c>
      <c r="AV654" s="12" t="s">
        <v>85</v>
      </c>
      <c r="AW654" s="12" t="s">
        <v>37</v>
      </c>
      <c r="AX654" s="12" t="s">
        <v>75</v>
      </c>
      <c r="AY654" s="164" t="s">
        <v>147</v>
      </c>
    </row>
    <row r="655" spans="2:65" s="14" customFormat="1" ht="11.25">
      <c r="B655" s="171"/>
      <c r="D655" s="158" t="s">
        <v>218</v>
      </c>
      <c r="E655" s="172" t="s">
        <v>19</v>
      </c>
      <c r="F655" s="173" t="s">
        <v>256</v>
      </c>
      <c r="H655" s="174">
        <v>1</v>
      </c>
      <c r="I655" s="175"/>
      <c r="L655" s="171"/>
      <c r="M655" s="176"/>
      <c r="T655" s="177"/>
      <c r="AT655" s="172" t="s">
        <v>218</v>
      </c>
      <c r="AU655" s="172" t="s">
        <v>85</v>
      </c>
      <c r="AV655" s="14" t="s">
        <v>153</v>
      </c>
      <c r="AW655" s="14" t="s">
        <v>37</v>
      </c>
      <c r="AX655" s="14" t="s">
        <v>83</v>
      </c>
      <c r="AY655" s="172" t="s">
        <v>147</v>
      </c>
    </row>
    <row r="656" spans="2:65" s="1" customFormat="1" ht="49.15" customHeight="1">
      <c r="B656" s="32"/>
      <c r="C656" s="128" t="s">
        <v>918</v>
      </c>
      <c r="D656" s="128" t="s">
        <v>149</v>
      </c>
      <c r="E656" s="129" t="s">
        <v>1680</v>
      </c>
      <c r="F656" s="130" t="s">
        <v>1681</v>
      </c>
      <c r="G656" s="131" t="s">
        <v>189</v>
      </c>
      <c r="H656" s="132">
        <v>2.3540000000000001</v>
      </c>
      <c r="I656" s="133"/>
      <c r="J656" s="134">
        <f>ROUND(I656*H656,2)</f>
        <v>0</v>
      </c>
      <c r="K656" s="135"/>
      <c r="L656" s="32"/>
      <c r="M656" s="136" t="s">
        <v>19</v>
      </c>
      <c r="N656" s="137" t="s">
        <v>46</v>
      </c>
      <c r="P656" s="138">
        <f>O656*H656</f>
        <v>0</v>
      </c>
      <c r="Q656" s="138">
        <v>0</v>
      </c>
      <c r="R656" s="138">
        <f>Q656*H656</f>
        <v>0</v>
      </c>
      <c r="S656" s="138">
        <v>0</v>
      </c>
      <c r="T656" s="139">
        <f>S656*H656</f>
        <v>0</v>
      </c>
      <c r="AR656" s="140" t="s">
        <v>233</v>
      </c>
      <c r="AT656" s="140" t="s">
        <v>149</v>
      </c>
      <c r="AU656" s="140" t="s">
        <v>85</v>
      </c>
      <c r="AY656" s="17" t="s">
        <v>147</v>
      </c>
      <c r="BE656" s="141">
        <f>IF(N656="základní",J656,0)</f>
        <v>0</v>
      </c>
      <c r="BF656" s="141">
        <f>IF(N656="snížená",J656,0)</f>
        <v>0</v>
      </c>
      <c r="BG656" s="141">
        <f>IF(N656="zákl. přenesená",J656,0)</f>
        <v>0</v>
      </c>
      <c r="BH656" s="141">
        <f>IF(N656="sníž. přenesená",J656,0)</f>
        <v>0</v>
      </c>
      <c r="BI656" s="141">
        <f>IF(N656="nulová",J656,0)</f>
        <v>0</v>
      </c>
      <c r="BJ656" s="17" t="s">
        <v>83</v>
      </c>
      <c r="BK656" s="141">
        <f>ROUND(I656*H656,2)</f>
        <v>0</v>
      </c>
      <c r="BL656" s="17" t="s">
        <v>233</v>
      </c>
      <c r="BM656" s="140" t="s">
        <v>1682</v>
      </c>
    </row>
    <row r="657" spans="2:65" s="1" customFormat="1" ht="11.25">
      <c r="B657" s="32"/>
      <c r="D657" s="142" t="s">
        <v>155</v>
      </c>
      <c r="F657" s="143" t="s">
        <v>1683</v>
      </c>
      <c r="I657" s="144"/>
      <c r="L657" s="32"/>
      <c r="M657" s="145"/>
      <c r="T657" s="53"/>
      <c r="AT657" s="17" t="s">
        <v>155</v>
      </c>
      <c r="AU657" s="17" t="s">
        <v>85</v>
      </c>
    </row>
    <row r="658" spans="2:65" s="11" customFormat="1" ht="20.85" customHeight="1">
      <c r="B658" s="116"/>
      <c r="D658" s="117" t="s">
        <v>74</v>
      </c>
      <c r="E658" s="126" t="s">
        <v>1684</v>
      </c>
      <c r="F658" s="126" t="s">
        <v>1685</v>
      </c>
      <c r="I658" s="119"/>
      <c r="J658" s="127">
        <f>BK658</f>
        <v>0</v>
      </c>
      <c r="L658" s="116"/>
      <c r="M658" s="121"/>
      <c r="P658" s="122">
        <f>SUM(P659:P673)</f>
        <v>0</v>
      </c>
      <c r="R658" s="122">
        <f>SUM(R659:R673)</f>
        <v>0</v>
      </c>
      <c r="T658" s="123">
        <f>SUM(T659:T673)</f>
        <v>0</v>
      </c>
      <c r="AR658" s="117" t="s">
        <v>85</v>
      </c>
      <c r="AT658" s="124" t="s">
        <v>74</v>
      </c>
      <c r="AU658" s="124" t="s">
        <v>85</v>
      </c>
      <c r="AY658" s="117" t="s">
        <v>147</v>
      </c>
      <c r="BK658" s="125">
        <f>SUM(BK659:BK673)</f>
        <v>0</v>
      </c>
    </row>
    <row r="659" spans="2:65" s="1" customFormat="1" ht="24.2" customHeight="1">
      <c r="B659" s="32"/>
      <c r="C659" s="128" t="s">
        <v>923</v>
      </c>
      <c r="D659" s="128" t="s">
        <v>149</v>
      </c>
      <c r="E659" s="129" t="s">
        <v>1687</v>
      </c>
      <c r="F659" s="130" t="s">
        <v>1688</v>
      </c>
      <c r="G659" s="131" t="s">
        <v>159</v>
      </c>
      <c r="H659" s="132">
        <v>191.50800000000001</v>
      </c>
      <c r="I659" s="133"/>
      <c r="J659" s="134">
        <f>ROUND(I659*H659,2)</f>
        <v>0</v>
      </c>
      <c r="K659" s="135"/>
      <c r="L659" s="32"/>
      <c r="M659" s="136" t="s">
        <v>19</v>
      </c>
      <c r="N659" s="137" t="s">
        <v>46</v>
      </c>
      <c r="P659" s="138">
        <f>O659*H659</f>
        <v>0</v>
      </c>
      <c r="Q659" s="138">
        <v>0</v>
      </c>
      <c r="R659" s="138">
        <f>Q659*H659</f>
        <v>0</v>
      </c>
      <c r="S659" s="138">
        <v>0</v>
      </c>
      <c r="T659" s="139">
        <f>S659*H659</f>
        <v>0</v>
      </c>
      <c r="AR659" s="140" t="s">
        <v>233</v>
      </c>
      <c r="AT659" s="140" t="s">
        <v>149</v>
      </c>
      <c r="AU659" s="140" t="s">
        <v>162</v>
      </c>
      <c r="AY659" s="17" t="s">
        <v>147</v>
      </c>
      <c r="BE659" s="141">
        <f>IF(N659="základní",J659,0)</f>
        <v>0</v>
      </c>
      <c r="BF659" s="141">
        <f>IF(N659="snížená",J659,0)</f>
        <v>0</v>
      </c>
      <c r="BG659" s="141">
        <f>IF(N659="zákl. přenesená",J659,0)</f>
        <v>0</v>
      </c>
      <c r="BH659" s="141">
        <f>IF(N659="sníž. přenesená",J659,0)</f>
        <v>0</v>
      </c>
      <c r="BI659" s="141">
        <f>IF(N659="nulová",J659,0)</f>
        <v>0</v>
      </c>
      <c r="BJ659" s="17" t="s">
        <v>83</v>
      </c>
      <c r="BK659" s="141">
        <f>ROUND(I659*H659,2)</f>
        <v>0</v>
      </c>
      <c r="BL659" s="17" t="s">
        <v>233</v>
      </c>
      <c r="BM659" s="140" t="s">
        <v>1689</v>
      </c>
    </row>
    <row r="660" spans="2:65" s="1" customFormat="1" ht="19.5">
      <c r="B660" s="32"/>
      <c r="D660" s="158" t="s">
        <v>650</v>
      </c>
      <c r="F660" s="178" t="s">
        <v>1690</v>
      </c>
      <c r="I660" s="144"/>
      <c r="L660" s="32"/>
      <c r="M660" s="145"/>
      <c r="T660" s="53"/>
      <c r="AT660" s="17" t="s">
        <v>650</v>
      </c>
      <c r="AU660" s="17" t="s">
        <v>162</v>
      </c>
    </row>
    <row r="661" spans="2:65" s="13" customFormat="1" ht="22.5">
      <c r="B661" s="165"/>
      <c r="D661" s="158" t="s">
        <v>218</v>
      </c>
      <c r="E661" s="166" t="s">
        <v>19</v>
      </c>
      <c r="F661" s="167" t="s">
        <v>2067</v>
      </c>
      <c r="H661" s="166" t="s">
        <v>19</v>
      </c>
      <c r="I661" s="168"/>
      <c r="L661" s="165"/>
      <c r="M661" s="169"/>
      <c r="T661" s="170"/>
      <c r="AT661" s="166" t="s">
        <v>218</v>
      </c>
      <c r="AU661" s="166" t="s">
        <v>162</v>
      </c>
      <c r="AV661" s="13" t="s">
        <v>83</v>
      </c>
      <c r="AW661" s="13" t="s">
        <v>37</v>
      </c>
      <c r="AX661" s="13" t="s">
        <v>75</v>
      </c>
      <c r="AY661" s="166" t="s">
        <v>147</v>
      </c>
    </row>
    <row r="662" spans="2:65" s="13" customFormat="1" ht="11.25">
      <c r="B662" s="165"/>
      <c r="D662" s="158" t="s">
        <v>218</v>
      </c>
      <c r="E662" s="166" t="s">
        <v>19</v>
      </c>
      <c r="F662" s="167" t="s">
        <v>1692</v>
      </c>
      <c r="H662" s="166" t="s">
        <v>19</v>
      </c>
      <c r="I662" s="168"/>
      <c r="L662" s="165"/>
      <c r="M662" s="169"/>
      <c r="T662" s="170"/>
      <c r="AT662" s="166" t="s">
        <v>218</v>
      </c>
      <c r="AU662" s="166" t="s">
        <v>162</v>
      </c>
      <c r="AV662" s="13" t="s">
        <v>83</v>
      </c>
      <c r="AW662" s="13" t="s">
        <v>37</v>
      </c>
      <c r="AX662" s="13" t="s">
        <v>75</v>
      </c>
      <c r="AY662" s="166" t="s">
        <v>147</v>
      </c>
    </row>
    <row r="663" spans="2:65" s="13" customFormat="1" ht="11.25">
      <c r="B663" s="165"/>
      <c r="D663" s="158" t="s">
        <v>218</v>
      </c>
      <c r="E663" s="166" t="s">
        <v>19</v>
      </c>
      <c r="F663" s="167" t="s">
        <v>1693</v>
      </c>
      <c r="H663" s="166" t="s">
        <v>19</v>
      </c>
      <c r="I663" s="168"/>
      <c r="L663" s="165"/>
      <c r="M663" s="169"/>
      <c r="T663" s="170"/>
      <c r="AT663" s="166" t="s">
        <v>218</v>
      </c>
      <c r="AU663" s="166" t="s">
        <v>162</v>
      </c>
      <c r="AV663" s="13" t="s">
        <v>83</v>
      </c>
      <c r="AW663" s="13" t="s">
        <v>37</v>
      </c>
      <c r="AX663" s="13" t="s">
        <v>75</v>
      </c>
      <c r="AY663" s="166" t="s">
        <v>147</v>
      </c>
    </row>
    <row r="664" spans="2:65" s="13" customFormat="1" ht="11.25">
      <c r="B664" s="165"/>
      <c r="D664" s="158" t="s">
        <v>218</v>
      </c>
      <c r="E664" s="166" t="s">
        <v>19</v>
      </c>
      <c r="F664" s="167" t="s">
        <v>410</v>
      </c>
      <c r="H664" s="166" t="s">
        <v>19</v>
      </c>
      <c r="I664" s="168"/>
      <c r="L664" s="165"/>
      <c r="M664" s="169"/>
      <c r="T664" s="170"/>
      <c r="AT664" s="166" t="s">
        <v>218</v>
      </c>
      <c r="AU664" s="166" t="s">
        <v>162</v>
      </c>
      <c r="AV664" s="13" t="s">
        <v>83</v>
      </c>
      <c r="AW664" s="13" t="s">
        <v>37</v>
      </c>
      <c r="AX664" s="13" t="s">
        <v>75</v>
      </c>
      <c r="AY664" s="166" t="s">
        <v>147</v>
      </c>
    </row>
    <row r="665" spans="2:65" s="12" customFormat="1" ht="11.25">
      <c r="B665" s="157"/>
      <c r="D665" s="158" t="s">
        <v>218</v>
      </c>
      <c r="E665" s="164" t="s">
        <v>19</v>
      </c>
      <c r="F665" s="159" t="s">
        <v>1939</v>
      </c>
      <c r="H665" s="160">
        <v>191.50800000000001</v>
      </c>
      <c r="I665" s="161"/>
      <c r="L665" s="157"/>
      <c r="M665" s="162"/>
      <c r="T665" s="163"/>
      <c r="AT665" s="164" t="s">
        <v>218</v>
      </c>
      <c r="AU665" s="164" t="s">
        <v>162</v>
      </c>
      <c r="AV665" s="12" t="s">
        <v>85</v>
      </c>
      <c r="AW665" s="12" t="s">
        <v>37</v>
      </c>
      <c r="AX665" s="12" t="s">
        <v>75</v>
      </c>
      <c r="AY665" s="164" t="s">
        <v>147</v>
      </c>
    </row>
    <row r="666" spans="2:65" s="14" customFormat="1" ht="11.25">
      <c r="B666" s="171"/>
      <c r="D666" s="158" t="s">
        <v>218</v>
      </c>
      <c r="E666" s="172" t="s">
        <v>19</v>
      </c>
      <c r="F666" s="173" t="s">
        <v>256</v>
      </c>
      <c r="H666" s="174">
        <v>191.50800000000001</v>
      </c>
      <c r="I666" s="175"/>
      <c r="L666" s="171"/>
      <c r="M666" s="176"/>
      <c r="T666" s="177"/>
      <c r="AT666" s="172" t="s">
        <v>218</v>
      </c>
      <c r="AU666" s="172" t="s">
        <v>162</v>
      </c>
      <c r="AV666" s="14" t="s">
        <v>153</v>
      </c>
      <c r="AW666" s="14" t="s">
        <v>37</v>
      </c>
      <c r="AX666" s="14" t="s">
        <v>83</v>
      </c>
      <c r="AY666" s="172" t="s">
        <v>147</v>
      </c>
    </row>
    <row r="667" spans="2:65" s="1" customFormat="1" ht="21.75" customHeight="1">
      <c r="B667" s="32"/>
      <c r="C667" s="128" t="s">
        <v>928</v>
      </c>
      <c r="D667" s="128" t="s">
        <v>149</v>
      </c>
      <c r="E667" s="129" t="s">
        <v>1696</v>
      </c>
      <c r="F667" s="130" t="s">
        <v>1697</v>
      </c>
      <c r="G667" s="131" t="s">
        <v>286</v>
      </c>
      <c r="H667" s="132">
        <v>349.2</v>
      </c>
      <c r="I667" s="133"/>
      <c r="J667" s="134">
        <f>ROUND(I667*H667,2)</f>
        <v>0</v>
      </c>
      <c r="K667" s="135"/>
      <c r="L667" s="32"/>
      <c r="M667" s="136" t="s">
        <v>19</v>
      </c>
      <c r="N667" s="137" t="s">
        <v>46</v>
      </c>
      <c r="P667" s="138">
        <f>O667*H667</f>
        <v>0</v>
      </c>
      <c r="Q667" s="138">
        <v>0</v>
      </c>
      <c r="R667" s="138">
        <f>Q667*H667</f>
        <v>0</v>
      </c>
      <c r="S667" s="138">
        <v>0</v>
      </c>
      <c r="T667" s="139">
        <f>S667*H667</f>
        <v>0</v>
      </c>
      <c r="AR667" s="140" t="s">
        <v>233</v>
      </c>
      <c r="AT667" s="140" t="s">
        <v>149</v>
      </c>
      <c r="AU667" s="140" t="s">
        <v>162</v>
      </c>
      <c r="AY667" s="17" t="s">
        <v>147</v>
      </c>
      <c r="BE667" s="141">
        <f>IF(N667="základní",J667,0)</f>
        <v>0</v>
      </c>
      <c r="BF667" s="141">
        <f>IF(N667="snížená",J667,0)</f>
        <v>0</v>
      </c>
      <c r="BG667" s="141">
        <f>IF(N667="zákl. přenesená",J667,0)</f>
        <v>0</v>
      </c>
      <c r="BH667" s="141">
        <f>IF(N667="sníž. přenesená",J667,0)</f>
        <v>0</v>
      </c>
      <c r="BI667" s="141">
        <f>IF(N667="nulová",J667,0)</f>
        <v>0</v>
      </c>
      <c r="BJ667" s="17" t="s">
        <v>83</v>
      </c>
      <c r="BK667" s="141">
        <f>ROUND(I667*H667,2)</f>
        <v>0</v>
      </c>
      <c r="BL667" s="17" t="s">
        <v>233</v>
      </c>
      <c r="BM667" s="140" t="s">
        <v>1698</v>
      </c>
    </row>
    <row r="668" spans="2:65" s="1" customFormat="1" ht="19.5">
      <c r="B668" s="32"/>
      <c r="D668" s="158" t="s">
        <v>650</v>
      </c>
      <c r="F668" s="178" t="s">
        <v>1690</v>
      </c>
      <c r="I668" s="144"/>
      <c r="L668" s="32"/>
      <c r="M668" s="145"/>
      <c r="T668" s="53"/>
      <c r="AT668" s="17" t="s">
        <v>650</v>
      </c>
      <c r="AU668" s="17" t="s">
        <v>162</v>
      </c>
    </row>
    <row r="669" spans="2:65" s="13" customFormat="1" ht="22.5">
      <c r="B669" s="165"/>
      <c r="D669" s="158" t="s">
        <v>218</v>
      </c>
      <c r="E669" s="166" t="s">
        <v>19</v>
      </c>
      <c r="F669" s="167" t="s">
        <v>1691</v>
      </c>
      <c r="H669" s="166" t="s">
        <v>19</v>
      </c>
      <c r="I669" s="168"/>
      <c r="L669" s="165"/>
      <c r="M669" s="169"/>
      <c r="T669" s="170"/>
      <c r="AT669" s="166" t="s">
        <v>218</v>
      </c>
      <c r="AU669" s="166" t="s">
        <v>162</v>
      </c>
      <c r="AV669" s="13" t="s">
        <v>83</v>
      </c>
      <c r="AW669" s="13" t="s">
        <v>37</v>
      </c>
      <c r="AX669" s="13" t="s">
        <v>75</v>
      </c>
      <c r="AY669" s="166" t="s">
        <v>147</v>
      </c>
    </row>
    <row r="670" spans="2:65" s="13" customFormat="1" ht="11.25">
      <c r="B670" s="165"/>
      <c r="D670" s="158" t="s">
        <v>218</v>
      </c>
      <c r="E670" s="166" t="s">
        <v>19</v>
      </c>
      <c r="F670" s="167" t="s">
        <v>1692</v>
      </c>
      <c r="H670" s="166" t="s">
        <v>19</v>
      </c>
      <c r="I670" s="168"/>
      <c r="L670" s="165"/>
      <c r="M670" s="169"/>
      <c r="T670" s="170"/>
      <c r="AT670" s="166" t="s">
        <v>218</v>
      </c>
      <c r="AU670" s="166" t="s">
        <v>162</v>
      </c>
      <c r="AV670" s="13" t="s">
        <v>83</v>
      </c>
      <c r="AW670" s="13" t="s">
        <v>37</v>
      </c>
      <c r="AX670" s="13" t="s">
        <v>75</v>
      </c>
      <c r="AY670" s="166" t="s">
        <v>147</v>
      </c>
    </row>
    <row r="671" spans="2:65" s="13" customFormat="1" ht="11.25">
      <c r="B671" s="165"/>
      <c r="D671" s="158" t="s">
        <v>218</v>
      </c>
      <c r="E671" s="166" t="s">
        <v>19</v>
      </c>
      <c r="F671" s="167" t="s">
        <v>410</v>
      </c>
      <c r="H671" s="166" t="s">
        <v>19</v>
      </c>
      <c r="I671" s="168"/>
      <c r="L671" s="165"/>
      <c r="M671" s="169"/>
      <c r="T671" s="170"/>
      <c r="AT671" s="166" t="s">
        <v>218</v>
      </c>
      <c r="AU671" s="166" t="s">
        <v>162</v>
      </c>
      <c r="AV671" s="13" t="s">
        <v>83</v>
      </c>
      <c r="AW671" s="13" t="s">
        <v>37</v>
      </c>
      <c r="AX671" s="13" t="s">
        <v>75</v>
      </c>
      <c r="AY671" s="166" t="s">
        <v>147</v>
      </c>
    </row>
    <row r="672" spans="2:65" s="12" customFormat="1" ht="11.25">
      <c r="B672" s="157"/>
      <c r="D672" s="158" t="s">
        <v>218</v>
      </c>
      <c r="E672" s="164" t="s">
        <v>19</v>
      </c>
      <c r="F672" s="159" t="s">
        <v>2068</v>
      </c>
      <c r="H672" s="160">
        <v>349.2</v>
      </c>
      <c r="I672" s="161"/>
      <c r="L672" s="157"/>
      <c r="M672" s="162"/>
      <c r="T672" s="163"/>
      <c r="AT672" s="164" t="s">
        <v>218</v>
      </c>
      <c r="AU672" s="164" t="s">
        <v>162</v>
      </c>
      <c r="AV672" s="12" t="s">
        <v>85</v>
      </c>
      <c r="AW672" s="12" t="s">
        <v>37</v>
      </c>
      <c r="AX672" s="12" t="s">
        <v>75</v>
      </c>
      <c r="AY672" s="164" t="s">
        <v>147</v>
      </c>
    </row>
    <row r="673" spans="2:65" s="14" customFormat="1" ht="11.25">
      <c r="B673" s="171"/>
      <c r="D673" s="158" t="s">
        <v>218</v>
      </c>
      <c r="E673" s="172" t="s">
        <v>19</v>
      </c>
      <c r="F673" s="173" t="s">
        <v>256</v>
      </c>
      <c r="H673" s="174">
        <v>349.2</v>
      </c>
      <c r="I673" s="175"/>
      <c r="L673" s="171"/>
      <c r="M673" s="176"/>
      <c r="T673" s="177"/>
      <c r="AT673" s="172" t="s">
        <v>218</v>
      </c>
      <c r="AU673" s="172" t="s">
        <v>162</v>
      </c>
      <c r="AV673" s="14" t="s">
        <v>153</v>
      </c>
      <c r="AW673" s="14" t="s">
        <v>37</v>
      </c>
      <c r="AX673" s="14" t="s">
        <v>83</v>
      </c>
      <c r="AY673" s="172" t="s">
        <v>147</v>
      </c>
    </row>
    <row r="674" spans="2:65" s="11" customFormat="1" ht="22.9" customHeight="1">
      <c r="B674" s="116"/>
      <c r="D674" s="117" t="s">
        <v>74</v>
      </c>
      <c r="E674" s="126" t="s">
        <v>1699</v>
      </c>
      <c r="F674" s="126" t="s">
        <v>1700</v>
      </c>
      <c r="I674" s="119"/>
      <c r="J674" s="127">
        <f>BK674</f>
        <v>0</v>
      </c>
      <c r="L674" s="116"/>
      <c r="M674" s="121"/>
      <c r="P674" s="122">
        <f>SUM(P675:P685)</f>
        <v>0</v>
      </c>
      <c r="R674" s="122">
        <f>SUM(R675:R685)</f>
        <v>1.092079</v>
      </c>
      <c r="T674" s="123">
        <f>SUM(T675:T685)</f>
        <v>0</v>
      </c>
      <c r="AR674" s="117" t="s">
        <v>85</v>
      </c>
      <c r="AT674" s="124" t="s">
        <v>74</v>
      </c>
      <c r="AU674" s="124" t="s">
        <v>83</v>
      </c>
      <c r="AY674" s="117" t="s">
        <v>147</v>
      </c>
      <c r="BK674" s="125">
        <f>SUM(BK675:BK685)</f>
        <v>0</v>
      </c>
    </row>
    <row r="675" spans="2:65" s="1" customFormat="1" ht="37.9" customHeight="1">
      <c r="B675" s="32"/>
      <c r="C675" s="128" t="s">
        <v>938</v>
      </c>
      <c r="D675" s="128" t="s">
        <v>149</v>
      </c>
      <c r="E675" s="129" t="s">
        <v>1702</v>
      </c>
      <c r="F675" s="130" t="s">
        <v>1703</v>
      </c>
      <c r="G675" s="131" t="s">
        <v>159</v>
      </c>
      <c r="H675" s="132">
        <v>17.899999999999999</v>
      </c>
      <c r="I675" s="133"/>
      <c r="J675" s="134">
        <f>ROUND(I675*H675,2)</f>
        <v>0</v>
      </c>
      <c r="K675" s="135"/>
      <c r="L675" s="32"/>
      <c r="M675" s="136" t="s">
        <v>19</v>
      </c>
      <c r="N675" s="137" t="s">
        <v>46</v>
      </c>
      <c r="P675" s="138">
        <f>O675*H675</f>
        <v>0</v>
      </c>
      <c r="Q675" s="138">
        <v>3.3399999999999999E-2</v>
      </c>
      <c r="R675" s="138">
        <f>Q675*H675</f>
        <v>0.59785999999999995</v>
      </c>
      <c r="S675" s="138">
        <v>0</v>
      </c>
      <c r="T675" s="139">
        <f>S675*H675</f>
        <v>0</v>
      </c>
      <c r="AR675" s="140" t="s">
        <v>233</v>
      </c>
      <c r="AT675" s="140" t="s">
        <v>149</v>
      </c>
      <c r="AU675" s="140" t="s">
        <v>85</v>
      </c>
      <c r="AY675" s="17" t="s">
        <v>147</v>
      </c>
      <c r="BE675" s="141">
        <f>IF(N675="základní",J675,0)</f>
        <v>0</v>
      </c>
      <c r="BF675" s="141">
        <f>IF(N675="snížená",J675,0)</f>
        <v>0</v>
      </c>
      <c r="BG675" s="141">
        <f>IF(N675="zákl. přenesená",J675,0)</f>
        <v>0</v>
      </c>
      <c r="BH675" s="141">
        <f>IF(N675="sníž. přenesená",J675,0)</f>
        <v>0</v>
      </c>
      <c r="BI675" s="141">
        <f>IF(N675="nulová",J675,0)</f>
        <v>0</v>
      </c>
      <c r="BJ675" s="17" t="s">
        <v>83</v>
      </c>
      <c r="BK675" s="141">
        <f>ROUND(I675*H675,2)</f>
        <v>0</v>
      </c>
      <c r="BL675" s="17" t="s">
        <v>233</v>
      </c>
      <c r="BM675" s="140" t="s">
        <v>1704</v>
      </c>
    </row>
    <row r="676" spans="2:65" s="1" customFormat="1" ht="11.25">
      <c r="B676" s="32"/>
      <c r="D676" s="142" t="s">
        <v>155</v>
      </c>
      <c r="F676" s="143" t="s">
        <v>1705</v>
      </c>
      <c r="I676" s="144"/>
      <c r="L676" s="32"/>
      <c r="M676" s="145"/>
      <c r="T676" s="53"/>
      <c r="AT676" s="17" t="s">
        <v>155</v>
      </c>
      <c r="AU676" s="17" t="s">
        <v>85</v>
      </c>
    </row>
    <row r="677" spans="2:65" s="13" customFormat="1" ht="11.25">
      <c r="B677" s="165"/>
      <c r="D677" s="158" t="s">
        <v>218</v>
      </c>
      <c r="E677" s="166" t="s">
        <v>19</v>
      </c>
      <c r="F677" s="167" t="s">
        <v>410</v>
      </c>
      <c r="H677" s="166" t="s">
        <v>19</v>
      </c>
      <c r="I677" s="168"/>
      <c r="L677" s="165"/>
      <c r="M677" s="169"/>
      <c r="T677" s="170"/>
      <c r="AT677" s="166" t="s">
        <v>218</v>
      </c>
      <c r="AU677" s="166" t="s">
        <v>85</v>
      </c>
      <c r="AV677" s="13" t="s">
        <v>83</v>
      </c>
      <c r="AW677" s="13" t="s">
        <v>37</v>
      </c>
      <c r="AX677" s="13" t="s">
        <v>75</v>
      </c>
      <c r="AY677" s="166" t="s">
        <v>147</v>
      </c>
    </row>
    <row r="678" spans="2:65" s="12" customFormat="1" ht="11.25">
      <c r="B678" s="157"/>
      <c r="D678" s="158" t="s">
        <v>218</v>
      </c>
      <c r="E678" s="164" t="s">
        <v>19</v>
      </c>
      <c r="F678" s="159" t="s">
        <v>2069</v>
      </c>
      <c r="H678" s="160">
        <v>10.9</v>
      </c>
      <c r="I678" s="161"/>
      <c r="L678" s="157"/>
      <c r="M678" s="162"/>
      <c r="T678" s="163"/>
      <c r="AT678" s="164" t="s">
        <v>218</v>
      </c>
      <c r="AU678" s="164" t="s">
        <v>85</v>
      </c>
      <c r="AV678" s="12" t="s">
        <v>85</v>
      </c>
      <c r="AW678" s="12" t="s">
        <v>37</v>
      </c>
      <c r="AX678" s="12" t="s">
        <v>75</v>
      </c>
      <c r="AY678" s="164" t="s">
        <v>147</v>
      </c>
    </row>
    <row r="679" spans="2:65" s="13" customFormat="1" ht="11.25">
      <c r="B679" s="165"/>
      <c r="D679" s="158" t="s">
        <v>218</v>
      </c>
      <c r="E679" s="166" t="s">
        <v>19</v>
      </c>
      <c r="F679" s="167" t="s">
        <v>390</v>
      </c>
      <c r="H679" s="166" t="s">
        <v>19</v>
      </c>
      <c r="I679" s="168"/>
      <c r="L679" s="165"/>
      <c r="M679" s="169"/>
      <c r="T679" s="170"/>
      <c r="AT679" s="166" t="s">
        <v>218</v>
      </c>
      <c r="AU679" s="166" t="s">
        <v>85</v>
      </c>
      <c r="AV679" s="13" t="s">
        <v>83</v>
      </c>
      <c r="AW679" s="13" t="s">
        <v>37</v>
      </c>
      <c r="AX679" s="13" t="s">
        <v>75</v>
      </c>
      <c r="AY679" s="166" t="s">
        <v>147</v>
      </c>
    </row>
    <row r="680" spans="2:65" s="12" customFormat="1" ht="11.25">
      <c r="B680" s="157"/>
      <c r="D680" s="158" t="s">
        <v>218</v>
      </c>
      <c r="E680" s="164" t="s">
        <v>19</v>
      </c>
      <c r="F680" s="159" t="s">
        <v>2070</v>
      </c>
      <c r="H680" s="160">
        <v>7</v>
      </c>
      <c r="I680" s="161"/>
      <c r="L680" s="157"/>
      <c r="M680" s="162"/>
      <c r="T680" s="163"/>
      <c r="AT680" s="164" t="s">
        <v>218</v>
      </c>
      <c r="AU680" s="164" t="s">
        <v>85</v>
      </c>
      <c r="AV680" s="12" t="s">
        <v>85</v>
      </c>
      <c r="AW680" s="12" t="s">
        <v>37</v>
      </c>
      <c r="AX680" s="12" t="s">
        <v>75</v>
      </c>
      <c r="AY680" s="164" t="s">
        <v>147</v>
      </c>
    </row>
    <row r="681" spans="2:65" s="14" customFormat="1" ht="11.25">
      <c r="B681" s="171"/>
      <c r="D681" s="158" t="s">
        <v>218</v>
      </c>
      <c r="E681" s="172" t="s">
        <v>19</v>
      </c>
      <c r="F681" s="173" t="s">
        <v>256</v>
      </c>
      <c r="H681" s="174">
        <v>17.899999999999999</v>
      </c>
      <c r="I681" s="175"/>
      <c r="L681" s="171"/>
      <c r="M681" s="176"/>
      <c r="T681" s="177"/>
      <c r="AT681" s="172" t="s">
        <v>218</v>
      </c>
      <c r="AU681" s="172" t="s">
        <v>85</v>
      </c>
      <c r="AV681" s="14" t="s">
        <v>153</v>
      </c>
      <c r="AW681" s="14" t="s">
        <v>37</v>
      </c>
      <c r="AX681" s="14" t="s">
        <v>83</v>
      </c>
      <c r="AY681" s="172" t="s">
        <v>147</v>
      </c>
    </row>
    <row r="682" spans="2:65" s="1" customFormat="1" ht="24.2" customHeight="1">
      <c r="B682" s="32"/>
      <c r="C682" s="146" t="s">
        <v>945</v>
      </c>
      <c r="D682" s="146" t="s">
        <v>213</v>
      </c>
      <c r="E682" s="147" t="s">
        <v>1708</v>
      </c>
      <c r="F682" s="148" t="s">
        <v>1709</v>
      </c>
      <c r="G682" s="149" t="s">
        <v>286</v>
      </c>
      <c r="H682" s="150">
        <v>945.12</v>
      </c>
      <c r="I682" s="151"/>
      <c r="J682" s="152">
        <f>ROUND(I682*H682,2)</f>
        <v>0</v>
      </c>
      <c r="K682" s="153"/>
      <c r="L682" s="154"/>
      <c r="M682" s="155" t="s">
        <v>19</v>
      </c>
      <c r="N682" s="156" t="s">
        <v>46</v>
      </c>
      <c r="P682" s="138">
        <f>O682*H682</f>
        <v>0</v>
      </c>
      <c r="Q682" s="138">
        <v>5.0000000000000001E-4</v>
      </c>
      <c r="R682" s="138">
        <f>Q682*H682</f>
        <v>0.47256000000000004</v>
      </c>
      <c r="S682" s="138">
        <v>0</v>
      </c>
      <c r="T682" s="139">
        <f>S682*H682</f>
        <v>0</v>
      </c>
      <c r="AR682" s="140" t="s">
        <v>330</v>
      </c>
      <c r="AT682" s="140" t="s">
        <v>213</v>
      </c>
      <c r="AU682" s="140" t="s">
        <v>85</v>
      </c>
      <c r="AY682" s="17" t="s">
        <v>147</v>
      </c>
      <c r="BE682" s="141">
        <f>IF(N682="základní",J682,0)</f>
        <v>0</v>
      </c>
      <c r="BF682" s="141">
        <f>IF(N682="snížená",J682,0)</f>
        <v>0</v>
      </c>
      <c r="BG682" s="141">
        <f>IF(N682="zákl. přenesená",J682,0)</f>
        <v>0</v>
      </c>
      <c r="BH682" s="141">
        <f>IF(N682="sníž. přenesená",J682,0)</f>
        <v>0</v>
      </c>
      <c r="BI682" s="141">
        <f>IF(N682="nulová",J682,0)</f>
        <v>0</v>
      </c>
      <c r="BJ682" s="17" t="s">
        <v>83</v>
      </c>
      <c r="BK682" s="141">
        <f>ROUND(I682*H682,2)</f>
        <v>0</v>
      </c>
      <c r="BL682" s="17" t="s">
        <v>233</v>
      </c>
      <c r="BM682" s="140" t="s">
        <v>1710</v>
      </c>
    </row>
    <row r="683" spans="2:65" s="12" customFormat="1" ht="11.25">
      <c r="B683" s="157"/>
      <c r="D683" s="158" t="s">
        <v>218</v>
      </c>
      <c r="F683" s="159" t="s">
        <v>2071</v>
      </c>
      <c r="H683" s="160">
        <v>945.12</v>
      </c>
      <c r="I683" s="161"/>
      <c r="L683" s="157"/>
      <c r="M683" s="162"/>
      <c r="T683" s="163"/>
      <c r="AT683" s="164" t="s">
        <v>218</v>
      </c>
      <c r="AU683" s="164" t="s">
        <v>85</v>
      </c>
      <c r="AV683" s="12" t="s">
        <v>85</v>
      </c>
      <c r="AW683" s="12" t="s">
        <v>4</v>
      </c>
      <c r="AX683" s="12" t="s">
        <v>83</v>
      </c>
      <c r="AY683" s="164" t="s">
        <v>147</v>
      </c>
    </row>
    <row r="684" spans="2:65" s="1" customFormat="1" ht="37.9" customHeight="1">
      <c r="B684" s="32"/>
      <c r="C684" s="128" t="s">
        <v>950</v>
      </c>
      <c r="D684" s="128" t="s">
        <v>149</v>
      </c>
      <c r="E684" s="129" t="s">
        <v>1713</v>
      </c>
      <c r="F684" s="130" t="s">
        <v>1714</v>
      </c>
      <c r="G684" s="131" t="s">
        <v>159</v>
      </c>
      <c r="H684" s="132">
        <v>17.899999999999999</v>
      </c>
      <c r="I684" s="133"/>
      <c r="J684" s="134">
        <f>ROUND(I684*H684,2)</f>
        <v>0</v>
      </c>
      <c r="K684" s="135"/>
      <c r="L684" s="32"/>
      <c r="M684" s="136" t="s">
        <v>19</v>
      </c>
      <c r="N684" s="137" t="s">
        <v>46</v>
      </c>
      <c r="P684" s="138">
        <f>O684*H684</f>
        <v>0</v>
      </c>
      <c r="Q684" s="138">
        <v>1.2099999999999999E-3</v>
      </c>
      <c r="R684" s="138">
        <f>Q684*H684</f>
        <v>2.1658999999999998E-2</v>
      </c>
      <c r="S684" s="138">
        <v>0</v>
      </c>
      <c r="T684" s="139">
        <f>S684*H684</f>
        <v>0</v>
      </c>
      <c r="AR684" s="140" t="s">
        <v>233</v>
      </c>
      <c r="AT684" s="140" t="s">
        <v>149</v>
      </c>
      <c r="AU684" s="140" t="s">
        <v>85</v>
      </c>
      <c r="AY684" s="17" t="s">
        <v>147</v>
      </c>
      <c r="BE684" s="141">
        <f>IF(N684="základní",J684,0)</f>
        <v>0</v>
      </c>
      <c r="BF684" s="141">
        <f>IF(N684="snížená",J684,0)</f>
        <v>0</v>
      </c>
      <c r="BG684" s="141">
        <f>IF(N684="zákl. přenesená",J684,0)</f>
        <v>0</v>
      </c>
      <c r="BH684" s="141">
        <f>IF(N684="sníž. přenesená",J684,0)</f>
        <v>0</v>
      </c>
      <c r="BI684" s="141">
        <f>IF(N684="nulová",J684,0)</f>
        <v>0</v>
      </c>
      <c r="BJ684" s="17" t="s">
        <v>83</v>
      </c>
      <c r="BK684" s="141">
        <f>ROUND(I684*H684,2)</f>
        <v>0</v>
      </c>
      <c r="BL684" s="17" t="s">
        <v>233</v>
      </c>
      <c r="BM684" s="140" t="s">
        <v>1715</v>
      </c>
    </row>
    <row r="685" spans="2:65" s="12" customFormat="1" ht="11.25">
      <c r="B685" s="157"/>
      <c r="D685" s="158" t="s">
        <v>218</v>
      </c>
      <c r="E685" s="164" t="s">
        <v>19</v>
      </c>
      <c r="F685" s="159" t="s">
        <v>2072</v>
      </c>
      <c r="H685" s="160">
        <v>17.899999999999999</v>
      </c>
      <c r="I685" s="161"/>
      <c r="L685" s="157"/>
      <c r="M685" s="179"/>
      <c r="N685" s="180"/>
      <c r="O685" s="180"/>
      <c r="P685" s="180"/>
      <c r="Q685" s="180"/>
      <c r="R685" s="180"/>
      <c r="S685" s="180"/>
      <c r="T685" s="181"/>
      <c r="AT685" s="164" t="s">
        <v>218</v>
      </c>
      <c r="AU685" s="164" t="s">
        <v>85</v>
      </c>
      <c r="AV685" s="12" t="s">
        <v>85</v>
      </c>
      <c r="AW685" s="12" t="s">
        <v>37</v>
      </c>
      <c r="AX685" s="12" t="s">
        <v>83</v>
      </c>
      <c r="AY685" s="164" t="s">
        <v>147</v>
      </c>
    </row>
    <row r="686" spans="2:65" s="1" customFormat="1" ht="6.95" customHeight="1">
      <c r="B686" s="41"/>
      <c r="C686" s="42"/>
      <c r="D686" s="42"/>
      <c r="E686" s="42"/>
      <c r="F686" s="42"/>
      <c r="G686" s="42"/>
      <c r="H686" s="42"/>
      <c r="I686" s="42"/>
      <c r="J686" s="42"/>
      <c r="K686" s="42"/>
      <c r="L686" s="32"/>
    </row>
  </sheetData>
  <sheetProtection algorithmName="SHA-512" hashValue="tb60GeDom/MXYv/H4a0BlvpV6BoRcx71i/ct+AgLQd5TQFktVkx9W6dcVgO0R+Zqm3t2SQDH235z+LBy60q8kw==" saltValue="s5KdT+R9pOwYi9EJhC4Gm/3sDZXuHYfbe/xpzA1iX9K8G2SKGu3l1rYIKFVDM/dVFUUvIEjorcXqd/ysjRrMwg==" spinCount="100000" sheet="1" objects="1" scenarios="1" formatColumns="0" formatRows="0" autoFilter="0"/>
  <autoFilter ref="C93:K685" xr:uid="{00000000-0009-0000-0000-000003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300-000000000000}"/>
    <hyperlink ref="F107" r:id="rId2" xr:uid="{00000000-0004-0000-0300-000001000000}"/>
    <hyperlink ref="F119" r:id="rId3" xr:uid="{00000000-0004-0000-0300-000002000000}"/>
    <hyperlink ref="F138" r:id="rId4" xr:uid="{00000000-0004-0000-0300-000003000000}"/>
    <hyperlink ref="F144" r:id="rId5" xr:uid="{00000000-0004-0000-0300-000004000000}"/>
    <hyperlink ref="F150" r:id="rId6" xr:uid="{00000000-0004-0000-0300-000005000000}"/>
    <hyperlink ref="F164" r:id="rId7" xr:uid="{00000000-0004-0000-0300-000006000000}"/>
    <hyperlink ref="F173" r:id="rId8" xr:uid="{00000000-0004-0000-0300-000007000000}"/>
    <hyperlink ref="F205" r:id="rId9" xr:uid="{00000000-0004-0000-0300-000008000000}"/>
    <hyperlink ref="F212" r:id="rId10" xr:uid="{00000000-0004-0000-0300-000009000000}"/>
    <hyperlink ref="F236" r:id="rId11" xr:uid="{00000000-0004-0000-0300-00000A000000}"/>
    <hyperlink ref="F260" r:id="rId12" xr:uid="{00000000-0004-0000-0300-00000B000000}"/>
    <hyperlink ref="F319" r:id="rId13" xr:uid="{00000000-0004-0000-0300-00000C000000}"/>
    <hyperlink ref="F326" r:id="rId14" xr:uid="{00000000-0004-0000-0300-00000D000000}"/>
    <hyperlink ref="F337" r:id="rId15" xr:uid="{00000000-0004-0000-0300-00000E000000}"/>
    <hyperlink ref="F356" r:id="rId16" xr:uid="{00000000-0004-0000-0300-00000F000000}"/>
    <hyperlink ref="F368" r:id="rId17" xr:uid="{00000000-0004-0000-0300-000010000000}"/>
    <hyperlink ref="F394" r:id="rId18" xr:uid="{00000000-0004-0000-0300-000011000000}"/>
    <hyperlink ref="F398" r:id="rId19" xr:uid="{00000000-0004-0000-0300-000012000000}"/>
    <hyperlink ref="F408" r:id="rId20" xr:uid="{00000000-0004-0000-0300-000013000000}"/>
    <hyperlink ref="F419" r:id="rId21" xr:uid="{00000000-0004-0000-0300-000014000000}"/>
    <hyperlink ref="F426" r:id="rId22" xr:uid="{00000000-0004-0000-0300-000015000000}"/>
    <hyperlink ref="F437" r:id="rId23" xr:uid="{00000000-0004-0000-0300-000016000000}"/>
    <hyperlink ref="F441" r:id="rId24" xr:uid="{00000000-0004-0000-0300-000017000000}"/>
    <hyperlink ref="F444" r:id="rId25" xr:uid="{00000000-0004-0000-0300-000018000000}"/>
    <hyperlink ref="F455" r:id="rId26" xr:uid="{00000000-0004-0000-0300-000019000000}"/>
    <hyperlink ref="F459" r:id="rId27" xr:uid="{00000000-0004-0000-0300-00001A000000}"/>
    <hyperlink ref="F462" r:id="rId28" xr:uid="{00000000-0004-0000-0300-00001B000000}"/>
    <hyperlink ref="F465" r:id="rId29" xr:uid="{00000000-0004-0000-0300-00001C000000}"/>
    <hyperlink ref="F476" r:id="rId30" xr:uid="{00000000-0004-0000-0300-00001D000000}"/>
    <hyperlink ref="F479" r:id="rId31" xr:uid="{00000000-0004-0000-0300-00001E000000}"/>
    <hyperlink ref="F498" r:id="rId32" xr:uid="{00000000-0004-0000-0300-00001F000000}"/>
    <hyperlink ref="F500" r:id="rId33" xr:uid="{00000000-0004-0000-0300-000020000000}"/>
    <hyperlink ref="F502" r:id="rId34" xr:uid="{00000000-0004-0000-0300-000021000000}"/>
    <hyperlink ref="F507" r:id="rId35" xr:uid="{00000000-0004-0000-0300-000022000000}"/>
    <hyperlink ref="F510" r:id="rId36" xr:uid="{00000000-0004-0000-0300-000023000000}"/>
    <hyperlink ref="F514" r:id="rId37" xr:uid="{00000000-0004-0000-0300-000024000000}"/>
    <hyperlink ref="F524" r:id="rId38" xr:uid="{00000000-0004-0000-0300-000025000000}"/>
    <hyperlink ref="F527" r:id="rId39" xr:uid="{00000000-0004-0000-0300-000026000000}"/>
    <hyperlink ref="F532" r:id="rId40" xr:uid="{00000000-0004-0000-0300-000027000000}"/>
    <hyperlink ref="F539" r:id="rId41" xr:uid="{00000000-0004-0000-0300-000028000000}"/>
    <hyperlink ref="F542" r:id="rId42" xr:uid="{00000000-0004-0000-0300-000029000000}"/>
    <hyperlink ref="F546" r:id="rId43" xr:uid="{00000000-0004-0000-0300-00002A000000}"/>
    <hyperlink ref="F551" r:id="rId44" xr:uid="{00000000-0004-0000-0300-00002B000000}"/>
    <hyperlink ref="F554" r:id="rId45" xr:uid="{00000000-0004-0000-0300-00002C000000}"/>
    <hyperlink ref="F557" r:id="rId46" xr:uid="{00000000-0004-0000-0300-00002D000000}"/>
    <hyperlink ref="F563" r:id="rId47" xr:uid="{00000000-0004-0000-0300-00002E000000}"/>
    <hyperlink ref="F567" r:id="rId48" xr:uid="{00000000-0004-0000-0300-00002F000000}"/>
    <hyperlink ref="F578" r:id="rId49" xr:uid="{00000000-0004-0000-0300-000030000000}"/>
    <hyperlink ref="F583" r:id="rId50" xr:uid="{00000000-0004-0000-0300-000031000000}"/>
    <hyperlink ref="F586" r:id="rId51" xr:uid="{00000000-0004-0000-0300-000032000000}"/>
    <hyperlink ref="F592" r:id="rId52" xr:uid="{00000000-0004-0000-0300-000033000000}"/>
    <hyperlink ref="F594" r:id="rId53" xr:uid="{00000000-0004-0000-0300-000034000000}"/>
    <hyperlink ref="F639" r:id="rId54" xr:uid="{00000000-0004-0000-0300-000035000000}"/>
    <hyperlink ref="F642" r:id="rId55" xr:uid="{00000000-0004-0000-0300-000036000000}"/>
    <hyperlink ref="F645" r:id="rId56" xr:uid="{00000000-0004-0000-0300-000037000000}"/>
    <hyperlink ref="F648" r:id="rId57" xr:uid="{00000000-0004-0000-0300-000038000000}"/>
    <hyperlink ref="F657" r:id="rId58" xr:uid="{00000000-0004-0000-0300-000039000000}"/>
    <hyperlink ref="F676" r:id="rId59" xr:uid="{00000000-0004-0000-0300-00003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98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OA Vlašim – Dokončení PD – Revitalizace obvodového pláště</v>
      </c>
      <c r="F7" s="309"/>
      <c r="G7" s="309"/>
      <c r="H7" s="309"/>
      <c r="L7" s="20"/>
    </row>
    <row r="8" spans="2:46" s="1" customFormat="1" ht="12" customHeight="1">
      <c r="B8" s="32"/>
      <c r="D8" s="27" t="s">
        <v>99</v>
      </c>
      <c r="L8" s="32"/>
    </row>
    <row r="9" spans="2:46" s="1" customFormat="1" ht="16.5" customHeight="1">
      <c r="B9" s="32"/>
      <c r="E9" s="271" t="s">
        <v>2073</v>
      </c>
      <c r="F9" s="310"/>
      <c r="G9" s="310"/>
      <c r="H9" s="31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1752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1752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1" t="str">
        <f>'Rekapitulace stavby'!E14</f>
        <v>Vyplň údaj</v>
      </c>
      <c r="F18" s="292"/>
      <c r="G18" s="292"/>
      <c r="H18" s="292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34</v>
      </c>
      <c r="L23" s="32"/>
    </row>
    <row r="24" spans="2:12" s="1" customFormat="1" ht="18" customHeight="1">
      <c r="B24" s="32"/>
      <c r="E24" s="25" t="s">
        <v>35</v>
      </c>
      <c r="I24" s="27" t="s">
        <v>29</v>
      </c>
      <c r="J24" s="25" t="s">
        <v>36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6"/>
      <c r="E27" s="297" t="s">
        <v>19</v>
      </c>
      <c r="F27" s="297"/>
      <c r="G27" s="297"/>
      <c r="H27" s="29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41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8">
        <f>ROUND((SUM(BE84:BE147)),  2)</f>
        <v>0</v>
      </c>
      <c r="I33" s="89">
        <v>0.21</v>
      </c>
      <c r="J33" s="88">
        <f>ROUND(((SUM(BE84:BE147))*I33),  2)</f>
        <v>0</v>
      </c>
      <c r="L33" s="32"/>
    </row>
    <row r="34" spans="2:12" s="1" customFormat="1" ht="14.45" customHeight="1">
      <c r="B34" s="32"/>
      <c r="E34" s="27" t="s">
        <v>47</v>
      </c>
      <c r="F34" s="88">
        <f>ROUND((SUM(BF84:BF147)),  2)</f>
        <v>0</v>
      </c>
      <c r="I34" s="89">
        <v>0.15</v>
      </c>
      <c r="J34" s="88">
        <f>ROUND(((SUM(BF84:BF147))*I34),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8">
        <f>ROUND((SUM(BG84:BG147)),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8">
        <f>ROUND((SUM(BH84:BH147)),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8">
        <f>ROUND((SUM(BI84:BI147)),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51</v>
      </c>
      <c r="E39" s="54"/>
      <c r="F39" s="54"/>
      <c r="G39" s="92" t="s">
        <v>52</v>
      </c>
      <c r="H39" s="93" t="s">
        <v>53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OA Vlašim – Dokončení PD – Revitalizace obvodového pláště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99</v>
      </c>
      <c r="L49" s="32"/>
    </row>
    <row r="50" spans="2:47" s="1" customFormat="1" ht="16.5" customHeight="1">
      <c r="B50" s="32"/>
      <c r="E50" s="271" t="str">
        <f>E9</f>
        <v>SO 02-2 - Hromosvod Tělocvična</v>
      </c>
      <c r="F50" s="310"/>
      <c r="G50" s="310"/>
      <c r="H50" s="31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Obchodní akademie Vlašim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Obchodní akademie Vlašim</v>
      </c>
      <c r="I54" s="27" t="s">
        <v>33</v>
      </c>
      <c r="J54" s="30" t="str">
        <f>E21</f>
        <v>Saffron  Universe s.r.o.</v>
      </c>
      <c r="L54" s="32"/>
    </row>
    <row r="55" spans="2:47" s="1" customFormat="1" ht="25.7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Saffron  Universe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103</v>
      </c>
      <c r="D57" s="90"/>
      <c r="E57" s="90"/>
      <c r="F57" s="90"/>
      <c r="G57" s="90"/>
      <c r="H57" s="90"/>
      <c r="I57" s="90"/>
      <c r="J57" s="97" t="s">
        <v>104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73</v>
      </c>
      <c r="J59" s="63">
        <f>J84</f>
        <v>0</v>
      </c>
      <c r="L59" s="32"/>
      <c r="AU59" s="17" t="s">
        <v>105</v>
      </c>
    </row>
    <row r="60" spans="2:47" s="8" customFormat="1" ht="24.95" customHeight="1">
      <c r="B60" s="99"/>
      <c r="D60" s="100" t="s">
        <v>118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899999999999999" customHeight="1">
      <c r="B61" s="103"/>
      <c r="D61" s="104" t="s">
        <v>122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8" customFormat="1" ht="24.95" customHeight="1">
      <c r="B62" s="99"/>
      <c r="D62" s="100" t="s">
        <v>2074</v>
      </c>
      <c r="E62" s="101"/>
      <c r="F62" s="101"/>
      <c r="G62" s="101"/>
      <c r="H62" s="101"/>
      <c r="I62" s="101"/>
      <c r="J62" s="102">
        <f>J117</f>
        <v>0</v>
      </c>
      <c r="L62" s="99"/>
    </row>
    <row r="63" spans="2:47" s="9" customFormat="1" ht="19.899999999999999" customHeight="1">
      <c r="B63" s="103"/>
      <c r="D63" s="104" t="s">
        <v>2075</v>
      </c>
      <c r="E63" s="105"/>
      <c r="F63" s="105"/>
      <c r="G63" s="105"/>
      <c r="H63" s="105"/>
      <c r="I63" s="105"/>
      <c r="J63" s="106">
        <f>J118</f>
        <v>0</v>
      </c>
      <c r="L63" s="103"/>
    </row>
    <row r="64" spans="2:47" s="9" customFormat="1" ht="14.85" customHeight="1">
      <c r="B64" s="103"/>
      <c r="D64" s="104" t="s">
        <v>2076</v>
      </c>
      <c r="E64" s="105"/>
      <c r="F64" s="105"/>
      <c r="G64" s="105"/>
      <c r="H64" s="105"/>
      <c r="I64" s="105"/>
      <c r="J64" s="106">
        <f>J119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132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08" t="str">
        <f>E7</f>
        <v>OA Vlašim – Dokončení PD – Revitalizace obvodového pláště</v>
      </c>
      <c r="F74" s="309"/>
      <c r="G74" s="309"/>
      <c r="H74" s="309"/>
      <c r="L74" s="32"/>
    </row>
    <row r="75" spans="2:12" s="1" customFormat="1" ht="12" customHeight="1">
      <c r="B75" s="32"/>
      <c r="C75" s="27" t="s">
        <v>99</v>
      </c>
      <c r="L75" s="32"/>
    </row>
    <row r="76" spans="2:12" s="1" customFormat="1" ht="16.5" customHeight="1">
      <c r="B76" s="32"/>
      <c r="E76" s="271" t="str">
        <f>E9</f>
        <v>SO 02-2 - Hromosvod Tělocvična</v>
      </c>
      <c r="F76" s="310"/>
      <c r="G76" s="310"/>
      <c r="H76" s="310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Obchodní akademie Vlašim</v>
      </c>
      <c r="I78" s="27" t="s">
        <v>23</v>
      </c>
      <c r="J78" s="49" t="str">
        <f>IF(J12="","",J12)</f>
        <v>19. 10. 2023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7" t="s">
        <v>25</v>
      </c>
      <c r="F80" s="25" t="str">
        <f>E15</f>
        <v>Obchodní akademie Vlašim</v>
      </c>
      <c r="I80" s="27" t="s">
        <v>33</v>
      </c>
      <c r="J80" s="30" t="str">
        <f>E21</f>
        <v>Saffron  Universe s.r.o.</v>
      </c>
      <c r="L80" s="32"/>
    </row>
    <row r="81" spans="2:65" s="1" customFormat="1" ht="25.7" customHeight="1">
      <c r="B81" s="32"/>
      <c r="C81" s="27" t="s">
        <v>31</v>
      </c>
      <c r="F81" s="25" t="str">
        <f>IF(E18="","",E18)</f>
        <v>Vyplň údaj</v>
      </c>
      <c r="I81" s="27" t="s">
        <v>38</v>
      </c>
      <c r="J81" s="30" t="str">
        <f>E24</f>
        <v>Saffron  Universe s.r.o.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133</v>
      </c>
      <c r="D83" s="109" t="s">
        <v>60</v>
      </c>
      <c r="E83" s="109" t="s">
        <v>56</v>
      </c>
      <c r="F83" s="109" t="s">
        <v>57</v>
      </c>
      <c r="G83" s="109" t="s">
        <v>134</v>
      </c>
      <c r="H83" s="109" t="s">
        <v>135</v>
      </c>
      <c r="I83" s="109" t="s">
        <v>136</v>
      </c>
      <c r="J83" s="110" t="s">
        <v>104</v>
      </c>
      <c r="K83" s="111" t="s">
        <v>137</v>
      </c>
      <c r="L83" s="107"/>
      <c r="M83" s="56" t="s">
        <v>19</v>
      </c>
      <c r="N83" s="57" t="s">
        <v>45</v>
      </c>
      <c r="O83" s="57" t="s">
        <v>138</v>
      </c>
      <c r="P83" s="57" t="s">
        <v>139</v>
      </c>
      <c r="Q83" s="57" t="s">
        <v>140</v>
      </c>
      <c r="R83" s="57" t="s">
        <v>141</v>
      </c>
      <c r="S83" s="57" t="s">
        <v>142</v>
      </c>
      <c r="T83" s="58" t="s">
        <v>143</v>
      </c>
    </row>
    <row r="84" spans="2:65" s="1" customFormat="1" ht="22.9" customHeight="1">
      <c r="B84" s="32"/>
      <c r="C84" s="61" t="s">
        <v>144</v>
      </c>
      <c r="J84" s="112">
        <f>BK84</f>
        <v>0</v>
      </c>
      <c r="L84" s="32"/>
      <c r="M84" s="59"/>
      <c r="N84" s="50"/>
      <c r="O84" s="50"/>
      <c r="P84" s="113">
        <f>P85+P117</f>
        <v>0</v>
      </c>
      <c r="Q84" s="50"/>
      <c r="R84" s="113">
        <f>R85+R117</f>
        <v>9.6000000000000002E-4</v>
      </c>
      <c r="S84" s="50"/>
      <c r="T84" s="114">
        <f>T85+T117</f>
        <v>0.11726800000000001</v>
      </c>
      <c r="AT84" s="17" t="s">
        <v>74</v>
      </c>
      <c r="AU84" s="17" t="s">
        <v>105</v>
      </c>
      <c r="BK84" s="115">
        <f>BK85+BK117</f>
        <v>0</v>
      </c>
    </row>
    <row r="85" spans="2:65" s="11" customFormat="1" ht="25.9" customHeight="1">
      <c r="B85" s="116"/>
      <c r="D85" s="117" t="s">
        <v>74</v>
      </c>
      <c r="E85" s="118" t="s">
        <v>1071</v>
      </c>
      <c r="F85" s="118" t="s">
        <v>1072</v>
      </c>
      <c r="I85" s="119"/>
      <c r="J85" s="120">
        <f>BK85</f>
        <v>0</v>
      </c>
      <c r="L85" s="116"/>
      <c r="M85" s="121"/>
      <c r="P85" s="122">
        <f>P86</f>
        <v>0</v>
      </c>
      <c r="R85" s="122">
        <f>R86</f>
        <v>0</v>
      </c>
      <c r="T85" s="123">
        <f>T86</f>
        <v>0.11726800000000001</v>
      </c>
      <c r="AR85" s="117" t="s">
        <v>85</v>
      </c>
      <c r="AT85" s="124" t="s">
        <v>74</v>
      </c>
      <c r="AU85" s="124" t="s">
        <v>75</v>
      </c>
      <c r="AY85" s="117" t="s">
        <v>147</v>
      </c>
      <c r="BK85" s="125">
        <f>BK86</f>
        <v>0</v>
      </c>
    </row>
    <row r="86" spans="2:65" s="11" customFormat="1" ht="22.9" customHeight="1">
      <c r="B86" s="116"/>
      <c r="D86" s="117" t="s">
        <v>74</v>
      </c>
      <c r="E86" s="126" t="s">
        <v>1255</v>
      </c>
      <c r="F86" s="126" t="s">
        <v>1256</v>
      </c>
      <c r="I86" s="119"/>
      <c r="J86" s="127">
        <f>BK86</f>
        <v>0</v>
      </c>
      <c r="L86" s="116"/>
      <c r="M86" s="121"/>
      <c r="P86" s="122">
        <f>SUM(P87:P116)</f>
        <v>0</v>
      </c>
      <c r="R86" s="122">
        <f>SUM(R87:R116)</f>
        <v>0</v>
      </c>
      <c r="T86" s="123">
        <f>SUM(T87:T116)</f>
        <v>0.11726800000000001</v>
      </c>
      <c r="AR86" s="117" t="s">
        <v>85</v>
      </c>
      <c r="AT86" s="124" t="s">
        <v>74</v>
      </c>
      <c r="AU86" s="124" t="s">
        <v>83</v>
      </c>
      <c r="AY86" s="117" t="s">
        <v>147</v>
      </c>
      <c r="BK86" s="125">
        <f>SUM(BK87:BK116)</f>
        <v>0</v>
      </c>
    </row>
    <row r="87" spans="2:65" s="1" customFormat="1" ht="33" customHeight="1">
      <c r="B87" s="32"/>
      <c r="C87" s="128" t="s">
        <v>83</v>
      </c>
      <c r="D87" s="128" t="s">
        <v>149</v>
      </c>
      <c r="E87" s="129" t="s">
        <v>1764</v>
      </c>
      <c r="F87" s="130" t="s">
        <v>1765</v>
      </c>
      <c r="G87" s="131" t="s">
        <v>236</v>
      </c>
      <c r="H87" s="132">
        <v>98.4</v>
      </c>
      <c r="I87" s="133"/>
      <c r="J87" s="134">
        <f>ROUND(I87*H87,2)</f>
        <v>0</v>
      </c>
      <c r="K87" s="135"/>
      <c r="L87" s="32"/>
      <c r="M87" s="136" t="s">
        <v>19</v>
      </c>
      <c r="N87" s="137" t="s">
        <v>46</v>
      </c>
      <c r="P87" s="138">
        <f>O87*H87</f>
        <v>0</v>
      </c>
      <c r="Q87" s="138">
        <v>0</v>
      </c>
      <c r="R87" s="138">
        <f>Q87*H87</f>
        <v>0</v>
      </c>
      <c r="S87" s="138">
        <v>0</v>
      </c>
      <c r="T87" s="139">
        <f>S87*H87</f>
        <v>0</v>
      </c>
      <c r="AR87" s="140" t="s">
        <v>153</v>
      </c>
      <c r="AT87" s="140" t="s">
        <v>149</v>
      </c>
      <c r="AU87" s="140" t="s">
        <v>85</v>
      </c>
      <c r="AY87" s="17" t="s">
        <v>147</v>
      </c>
      <c r="BE87" s="141">
        <f>IF(N87="základní",J87,0)</f>
        <v>0</v>
      </c>
      <c r="BF87" s="141">
        <f>IF(N87="snížená",J87,0)</f>
        <v>0</v>
      </c>
      <c r="BG87" s="141">
        <f>IF(N87="zákl. přenesená",J87,0)</f>
        <v>0</v>
      </c>
      <c r="BH87" s="141">
        <f>IF(N87="sníž. přenesená",J87,0)</f>
        <v>0</v>
      </c>
      <c r="BI87" s="141">
        <f>IF(N87="nulová",J87,0)</f>
        <v>0</v>
      </c>
      <c r="BJ87" s="17" t="s">
        <v>83</v>
      </c>
      <c r="BK87" s="141">
        <f>ROUND(I87*H87,2)</f>
        <v>0</v>
      </c>
      <c r="BL87" s="17" t="s">
        <v>153</v>
      </c>
      <c r="BM87" s="140" t="s">
        <v>1766</v>
      </c>
    </row>
    <row r="88" spans="2:65" s="12" customFormat="1" ht="11.25">
      <c r="B88" s="157"/>
      <c r="D88" s="158" t="s">
        <v>218</v>
      </c>
      <c r="E88" s="164" t="s">
        <v>19</v>
      </c>
      <c r="F88" s="159" t="s">
        <v>2077</v>
      </c>
      <c r="H88" s="160">
        <v>94.4</v>
      </c>
      <c r="I88" s="161"/>
      <c r="L88" s="157"/>
      <c r="M88" s="162"/>
      <c r="T88" s="163"/>
      <c r="AT88" s="164" t="s">
        <v>218</v>
      </c>
      <c r="AU88" s="164" t="s">
        <v>85</v>
      </c>
      <c r="AV88" s="12" t="s">
        <v>85</v>
      </c>
      <c r="AW88" s="12" t="s">
        <v>37</v>
      </c>
      <c r="AX88" s="12" t="s">
        <v>75</v>
      </c>
      <c r="AY88" s="164" t="s">
        <v>147</v>
      </c>
    </row>
    <row r="89" spans="2:65" s="12" customFormat="1" ht="11.25">
      <c r="B89" s="157"/>
      <c r="D89" s="158" t="s">
        <v>218</v>
      </c>
      <c r="E89" s="164" t="s">
        <v>19</v>
      </c>
      <c r="F89" s="159" t="s">
        <v>153</v>
      </c>
      <c r="H89" s="160">
        <v>4</v>
      </c>
      <c r="I89" s="161"/>
      <c r="L89" s="157"/>
      <c r="M89" s="162"/>
      <c r="T89" s="163"/>
      <c r="AT89" s="164" t="s">
        <v>218</v>
      </c>
      <c r="AU89" s="164" t="s">
        <v>85</v>
      </c>
      <c r="AV89" s="12" t="s">
        <v>85</v>
      </c>
      <c r="AW89" s="12" t="s">
        <v>37</v>
      </c>
      <c r="AX89" s="12" t="s">
        <v>75</v>
      </c>
      <c r="AY89" s="164" t="s">
        <v>147</v>
      </c>
    </row>
    <row r="90" spans="2:65" s="14" customFormat="1" ht="11.25">
      <c r="B90" s="171"/>
      <c r="D90" s="158" t="s">
        <v>218</v>
      </c>
      <c r="E90" s="172" t="s">
        <v>19</v>
      </c>
      <c r="F90" s="173" t="s">
        <v>256</v>
      </c>
      <c r="H90" s="174">
        <v>98.4</v>
      </c>
      <c r="I90" s="175"/>
      <c r="L90" s="171"/>
      <c r="M90" s="176"/>
      <c r="T90" s="177"/>
      <c r="AT90" s="172" t="s">
        <v>218</v>
      </c>
      <c r="AU90" s="172" t="s">
        <v>85</v>
      </c>
      <c r="AV90" s="14" t="s">
        <v>153</v>
      </c>
      <c r="AW90" s="14" t="s">
        <v>37</v>
      </c>
      <c r="AX90" s="14" t="s">
        <v>83</v>
      </c>
      <c r="AY90" s="172" t="s">
        <v>147</v>
      </c>
    </row>
    <row r="91" spans="2:65" s="1" customFormat="1" ht="24.2" customHeight="1">
      <c r="B91" s="32"/>
      <c r="C91" s="128" t="s">
        <v>85</v>
      </c>
      <c r="D91" s="128" t="s">
        <v>149</v>
      </c>
      <c r="E91" s="129" t="s">
        <v>1773</v>
      </c>
      <c r="F91" s="130" t="s">
        <v>1774</v>
      </c>
      <c r="G91" s="131" t="s">
        <v>286</v>
      </c>
      <c r="H91" s="132">
        <v>110</v>
      </c>
      <c r="I91" s="133"/>
      <c r="J91" s="134">
        <f>ROUND(I91*H91,2)</f>
        <v>0</v>
      </c>
      <c r="K91" s="135"/>
      <c r="L91" s="32"/>
      <c r="M91" s="136" t="s">
        <v>19</v>
      </c>
      <c r="N91" s="137" t="s">
        <v>46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153</v>
      </c>
      <c r="AT91" s="140" t="s">
        <v>149</v>
      </c>
      <c r="AU91" s="140" t="s">
        <v>85</v>
      </c>
      <c r="AY91" s="17" t="s">
        <v>147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7" t="s">
        <v>83</v>
      </c>
      <c r="BK91" s="141">
        <f>ROUND(I91*H91,2)</f>
        <v>0</v>
      </c>
      <c r="BL91" s="17" t="s">
        <v>153</v>
      </c>
      <c r="BM91" s="140" t="s">
        <v>1775</v>
      </c>
    </row>
    <row r="92" spans="2:65" s="12" customFormat="1" ht="11.25">
      <c r="B92" s="157"/>
      <c r="D92" s="158" t="s">
        <v>218</v>
      </c>
      <c r="E92" s="164" t="s">
        <v>19</v>
      </c>
      <c r="F92" s="159" t="s">
        <v>1049</v>
      </c>
      <c r="H92" s="160">
        <v>110</v>
      </c>
      <c r="I92" s="161"/>
      <c r="L92" s="157"/>
      <c r="M92" s="162"/>
      <c r="T92" s="163"/>
      <c r="AT92" s="164" t="s">
        <v>218</v>
      </c>
      <c r="AU92" s="164" t="s">
        <v>85</v>
      </c>
      <c r="AV92" s="12" t="s">
        <v>85</v>
      </c>
      <c r="AW92" s="12" t="s">
        <v>37</v>
      </c>
      <c r="AX92" s="12" t="s">
        <v>83</v>
      </c>
      <c r="AY92" s="164" t="s">
        <v>147</v>
      </c>
    </row>
    <row r="93" spans="2:65" s="1" customFormat="1" ht="24.2" customHeight="1">
      <c r="B93" s="32"/>
      <c r="C93" s="128" t="s">
        <v>162</v>
      </c>
      <c r="D93" s="128" t="s">
        <v>149</v>
      </c>
      <c r="E93" s="129" t="s">
        <v>1776</v>
      </c>
      <c r="F93" s="130" t="s">
        <v>1777</v>
      </c>
      <c r="G93" s="131" t="s">
        <v>286</v>
      </c>
      <c r="H93" s="132">
        <v>26</v>
      </c>
      <c r="I93" s="133"/>
      <c r="J93" s="134">
        <f>ROUND(I93*H93,2)</f>
        <v>0</v>
      </c>
      <c r="K93" s="135"/>
      <c r="L93" s="32"/>
      <c r="M93" s="136" t="s">
        <v>19</v>
      </c>
      <c r="N93" s="137" t="s">
        <v>46</v>
      </c>
      <c r="P93" s="138">
        <f>O93*H93</f>
        <v>0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153</v>
      </c>
      <c r="AT93" s="140" t="s">
        <v>149</v>
      </c>
      <c r="AU93" s="140" t="s">
        <v>85</v>
      </c>
      <c r="AY93" s="17" t="s">
        <v>147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83</v>
      </c>
      <c r="BK93" s="141">
        <f>ROUND(I93*H93,2)</f>
        <v>0</v>
      </c>
      <c r="BL93" s="17" t="s">
        <v>153</v>
      </c>
      <c r="BM93" s="140" t="s">
        <v>1778</v>
      </c>
    </row>
    <row r="94" spans="2:65" s="12" customFormat="1" ht="11.25">
      <c r="B94" s="157"/>
      <c r="D94" s="158" t="s">
        <v>218</v>
      </c>
      <c r="E94" s="164" t="s">
        <v>19</v>
      </c>
      <c r="F94" s="159" t="s">
        <v>296</v>
      </c>
      <c r="H94" s="160">
        <v>26</v>
      </c>
      <c r="I94" s="161"/>
      <c r="L94" s="157"/>
      <c r="M94" s="162"/>
      <c r="T94" s="163"/>
      <c r="AT94" s="164" t="s">
        <v>218</v>
      </c>
      <c r="AU94" s="164" t="s">
        <v>85</v>
      </c>
      <c r="AV94" s="12" t="s">
        <v>85</v>
      </c>
      <c r="AW94" s="12" t="s">
        <v>37</v>
      </c>
      <c r="AX94" s="12" t="s">
        <v>83</v>
      </c>
      <c r="AY94" s="164" t="s">
        <v>147</v>
      </c>
    </row>
    <row r="95" spans="2:65" s="1" customFormat="1" ht="33" customHeight="1">
      <c r="B95" s="32"/>
      <c r="C95" s="128" t="s">
        <v>153</v>
      </c>
      <c r="D95" s="128" t="s">
        <v>149</v>
      </c>
      <c r="E95" s="129" t="s">
        <v>1779</v>
      </c>
      <c r="F95" s="130" t="s">
        <v>1780</v>
      </c>
      <c r="G95" s="131" t="s">
        <v>286</v>
      </c>
      <c r="H95" s="132">
        <v>16</v>
      </c>
      <c r="I95" s="133"/>
      <c r="J95" s="134">
        <f>ROUND(I95*H95,2)</f>
        <v>0</v>
      </c>
      <c r="K95" s="135"/>
      <c r="L95" s="32"/>
      <c r="M95" s="136" t="s">
        <v>19</v>
      </c>
      <c r="N95" s="137" t="s">
        <v>46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153</v>
      </c>
      <c r="AT95" s="140" t="s">
        <v>149</v>
      </c>
      <c r="AU95" s="140" t="s">
        <v>85</v>
      </c>
      <c r="AY95" s="17" t="s">
        <v>147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83</v>
      </c>
      <c r="BK95" s="141">
        <f>ROUND(I95*H95,2)</f>
        <v>0</v>
      </c>
      <c r="BL95" s="17" t="s">
        <v>153</v>
      </c>
      <c r="BM95" s="140" t="s">
        <v>1781</v>
      </c>
    </row>
    <row r="96" spans="2:65" s="1" customFormat="1" ht="37.9" customHeight="1">
      <c r="B96" s="32"/>
      <c r="C96" s="128" t="s">
        <v>171</v>
      </c>
      <c r="D96" s="128" t="s">
        <v>149</v>
      </c>
      <c r="E96" s="129" t="s">
        <v>1851</v>
      </c>
      <c r="F96" s="130" t="s">
        <v>1852</v>
      </c>
      <c r="G96" s="131" t="s">
        <v>236</v>
      </c>
      <c r="H96" s="132">
        <v>29</v>
      </c>
      <c r="I96" s="133"/>
      <c r="J96" s="134">
        <f>ROUND(I96*H96,2)</f>
        <v>0</v>
      </c>
      <c r="K96" s="135"/>
      <c r="L96" s="32"/>
      <c r="M96" s="136" t="s">
        <v>19</v>
      </c>
      <c r="N96" s="137" t="s">
        <v>46</v>
      </c>
      <c r="P96" s="138">
        <f>O96*H96</f>
        <v>0</v>
      </c>
      <c r="Q96" s="138">
        <v>0</v>
      </c>
      <c r="R96" s="138">
        <f>Q96*H96</f>
        <v>0</v>
      </c>
      <c r="S96" s="138">
        <v>6.2E-4</v>
      </c>
      <c r="T96" s="139">
        <f>S96*H96</f>
        <v>1.7979999999999999E-2</v>
      </c>
      <c r="AR96" s="140" t="s">
        <v>233</v>
      </c>
      <c r="AT96" s="140" t="s">
        <v>149</v>
      </c>
      <c r="AU96" s="140" t="s">
        <v>85</v>
      </c>
      <c r="AY96" s="17" t="s">
        <v>147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83</v>
      </c>
      <c r="BK96" s="141">
        <f>ROUND(I96*H96,2)</f>
        <v>0</v>
      </c>
      <c r="BL96" s="17" t="s">
        <v>233</v>
      </c>
      <c r="BM96" s="140" t="s">
        <v>1853</v>
      </c>
    </row>
    <row r="97" spans="2:65" s="1" customFormat="1" ht="11.25">
      <c r="B97" s="32"/>
      <c r="D97" s="142" t="s">
        <v>155</v>
      </c>
      <c r="F97" s="143" t="s">
        <v>1854</v>
      </c>
      <c r="I97" s="144"/>
      <c r="L97" s="32"/>
      <c r="M97" s="145"/>
      <c r="T97" s="53"/>
      <c r="AT97" s="17" t="s">
        <v>155</v>
      </c>
      <c r="AU97" s="17" t="s">
        <v>85</v>
      </c>
    </row>
    <row r="98" spans="2:65" s="12" customFormat="1" ht="11.25">
      <c r="B98" s="157"/>
      <c r="D98" s="158" t="s">
        <v>218</v>
      </c>
      <c r="E98" s="164" t="s">
        <v>19</v>
      </c>
      <c r="F98" s="159" t="s">
        <v>2078</v>
      </c>
      <c r="H98" s="160">
        <v>25.5</v>
      </c>
      <c r="I98" s="161"/>
      <c r="L98" s="157"/>
      <c r="M98" s="162"/>
      <c r="T98" s="163"/>
      <c r="AT98" s="164" t="s">
        <v>218</v>
      </c>
      <c r="AU98" s="164" t="s">
        <v>85</v>
      </c>
      <c r="AV98" s="12" t="s">
        <v>85</v>
      </c>
      <c r="AW98" s="12" t="s">
        <v>37</v>
      </c>
      <c r="AX98" s="12" t="s">
        <v>75</v>
      </c>
      <c r="AY98" s="164" t="s">
        <v>147</v>
      </c>
    </row>
    <row r="99" spans="2:65" s="12" customFormat="1" ht="11.25">
      <c r="B99" s="157"/>
      <c r="D99" s="158" t="s">
        <v>218</v>
      </c>
      <c r="E99" s="164" t="s">
        <v>19</v>
      </c>
      <c r="F99" s="159" t="s">
        <v>2079</v>
      </c>
      <c r="H99" s="160">
        <v>3.5</v>
      </c>
      <c r="I99" s="161"/>
      <c r="L99" s="157"/>
      <c r="M99" s="162"/>
      <c r="T99" s="163"/>
      <c r="AT99" s="164" t="s">
        <v>218</v>
      </c>
      <c r="AU99" s="164" t="s">
        <v>85</v>
      </c>
      <c r="AV99" s="12" t="s">
        <v>85</v>
      </c>
      <c r="AW99" s="12" t="s">
        <v>37</v>
      </c>
      <c r="AX99" s="12" t="s">
        <v>75</v>
      </c>
      <c r="AY99" s="164" t="s">
        <v>147</v>
      </c>
    </row>
    <row r="100" spans="2:65" s="14" customFormat="1" ht="11.25">
      <c r="B100" s="171"/>
      <c r="D100" s="158" t="s">
        <v>218</v>
      </c>
      <c r="E100" s="172" t="s">
        <v>19</v>
      </c>
      <c r="F100" s="173" t="s">
        <v>256</v>
      </c>
      <c r="H100" s="174">
        <v>29</v>
      </c>
      <c r="I100" s="175"/>
      <c r="L100" s="171"/>
      <c r="M100" s="176"/>
      <c r="T100" s="177"/>
      <c r="AT100" s="172" t="s">
        <v>218</v>
      </c>
      <c r="AU100" s="172" t="s">
        <v>85</v>
      </c>
      <c r="AV100" s="14" t="s">
        <v>153</v>
      </c>
      <c r="AW100" s="14" t="s">
        <v>37</v>
      </c>
      <c r="AX100" s="14" t="s">
        <v>83</v>
      </c>
      <c r="AY100" s="172" t="s">
        <v>147</v>
      </c>
    </row>
    <row r="101" spans="2:65" s="1" customFormat="1" ht="37.9" customHeight="1">
      <c r="B101" s="32"/>
      <c r="C101" s="128" t="s">
        <v>176</v>
      </c>
      <c r="D101" s="128" t="s">
        <v>149</v>
      </c>
      <c r="E101" s="129" t="s">
        <v>1855</v>
      </c>
      <c r="F101" s="130" t="s">
        <v>1856</v>
      </c>
      <c r="G101" s="131" t="s">
        <v>236</v>
      </c>
      <c r="H101" s="132">
        <v>94.4</v>
      </c>
      <c r="I101" s="133"/>
      <c r="J101" s="134">
        <f>ROUND(I101*H101,2)</f>
        <v>0</v>
      </c>
      <c r="K101" s="135"/>
      <c r="L101" s="32"/>
      <c r="M101" s="136" t="s">
        <v>19</v>
      </c>
      <c r="N101" s="137" t="s">
        <v>46</v>
      </c>
      <c r="P101" s="138">
        <f>O101*H101</f>
        <v>0</v>
      </c>
      <c r="Q101" s="138">
        <v>0</v>
      </c>
      <c r="R101" s="138">
        <f>Q101*H101</f>
        <v>0</v>
      </c>
      <c r="S101" s="138">
        <v>6.2E-4</v>
      </c>
      <c r="T101" s="139">
        <f>S101*H101</f>
        <v>5.8528000000000004E-2</v>
      </c>
      <c r="AR101" s="140" t="s">
        <v>233</v>
      </c>
      <c r="AT101" s="140" t="s">
        <v>149</v>
      </c>
      <c r="AU101" s="140" t="s">
        <v>85</v>
      </c>
      <c r="AY101" s="17" t="s">
        <v>147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83</v>
      </c>
      <c r="BK101" s="141">
        <f>ROUND(I101*H101,2)</f>
        <v>0</v>
      </c>
      <c r="BL101" s="17" t="s">
        <v>233</v>
      </c>
      <c r="BM101" s="140" t="s">
        <v>1857</v>
      </c>
    </row>
    <row r="102" spans="2:65" s="1" customFormat="1" ht="11.25">
      <c r="B102" s="32"/>
      <c r="D102" s="142" t="s">
        <v>155</v>
      </c>
      <c r="F102" s="143" t="s">
        <v>1858</v>
      </c>
      <c r="I102" s="144"/>
      <c r="L102" s="32"/>
      <c r="M102" s="145"/>
      <c r="T102" s="53"/>
      <c r="AT102" s="17" t="s">
        <v>155</v>
      </c>
      <c r="AU102" s="17" t="s">
        <v>85</v>
      </c>
    </row>
    <row r="103" spans="2:65" s="12" customFormat="1" ht="11.25">
      <c r="B103" s="157"/>
      <c r="D103" s="158" t="s">
        <v>218</v>
      </c>
      <c r="E103" s="164" t="s">
        <v>19</v>
      </c>
      <c r="F103" s="159" t="s">
        <v>2080</v>
      </c>
      <c r="H103" s="160">
        <v>94.4</v>
      </c>
      <c r="I103" s="161"/>
      <c r="L103" s="157"/>
      <c r="M103" s="162"/>
      <c r="T103" s="163"/>
      <c r="AT103" s="164" t="s">
        <v>218</v>
      </c>
      <c r="AU103" s="164" t="s">
        <v>85</v>
      </c>
      <c r="AV103" s="12" t="s">
        <v>85</v>
      </c>
      <c r="AW103" s="12" t="s">
        <v>37</v>
      </c>
      <c r="AX103" s="12" t="s">
        <v>83</v>
      </c>
      <c r="AY103" s="164" t="s">
        <v>147</v>
      </c>
    </row>
    <row r="104" spans="2:65" s="1" customFormat="1" ht="24.2" customHeight="1">
      <c r="B104" s="32"/>
      <c r="C104" s="128" t="s">
        <v>181</v>
      </c>
      <c r="D104" s="128" t="s">
        <v>149</v>
      </c>
      <c r="E104" s="129" t="s">
        <v>1860</v>
      </c>
      <c r="F104" s="130" t="s">
        <v>1861</v>
      </c>
      <c r="G104" s="131" t="s">
        <v>286</v>
      </c>
      <c r="H104" s="132">
        <v>110</v>
      </c>
      <c r="I104" s="133"/>
      <c r="J104" s="134">
        <f>ROUND(I104*H104,2)</f>
        <v>0</v>
      </c>
      <c r="K104" s="135"/>
      <c r="L104" s="32"/>
      <c r="M104" s="136" t="s">
        <v>19</v>
      </c>
      <c r="N104" s="137" t="s">
        <v>46</v>
      </c>
      <c r="P104" s="138">
        <f>O104*H104</f>
        <v>0</v>
      </c>
      <c r="Q104" s="138">
        <v>0</v>
      </c>
      <c r="R104" s="138">
        <f>Q104*H104</f>
        <v>0</v>
      </c>
      <c r="S104" s="138">
        <v>2.5000000000000001E-4</v>
      </c>
      <c r="T104" s="139">
        <f>S104*H104</f>
        <v>2.75E-2</v>
      </c>
      <c r="AR104" s="140" t="s">
        <v>233</v>
      </c>
      <c r="AT104" s="140" t="s">
        <v>149</v>
      </c>
      <c r="AU104" s="140" t="s">
        <v>85</v>
      </c>
      <c r="AY104" s="17" t="s">
        <v>147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83</v>
      </c>
      <c r="BK104" s="141">
        <f>ROUND(I104*H104,2)</f>
        <v>0</v>
      </c>
      <c r="BL104" s="17" t="s">
        <v>233</v>
      </c>
      <c r="BM104" s="140" t="s">
        <v>1862</v>
      </c>
    </row>
    <row r="105" spans="2:65" s="1" customFormat="1" ht="11.25">
      <c r="B105" s="32"/>
      <c r="D105" s="142" t="s">
        <v>155</v>
      </c>
      <c r="F105" s="143" t="s">
        <v>1863</v>
      </c>
      <c r="I105" s="144"/>
      <c r="L105" s="32"/>
      <c r="M105" s="145"/>
      <c r="T105" s="53"/>
      <c r="AT105" s="17" t="s">
        <v>155</v>
      </c>
      <c r="AU105" s="17" t="s">
        <v>85</v>
      </c>
    </row>
    <row r="106" spans="2:65" s="12" customFormat="1" ht="11.25">
      <c r="B106" s="157"/>
      <c r="D106" s="158" t="s">
        <v>218</v>
      </c>
      <c r="E106" s="164" t="s">
        <v>19</v>
      </c>
      <c r="F106" s="159" t="s">
        <v>1049</v>
      </c>
      <c r="H106" s="160">
        <v>110</v>
      </c>
      <c r="I106" s="161"/>
      <c r="L106" s="157"/>
      <c r="M106" s="162"/>
      <c r="T106" s="163"/>
      <c r="AT106" s="164" t="s">
        <v>218</v>
      </c>
      <c r="AU106" s="164" t="s">
        <v>85</v>
      </c>
      <c r="AV106" s="12" t="s">
        <v>85</v>
      </c>
      <c r="AW106" s="12" t="s">
        <v>37</v>
      </c>
      <c r="AX106" s="12" t="s">
        <v>83</v>
      </c>
      <c r="AY106" s="164" t="s">
        <v>147</v>
      </c>
    </row>
    <row r="107" spans="2:65" s="1" customFormat="1" ht="24.2" customHeight="1">
      <c r="B107" s="32"/>
      <c r="C107" s="128" t="s">
        <v>186</v>
      </c>
      <c r="D107" s="128" t="s">
        <v>149</v>
      </c>
      <c r="E107" s="129" t="s">
        <v>1869</v>
      </c>
      <c r="F107" s="130" t="s">
        <v>1870</v>
      </c>
      <c r="G107" s="131" t="s">
        <v>286</v>
      </c>
      <c r="H107" s="132">
        <v>26</v>
      </c>
      <c r="I107" s="133"/>
      <c r="J107" s="134">
        <f>ROUND(I107*H107,2)</f>
        <v>0</v>
      </c>
      <c r="K107" s="135"/>
      <c r="L107" s="32"/>
      <c r="M107" s="136" t="s">
        <v>19</v>
      </c>
      <c r="N107" s="137" t="s">
        <v>46</v>
      </c>
      <c r="P107" s="138">
        <f>O107*H107</f>
        <v>0</v>
      </c>
      <c r="Q107" s="138">
        <v>0</v>
      </c>
      <c r="R107" s="138">
        <f>Q107*H107</f>
        <v>0</v>
      </c>
      <c r="S107" s="138">
        <v>2.1000000000000001E-4</v>
      </c>
      <c r="T107" s="139">
        <f>S107*H107</f>
        <v>5.4600000000000004E-3</v>
      </c>
      <c r="AR107" s="140" t="s">
        <v>233</v>
      </c>
      <c r="AT107" s="140" t="s">
        <v>149</v>
      </c>
      <c r="AU107" s="140" t="s">
        <v>85</v>
      </c>
      <c r="AY107" s="17" t="s">
        <v>147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83</v>
      </c>
      <c r="BK107" s="141">
        <f>ROUND(I107*H107,2)</f>
        <v>0</v>
      </c>
      <c r="BL107" s="17" t="s">
        <v>233</v>
      </c>
      <c r="BM107" s="140" t="s">
        <v>1871</v>
      </c>
    </row>
    <row r="108" spans="2:65" s="1" customFormat="1" ht="11.25">
      <c r="B108" s="32"/>
      <c r="D108" s="142" t="s">
        <v>155</v>
      </c>
      <c r="F108" s="143" t="s">
        <v>1872</v>
      </c>
      <c r="I108" s="144"/>
      <c r="L108" s="32"/>
      <c r="M108" s="145"/>
      <c r="T108" s="53"/>
      <c r="AT108" s="17" t="s">
        <v>155</v>
      </c>
      <c r="AU108" s="17" t="s">
        <v>85</v>
      </c>
    </row>
    <row r="109" spans="2:65" s="12" customFormat="1" ht="11.25">
      <c r="B109" s="157"/>
      <c r="D109" s="158" t="s">
        <v>218</v>
      </c>
      <c r="E109" s="164" t="s">
        <v>19</v>
      </c>
      <c r="F109" s="159" t="s">
        <v>296</v>
      </c>
      <c r="H109" s="160">
        <v>26</v>
      </c>
      <c r="I109" s="161"/>
      <c r="L109" s="157"/>
      <c r="M109" s="162"/>
      <c r="T109" s="163"/>
      <c r="AT109" s="164" t="s">
        <v>218</v>
      </c>
      <c r="AU109" s="164" t="s">
        <v>85</v>
      </c>
      <c r="AV109" s="12" t="s">
        <v>85</v>
      </c>
      <c r="AW109" s="12" t="s">
        <v>37</v>
      </c>
      <c r="AX109" s="12" t="s">
        <v>83</v>
      </c>
      <c r="AY109" s="164" t="s">
        <v>147</v>
      </c>
    </row>
    <row r="110" spans="2:65" s="1" customFormat="1" ht="24.2" customHeight="1">
      <c r="B110" s="32"/>
      <c r="C110" s="128" t="s">
        <v>192</v>
      </c>
      <c r="D110" s="128" t="s">
        <v>149</v>
      </c>
      <c r="E110" s="129" t="s">
        <v>1873</v>
      </c>
      <c r="F110" s="130" t="s">
        <v>1874</v>
      </c>
      <c r="G110" s="131" t="s">
        <v>286</v>
      </c>
      <c r="H110" s="132">
        <v>3</v>
      </c>
      <c r="I110" s="133"/>
      <c r="J110" s="134">
        <f>ROUND(I110*H110,2)</f>
        <v>0</v>
      </c>
      <c r="K110" s="135"/>
      <c r="L110" s="32"/>
      <c r="M110" s="136" t="s">
        <v>19</v>
      </c>
      <c r="N110" s="137" t="s">
        <v>46</v>
      </c>
      <c r="P110" s="138">
        <f>O110*H110</f>
        <v>0</v>
      </c>
      <c r="Q110" s="138">
        <v>0</v>
      </c>
      <c r="R110" s="138">
        <f>Q110*H110</f>
        <v>0</v>
      </c>
      <c r="S110" s="138">
        <v>2.5999999999999999E-3</v>
      </c>
      <c r="T110" s="139">
        <f>S110*H110</f>
        <v>7.7999999999999996E-3</v>
      </c>
      <c r="AR110" s="140" t="s">
        <v>233</v>
      </c>
      <c r="AT110" s="140" t="s">
        <v>149</v>
      </c>
      <c r="AU110" s="140" t="s">
        <v>85</v>
      </c>
      <c r="AY110" s="17" t="s">
        <v>147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7" t="s">
        <v>83</v>
      </c>
      <c r="BK110" s="141">
        <f>ROUND(I110*H110,2)</f>
        <v>0</v>
      </c>
      <c r="BL110" s="17" t="s">
        <v>233</v>
      </c>
      <c r="BM110" s="140" t="s">
        <v>1875</v>
      </c>
    </row>
    <row r="111" spans="2:65" s="1" customFormat="1" ht="11.25">
      <c r="B111" s="32"/>
      <c r="D111" s="142" t="s">
        <v>155</v>
      </c>
      <c r="F111" s="143" t="s">
        <v>1876</v>
      </c>
      <c r="I111" s="144"/>
      <c r="L111" s="32"/>
      <c r="M111" s="145"/>
      <c r="T111" s="53"/>
      <c r="AT111" s="17" t="s">
        <v>155</v>
      </c>
      <c r="AU111" s="17" t="s">
        <v>85</v>
      </c>
    </row>
    <row r="112" spans="2:65" s="12" customFormat="1" ht="11.25">
      <c r="B112" s="157"/>
      <c r="D112" s="158" t="s">
        <v>218</v>
      </c>
      <c r="E112" s="164" t="s">
        <v>19</v>
      </c>
      <c r="F112" s="159" t="s">
        <v>162</v>
      </c>
      <c r="H112" s="160">
        <v>3</v>
      </c>
      <c r="I112" s="161"/>
      <c r="L112" s="157"/>
      <c r="M112" s="162"/>
      <c r="T112" s="163"/>
      <c r="AT112" s="164" t="s">
        <v>218</v>
      </c>
      <c r="AU112" s="164" t="s">
        <v>85</v>
      </c>
      <c r="AV112" s="12" t="s">
        <v>85</v>
      </c>
      <c r="AW112" s="12" t="s">
        <v>37</v>
      </c>
      <c r="AX112" s="12" t="s">
        <v>83</v>
      </c>
      <c r="AY112" s="164" t="s">
        <v>147</v>
      </c>
    </row>
    <row r="113" spans="2:65" s="1" customFormat="1" ht="16.5" customHeight="1">
      <c r="B113" s="32"/>
      <c r="C113" s="128" t="s">
        <v>197</v>
      </c>
      <c r="D113" s="128" t="s">
        <v>149</v>
      </c>
      <c r="E113" s="129" t="s">
        <v>1877</v>
      </c>
      <c r="F113" s="130" t="s">
        <v>1065</v>
      </c>
      <c r="G113" s="131" t="s">
        <v>1849</v>
      </c>
      <c r="H113" s="132">
        <v>1</v>
      </c>
      <c r="I113" s="133"/>
      <c r="J113" s="134">
        <f>ROUND(I113*H113,2)</f>
        <v>0</v>
      </c>
      <c r="K113" s="135"/>
      <c r="L113" s="32"/>
      <c r="M113" s="136" t="s">
        <v>19</v>
      </c>
      <c r="N113" s="137" t="s">
        <v>46</v>
      </c>
      <c r="P113" s="138">
        <f>O113*H113</f>
        <v>0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153</v>
      </c>
      <c r="AT113" s="140" t="s">
        <v>149</v>
      </c>
      <c r="AU113" s="140" t="s">
        <v>85</v>
      </c>
      <c r="AY113" s="17" t="s">
        <v>147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83</v>
      </c>
      <c r="BK113" s="141">
        <f>ROUND(I113*H113,2)</f>
        <v>0</v>
      </c>
      <c r="BL113" s="17" t="s">
        <v>153</v>
      </c>
      <c r="BM113" s="140" t="s">
        <v>1878</v>
      </c>
    </row>
    <row r="114" spans="2:65" s="1" customFormat="1" ht="16.5" customHeight="1">
      <c r="B114" s="32"/>
      <c r="C114" s="128" t="s">
        <v>202</v>
      </c>
      <c r="D114" s="128" t="s">
        <v>149</v>
      </c>
      <c r="E114" s="129" t="s">
        <v>1879</v>
      </c>
      <c r="F114" s="130" t="s">
        <v>1880</v>
      </c>
      <c r="G114" s="131" t="s">
        <v>1881</v>
      </c>
      <c r="H114" s="132">
        <v>16</v>
      </c>
      <c r="I114" s="133"/>
      <c r="J114" s="134">
        <f>ROUND(I114*H114,2)</f>
        <v>0</v>
      </c>
      <c r="K114" s="135"/>
      <c r="L114" s="32"/>
      <c r="M114" s="136" t="s">
        <v>19</v>
      </c>
      <c r="N114" s="137" t="s">
        <v>46</v>
      </c>
      <c r="P114" s="138">
        <f>O114*H114</f>
        <v>0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153</v>
      </c>
      <c r="AT114" s="140" t="s">
        <v>149</v>
      </c>
      <c r="AU114" s="140" t="s">
        <v>85</v>
      </c>
      <c r="AY114" s="17" t="s">
        <v>147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83</v>
      </c>
      <c r="BK114" s="141">
        <f>ROUND(I114*H114,2)</f>
        <v>0</v>
      </c>
      <c r="BL114" s="17" t="s">
        <v>153</v>
      </c>
      <c r="BM114" s="140" t="s">
        <v>1882</v>
      </c>
    </row>
    <row r="115" spans="2:65" s="1" customFormat="1" ht="19.5">
      <c r="B115" s="32"/>
      <c r="D115" s="158" t="s">
        <v>650</v>
      </c>
      <c r="F115" s="178" t="s">
        <v>1883</v>
      </c>
      <c r="I115" s="144"/>
      <c r="L115" s="32"/>
      <c r="M115" s="145"/>
      <c r="T115" s="53"/>
      <c r="AT115" s="17" t="s">
        <v>650</v>
      </c>
      <c r="AU115" s="17" t="s">
        <v>85</v>
      </c>
    </row>
    <row r="116" spans="2:65" s="1" customFormat="1" ht="16.5" customHeight="1">
      <c r="B116" s="32"/>
      <c r="C116" s="128" t="s">
        <v>207</v>
      </c>
      <c r="D116" s="128" t="s">
        <v>149</v>
      </c>
      <c r="E116" s="129" t="s">
        <v>1884</v>
      </c>
      <c r="F116" s="130" t="s">
        <v>1885</v>
      </c>
      <c r="G116" s="131" t="s">
        <v>1886</v>
      </c>
      <c r="H116" s="132">
        <v>8</v>
      </c>
      <c r="I116" s="133"/>
      <c r="J116" s="134">
        <f>ROUND(I116*H116,2)</f>
        <v>0</v>
      </c>
      <c r="K116" s="135"/>
      <c r="L116" s="32"/>
      <c r="M116" s="136" t="s">
        <v>19</v>
      </c>
      <c r="N116" s="137" t="s">
        <v>46</v>
      </c>
      <c r="P116" s="138">
        <f>O116*H116</f>
        <v>0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153</v>
      </c>
      <c r="AT116" s="140" t="s">
        <v>149</v>
      </c>
      <c r="AU116" s="140" t="s">
        <v>85</v>
      </c>
      <c r="AY116" s="17" t="s">
        <v>147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83</v>
      </c>
      <c r="BK116" s="141">
        <f>ROUND(I116*H116,2)</f>
        <v>0</v>
      </c>
      <c r="BL116" s="17" t="s">
        <v>153</v>
      </c>
      <c r="BM116" s="140" t="s">
        <v>1887</v>
      </c>
    </row>
    <row r="117" spans="2:65" s="11" customFormat="1" ht="25.9" customHeight="1">
      <c r="B117" s="116"/>
      <c r="D117" s="117" t="s">
        <v>74</v>
      </c>
      <c r="E117" s="118" t="s">
        <v>2081</v>
      </c>
      <c r="F117" s="118" t="s">
        <v>2082</v>
      </c>
      <c r="I117" s="119"/>
      <c r="J117" s="120">
        <f>BK117</f>
        <v>0</v>
      </c>
      <c r="L117" s="116"/>
      <c r="M117" s="121"/>
      <c r="P117" s="122">
        <f>P118</f>
        <v>0</v>
      </c>
      <c r="R117" s="122">
        <f>R118</f>
        <v>9.6000000000000002E-4</v>
      </c>
      <c r="T117" s="123">
        <f>T118</f>
        <v>0</v>
      </c>
      <c r="AR117" s="117" t="s">
        <v>162</v>
      </c>
      <c r="AT117" s="124" t="s">
        <v>74</v>
      </c>
      <c r="AU117" s="124" t="s">
        <v>75</v>
      </c>
      <c r="AY117" s="117" t="s">
        <v>147</v>
      </c>
      <c r="BK117" s="125">
        <f>BK118</f>
        <v>0</v>
      </c>
    </row>
    <row r="118" spans="2:65" s="11" customFormat="1" ht="22.9" customHeight="1">
      <c r="B118" s="116"/>
      <c r="D118" s="117" t="s">
        <v>74</v>
      </c>
      <c r="E118" s="126" t="s">
        <v>2083</v>
      </c>
      <c r="F118" s="126" t="s">
        <v>2084</v>
      </c>
      <c r="I118" s="119"/>
      <c r="J118" s="127">
        <f>BK118</f>
        <v>0</v>
      </c>
      <c r="L118" s="116"/>
      <c r="M118" s="121"/>
      <c r="P118" s="122">
        <f>P119</f>
        <v>0</v>
      </c>
      <c r="R118" s="122">
        <f>R119</f>
        <v>9.6000000000000002E-4</v>
      </c>
      <c r="T118" s="123">
        <f>T119</f>
        <v>0</v>
      </c>
      <c r="AR118" s="117" t="s">
        <v>162</v>
      </c>
      <c r="AT118" s="124" t="s">
        <v>74</v>
      </c>
      <c r="AU118" s="124" t="s">
        <v>83</v>
      </c>
      <c r="AY118" s="117" t="s">
        <v>147</v>
      </c>
      <c r="BK118" s="125">
        <f>BK119</f>
        <v>0</v>
      </c>
    </row>
    <row r="119" spans="2:65" s="11" customFormat="1" ht="20.85" customHeight="1">
      <c r="B119" s="116"/>
      <c r="D119" s="117" t="s">
        <v>74</v>
      </c>
      <c r="E119" s="126" t="s">
        <v>2085</v>
      </c>
      <c r="F119" s="126" t="s">
        <v>2086</v>
      </c>
      <c r="I119" s="119"/>
      <c r="J119" s="127">
        <f>BK119</f>
        <v>0</v>
      </c>
      <c r="L119" s="116"/>
      <c r="M119" s="121"/>
      <c r="P119" s="122">
        <f>SUM(P120:P147)</f>
        <v>0</v>
      </c>
      <c r="R119" s="122">
        <f>SUM(R120:R147)</f>
        <v>9.6000000000000002E-4</v>
      </c>
      <c r="T119" s="123">
        <f>SUM(T120:T147)</f>
        <v>0</v>
      </c>
      <c r="AR119" s="117" t="s">
        <v>162</v>
      </c>
      <c r="AT119" s="124" t="s">
        <v>74</v>
      </c>
      <c r="AU119" s="124" t="s">
        <v>85</v>
      </c>
      <c r="AY119" s="117" t="s">
        <v>147</v>
      </c>
      <c r="BK119" s="125">
        <f>SUM(BK120:BK147)</f>
        <v>0</v>
      </c>
    </row>
    <row r="120" spans="2:65" s="1" customFormat="1" ht="24.2" customHeight="1">
      <c r="B120" s="32"/>
      <c r="C120" s="128" t="s">
        <v>212</v>
      </c>
      <c r="D120" s="128" t="s">
        <v>149</v>
      </c>
      <c r="E120" s="129" t="s">
        <v>2087</v>
      </c>
      <c r="F120" s="130" t="s">
        <v>2088</v>
      </c>
      <c r="G120" s="131" t="s">
        <v>236</v>
      </c>
      <c r="H120" s="132">
        <v>5</v>
      </c>
      <c r="I120" s="133"/>
      <c r="J120" s="134">
        <f>ROUND(I120*H120,2)</f>
        <v>0</v>
      </c>
      <c r="K120" s="135"/>
      <c r="L120" s="32"/>
      <c r="M120" s="136" t="s">
        <v>19</v>
      </c>
      <c r="N120" s="137" t="s">
        <v>46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233</v>
      </c>
      <c r="AT120" s="140" t="s">
        <v>149</v>
      </c>
      <c r="AU120" s="140" t="s">
        <v>162</v>
      </c>
      <c r="AY120" s="17" t="s">
        <v>147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83</v>
      </c>
      <c r="BK120" s="141">
        <f>ROUND(I120*H120,2)</f>
        <v>0</v>
      </c>
      <c r="BL120" s="17" t="s">
        <v>233</v>
      </c>
      <c r="BM120" s="140" t="s">
        <v>2089</v>
      </c>
    </row>
    <row r="121" spans="2:65" s="1" customFormat="1" ht="24.2" customHeight="1">
      <c r="B121" s="32"/>
      <c r="C121" s="146" t="s">
        <v>220</v>
      </c>
      <c r="D121" s="146" t="s">
        <v>213</v>
      </c>
      <c r="E121" s="147" t="s">
        <v>2090</v>
      </c>
      <c r="F121" s="148" t="s">
        <v>2091</v>
      </c>
      <c r="G121" s="149" t="s">
        <v>236</v>
      </c>
      <c r="H121" s="150">
        <v>5</v>
      </c>
      <c r="I121" s="151"/>
      <c r="J121" s="152">
        <f>ROUND(I121*H121,2)</f>
        <v>0</v>
      </c>
      <c r="K121" s="153"/>
      <c r="L121" s="154"/>
      <c r="M121" s="155" t="s">
        <v>19</v>
      </c>
      <c r="N121" s="156" t="s">
        <v>46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1153</v>
      </c>
      <c r="AT121" s="140" t="s">
        <v>213</v>
      </c>
      <c r="AU121" s="140" t="s">
        <v>162</v>
      </c>
      <c r="AY121" s="17" t="s">
        <v>147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83</v>
      </c>
      <c r="BK121" s="141">
        <f>ROUND(I121*H121,2)</f>
        <v>0</v>
      </c>
      <c r="BL121" s="17" t="s">
        <v>1153</v>
      </c>
      <c r="BM121" s="140" t="s">
        <v>2092</v>
      </c>
    </row>
    <row r="122" spans="2:65" s="12" customFormat="1" ht="11.25">
      <c r="B122" s="157"/>
      <c r="D122" s="158" t="s">
        <v>218</v>
      </c>
      <c r="E122" s="164" t="s">
        <v>19</v>
      </c>
      <c r="F122" s="159" t="s">
        <v>171</v>
      </c>
      <c r="H122" s="160">
        <v>5</v>
      </c>
      <c r="I122" s="161"/>
      <c r="L122" s="157"/>
      <c r="M122" s="162"/>
      <c r="T122" s="163"/>
      <c r="AT122" s="164" t="s">
        <v>218</v>
      </c>
      <c r="AU122" s="164" t="s">
        <v>162</v>
      </c>
      <c r="AV122" s="12" t="s">
        <v>85</v>
      </c>
      <c r="AW122" s="12" t="s">
        <v>37</v>
      </c>
      <c r="AX122" s="12" t="s">
        <v>75</v>
      </c>
      <c r="AY122" s="164" t="s">
        <v>147</v>
      </c>
    </row>
    <row r="123" spans="2:65" s="14" customFormat="1" ht="11.25">
      <c r="B123" s="171"/>
      <c r="D123" s="158" t="s">
        <v>218</v>
      </c>
      <c r="E123" s="172" t="s">
        <v>19</v>
      </c>
      <c r="F123" s="173" t="s">
        <v>256</v>
      </c>
      <c r="H123" s="174">
        <v>5</v>
      </c>
      <c r="I123" s="175"/>
      <c r="L123" s="171"/>
      <c r="M123" s="176"/>
      <c r="T123" s="177"/>
      <c r="AT123" s="172" t="s">
        <v>218</v>
      </c>
      <c r="AU123" s="172" t="s">
        <v>162</v>
      </c>
      <c r="AV123" s="14" t="s">
        <v>153</v>
      </c>
      <c r="AW123" s="14" t="s">
        <v>37</v>
      </c>
      <c r="AX123" s="14" t="s">
        <v>83</v>
      </c>
      <c r="AY123" s="172" t="s">
        <v>147</v>
      </c>
    </row>
    <row r="124" spans="2:65" s="1" customFormat="1" ht="24.2" customHeight="1">
      <c r="B124" s="32"/>
      <c r="C124" s="146" t="s">
        <v>8</v>
      </c>
      <c r="D124" s="146" t="s">
        <v>213</v>
      </c>
      <c r="E124" s="147" t="s">
        <v>2093</v>
      </c>
      <c r="F124" s="148" t="s">
        <v>2094</v>
      </c>
      <c r="G124" s="149" t="s">
        <v>2095</v>
      </c>
      <c r="H124" s="150">
        <v>6</v>
      </c>
      <c r="I124" s="151"/>
      <c r="J124" s="152">
        <f>ROUND(I124*H124,2)</f>
        <v>0</v>
      </c>
      <c r="K124" s="153"/>
      <c r="L124" s="154"/>
      <c r="M124" s="155" t="s">
        <v>19</v>
      </c>
      <c r="N124" s="156" t="s">
        <v>46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1153</v>
      </c>
      <c r="AT124" s="140" t="s">
        <v>213</v>
      </c>
      <c r="AU124" s="140" t="s">
        <v>162</v>
      </c>
      <c r="AY124" s="17" t="s">
        <v>147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83</v>
      </c>
      <c r="BK124" s="141">
        <f>ROUND(I124*H124,2)</f>
        <v>0</v>
      </c>
      <c r="BL124" s="17" t="s">
        <v>1153</v>
      </c>
      <c r="BM124" s="140" t="s">
        <v>2096</v>
      </c>
    </row>
    <row r="125" spans="2:65" s="12" customFormat="1" ht="11.25">
      <c r="B125" s="157"/>
      <c r="D125" s="158" t="s">
        <v>218</v>
      </c>
      <c r="E125" s="164" t="s">
        <v>19</v>
      </c>
      <c r="F125" s="159" t="s">
        <v>2097</v>
      </c>
      <c r="H125" s="160">
        <v>6</v>
      </c>
      <c r="I125" s="161"/>
      <c r="L125" s="157"/>
      <c r="M125" s="162"/>
      <c r="T125" s="163"/>
      <c r="AT125" s="164" t="s">
        <v>218</v>
      </c>
      <c r="AU125" s="164" t="s">
        <v>162</v>
      </c>
      <c r="AV125" s="12" t="s">
        <v>85</v>
      </c>
      <c r="AW125" s="12" t="s">
        <v>37</v>
      </c>
      <c r="AX125" s="12" t="s">
        <v>75</v>
      </c>
      <c r="AY125" s="164" t="s">
        <v>147</v>
      </c>
    </row>
    <row r="126" spans="2:65" s="14" customFormat="1" ht="11.25">
      <c r="B126" s="171"/>
      <c r="D126" s="158" t="s">
        <v>218</v>
      </c>
      <c r="E126" s="172" t="s">
        <v>19</v>
      </c>
      <c r="F126" s="173" t="s">
        <v>256</v>
      </c>
      <c r="H126" s="174">
        <v>6</v>
      </c>
      <c r="I126" s="175"/>
      <c r="L126" s="171"/>
      <c r="M126" s="176"/>
      <c r="T126" s="177"/>
      <c r="AT126" s="172" t="s">
        <v>218</v>
      </c>
      <c r="AU126" s="172" t="s">
        <v>162</v>
      </c>
      <c r="AV126" s="14" t="s">
        <v>153</v>
      </c>
      <c r="AW126" s="14" t="s">
        <v>37</v>
      </c>
      <c r="AX126" s="14" t="s">
        <v>83</v>
      </c>
      <c r="AY126" s="172" t="s">
        <v>147</v>
      </c>
    </row>
    <row r="127" spans="2:65" s="1" customFormat="1" ht="21.75" customHeight="1">
      <c r="B127" s="32"/>
      <c r="C127" s="146" t="s">
        <v>233</v>
      </c>
      <c r="D127" s="146" t="s">
        <v>213</v>
      </c>
      <c r="E127" s="147" t="s">
        <v>2098</v>
      </c>
      <c r="F127" s="148" t="s">
        <v>2099</v>
      </c>
      <c r="G127" s="149" t="s">
        <v>2095</v>
      </c>
      <c r="H127" s="150">
        <v>6</v>
      </c>
      <c r="I127" s="151"/>
      <c r="J127" s="152">
        <f>ROUND(I127*H127,2)</f>
        <v>0</v>
      </c>
      <c r="K127" s="153"/>
      <c r="L127" s="154"/>
      <c r="M127" s="155" t="s">
        <v>19</v>
      </c>
      <c r="N127" s="156" t="s">
        <v>46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1153</v>
      </c>
      <c r="AT127" s="140" t="s">
        <v>213</v>
      </c>
      <c r="AU127" s="140" t="s">
        <v>162</v>
      </c>
      <c r="AY127" s="17" t="s">
        <v>147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83</v>
      </c>
      <c r="BK127" s="141">
        <f>ROUND(I127*H127,2)</f>
        <v>0</v>
      </c>
      <c r="BL127" s="17" t="s">
        <v>1153</v>
      </c>
      <c r="BM127" s="140" t="s">
        <v>2100</v>
      </c>
    </row>
    <row r="128" spans="2:65" s="12" customFormat="1" ht="11.25">
      <c r="B128" s="157"/>
      <c r="D128" s="158" t="s">
        <v>218</v>
      </c>
      <c r="E128" s="164" t="s">
        <v>19</v>
      </c>
      <c r="F128" s="159" t="s">
        <v>176</v>
      </c>
      <c r="H128" s="160">
        <v>6</v>
      </c>
      <c r="I128" s="161"/>
      <c r="L128" s="157"/>
      <c r="M128" s="162"/>
      <c r="T128" s="163"/>
      <c r="AT128" s="164" t="s">
        <v>218</v>
      </c>
      <c r="AU128" s="164" t="s">
        <v>162</v>
      </c>
      <c r="AV128" s="12" t="s">
        <v>85</v>
      </c>
      <c r="AW128" s="12" t="s">
        <v>37</v>
      </c>
      <c r="AX128" s="12" t="s">
        <v>75</v>
      </c>
      <c r="AY128" s="164" t="s">
        <v>147</v>
      </c>
    </row>
    <row r="129" spans="2:65" s="14" customFormat="1" ht="11.25">
      <c r="B129" s="171"/>
      <c r="D129" s="158" t="s">
        <v>218</v>
      </c>
      <c r="E129" s="172" t="s">
        <v>19</v>
      </c>
      <c r="F129" s="173" t="s">
        <v>256</v>
      </c>
      <c r="H129" s="174">
        <v>6</v>
      </c>
      <c r="I129" s="175"/>
      <c r="L129" s="171"/>
      <c r="M129" s="176"/>
      <c r="T129" s="177"/>
      <c r="AT129" s="172" t="s">
        <v>218</v>
      </c>
      <c r="AU129" s="172" t="s">
        <v>162</v>
      </c>
      <c r="AV129" s="14" t="s">
        <v>153</v>
      </c>
      <c r="AW129" s="14" t="s">
        <v>37</v>
      </c>
      <c r="AX129" s="14" t="s">
        <v>83</v>
      </c>
      <c r="AY129" s="172" t="s">
        <v>147</v>
      </c>
    </row>
    <row r="130" spans="2:65" s="1" customFormat="1" ht="21.75" customHeight="1">
      <c r="B130" s="32"/>
      <c r="C130" s="146" t="s">
        <v>240</v>
      </c>
      <c r="D130" s="146" t="s">
        <v>213</v>
      </c>
      <c r="E130" s="147" t="s">
        <v>2101</v>
      </c>
      <c r="F130" s="148" t="s">
        <v>2102</v>
      </c>
      <c r="G130" s="149" t="s">
        <v>1794</v>
      </c>
      <c r="H130" s="150">
        <v>3</v>
      </c>
      <c r="I130" s="151"/>
      <c r="J130" s="152">
        <f>ROUND(I130*H130,2)</f>
        <v>0</v>
      </c>
      <c r="K130" s="153"/>
      <c r="L130" s="154"/>
      <c r="M130" s="155" t="s">
        <v>19</v>
      </c>
      <c r="N130" s="156" t="s">
        <v>46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1153</v>
      </c>
      <c r="AT130" s="140" t="s">
        <v>213</v>
      </c>
      <c r="AU130" s="140" t="s">
        <v>162</v>
      </c>
      <c r="AY130" s="17" t="s">
        <v>147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83</v>
      </c>
      <c r="BK130" s="141">
        <f>ROUND(I130*H130,2)</f>
        <v>0</v>
      </c>
      <c r="BL130" s="17" t="s">
        <v>1153</v>
      </c>
      <c r="BM130" s="140" t="s">
        <v>2103</v>
      </c>
    </row>
    <row r="131" spans="2:65" s="12" customFormat="1" ht="11.25">
      <c r="B131" s="157"/>
      <c r="D131" s="158" t="s">
        <v>218</v>
      </c>
      <c r="E131" s="164" t="s">
        <v>19</v>
      </c>
      <c r="F131" s="159" t="s">
        <v>162</v>
      </c>
      <c r="H131" s="160">
        <v>3</v>
      </c>
      <c r="I131" s="161"/>
      <c r="L131" s="157"/>
      <c r="M131" s="162"/>
      <c r="T131" s="163"/>
      <c r="AT131" s="164" t="s">
        <v>218</v>
      </c>
      <c r="AU131" s="164" t="s">
        <v>162</v>
      </c>
      <c r="AV131" s="12" t="s">
        <v>85</v>
      </c>
      <c r="AW131" s="12" t="s">
        <v>37</v>
      </c>
      <c r="AX131" s="12" t="s">
        <v>75</v>
      </c>
      <c r="AY131" s="164" t="s">
        <v>147</v>
      </c>
    </row>
    <row r="132" spans="2:65" s="14" customFormat="1" ht="11.25">
      <c r="B132" s="171"/>
      <c r="D132" s="158" t="s">
        <v>218</v>
      </c>
      <c r="E132" s="172" t="s">
        <v>19</v>
      </c>
      <c r="F132" s="173" t="s">
        <v>256</v>
      </c>
      <c r="H132" s="174">
        <v>3</v>
      </c>
      <c r="I132" s="175"/>
      <c r="L132" s="171"/>
      <c r="M132" s="176"/>
      <c r="T132" s="177"/>
      <c r="AT132" s="172" t="s">
        <v>218</v>
      </c>
      <c r="AU132" s="172" t="s">
        <v>162</v>
      </c>
      <c r="AV132" s="14" t="s">
        <v>153</v>
      </c>
      <c r="AW132" s="14" t="s">
        <v>37</v>
      </c>
      <c r="AX132" s="14" t="s">
        <v>83</v>
      </c>
      <c r="AY132" s="172" t="s">
        <v>147</v>
      </c>
    </row>
    <row r="133" spans="2:65" s="1" customFormat="1" ht="24.2" customHeight="1">
      <c r="B133" s="32"/>
      <c r="C133" s="128" t="s">
        <v>248</v>
      </c>
      <c r="D133" s="128" t="s">
        <v>149</v>
      </c>
      <c r="E133" s="129" t="s">
        <v>2104</v>
      </c>
      <c r="F133" s="130" t="s">
        <v>2105</v>
      </c>
      <c r="G133" s="131" t="s">
        <v>236</v>
      </c>
      <c r="H133" s="132">
        <v>25.5</v>
      </c>
      <c r="I133" s="133"/>
      <c r="J133" s="134">
        <f>ROUND(I133*H133,2)</f>
        <v>0</v>
      </c>
      <c r="K133" s="135"/>
      <c r="L133" s="32"/>
      <c r="M133" s="136" t="s">
        <v>19</v>
      </c>
      <c r="N133" s="137" t="s">
        <v>46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233</v>
      </c>
      <c r="AT133" s="140" t="s">
        <v>149</v>
      </c>
      <c r="AU133" s="140" t="s">
        <v>162</v>
      </c>
      <c r="AY133" s="17" t="s">
        <v>147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83</v>
      </c>
      <c r="BK133" s="141">
        <f>ROUND(I133*H133,2)</f>
        <v>0</v>
      </c>
      <c r="BL133" s="17" t="s">
        <v>233</v>
      </c>
      <c r="BM133" s="140" t="s">
        <v>2106</v>
      </c>
    </row>
    <row r="134" spans="2:65" s="12" customFormat="1" ht="11.25">
      <c r="B134" s="157"/>
      <c r="D134" s="158" t="s">
        <v>218</v>
      </c>
      <c r="E134" s="164" t="s">
        <v>19</v>
      </c>
      <c r="F134" s="159" t="s">
        <v>2078</v>
      </c>
      <c r="H134" s="160">
        <v>25.5</v>
      </c>
      <c r="I134" s="161"/>
      <c r="L134" s="157"/>
      <c r="M134" s="162"/>
      <c r="T134" s="163"/>
      <c r="AT134" s="164" t="s">
        <v>218</v>
      </c>
      <c r="AU134" s="164" t="s">
        <v>162</v>
      </c>
      <c r="AV134" s="12" t="s">
        <v>85</v>
      </c>
      <c r="AW134" s="12" t="s">
        <v>37</v>
      </c>
      <c r="AX134" s="12" t="s">
        <v>83</v>
      </c>
      <c r="AY134" s="164" t="s">
        <v>147</v>
      </c>
    </row>
    <row r="135" spans="2:65" s="1" customFormat="1" ht="24.2" customHeight="1">
      <c r="B135" s="32"/>
      <c r="C135" s="146" t="s">
        <v>257</v>
      </c>
      <c r="D135" s="146" t="s">
        <v>213</v>
      </c>
      <c r="E135" s="147" t="s">
        <v>2107</v>
      </c>
      <c r="F135" s="148" t="s">
        <v>2108</v>
      </c>
      <c r="G135" s="149" t="s">
        <v>236</v>
      </c>
      <c r="H135" s="150">
        <v>30</v>
      </c>
      <c r="I135" s="151"/>
      <c r="J135" s="152">
        <f>ROUND(I135*H135,2)</f>
        <v>0</v>
      </c>
      <c r="K135" s="153"/>
      <c r="L135" s="154"/>
      <c r="M135" s="155" t="s">
        <v>19</v>
      </c>
      <c r="N135" s="156" t="s">
        <v>46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1153</v>
      </c>
      <c r="AT135" s="140" t="s">
        <v>213</v>
      </c>
      <c r="AU135" s="140" t="s">
        <v>162</v>
      </c>
      <c r="AY135" s="17" t="s">
        <v>147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83</v>
      </c>
      <c r="BK135" s="141">
        <f>ROUND(I135*H135,2)</f>
        <v>0</v>
      </c>
      <c r="BL135" s="17" t="s">
        <v>1153</v>
      </c>
      <c r="BM135" s="140" t="s">
        <v>2109</v>
      </c>
    </row>
    <row r="136" spans="2:65" s="12" customFormat="1" ht="11.25">
      <c r="B136" s="157"/>
      <c r="D136" s="158" t="s">
        <v>218</v>
      </c>
      <c r="E136" s="164" t="s">
        <v>19</v>
      </c>
      <c r="F136" s="159" t="s">
        <v>2110</v>
      </c>
      <c r="H136" s="160">
        <v>30</v>
      </c>
      <c r="I136" s="161"/>
      <c r="L136" s="157"/>
      <c r="M136" s="162"/>
      <c r="T136" s="163"/>
      <c r="AT136" s="164" t="s">
        <v>218</v>
      </c>
      <c r="AU136" s="164" t="s">
        <v>162</v>
      </c>
      <c r="AV136" s="12" t="s">
        <v>85</v>
      </c>
      <c r="AW136" s="12" t="s">
        <v>37</v>
      </c>
      <c r="AX136" s="12" t="s">
        <v>75</v>
      </c>
      <c r="AY136" s="164" t="s">
        <v>147</v>
      </c>
    </row>
    <row r="137" spans="2:65" s="14" customFormat="1" ht="11.25">
      <c r="B137" s="171"/>
      <c r="D137" s="158" t="s">
        <v>218</v>
      </c>
      <c r="E137" s="172" t="s">
        <v>19</v>
      </c>
      <c r="F137" s="173" t="s">
        <v>256</v>
      </c>
      <c r="H137" s="174">
        <v>30</v>
      </c>
      <c r="I137" s="175"/>
      <c r="L137" s="171"/>
      <c r="M137" s="176"/>
      <c r="T137" s="177"/>
      <c r="AT137" s="172" t="s">
        <v>218</v>
      </c>
      <c r="AU137" s="172" t="s">
        <v>162</v>
      </c>
      <c r="AV137" s="14" t="s">
        <v>153</v>
      </c>
      <c r="AW137" s="14" t="s">
        <v>37</v>
      </c>
      <c r="AX137" s="14" t="s">
        <v>83</v>
      </c>
      <c r="AY137" s="172" t="s">
        <v>147</v>
      </c>
    </row>
    <row r="138" spans="2:65" s="1" customFormat="1" ht="21.75" customHeight="1">
      <c r="B138" s="32"/>
      <c r="C138" s="128" t="s">
        <v>264</v>
      </c>
      <c r="D138" s="128" t="s">
        <v>149</v>
      </c>
      <c r="E138" s="129" t="s">
        <v>2111</v>
      </c>
      <c r="F138" s="130" t="s">
        <v>2112</v>
      </c>
      <c r="G138" s="131" t="s">
        <v>286</v>
      </c>
      <c r="H138" s="132">
        <v>4</v>
      </c>
      <c r="I138" s="133"/>
      <c r="J138" s="134">
        <f>ROUND(I138*H138,2)</f>
        <v>0</v>
      </c>
      <c r="K138" s="135"/>
      <c r="L138" s="32"/>
      <c r="M138" s="136" t="s">
        <v>19</v>
      </c>
      <c r="N138" s="137" t="s">
        <v>46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233</v>
      </c>
      <c r="AT138" s="140" t="s">
        <v>149</v>
      </c>
      <c r="AU138" s="140" t="s">
        <v>162</v>
      </c>
      <c r="AY138" s="17" t="s">
        <v>147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83</v>
      </c>
      <c r="BK138" s="141">
        <f>ROUND(I138*H138,2)</f>
        <v>0</v>
      </c>
      <c r="BL138" s="17" t="s">
        <v>233</v>
      </c>
      <c r="BM138" s="140" t="s">
        <v>2113</v>
      </c>
    </row>
    <row r="139" spans="2:65" s="12" customFormat="1" ht="11.25">
      <c r="B139" s="157"/>
      <c r="D139" s="158" t="s">
        <v>218</v>
      </c>
      <c r="E139" s="164" t="s">
        <v>19</v>
      </c>
      <c r="F139" s="159" t="s">
        <v>153</v>
      </c>
      <c r="H139" s="160">
        <v>4</v>
      </c>
      <c r="I139" s="161"/>
      <c r="L139" s="157"/>
      <c r="M139" s="162"/>
      <c r="T139" s="163"/>
      <c r="AT139" s="164" t="s">
        <v>218</v>
      </c>
      <c r="AU139" s="164" t="s">
        <v>162</v>
      </c>
      <c r="AV139" s="12" t="s">
        <v>85</v>
      </c>
      <c r="AW139" s="12" t="s">
        <v>37</v>
      </c>
      <c r="AX139" s="12" t="s">
        <v>83</v>
      </c>
      <c r="AY139" s="164" t="s">
        <v>147</v>
      </c>
    </row>
    <row r="140" spans="2:65" s="1" customFormat="1" ht="16.5" customHeight="1">
      <c r="B140" s="32"/>
      <c r="C140" s="146" t="s">
        <v>7</v>
      </c>
      <c r="D140" s="146" t="s">
        <v>213</v>
      </c>
      <c r="E140" s="147" t="s">
        <v>1895</v>
      </c>
      <c r="F140" s="148" t="s">
        <v>1896</v>
      </c>
      <c r="G140" s="149" t="s">
        <v>286</v>
      </c>
      <c r="H140" s="150">
        <v>4</v>
      </c>
      <c r="I140" s="151"/>
      <c r="J140" s="152">
        <f>ROUND(I140*H140,2)</f>
        <v>0</v>
      </c>
      <c r="K140" s="153"/>
      <c r="L140" s="154"/>
      <c r="M140" s="155" t="s">
        <v>19</v>
      </c>
      <c r="N140" s="156" t="s">
        <v>46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186</v>
      </c>
      <c r="AT140" s="140" t="s">
        <v>213</v>
      </c>
      <c r="AU140" s="140" t="s">
        <v>162</v>
      </c>
      <c r="AY140" s="17" t="s">
        <v>147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83</v>
      </c>
      <c r="BK140" s="141">
        <f>ROUND(I140*H140,2)</f>
        <v>0</v>
      </c>
      <c r="BL140" s="17" t="s">
        <v>153</v>
      </c>
      <c r="BM140" s="140" t="s">
        <v>2114</v>
      </c>
    </row>
    <row r="141" spans="2:65" s="12" customFormat="1" ht="11.25">
      <c r="B141" s="157"/>
      <c r="D141" s="158" t="s">
        <v>218</v>
      </c>
      <c r="E141" s="164" t="s">
        <v>19</v>
      </c>
      <c r="F141" s="159" t="s">
        <v>153</v>
      </c>
      <c r="H141" s="160">
        <v>4</v>
      </c>
      <c r="I141" s="161"/>
      <c r="L141" s="157"/>
      <c r="M141" s="162"/>
      <c r="T141" s="163"/>
      <c r="AT141" s="164" t="s">
        <v>218</v>
      </c>
      <c r="AU141" s="164" t="s">
        <v>162</v>
      </c>
      <c r="AV141" s="12" t="s">
        <v>85</v>
      </c>
      <c r="AW141" s="12" t="s">
        <v>37</v>
      </c>
      <c r="AX141" s="12" t="s">
        <v>75</v>
      </c>
      <c r="AY141" s="164" t="s">
        <v>147</v>
      </c>
    </row>
    <row r="142" spans="2:65" s="14" customFormat="1" ht="11.25">
      <c r="B142" s="171"/>
      <c r="D142" s="158" t="s">
        <v>218</v>
      </c>
      <c r="E142" s="172" t="s">
        <v>19</v>
      </c>
      <c r="F142" s="173" t="s">
        <v>256</v>
      </c>
      <c r="H142" s="174">
        <v>4</v>
      </c>
      <c r="I142" s="175"/>
      <c r="L142" s="171"/>
      <c r="M142" s="176"/>
      <c r="T142" s="177"/>
      <c r="AT142" s="172" t="s">
        <v>218</v>
      </c>
      <c r="AU142" s="172" t="s">
        <v>162</v>
      </c>
      <c r="AV142" s="14" t="s">
        <v>153</v>
      </c>
      <c r="AW142" s="14" t="s">
        <v>37</v>
      </c>
      <c r="AX142" s="14" t="s">
        <v>83</v>
      </c>
      <c r="AY142" s="172" t="s">
        <v>147</v>
      </c>
    </row>
    <row r="143" spans="2:65" s="1" customFormat="1" ht="16.5" customHeight="1">
      <c r="B143" s="32"/>
      <c r="C143" s="128" t="s">
        <v>276</v>
      </c>
      <c r="D143" s="128" t="s">
        <v>149</v>
      </c>
      <c r="E143" s="129" t="s">
        <v>2115</v>
      </c>
      <c r="F143" s="130" t="s">
        <v>2116</v>
      </c>
      <c r="G143" s="131" t="s">
        <v>286</v>
      </c>
      <c r="H143" s="132">
        <v>8</v>
      </c>
      <c r="I143" s="133"/>
      <c r="J143" s="134">
        <f>ROUND(I143*H143,2)</f>
        <v>0</v>
      </c>
      <c r="K143" s="135"/>
      <c r="L143" s="32"/>
      <c r="M143" s="136" t="s">
        <v>19</v>
      </c>
      <c r="N143" s="137" t="s">
        <v>46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233</v>
      </c>
      <c r="AT143" s="140" t="s">
        <v>149</v>
      </c>
      <c r="AU143" s="140" t="s">
        <v>162</v>
      </c>
      <c r="AY143" s="17" t="s">
        <v>147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83</v>
      </c>
      <c r="BK143" s="141">
        <f>ROUND(I143*H143,2)</f>
        <v>0</v>
      </c>
      <c r="BL143" s="17" t="s">
        <v>233</v>
      </c>
      <c r="BM143" s="140" t="s">
        <v>2117</v>
      </c>
    </row>
    <row r="144" spans="2:65" s="12" customFormat="1" ht="11.25">
      <c r="B144" s="157"/>
      <c r="D144" s="158" t="s">
        <v>218</v>
      </c>
      <c r="E144" s="164" t="s">
        <v>19</v>
      </c>
      <c r="F144" s="159" t="s">
        <v>186</v>
      </c>
      <c r="H144" s="160">
        <v>8</v>
      </c>
      <c r="I144" s="161"/>
      <c r="L144" s="157"/>
      <c r="M144" s="162"/>
      <c r="T144" s="163"/>
      <c r="AT144" s="164" t="s">
        <v>218</v>
      </c>
      <c r="AU144" s="164" t="s">
        <v>162</v>
      </c>
      <c r="AV144" s="12" t="s">
        <v>85</v>
      </c>
      <c r="AW144" s="12" t="s">
        <v>37</v>
      </c>
      <c r="AX144" s="12" t="s">
        <v>83</v>
      </c>
      <c r="AY144" s="164" t="s">
        <v>147</v>
      </c>
    </row>
    <row r="145" spans="2:65" s="1" customFormat="1" ht="16.5" customHeight="1">
      <c r="B145" s="32"/>
      <c r="C145" s="146" t="s">
        <v>283</v>
      </c>
      <c r="D145" s="146" t="s">
        <v>213</v>
      </c>
      <c r="E145" s="147" t="s">
        <v>2118</v>
      </c>
      <c r="F145" s="148" t="s">
        <v>2119</v>
      </c>
      <c r="G145" s="149" t="s">
        <v>286</v>
      </c>
      <c r="H145" s="150">
        <v>8</v>
      </c>
      <c r="I145" s="151"/>
      <c r="J145" s="152">
        <f>ROUND(I145*H145,2)</f>
        <v>0</v>
      </c>
      <c r="K145" s="153"/>
      <c r="L145" s="154"/>
      <c r="M145" s="155" t="s">
        <v>19</v>
      </c>
      <c r="N145" s="156" t="s">
        <v>46</v>
      </c>
      <c r="P145" s="138">
        <f>O145*H145</f>
        <v>0</v>
      </c>
      <c r="Q145" s="138">
        <v>1.2E-4</v>
      </c>
      <c r="R145" s="138">
        <f>Q145*H145</f>
        <v>9.6000000000000002E-4</v>
      </c>
      <c r="S145" s="138">
        <v>0</v>
      </c>
      <c r="T145" s="139">
        <f>S145*H145</f>
        <v>0</v>
      </c>
      <c r="AR145" s="140" t="s">
        <v>186</v>
      </c>
      <c r="AT145" s="140" t="s">
        <v>213</v>
      </c>
      <c r="AU145" s="140" t="s">
        <v>162</v>
      </c>
      <c r="AY145" s="17" t="s">
        <v>147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83</v>
      </c>
      <c r="BK145" s="141">
        <f>ROUND(I145*H145,2)</f>
        <v>0</v>
      </c>
      <c r="BL145" s="17" t="s">
        <v>153</v>
      </c>
      <c r="BM145" s="140" t="s">
        <v>2120</v>
      </c>
    </row>
    <row r="146" spans="2:65" s="12" customFormat="1" ht="11.25">
      <c r="B146" s="157"/>
      <c r="D146" s="158" t="s">
        <v>218</v>
      </c>
      <c r="E146" s="164" t="s">
        <v>19</v>
      </c>
      <c r="F146" s="159" t="s">
        <v>186</v>
      </c>
      <c r="H146" s="160">
        <v>8</v>
      </c>
      <c r="I146" s="161"/>
      <c r="L146" s="157"/>
      <c r="M146" s="162"/>
      <c r="T146" s="163"/>
      <c r="AT146" s="164" t="s">
        <v>218</v>
      </c>
      <c r="AU146" s="164" t="s">
        <v>162</v>
      </c>
      <c r="AV146" s="12" t="s">
        <v>85</v>
      </c>
      <c r="AW146" s="12" t="s">
        <v>37</v>
      </c>
      <c r="AX146" s="12" t="s">
        <v>75</v>
      </c>
      <c r="AY146" s="164" t="s">
        <v>147</v>
      </c>
    </row>
    <row r="147" spans="2:65" s="14" customFormat="1" ht="11.25">
      <c r="B147" s="171"/>
      <c r="D147" s="158" t="s">
        <v>218</v>
      </c>
      <c r="E147" s="172" t="s">
        <v>19</v>
      </c>
      <c r="F147" s="173" t="s">
        <v>256</v>
      </c>
      <c r="H147" s="174">
        <v>8</v>
      </c>
      <c r="I147" s="175"/>
      <c r="L147" s="171"/>
      <c r="M147" s="187"/>
      <c r="N147" s="188"/>
      <c r="O147" s="188"/>
      <c r="P147" s="188"/>
      <c r="Q147" s="188"/>
      <c r="R147" s="188"/>
      <c r="S147" s="188"/>
      <c r="T147" s="189"/>
      <c r="AT147" s="172" t="s">
        <v>218</v>
      </c>
      <c r="AU147" s="172" t="s">
        <v>162</v>
      </c>
      <c r="AV147" s="14" t="s">
        <v>153</v>
      </c>
      <c r="AW147" s="14" t="s">
        <v>37</v>
      </c>
      <c r="AX147" s="14" t="s">
        <v>83</v>
      </c>
      <c r="AY147" s="172" t="s">
        <v>147</v>
      </c>
    </row>
    <row r="148" spans="2:65" s="1" customFormat="1" ht="6.95" customHeight="1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32"/>
    </row>
  </sheetData>
  <sheetProtection algorithmName="SHA-512" hashValue="lct4zdoXdprhR1OH2xnFtoQ95HqrrzmPpFFHMEj6TydFODFtpo6O5cOAdObS5A6DSyZcYPohGryUfCxEH9VmFw==" saltValue="758H8SiJsTWGVlHnp398iQ3I4IOh0s2Fg0My4TlpfPToMKbKb8yhe7S6GC9YUW4Sxrxk2kODwvFKgCv/oCHp5A==" spinCount="100000" sheet="1" objects="1" scenarios="1" formatColumns="0" formatRows="0" autoFilter="0"/>
  <autoFilter ref="C83:K147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400-000000000000}"/>
    <hyperlink ref="F102" r:id="rId2" xr:uid="{00000000-0004-0000-0400-000001000000}"/>
    <hyperlink ref="F105" r:id="rId3" xr:uid="{00000000-0004-0000-0400-000002000000}"/>
    <hyperlink ref="F108" r:id="rId4" xr:uid="{00000000-0004-0000-0400-000003000000}"/>
    <hyperlink ref="F111" r:id="rId5" xr:uid="{00000000-0004-0000-04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98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OA Vlašim – Dokončení PD – Revitalizace obvodového pláště</v>
      </c>
      <c r="F7" s="309"/>
      <c r="G7" s="309"/>
      <c r="H7" s="309"/>
      <c r="L7" s="20"/>
    </row>
    <row r="8" spans="2:46" s="1" customFormat="1" ht="12" customHeight="1">
      <c r="B8" s="32"/>
      <c r="D8" s="27" t="s">
        <v>99</v>
      </c>
      <c r="L8" s="32"/>
    </row>
    <row r="9" spans="2:46" s="1" customFormat="1" ht="16.5" customHeight="1">
      <c r="B9" s="32"/>
      <c r="E9" s="271" t="s">
        <v>2121</v>
      </c>
      <c r="F9" s="310"/>
      <c r="G9" s="310"/>
      <c r="H9" s="31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1752</v>
      </c>
      <c r="I12" s="27" t="s">
        <v>23</v>
      </c>
      <c r="J12" s="49" t="str">
        <f>'Rekapitulace stavby'!AN8</f>
        <v>19. 10. 2023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1752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1" t="str">
        <f>'Rekapitulace stavby'!E14</f>
        <v>Vyplň údaj</v>
      </c>
      <c r="F18" s="292"/>
      <c r="G18" s="292"/>
      <c r="H18" s="292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34</v>
      </c>
      <c r="L23" s="32"/>
    </row>
    <row r="24" spans="2:12" s="1" customFormat="1" ht="18" customHeight="1">
      <c r="B24" s="32"/>
      <c r="E24" s="25" t="s">
        <v>35</v>
      </c>
      <c r="I24" s="27" t="s">
        <v>29</v>
      </c>
      <c r="J24" s="25" t="s">
        <v>36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6"/>
      <c r="E27" s="297" t="s">
        <v>19</v>
      </c>
      <c r="F27" s="297"/>
      <c r="G27" s="297"/>
      <c r="H27" s="29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41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8">
        <f>ROUND((SUM(BE87:BE143)),  2)</f>
        <v>0</v>
      </c>
      <c r="I33" s="89">
        <v>0.21</v>
      </c>
      <c r="J33" s="88">
        <f>ROUND(((SUM(BE87:BE143))*I33),  2)</f>
        <v>0</v>
      </c>
      <c r="L33" s="32"/>
    </row>
    <row r="34" spans="2:12" s="1" customFormat="1" ht="14.45" customHeight="1">
      <c r="B34" s="32"/>
      <c r="E34" s="27" t="s">
        <v>47</v>
      </c>
      <c r="F34" s="88">
        <f>ROUND((SUM(BF87:BF143)),  2)</f>
        <v>0</v>
      </c>
      <c r="I34" s="89">
        <v>0.15</v>
      </c>
      <c r="J34" s="88">
        <f>ROUND(((SUM(BF87:BF143))*I34),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8">
        <f>ROUND((SUM(BG87:BG143)),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8">
        <f>ROUND((SUM(BH87:BH143)),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8">
        <f>ROUND((SUM(BI87:BI143)),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51</v>
      </c>
      <c r="E39" s="54"/>
      <c r="F39" s="54"/>
      <c r="G39" s="92" t="s">
        <v>52</v>
      </c>
      <c r="H39" s="93" t="s">
        <v>53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8" t="str">
        <f>E7</f>
        <v>OA Vlašim – Dokončení PD – Revitalizace obvodového pláště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99</v>
      </c>
      <c r="L49" s="32"/>
    </row>
    <row r="50" spans="2:47" s="1" customFormat="1" ht="16.5" customHeight="1">
      <c r="B50" s="32"/>
      <c r="E50" s="271" t="str">
        <f>E9</f>
        <v>03 - VON</v>
      </c>
      <c r="F50" s="310"/>
      <c r="G50" s="310"/>
      <c r="H50" s="31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Obchodní akademie Vlašim</v>
      </c>
      <c r="I52" s="27" t="s">
        <v>23</v>
      </c>
      <c r="J52" s="49" t="str">
        <f>IF(J12="","",J12)</f>
        <v>19. 10. 2023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Obchodní akademie Vlašim</v>
      </c>
      <c r="I54" s="27" t="s">
        <v>33</v>
      </c>
      <c r="J54" s="30" t="str">
        <f>E21</f>
        <v>Saffron  Universe s.r.o.</v>
      </c>
      <c r="L54" s="32"/>
    </row>
    <row r="55" spans="2:47" s="1" customFormat="1" ht="25.7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Saffron  Universe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103</v>
      </c>
      <c r="D57" s="90"/>
      <c r="E57" s="90"/>
      <c r="F57" s="90"/>
      <c r="G57" s="90"/>
      <c r="H57" s="90"/>
      <c r="I57" s="90"/>
      <c r="J57" s="97" t="s">
        <v>104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73</v>
      </c>
      <c r="J59" s="63">
        <f>J87</f>
        <v>0</v>
      </c>
      <c r="L59" s="32"/>
      <c r="AU59" s="17" t="s">
        <v>105</v>
      </c>
    </row>
    <row r="60" spans="2:47" s="8" customFormat="1" ht="24.95" customHeight="1">
      <c r="B60" s="99"/>
      <c r="D60" s="100" t="s">
        <v>2122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899999999999999" customHeight="1">
      <c r="B61" s="103"/>
      <c r="D61" s="104" t="s">
        <v>2123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8" customFormat="1" ht="24.95" customHeight="1">
      <c r="B62" s="99"/>
      <c r="D62" s="100" t="s">
        <v>2124</v>
      </c>
      <c r="E62" s="101"/>
      <c r="F62" s="101"/>
      <c r="G62" s="101"/>
      <c r="H62" s="101"/>
      <c r="I62" s="101"/>
      <c r="J62" s="102">
        <f>J97</f>
        <v>0</v>
      </c>
      <c r="L62" s="99"/>
    </row>
    <row r="63" spans="2:47" s="9" customFormat="1" ht="19.899999999999999" customHeight="1">
      <c r="B63" s="103"/>
      <c r="D63" s="104" t="s">
        <v>2125</v>
      </c>
      <c r="E63" s="105"/>
      <c r="F63" s="105"/>
      <c r="G63" s="105"/>
      <c r="H63" s="105"/>
      <c r="I63" s="105"/>
      <c r="J63" s="106">
        <f>J99</f>
        <v>0</v>
      </c>
      <c r="L63" s="103"/>
    </row>
    <row r="64" spans="2:47" s="9" customFormat="1" ht="19.899999999999999" customHeight="1">
      <c r="B64" s="103"/>
      <c r="D64" s="104" t="s">
        <v>2126</v>
      </c>
      <c r="E64" s="105"/>
      <c r="F64" s="105"/>
      <c r="G64" s="105"/>
      <c r="H64" s="105"/>
      <c r="I64" s="105"/>
      <c r="J64" s="106">
        <f>J108</f>
        <v>0</v>
      </c>
      <c r="L64" s="103"/>
    </row>
    <row r="65" spans="2:12" s="9" customFormat="1" ht="19.899999999999999" customHeight="1">
      <c r="B65" s="103"/>
      <c r="D65" s="104" t="s">
        <v>2127</v>
      </c>
      <c r="E65" s="105"/>
      <c r="F65" s="105"/>
      <c r="G65" s="105"/>
      <c r="H65" s="105"/>
      <c r="I65" s="105"/>
      <c r="J65" s="106">
        <f>J111</f>
        <v>0</v>
      </c>
      <c r="L65" s="103"/>
    </row>
    <row r="66" spans="2:12" s="9" customFormat="1" ht="19.899999999999999" customHeight="1">
      <c r="B66" s="103"/>
      <c r="D66" s="104" t="s">
        <v>2128</v>
      </c>
      <c r="E66" s="105"/>
      <c r="F66" s="105"/>
      <c r="G66" s="105"/>
      <c r="H66" s="105"/>
      <c r="I66" s="105"/>
      <c r="J66" s="106">
        <f>J128</f>
        <v>0</v>
      </c>
      <c r="L66" s="103"/>
    </row>
    <row r="67" spans="2:12" s="9" customFormat="1" ht="19.899999999999999" customHeight="1">
      <c r="B67" s="103"/>
      <c r="D67" s="104" t="s">
        <v>2129</v>
      </c>
      <c r="E67" s="105"/>
      <c r="F67" s="105"/>
      <c r="G67" s="105"/>
      <c r="H67" s="105"/>
      <c r="I67" s="105"/>
      <c r="J67" s="106">
        <f>J140</f>
        <v>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132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8" t="str">
        <f>E7</f>
        <v>OA Vlašim – Dokončení PD – Revitalizace obvodového pláště</v>
      </c>
      <c r="F77" s="309"/>
      <c r="G77" s="309"/>
      <c r="H77" s="309"/>
      <c r="L77" s="32"/>
    </row>
    <row r="78" spans="2:12" s="1" customFormat="1" ht="12" customHeight="1">
      <c r="B78" s="32"/>
      <c r="C78" s="27" t="s">
        <v>99</v>
      </c>
      <c r="L78" s="32"/>
    </row>
    <row r="79" spans="2:12" s="1" customFormat="1" ht="16.5" customHeight="1">
      <c r="B79" s="32"/>
      <c r="E79" s="271" t="str">
        <f>E9</f>
        <v>03 - VON</v>
      </c>
      <c r="F79" s="310"/>
      <c r="G79" s="310"/>
      <c r="H79" s="310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Obchodní akademie Vlašim</v>
      </c>
      <c r="I81" s="27" t="s">
        <v>23</v>
      </c>
      <c r="J81" s="49" t="str">
        <f>IF(J12="","",J12)</f>
        <v>19. 10. 2023</v>
      </c>
      <c r="L81" s="32"/>
    </row>
    <row r="82" spans="2:65" s="1" customFormat="1" ht="6.95" customHeight="1">
      <c r="B82" s="32"/>
      <c r="L82" s="32"/>
    </row>
    <row r="83" spans="2:65" s="1" customFormat="1" ht="25.7" customHeight="1">
      <c r="B83" s="32"/>
      <c r="C83" s="27" t="s">
        <v>25</v>
      </c>
      <c r="F83" s="25" t="str">
        <f>E15</f>
        <v>Obchodní akademie Vlašim</v>
      </c>
      <c r="I83" s="27" t="s">
        <v>33</v>
      </c>
      <c r="J83" s="30" t="str">
        <f>E21</f>
        <v>Saffron  Universe s.r.o.</v>
      </c>
      <c r="L83" s="32"/>
    </row>
    <row r="84" spans="2:65" s="1" customFormat="1" ht="25.7" customHeight="1">
      <c r="B84" s="32"/>
      <c r="C84" s="27" t="s">
        <v>31</v>
      </c>
      <c r="F84" s="25" t="str">
        <f>IF(E18="","",E18)</f>
        <v>Vyplň údaj</v>
      </c>
      <c r="I84" s="27" t="s">
        <v>38</v>
      </c>
      <c r="J84" s="30" t="str">
        <f>E24</f>
        <v>Saffron  Universe s.r.o.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133</v>
      </c>
      <c r="D86" s="109" t="s">
        <v>60</v>
      </c>
      <c r="E86" s="109" t="s">
        <v>56</v>
      </c>
      <c r="F86" s="109" t="s">
        <v>57</v>
      </c>
      <c r="G86" s="109" t="s">
        <v>134</v>
      </c>
      <c r="H86" s="109" t="s">
        <v>135</v>
      </c>
      <c r="I86" s="109" t="s">
        <v>136</v>
      </c>
      <c r="J86" s="110" t="s">
        <v>104</v>
      </c>
      <c r="K86" s="111" t="s">
        <v>137</v>
      </c>
      <c r="L86" s="107"/>
      <c r="M86" s="56" t="s">
        <v>19</v>
      </c>
      <c r="N86" s="57" t="s">
        <v>45</v>
      </c>
      <c r="O86" s="57" t="s">
        <v>138</v>
      </c>
      <c r="P86" s="57" t="s">
        <v>139</v>
      </c>
      <c r="Q86" s="57" t="s">
        <v>140</v>
      </c>
      <c r="R86" s="57" t="s">
        <v>141</v>
      </c>
      <c r="S86" s="57" t="s">
        <v>142</v>
      </c>
      <c r="T86" s="58" t="s">
        <v>143</v>
      </c>
    </row>
    <row r="87" spans="2:65" s="1" customFormat="1" ht="22.9" customHeight="1">
      <c r="B87" s="32"/>
      <c r="C87" s="61" t="s">
        <v>144</v>
      </c>
      <c r="J87" s="112">
        <f>BK87</f>
        <v>0</v>
      </c>
      <c r="L87" s="32"/>
      <c r="M87" s="59"/>
      <c r="N87" s="50"/>
      <c r="O87" s="50"/>
      <c r="P87" s="113">
        <f>P88+P97</f>
        <v>0</v>
      </c>
      <c r="Q87" s="50"/>
      <c r="R87" s="113">
        <f>R88+R97</f>
        <v>0</v>
      </c>
      <c r="S87" s="50"/>
      <c r="T87" s="114">
        <f>T88+T97</f>
        <v>0</v>
      </c>
      <c r="AT87" s="17" t="s">
        <v>74</v>
      </c>
      <c r="AU87" s="17" t="s">
        <v>105</v>
      </c>
      <c r="BK87" s="115">
        <f>BK88+BK97</f>
        <v>0</v>
      </c>
    </row>
    <row r="88" spans="2:65" s="11" customFormat="1" ht="25.9" customHeight="1">
      <c r="B88" s="116"/>
      <c r="D88" s="117" t="s">
        <v>74</v>
      </c>
      <c r="E88" s="118" t="s">
        <v>96</v>
      </c>
      <c r="F88" s="118" t="s">
        <v>2130</v>
      </c>
      <c r="I88" s="119"/>
      <c r="J88" s="120">
        <f>BK88</f>
        <v>0</v>
      </c>
      <c r="L88" s="116"/>
      <c r="M88" s="121"/>
      <c r="P88" s="122">
        <f>P89</f>
        <v>0</v>
      </c>
      <c r="R88" s="122">
        <f>R89</f>
        <v>0</v>
      </c>
      <c r="T88" s="123">
        <f>T89</f>
        <v>0</v>
      </c>
      <c r="AR88" s="117" t="s">
        <v>83</v>
      </c>
      <c r="AT88" s="124" t="s">
        <v>74</v>
      </c>
      <c r="AU88" s="124" t="s">
        <v>75</v>
      </c>
      <c r="AY88" s="117" t="s">
        <v>147</v>
      </c>
      <c r="BK88" s="125">
        <f>BK89</f>
        <v>0</v>
      </c>
    </row>
    <row r="89" spans="2:65" s="11" customFormat="1" ht="22.9" customHeight="1">
      <c r="B89" s="116"/>
      <c r="D89" s="117" t="s">
        <v>74</v>
      </c>
      <c r="E89" s="126" t="s">
        <v>2131</v>
      </c>
      <c r="F89" s="126" t="s">
        <v>2132</v>
      </c>
      <c r="I89" s="119"/>
      <c r="J89" s="127">
        <f>BK89</f>
        <v>0</v>
      </c>
      <c r="L89" s="116"/>
      <c r="M89" s="121"/>
      <c r="P89" s="122">
        <f>SUM(P90:P96)</f>
        <v>0</v>
      </c>
      <c r="R89" s="122">
        <f>SUM(R90:R96)</f>
        <v>0</v>
      </c>
      <c r="T89" s="123">
        <f>SUM(T90:T96)</f>
        <v>0</v>
      </c>
      <c r="AR89" s="117" t="s">
        <v>83</v>
      </c>
      <c r="AT89" s="124" t="s">
        <v>74</v>
      </c>
      <c r="AU89" s="124" t="s">
        <v>83</v>
      </c>
      <c r="AY89" s="117" t="s">
        <v>147</v>
      </c>
      <c r="BK89" s="125">
        <f>SUM(BK90:BK96)</f>
        <v>0</v>
      </c>
    </row>
    <row r="90" spans="2:65" s="1" customFormat="1" ht="16.5" customHeight="1">
      <c r="B90" s="32"/>
      <c r="C90" s="128" t="s">
        <v>83</v>
      </c>
      <c r="D90" s="128" t="s">
        <v>149</v>
      </c>
      <c r="E90" s="129" t="s">
        <v>2133</v>
      </c>
      <c r="F90" s="130" t="s">
        <v>2134</v>
      </c>
      <c r="G90" s="131" t="s">
        <v>1849</v>
      </c>
      <c r="H90" s="132">
        <v>1</v>
      </c>
      <c r="I90" s="133"/>
      <c r="J90" s="134">
        <f>ROUND(I90*H90,2)</f>
        <v>0</v>
      </c>
      <c r="K90" s="135"/>
      <c r="L90" s="32"/>
      <c r="M90" s="136" t="s">
        <v>19</v>
      </c>
      <c r="N90" s="137" t="s">
        <v>46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153</v>
      </c>
      <c r="AT90" s="140" t="s">
        <v>149</v>
      </c>
      <c r="AU90" s="140" t="s">
        <v>85</v>
      </c>
      <c r="AY90" s="17" t="s">
        <v>147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83</v>
      </c>
      <c r="BK90" s="141">
        <f>ROUND(I90*H90,2)</f>
        <v>0</v>
      </c>
      <c r="BL90" s="17" t="s">
        <v>153</v>
      </c>
      <c r="BM90" s="140" t="s">
        <v>2135</v>
      </c>
    </row>
    <row r="91" spans="2:65" s="13" customFormat="1" ht="22.5">
      <c r="B91" s="165"/>
      <c r="D91" s="158" t="s">
        <v>218</v>
      </c>
      <c r="E91" s="166" t="s">
        <v>19</v>
      </c>
      <c r="F91" s="167" t="s">
        <v>2136</v>
      </c>
      <c r="H91" s="166" t="s">
        <v>19</v>
      </c>
      <c r="I91" s="168"/>
      <c r="L91" s="165"/>
      <c r="M91" s="169"/>
      <c r="T91" s="170"/>
      <c r="AT91" s="166" t="s">
        <v>218</v>
      </c>
      <c r="AU91" s="166" t="s">
        <v>85</v>
      </c>
      <c r="AV91" s="13" t="s">
        <v>83</v>
      </c>
      <c r="AW91" s="13" t="s">
        <v>37</v>
      </c>
      <c r="AX91" s="13" t="s">
        <v>75</v>
      </c>
      <c r="AY91" s="166" t="s">
        <v>147</v>
      </c>
    </row>
    <row r="92" spans="2:65" s="13" customFormat="1" ht="22.5">
      <c r="B92" s="165"/>
      <c r="D92" s="158" t="s">
        <v>218</v>
      </c>
      <c r="E92" s="166" t="s">
        <v>19</v>
      </c>
      <c r="F92" s="167" t="s">
        <v>2137</v>
      </c>
      <c r="H92" s="166" t="s">
        <v>19</v>
      </c>
      <c r="I92" s="168"/>
      <c r="L92" s="165"/>
      <c r="M92" s="169"/>
      <c r="T92" s="170"/>
      <c r="AT92" s="166" t="s">
        <v>218</v>
      </c>
      <c r="AU92" s="166" t="s">
        <v>85</v>
      </c>
      <c r="AV92" s="13" t="s">
        <v>83</v>
      </c>
      <c r="AW92" s="13" t="s">
        <v>37</v>
      </c>
      <c r="AX92" s="13" t="s">
        <v>75</v>
      </c>
      <c r="AY92" s="166" t="s">
        <v>147</v>
      </c>
    </row>
    <row r="93" spans="2:65" s="13" customFormat="1" ht="22.5">
      <c r="B93" s="165"/>
      <c r="D93" s="158" t="s">
        <v>218</v>
      </c>
      <c r="E93" s="166" t="s">
        <v>19</v>
      </c>
      <c r="F93" s="167" t="s">
        <v>2138</v>
      </c>
      <c r="H93" s="166" t="s">
        <v>19</v>
      </c>
      <c r="I93" s="168"/>
      <c r="L93" s="165"/>
      <c r="M93" s="169"/>
      <c r="T93" s="170"/>
      <c r="AT93" s="166" t="s">
        <v>218</v>
      </c>
      <c r="AU93" s="166" t="s">
        <v>85</v>
      </c>
      <c r="AV93" s="13" t="s">
        <v>83</v>
      </c>
      <c r="AW93" s="13" t="s">
        <v>37</v>
      </c>
      <c r="AX93" s="13" t="s">
        <v>75</v>
      </c>
      <c r="AY93" s="166" t="s">
        <v>147</v>
      </c>
    </row>
    <row r="94" spans="2:65" s="13" customFormat="1" ht="11.25">
      <c r="B94" s="165"/>
      <c r="D94" s="158" t="s">
        <v>218</v>
      </c>
      <c r="E94" s="166" t="s">
        <v>19</v>
      </c>
      <c r="F94" s="167" t="s">
        <v>2139</v>
      </c>
      <c r="H94" s="166" t="s">
        <v>19</v>
      </c>
      <c r="I94" s="168"/>
      <c r="L94" s="165"/>
      <c r="M94" s="169"/>
      <c r="T94" s="170"/>
      <c r="AT94" s="166" t="s">
        <v>218</v>
      </c>
      <c r="AU94" s="166" t="s">
        <v>85</v>
      </c>
      <c r="AV94" s="13" t="s">
        <v>83</v>
      </c>
      <c r="AW94" s="13" t="s">
        <v>37</v>
      </c>
      <c r="AX94" s="13" t="s">
        <v>75</v>
      </c>
      <c r="AY94" s="166" t="s">
        <v>147</v>
      </c>
    </row>
    <row r="95" spans="2:65" s="12" customFormat="1" ht="11.25">
      <c r="B95" s="157"/>
      <c r="D95" s="158" t="s">
        <v>218</v>
      </c>
      <c r="E95" s="164" t="s">
        <v>19</v>
      </c>
      <c r="F95" s="159" t="s">
        <v>83</v>
      </c>
      <c r="H95" s="160">
        <v>1</v>
      </c>
      <c r="I95" s="161"/>
      <c r="L95" s="157"/>
      <c r="M95" s="162"/>
      <c r="T95" s="163"/>
      <c r="AT95" s="164" t="s">
        <v>218</v>
      </c>
      <c r="AU95" s="164" t="s">
        <v>85</v>
      </c>
      <c r="AV95" s="12" t="s">
        <v>85</v>
      </c>
      <c r="AW95" s="12" t="s">
        <v>37</v>
      </c>
      <c r="AX95" s="12" t="s">
        <v>75</v>
      </c>
      <c r="AY95" s="164" t="s">
        <v>147</v>
      </c>
    </row>
    <row r="96" spans="2:65" s="14" customFormat="1" ht="11.25">
      <c r="B96" s="171"/>
      <c r="D96" s="158" t="s">
        <v>218</v>
      </c>
      <c r="E96" s="172" t="s">
        <v>19</v>
      </c>
      <c r="F96" s="173" t="s">
        <v>256</v>
      </c>
      <c r="H96" s="174">
        <v>1</v>
      </c>
      <c r="I96" s="175"/>
      <c r="L96" s="171"/>
      <c r="M96" s="176"/>
      <c r="T96" s="177"/>
      <c r="AT96" s="172" t="s">
        <v>218</v>
      </c>
      <c r="AU96" s="172" t="s">
        <v>85</v>
      </c>
      <c r="AV96" s="14" t="s">
        <v>153</v>
      </c>
      <c r="AW96" s="14" t="s">
        <v>37</v>
      </c>
      <c r="AX96" s="14" t="s">
        <v>83</v>
      </c>
      <c r="AY96" s="172" t="s">
        <v>147</v>
      </c>
    </row>
    <row r="97" spans="2:65" s="11" customFormat="1" ht="25.9" customHeight="1">
      <c r="B97" s="116"/>
      <c r="D97" s="117" t="s">
        <v>74</v>
      </c>
      <c r="E97" s="118" t="s">
        <v>2140</v>
      </c>
      <c r="F97" s="118" t="s">
        <v>2141</v>
      </c>
      <c r="I97" s="119"/>
      <c r="J97" s="120">
        <f>BK97</f>
        <v>0</v>
      </c>
      <c r="L97" s="116"/>
      <c r="M97" s="121"/>
      <c r="P97" s="122">
        <f>P98+P99+P108+P111+P128+P140</f>
        <v>0</v>
      </c>
      <c r="R97" s="122">
        <f>R98+R99+R108+R111+R128+R140</f>
        <v>0</v>
      </c>
      <c r="T97" s="123">
        <f>T98+T99+T108+T111+T128+T140</f>
        <v>0</v>
      </c>
      <c r="AR97" s="117" t="s">
        <v>171</v>
      </c>
      <c r="AT97" s="124" t="s">
        <v>74</v>
      </c>
      <c r="AU97" s="124" t="s">
        <v>75</v>
      </c>
      <c r="AY97" s="117" t="s">
        <v>147</v>
      </c>
      <c r="BK97" s="125">
        <f>BK98+BK99+BK108+BK111+BK128+BK140</f>
        <v>0</v>
      </c>
    </row>
    <row r="98" spans="2:65" s="1" customFormat="1" ht="16.5" customHeight="1">
      <c r="B98" s="32"/>
      <c r="C98" s="128" t="s">
        <v>85</v>
      </c>
      <c r="D98" s="128" t="s">
        <v>149</v>
      </c>
      <c r="E98" s="129" t="s">
        <v>2142</v>
      </c>
      <c r="F98" s="130" t="s">
        <v>2143</v>
      </c>
      <c r="G98" s="131" t="s">
        <v>1849</v>
      </c>
      <c r="H98" s="132">
        <v>1</v>
      </c>
      <c r="I98" s="133"/>
      <c r="J98" s="134">
        <f>ROUND(I98*H98,2)</f>
        <v>0</v>
      </c>
      <c r="K98" s="135"/>
      <c r="L98" s="32"/>
      <c r="M98" s="136" t="s">
        <v>19</v>
      </c>
      <c r="N98" s="137" t="s">
        <v>46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153</v>
      </c>
      <c r="AT98" s="140" t="s">
        <v>149</v>
      </c>
      <c r="AU98" s="140" t="s">
        <v>83</v>
      </c>
      <c r="AY98" s="17" t="s">
        <v>147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83</v>
      </c>
      <c r="BK98" s="141">
        <f>ROUND(I98*H98,2)</f>
        <v>0</v>
      </c>
      <c r="BL98" s="17" t="s">
        <v>153</v>
      </c>
      <c r="BM98" s="140" t="s">
        <v>2144</v>
      </c>
    </row>
    <row r="99" spans="2:65" s="11" customFormat="1" ht="22.9" customHeight="1">
      <c r="B99" s="116"/>
      <c r="D99" s="117" t="s">
        <v>74</v>
      </c>
      <c r="E99" s="126" t="s">
        <v>2145</v>
      </c>
      <c r="F99" s="126" t="s">
        <v>2146</v>
      </c>
      <c r="I99" s="119"/>
      <c r="J99" s="127">
        <f>BK99</f>
        <v>0</v>
      </c>
      <c r="L99" s="116"/>
      <c r="M99" s="121"/>
      <c r="P99" s="122">
        <f>SUM(P100:P107)</f>
        <v>0</v>
      </c>
      <c r="R99" s="122">
        <f>SUM(R100:R107)</f>
        <v>0</v>
      </c>
      <c r="T99" s="123">
        <f>SUM(T100:T107)</f>
        <v>0</v>
      </c>
      <c r="AR99" s="117" t="s">
        <v>171</v>
      </c>
      <c r="AT99" s="124" t="s">
        <v>74</v>
      </c>
      <c r="AU99" s="124" t="s">
        <v>83</v>
      </c>
      <c r="AY99" s="117" t="s">
        <v>147</v>
      </c>
      <c r="BK99" s="125">
        <f>SUM(BK100:BK107)</f>
        <v>0</v>
      </c>
    </row>
    <row r="100" spans="2:65" s="1" customFormat="1" ht="24.2" customHeight="1">
      <c r="B100" s="32"/>
      <c r="C100" s="128" t="s">
        <v>162</v>
      </c>
      <c r="D100" s="128" t="s">
        <v>149</v>
      </c>
      <c r="E100" s="129" t="s">
        <v>2147</v>
      </c>
      <c r="F100" s="130" t="s">
        <v>2148</v>
      </c>
      <c r="G100" s="131" t="s">
        <v>1849</v>
      </c>
      <c r="H100" s="132">
        <v>1</v>
      </c>
      <c r="I100" s="133"/>
      <c r="J100" s="134">
        <f>ROUND(I100*H100,2)</f>
        <v>0</v>
      </c>
      <c r="K100" s="135"/>
      <c r="L100" s="32"/>
      <c r="M100" s="136" t="s">
        <v>19</v>
      </c>
      <c r="N100" s="137" t="s">
        <v>46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153</v>
      </c>
      <c r="AT100" s="140" t="s">
        <v>149</v>
      </c>
      <c r="AU100" s="140" t="s">
        <v>85</v>
      </c>
      <c r="AY100" s="17" t="s">
        <v>147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83</v>
      </c>
      <c r="BK100" s="141">
        <f>ROUND(I100*H100,2)</f>
        <v>0</v>
      </c>
      <c r="BL100" s="17" t="s">
        <v>153</v>
      </c>
      <c r="BM100" s="140" t="s">
        <v>2149</v>
      </c>
    </row>
    <row r="101" spans="2:65" s="1" customFormat="1" ht="24.2" customHeight="1">
      <c r="B101" s="32"/>
      <c r="C101" s="128" t="s">
        <v>153</v>
      </c>
      <c r="D101" s="128" t="s">
        <v>149</v>
      </c>
      <c r="E101" s="129" t="s">
        <v>2150</v>
      </c>
      <c r="F101" s="130" t="s">
        <v>2151</v>
      </c>
      <c r="G101" s="131" t="s">
        <v>1849</v>
      </c>
      <c r="H101" s="132">
        <v>1</v>
      </c>
      <c r="I101" s="133"/>
      <c r="J101" s="134">
        <f>ROUND(I101*H101,2)</f>
        <v>0</v>
      </c>
      <c r="K101" s="135"/>
      <c r="L101" s="32"/>
      <c r="M101" s="136" t="s">
        <v>19</v>
      </c>
      <c r="N101" s="137" t="s">
        <v>46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153</v>
      </c>
      <c r="AT101" s="140" t="s">
        <v>149</v>
      </c>
      <c r="AU101" s="140" t="s">
        <v>85</v>
      </c>
      <c r="AY101" s="17" t="s">
        <v>147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83</v>
      </c>
      <c r="BK101" s="141">
        <f>ROUND(I101*H101,2)</f>
        <v>0</v>
      </c>
      <c r="BL101" s="17" t="s">
        <v>153</v>
      </c>
      <c r="BM101" s="140" t="s">
        <v>2152</v>
      </c>
    </row>
    <row r="102" spans="2:65" s="1" customFormat="1" ht="29.25">
      <c r="B102" s="32"/>
      <c r="D102" s="158" t="s">
        <v>650</v>
      </c>
      <c r="F102" s="178" t="s">
        <v>2153</v>
      </c>
      <c r="I102" s="144"/>
      <c r="L102" s="32"/>
      <c r="M102" s="145"/>
      <c r="T102" s="53"/>
      <c r="AT102" s="17" t="s">
        <v>650</v>
      </c>
      <c r="AU102" s="17" t="s">
        <v>85</v>
      </c>
    </row>
    <row r="103" spans="2:65" s="1" customFormat="1" ht="24.2" customHeight="1">
      <c r="B103" s="32"/>
      <c r="C103" s="128" t="s">
        <v>171</v>
      </c>
      <c r="D103" s="128" t="s">
        <v>149</v>
      </c>
      <c r="E103" s="129" t="s">
        <v>2154</v>
      </c>
      <c r="F103" s="130" t="s">
        <v>2155</v>
      </c>
      <c r="G103" s="131" t="s">
        <v>1849</v>
      </c>
      <c r="H103" s="132">
        <v>1</v>
      </c>
      <c r="I103" s="133"/>
      <c r="J103" s="134">
        <f>ROUND(I103*H103,2)</f>
        <v>0</v>
      </c>
      <c r="K103" s="135"/>
      <c r="L103" s="32"/>
      <c r="M103" s="136" t="s">
        <v>19</v>
      </c>
      <c r="N103" s="137" t="s">
        <v>46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153</v>
      </c>
      <c r="AT103" s="140" t="s">
        <v>149</v>
      </c>
      <c r="AU103" s="140" t="s">
        <v>85</v>
      </c>
      <c r="AY103" s="17" t="s">
        <v>147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83</v>
      </c>
      <c r="BK103" s="141">
        <f>ROUND(I103*H103,2)</f>
        <v>0</v>
      </c>
      <c r="BL103" s="17" t="s">
        <v>153</v>
      </c>
      <c r="BM103" s="140" t="s">
        <v>2156</v>
      </c>
    </row>
    <row r="104" spans="2:65" s="1" customFormat="1" ht="16.5" customHeight="1">
      <c r="B104" s="32"/>
      <c r="C104" s="128" t="s">
        <v>176</v>
      </c>
      <c r="D104" s="128" t="s">
        <v>149</v>
      </c>
      <c r="E104" s="129" t="s">
        <v>2157</v>
      </c>
      <c r="F104" s="130" t="s">
        <v>2158</v>
      </c>
      <c r="G104" s="131" t="s">
        <v>1849</v>
      </c>
      <c r="H104" s="132">
        <v>1</v>
      </c>
      <c r="I104" s="133"/>
      <c r="J104" s="134">
        <f>ROUND(I104*H104,2)</f>
        <v>0</v>
      </c>
      <c r="K104" s="135"/>
      <c r="L104" s="32"/>
      <c r="M104" s="136" t="s">
        <v>19</v>
      </c>
      <c r="N104" s="137" t="s">
        <v>46</v>
      </c>
      <c r="P104" s="138">
        <f>O104*H104</f>
        <v>0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153</v>
      </c>
      <c r="AT104" s="140" t="s">
        <v>149</v>
      </c>
      <c r="AU104" s="140" t="s">
        <v>85</v>
      </c>
      <c r="AY104" s="17" t="s">
        <v>147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83</v>
      </c>
      <c r="BK104" s="141">
        <f>ROUND(I104*H104,2)</f>
        <v>0</v>
      </c>
      <c r="BL104" s="17" t="s">
        <v>153</v>
      </c>
      <c r="BM104" s="140" t="s">
        <v>2159</v>
      </c>
    </row>
    <row r="105" spans="2:65" s="1" customFormat="1" ht="39">
      <c r="B105" s="32"/>
      <c r="D105" s="158" t="s">
        <v>650</v>
      </c>
      <c r="F105" s="178" t="s">
        <v>2160</v>
      </c>
      <c r="I105" s="144"/>
      <c r="L105" s="32"/>
      <c r="M105" s="145"/>
      <c r="T105" s="53"/>
      <c r="AT105" s="17" t="s">
        <v>650</v>
      </c>
      <c r="AU105" s="17" t="s">
        <v>85</v>
      </c>
    </row>
    <row r="106" spans="2:65" s="1" customFormat="1" ht="16.5" customHeight="1">
      <c r="B106" s="32"/>
      <c r="C106" s="128" t="s">
        <v>181</v>
      </c>
      <c r="D106" s="128" t="s">
        <v>149</v>
      </c>
      <c r="E106" s="129" t="s">
        <v>2161</v>
      </c>
      <c r="F106" s="130" t="s">
        <v>2162</v>
      </c>
      <c r="G106" s="131" t="s">
        <v>1849</v>
      </c>
      <c r="H106" s="132">
        <v>1</v>
      </c>
      <c r="I106" s="133"/>
      <c r="J106" s="134">
        <f>ROUND(I106*H106,2)</f>
        <v>0</v>
      </c>
      <c r="K106" s="135"/>
      <c r="L106" s="32"/>
      <c r="M106" s="136" t="s">
        <v>19</v>
      </c>
      <c r="N106" s="137" t="s">
        <v>46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153</v>
      </c>
      <c r="AT106" s="140" t="s">
        <v>149</v>
      </c>
      <c r="AU106" s="140" t="s">
        <v>85</v>
      </c>
      <c r="AY106" s="17" t="s">
        <v>147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83</v>
      </c>
      <c r="BK106" s="141">
        <f>ROUND(I106*H106,2)</f>
        <v>0</v>
      </c>
      <c r="BL106" s="17" t="s">
        <v>153</v>
      </c>
      <c r="BM106" s="140" t="s">
        <v>2163</v>
      </c>
    </row>
    <row r="107" spans="2:65" s="1" customFormat="1" ht="58.5">
      <c r="B107" s="32"/>
      <c r="D107" s="158" t="s">
        <v>650</v>
      </c>
      <c r="F107" s="178" t="s">
        <v>2164</v>
      </c>
      <c r="I107" s="144"/>
      <c r="L107" s="32"/>
      <c r="M107" s="145"/>
      <c r="T107" s="53"/>
      <c r="AT107" s="17" t="s">
        <v>650</v>
      </c>
      <c r="AU107" s="17" t="s">
        <v>85</v>
      </c>
    </row>
    <row r="108" spans="2:65" s="11" customFormat="1" ht="22.9" customHeight="1">
      <c r="B108" s="116"/>
      <c r="D108" s="117" t="s">
        <v>74</v>
      </c>
      <c r="E108" s="126" t="s">
        <v>2165</v>
      </c>
      <c r="F108" s="126" t="s">
        <v>2166</v>
      </c>
      <c r="I108" s="119"/>
      <c r="J108" s="127">
        <f>BK108</f>
        <v>0</v>
      </c>
      <c r="L108" s="116"/>
      <c r="M108" s="121"/>
      <c r="P108" s="122">
        <f>SUM(P109:P110)</f>
        <v>0</v>
      </c>
      <c r="R108" s="122">
        <f>SUM(R109:R110)</f>
        <v>0</v>
      </c>
      <c r="T108" s="123">
        <f>SUM(T109:T110)</f>
        <v>0</v>
      </c>
      <c r="AR108" s="117" t="s">
        <v>171</v>
      </c>
      <c r="AT108" s="124" t="s">
        <v>74</v>
      </c>
      <c r="AU108" s="124" t="s">
        <v>83</v>
      </c>
      <c r="AY108" s="117" t="s">
        <v>147</v>
      </c>
      <c r="BK108" s="125">
        <f>SUM(BK109:BK110)</f>
        <v>0</v>
      </c>
    </row>
    <row r="109" spans="2:65" s="1" customFormat="1" ht="16.5" customHeight="1">
      <c r="B109" s="32"/>
      <c r="C109" s="128" t="s">
        <v>186</v>
      </c>
      <c r="D109" s="128" t="s">
        <v>149</v>
      </c>
      <c r="E109" s="129" t="s">
        <v>2167</v>
      </c>
      <c r="F109" s="130" t="s">
        <v>2166</v>
      </c>
      <c r="G109" s="131" t="s">
        <v>1849</v>
      </c>
      <c r="H109" s="132">
        <v>1</v>
      </c>
      <c r="I109" s="133"/>
      <c r="J109" s="134">
        <f>ROUND(I109*H109,2)</f>
        <v>0</v>
      </c>
      <c r="K109" s="135"/>
      <c r="L109" s="32"/>
      <c r="M109" s="136" t="s">
        <v>19</v>
      </c>
      <c r="N109" s="137" t="s">
        <v>46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153</v>
      </c>
      <c r="AT109" s="140" t="s">
        <v>149</v>
      </c>
      <c r="AU109" s="140" t="s">
        <v>85</v>
      </c>
      <c r="AY109" s="17" t="s">
        <v>147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83</v>
      </c>
      <c r="BK109" s="141">
        <f>ROUND(I109*H109,2)</f>
        <v>0</v>
      </c>
      <c r="BL109" s="17" t="s">
        <v>153</v>
      </c>
      <c r="BM109" s="140" t="s">
        <v>2168</v>
      </c>
    </row>
    <row r="110" spans="2:65" s="1" customFormat="1" ht="39">
      <c r="B110" s="32"/>
      <c r="D110" s="158" t="s">
        <v>650</v>
      </c>
      <c r="F110" s="178" t="s">
        <v>2169</v>
      </c>
      <c r="I110" s="144"/>
      <c r="L110" s="32"/>
      <c r="M110" s="145"/>
      <c r="T110" s="53"/>
      <c r="AT110" s="17" t="s">
        <v>650</v>
      </c>
      <c r="AU110" s="17" t="s">
        <v>85</v>
      </c>
    </row>
    <row r="111" spans="2:65" s="11" customFormat="1" ht="22.9" customHeight="1">
      <c r="B111" s="116"/>
      <c r="D111" s="117" t="s">
        <v>74</v>
      </c>
      <c r="E111" s="126" t="s">
        <v>2170</v>
      </c>
      <c r="F111" s="126" t="s">
        <v>2171</v>
      </c>
      <c r="I111" s="119"/>
      <c r="J111" s="127">
        <f>BK111</f>
        <v>0</v>
      </c>
      <c r="L111" s="116"/>
      <c r="M111" s="121"/>
      <c r="P111" s="122">
        <f>SUM(P112:P127)</f>
        <v>0</v>
      </c>
      <c r="R111" s="122">
        <f>SUM(R112:R127)</f>
        <v>0</v>
      </c>
      <c r="T111" s="123">
        <f>SUM(T112:T127)</f>
        <v>0</v>
      </c>
      <c r="AR111" s="117" t="s">
        <v>171</v>
      </c>
      <c r="AT111" s="124" t="s">
        <v>74</v>
      </c>
      <c r="AU111" s="124" t="s">
        <v>83</v>
      </c>
      <c r="AY111" s="117" t="s">
        <v>147</v>
      </c>
      <c r="BK111" s="125">
        <f>SUM(BK112:BK127)</f>
        <v>0</v>
      </c>
    </row>
    <row r="112" spans="2:65" s="1" customFormat="1" ht="16.5" customHeight="1">
      <c r="B112" s="32"/>
      <c r="C112" s="128" t="s">
        <v>192</v>
      </c>
      <c r="D112" s="128" t="s">
        <v>149</v>
      </c>
      <c r="E112" s="129" t="s">
        <v>2172</v>
      </c>
      <c r="F112" s="130" t="s">
        <v>2171</v>
      </c>
      <c r="G112" s="131" t="s">
        <v>1849</v>
      </c>
      <c r="H112" s="132">
        <v>1</v>
      </c>
      <c r="I112" s="133"/>
      <c r="J112" s="134">
        <f>ROUND(I112*H112,2)</f>
        <v>0</v>
      </c>
      <c r="K112" s="135"/>
      <c r="L112" s="32"/>
      <c r="M112" s="136" t="s">
        <v>19</v>
      </c>
      <c r="N112" s="137" t="s">
        <v>46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153</v>
      </c>
      <c r="AT112" s="140" t="s">
        <v>149</v>
      </c>
      <c r="AU112" s="140" t="s">
        <v>85</v>
      </c>
      <c r="AY112" s="17" t="s">
        <v>147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83</v>
      </c>
      <c r="BK112" s="141">
        <f>ROUND(I112*H112,2)</f>
        <v>0</v>
      </c>
      <c r="BL112" s="17" t="s">
        <v>153</v>
      </c>
      <c r="BM112" s="140" t="s">
        <v>2173</v>
      </c>
    </row>
    <row r="113" spans="2:63" s="1" customFormat="1" ht="58.5">
      <c r="B113" s="32"/>
      <c r="D113" s="158" t="s">
        <v>650</v>
      </c>
      <c r="F113" s="178" t="s">
        <v>2174</v>
      </c>
      <c r="I113" s="144"/>
      <c r="L113" s="32"/>
      <c r="M113" s="145"/>
      <c r="T113" s="53"/>
      <c r="AT113" s="17" t="s">
        <v>650</v>
      </c>
      <c r="AU113" s="17" t="s">
        <v>85</v>
      </c>
    </row>
    <row r="114" spans="2:63" s="13" customFormat="1" ht="22.5">
      <c r="B114" s="165"/>
      <c r="D114" s="158" t="s">
        <v>218</v>
      </c>
      <c r="E114" s="166" t="s">
        <v>19</v>
      </c>
      <c r="F114" s="167" t="s">
        <v>2175</v>
      </c>
      <c r="H114" s="166" t="s">
        <v>19</v>
      </c>
      <c r="I114" s="168"/>
      <c r="L114" s="165"/>
      <c r="M114" s="169"/>
      <c r="T114" s="170"/>
      <c r="AT114" s="166" t="s">
        <v>218</v>
      </c>
      <c r="AU114" s="166" t="s">
        <v>85</v>
      </c>
      <c r="AV114" s="13" t="s">
        <v>83</v>
      </c>
      <c r="AW114" s="13" t="s">
        <v>37</v>
      </c>
      <c r="AX114" s="13" t="s">
        <v>75</v>
      </c>
      <c r="AY114" s="166" t="s">
        <v>147</v>
      </c>
    </row>
    <row r="115" spans="2:63" s="13" customFormat="1" ht="22.5">
      <c r="B115" s="165"/>
      <c r="D115" s="158" t="s">
        <v>218</v>
      </c>
      <c r="E115" s="166" t="s">
        <v>19</v>
      </c>
      <c r="F115" s="167" t="s">
        <v>2176</v>
      </c>
      <c r="H115" s="166" t="s">
        <v>19</v>
      </c>
      <c r="I115" s="168"/>
      <c r="L115" s="165"/>
      <c r="M115" s="169"/>
      <c r="T115" s="170"/>
      <c r="AT115" s="166" t="s">
        <v>218</v>
      </c>
      <c r="AU115" s="166" t="s">
        <v>85</v>
      </c>
      <c r="AV115" s="13" t="s">
        <v>83</v>
      </c>
      <c r="AW115" s="13" t="s">
        <v>37</v>
      </c>
      <c r="AX115" s="13" t="s">
        <v>75</v>
      </c>
      <c r="AY115" s="166" t="s">
        <v>147</v>
      </c>
    </row>
    <row r="116" spans="2:63" s="13" customFormat="1" ht="22.5">
      <c r="B116" s="165"/>
      <c r="D116" s="158" t="s">
        <v>218</v>
      </c>
      <c r="E116" s="166" t="s">
        <v>19</v>
      </c>
      <c r="F116" s="167" t="s">
        <v>2177</v>
      </c>
      <c r="H116" s="166" t="s">
        <v>19</v>
      </c>
      <c r="I116" s="168"/>
      <c r="L116" s="165"/>
      <c r="M116" s="169"/>
      <c r="T116" s="170"/>
      <c r="AT116" s="166" t="s">
        <v>218</v>
      </c>
      <c r="AU116" s="166" t="s">
        <v>85</v>
      </c>
      <c r="AV116" s="13" t="s">
        <v>83</v>
      </c>
      <c r="AW116" s="13" t="s">
        <v>37</v>
      </c>
      <c r="AX116" s="13" t="s">
        <v>75</v>
      </c>
      <c r="AY116" s="166" t="s">
        <v>147</v>
      </c>
    </row>
    <row r="117" spans="2:63" s="13" customFormat="1" ht="22.5">
      <c r="B117" s="165"/>
      <c r="D117" s="158" t="s">
        <v>218</v>
      </c>
      <c r="E117" s="166" t="s">
        <v>19</v>
      </c>
      <c r="F117" s="167" t="s">
        <v>2178</v>
      </c>
      <c r="H117" s="166" t="s">
        <v>19</v>
      </c>
      <c r="I117" s="168"/>
      <c r="L117" s="165"/>
      <c r="M117" s="169"/>
      <c r="T117" s="170"/>
      <c r="AT117" s="166" t="s">
        <v>218</v>
      </c>
      <c r="AU117" s="166" t="s">
        <v>85</v>
      </c>
      <c r="AV117" s="13" t="s">
        <v>83</v>
      </c>
      <c r="AW117" s="13" t="s">
        <v>37</v>
      </c>
      <c r="AX117" s="13" t="s">
        <v>75</v>
      </c>
      <c r="AY117" s="166" t="s">
        <v>147</v>
      </c>
    </row>
    <row r="118" spans="2:63" s="13" customFormat="1" ht="22.5">
      <c r="B118" s="165"/>
      <c r="D118" s="158" t="s">
        <v>218</v>
      </c>
      <c r="E118" s="166" t="s">
        <v>19</v>
      </c>
      <c r="F118" s="167" t="s">
        <v>2179</v>
      </c>
      <c r="H118" s="166" t="s">
        <v>19</v>
      </c>
      <c r="I118" s="168"/>
      <c r="L118" s="165"/>
      <c r="M118" s="169"/>
      <c r="T118" s="170"/>
      <c r="AT118" s="166" t="s">
        <v>218</v>
      </c>
      <c r="AU118" s="166" t="s">
        <v>85</v>
      </c>
      <c r="AV118" s="13" t="s">
        <v>83</v>
      </c>
      <c r="AW118" s="13" t="s">
        <v>37</v>
      </c>
      <c r="AX118" s="13" t="s">
        <v>75</v>
      </c>
      <c r="AY118" s="166" t="s">
        <v>147</v>
      </c>
    </row>
    <row r="119" spans="2:63" s="13" customFormat="1" ht="22.5">
      <c r="B119" s="165"/>
      <c r="D119" s="158" t="s">
        <v>218</v>
      </c>
      <c r="E119" s="166" t="s">
        <v>19</v>
      </c>
      <c r="F119" s="167" t="s">
        <v>2180</v>
      </c>
      <c r="H119" s="166" t="s">
        <v>19</v>
      </c>
      <c r="I119" s="168"/>
      <c r="L119" s="165"/>
      <c r="M119" s="169"/>
      <c r="T119" s="170"/>
      <c r="AT119" s="166" t="s">
        <v>218</v>
      </c>
      <c r="AU119" s="166" t="s">
        <v>85</v>
      </c>
      <c r="AV119" s="13" t="s">
        <v>83</v>
      </c>
      <c r="AW119" s="13" t="s">
        <v>37</v>
      </c>
      <c r="AX119" s="13" t="s">
        <v>75</v>
      </c>
      <c r="AY119" s="166" t="s">
        <v>147</v>
      </c>
    </row>
    <row r="120" spans="2:63" s="13" customFormat="1" ht="22.5">
      <c r="B120" s="165"/>
      <c r="D120" s="158" t="s">
        <v>218</v>
      </c>
      <c r="E120" s="166" t="s">
        <v>19</v>
      </c>
      <c r="F120" s="167" t="s">
        <v>2181</v>
      </c>
      <c r="H120" s="166" t="s">
        <v>19</v>
      </c>
      <c r="I120" s="168"/>
      <c r="L120" s="165"/>
      <c r="M120" s="169"/>
      <c r="T120" s="170"/>
      <c r="AT120" s="166" t="s">
        <v>218</v>
      </c>
      <c r="AU120" s="166" t="s">
        <v>85</v>
      </c>
      <c r="AV120" s="13" t="s">
        <v>83</v>
      </c>
      <c r="AW120" s="13" t="s">
        <v>37</v>
      </c>
      <c r="AX120" s="13" t="s">
        <v>75</v>
      </c>
      <c r="AY120" s="166" t="s">
        <v>147</v>
      </c>
    </row>
    <row r="121" spans="2:63" s="13" customFormat="1" ht="22.5">
      <c r="B121" s="165"/>
      <c r="D121" s="158" t="s">
        <v>218</v>
      </c>
      <c r="E121" s="166" t="s">
        <v>19</v>
      </c>
      <c r="F121" s="167" t="s">
        <v>2182</v>
      </c>
      <c r="H121" s="166" t="s">
        <v>19</v>
      </c>
      <c r="I121" s="168"/>
      <c r="L121" s="165"/>
      <c r="M121" s="169"/>
      <c r="T121" s="170"/>
      <c r="AT121" s="166" t="s">
        <v>218</v>
      </c>
      <c r="AU121" s="166" t="s">
        <v>85</v>
      </c>
      <c r="AV121" s="13" t="s">
        <v>83</v>
      </c>
      <c r="AW121" s="13" t="s">
        <v>37</v>
      </c>
      <c r="AX121" s="13" t="s">
        <v>75</v>
      </c>
      <c r="AY121" s="166" t="s">
        <v>147</v>
      </c>
    </row>
    <row r="122" spans="2:63" s="13" customFormat="1" ht="22.5">
      <c r="B122" s="165"/>
      <c r="D122" s="158" t="s">
        <v>218</v>
      </c>
      <c r="E122" s="166" t="s">
        <v>19</v>
      </c>
      <c r="F122" s="167" t="s">
        <v>2183</v>
      </c>
      <c r="H122" s="166" t="s">
        <v>19</v>
      </c>
      <c r="I122" s="168"/>
      <c r="L122" s="165"/>
      <c r="M122" s="169"/>
      <c r="T122" s="170"/>
      <c r="AT122" s="166" t="s">
        <v>218</v>
      </c>
      <c r="AU122" s="166" t="s">
        <v>85</v>
      </c>
      <c r="AV122" s="13" t="s">
        <v>83</v>
      </c>
      <c r="AW122" s="13" t="s">
        <v>37</v>
      </c>
      <c r="AX122" s="13" t="s">
        <v>75</v>
      </c>
      <c r="AY122" s="166" t="s">
        <v>147</v>
      </c>
    </row>
    <row r="123" spans="2:63" s="13" customFormat="1" ht="22.5">
      <c r="B123" s="165"/>
      <c r="D123" s="158" t="s">
        <v>218</v>
      </c>
      <c r="E123" s="166" t="s">
        <v>19</v>
      </c>
      <c r="F123" s="167" t="s">
        <v>2184</v>
      </c>
      <c r="H123" s="166" t="s">
        <v>19</v>
      </c>
      <c r="I123" s="168"/>
      <c r="L123" s="165"/>
      <c r="M123" s="169"/>
      <c r="T123" s="170"/>
      <c r="AT123" s="166" t="s">
        <v>218</v>
      </c>
      <c r="AU123" s="166" t="s">
        <v>85</v>
      </c>
      <c r="AV123" s="13" t="s">
        <v>83</v>
      </c>
      <c r="AW123" s="13" t="s">
        <v>37</v>
      </c>
      <c r="AX123" s="13" t="s">
        <v>75</v>
      </c>
      <c r="AY123" s="166" t="s">
        <v>147</v>
      </c>
    </row>
    <row r="124" spans="2:63" s="13" customFormat="1" ht="22.5">
      <c r="B124" s="165"/>
      <c r="D124" s="158" t="s">
        <v>218</v>
      </c>
      <c r="E124" s="166" t="s">
        <v>19</v>
      </c>
      <c r="F124" s="167" t="s">
        <v>2185</v>
      </c>
      <c r="H124" s="166" t="s">
        <v>19</v>
      </c>
      <c r="I124" s="168"/>
      <c r="L124" s="165"/>
      <c r="M124" s="169"/>
      <c r="T124" s="170"/>
      <c r="AT124" s="166" t="s">
        <v>218</v>
      </c>
      <c r="AU124" s="166" t="s">
        <v>85</v>
      </c>
      <c r="AV124" s="13" t="s">
        <v>83</v>
      </c>
      <c r="AW124" s="13" t="s">
        <v>37</v>
      </c>
      <c r="AX124" s="13" t="s">
        <v>75</v>
      </c>
      <c r="AY124" s="166" t="s">
        <v>147</v>
      </c>
    </row>
    <row r="125" spans="2:63" s="13" customFormat="1" ht="11.25">
      <c r="B125" s="165"/>
      <c r="D125" s="158" t="s">
        <v>218</v>
      </c>
      <c r="E125" s="166" t="s">
        <v>19</v>
      </c>
      <c r="F125" s="167" t="s">
        <v>2186</v>
      </c>
      <c r="H125" s="166" t="s">
        <v>19</v>
      </c>
      <c r="I125" s="168"/>
      <c r="L125" s="165"/>
      <c r="M125" s="169"/>
      <c r="T125" s="170"/>
      <c r="AT125" s="166" t="s">
        <v>218</v>
      </c>
      <c r="AU125" s="166" t="s">
        <v>85</v>
      </c>
      <c r="AV125" s="13" t="s">
        <v>83</v>
      </c>
      <c r="AW125" s="13" t="s">
        <v>37</v>
      </c>
      <c r="AX125" s="13" t="s">
        <v>75</v>
      </c>
      <c r="AY125" s="166" t="s">
        <v>147</v>
      </c>
    </row>
    <row r="126" spans="2:63" s="12" customFormat="1" ht="11.25">
      <c r="B126" s="157"/>
      <c r="D126" s="158" t="s">
        <v>218</v>
      </c>
      <c r="E126" s="164" t="s">
        <v>19</v>
      </c>
      <c r="F126" s="159" t="s">
        <v>83</v>
      </c>
      <c r="H126" s="160">
        <v>1</v>
      </c>
      <c r="I126" s="161"/>
      <c r="L126" s="157"/>
      <c r="M126" s="162"/>
      <c r="T126" s="163"/>
      <c r="AT126" s="164" t="s">
        <v>218</v>
      </c>
      <c r="AU126" s="164" t="s">
        <v>85</v>
      </c>
      <c r="AV126" s="12" t="s">
        <v>85</v>
      </c>
      <c r="AW126" s="12" t="s">
        <v>37</v>
      </c>
      <c r="AX126" s="12" t="s">
        <v>75</v>
      </c>
      <c r="AY126" s="164" t="s">
        <v>147</v>
      </c>
    </row>
    <row r="127" spans="2:63" s="14" customFormat="1" ht="11.25">
      <c r="B127" s="171"/>
      <c r="D127" s="158" t="s">
        <v>218</v>
      </c>
      <c r="E127" s="172" t="s">
        <v>19</v>
      </c>
      <c r="F127" s="173" t="s">
        <v>256</v>
      </c>
      <c r="H127" s="174">
        <v>1</v>
      </c>
      <c r="I127" s="175"/>
      <c r="L127" s="171"/>
      <c r="M127" s="176"/>
      <c r="T127" s="177"/>
      <c r="AT127" s="172" t="s">
        <v>218</v>
      </c>
      <c r="AU127" s="172" t="s">
        <v>85</v>
      </c>
      <c r="AV127" s="14" t="s">
        <v>153</v>
      </c>
      <c r="AW127" s="14" t="s">
        <v>37</v>
      </c>
      <c r="AX127" s="14" t="s">
        <v>83</v>
      </c>
      <c r="AY127" s="172" t="s">
        <v>147</v>
      </c>
    </row>
    <row r="128" spans="2:63" s="11" customFormat="1" ht="22.9" customHeight="1">
      <c r="B128" s="116"/>
      <c r="D128" s="117" t="s">
        <v>74</v>
      </c>
      <c r="E128" s="126" t="s">
        <v>2187</v>
      </c>
      <c r="F128" s="126" t="s">
        <v>2188</v>
      </c>
      <c r="I128" s="119"/>
      <c r="J128" s="127">
        <f>BK128</f>
        <v>0</v>
      </c>
      <c r="L128" s="116"/>
      <c r="M128" s="121"/>
      <c r="P128" s="122">
        <f>SUM(P129:P139)</f>
        <v>0</v>
      </c>
      <c r="R128" s="122">
        <f>SUM(R129:R139)</f>
        <v>0</v>
      </c>
      <c r="T128" s="123">
        <f>SUM(T129:T139)</f>
        <v>0</v>
      </c>
      <c r="AR128" s="117" t="s">
        <v>171</v>
      </c>
      <c r="AT128" s="124" t="s">
        <v>74</v>
      </c>
      <c r="AU128" s="124" t="s">
        <v>83</v>
      </c>
      <c r="AY128" s="117" t="s">
        <v>147</v>
      </c>
      <c r="BK128" s="125">
        <f>SUM(BK129:BK139)</f>
        <v>0</v>
      </c>
    </row>
    <row r="129" spans="2:65" s="1" customFormat="1" ht="16.5" customHeight="1">
      <c r="B129" s="32"/>
      <c r="C129" s="128" t="s">
        <v>197</v>
      </c>
      <c r="D129" s="128" t="s">
        <v>149</v>
      </c>
      <c r="E129" s="129" t="s">
        <v>2189</v>
      </c>
      <c r="F129" s="130" t="s">
        <v>2190</v>
      </c>
      <c r="G129" s="131" t="s">
        <v>2191</v>
      </c>
      <c r="H129" s="132">
        <v>1</v>
      </c>
      <c r="I129" s="133"/>
      <c r="J129" s="134">
        <f>ROUND(I129*H129,2)</f>
        <v>0</v>
      </c>
      <c r="K129" s="135"/>
      <c r="L129" s="32"/>
      <c r="M129" s="136" t="s">
        <v>19</v>
      </c>
      <c r="N129" s="137" t="s">
        <v>46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2192</v>
      </c>
      <c r="AT129" s="140" t="s">
        <v>149</v>
      </c>
      <c r="AU129" s="140" t="s">
        <v>85</v>
      </c>
      <c r="AY129" s="17" t="s">
        <v>147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83</v>
      </c>
      <c r="BK129" s="141">
        <f>ROUND(I129*H129,2)</f>
        <v>0</v>
      </c>
      <c r="BL129" s="17" t="s">
        <v>2192</v>
      </c>
      <c r="BM129" s="140" t="s">
        <v>2193</v>
      </c>
    </row>
    <row r="130" spans="2:65" s="12" customFormat="1" ht="11.25">
      <c r="B130" s="157"/>
      <c r="D130" s="158" t="s">
        <v>218</v>
      </c>
      <c r="E130" s="164" t="s">
        <v>19</v>
      </c>
      <c r="F130" s="159" t="s">
        <v>83</v>
      </c>
      <c r="H130" s="160">
        <v>1</v>
      </c>
      <c r="I130" s="161"/>
      <c r="L130" s="157"/>
      <c r="M130" s="162"/>
      <c r="T130" s="163"/>
      <c r="AT130" s="164" t="s">
        <v>218</v>
      </c>
      <c r="AU130" s="164" t="s">
        <v>85</v>
      </c>
      <c r="AV130" s="12" t="s">
        <v>85</v>
      </c>
      <c r="AW130" s="12" t="s">
        <v>37</v>
      </c>
      <c r="AX130" s="12" t="s">
        <v>75</v>
      </c>
      <c r="AY130" s="164" t="s">
        <v>147</v>
      </c>
    </row>
    <row r="131" spans="2:65" s="13" customFormat="1" ht="11.25">
      <c r="B131" s="165"/>
      <c r="D131" s="158" t="s">
        <v>218</v>
      </c>
      <c r="E131" s="166" t="s">
        <v>19</v>
      </c>
      <c r="F131" s="167" t="s">
        <v>2194</v>
      </c>
      <c r="H131" s="166" t="s">
        <v>19</v>
      </c>
      <c r="I131" s="168"/>
      <c r="L131" s="165"/>
      <c r="M131" s="169"/>
      <c r="T131" s="170"/>
      <c r="AT131" s="166" t="s">
        <v>218</v>
      </c>
      <c r="AU131" s="166" t="s">
        <v>85</v>
      </c>
      <c r="AV131" s="13" t="s">
        <v>83</v>
      </c>
      <c r="AW131" s="13" t="s">
        <v>37</v>
      </c>
      <c r="AX131" s="13" t="s">
        <v>75</v>
      </c>
      <c r="AY131" s="166" t="s">
        <v>147</v>
      </c>
    </row>
    <row r="132" spans="2:65" s="13" customFormat="1" ht="11.25">
      <c r="B132" s="165"/>
      <c r="D132" s="158" t="s">
        <v>218</v>
      </c>
      <c r="E132" s="166" t="s">
        <v>19</v>
      </c>
      <c r="F132" s="167" t="s">
        <v>2195</v>
      </c>
      <c r="H132" s="166" t="s">
        <v>19</v>
      </c>
      <c r="I132" s="168"/>
      <c r="L132" s="165"/>
      <c r="M132" s="169"/>
      <c r="T132" s="170"/>
      <c r="AT132" s="166" t="s">
        <v>218</v>
      </c>
      <c r="AU132" s="166" t="s">
        <v>85</v>
      </c>
      <c r="AV132" s="13" t="s">
        <v>83</v>
      </c>
      <c r="AW132" s="13" t="s">
        <v>37</v>
      </c>
      <c r="AX132" s="13" t="s">
        <v>75</v>
      </c>
      <c r="AY132" s="166" t="s">
        <v>147</v>
      </c>
    </row>
    <row r="133" spans="2:65" s="13" customFormat="1" ht="11.25">
      <c r="B133" s="165"/>
      <c r="D133" s="158" t="s">
        <v>218</v>
      </c>
      <c r="E133" s="166" t="s">
        <v>19</v>
      </c>
      <c r="F133" s="167" t="s">
        <v>2196</v>
      </c>
      <c r="H133" s="166" t="s">
        <v>19</v>
      </c>
      <c r="I133" s="168"/>
      <c r="L133" s="165"/>
      <c r="M133" s="169"/>
      <c r="T133" s="170"/>
      <c r="AT133" s="166" t="s">
        <v>218</v>
      </c>
      <c r="AU133" s="166" t="s">
        <v>85</v>
      </c>
      <c r="AV133" s="13" t="s">
        <v>83</v>
      </c>
      <c r="AW133" s="13" t="s">
        <v>37</v>
      </c>
      <c r="AX133" s="13" t="s">
        <v>75</v>
      </c>
      <c r="AY133" s="166" t="s">
        <v>147</v>
      </c>
    </row>
    <row r="134" spans="2:65" s="13" customFormat="1" ht="11.25">
      <c r="B134" s="165"/>
      <c r="D134" s="158" t="s">
        <v>218</v>
      </c>
      <c r="E134" s="166" t="s">
        <v>19</v>
      </c>
      <c r="F134" s="167" t="s">
        <v>2197</v>
      </c>
      <c r="H134" s="166" t="s">
        <v>19</v>
      </c>
      <c r="I134" s="168"/>
      <c r="L134" s="165"/>
      <c r="M134" s="169"/>
      <c r="T134" s="170"/>
      <c r="AT134" s="166" t="s">
        <v>218</v>
      </c>
      <c r="AU134" s="166" t="s">
        <v>85</v>
      </c>
      <c r="AV134" s="13" t="s">
        <v>83</v>
      </c>
      <c r="AW134" s="13" t="s">
        <v>37</v>
      </c>
      <c r="AX134" s="13" t="s">
        <v>75</v>
      </c>
      <c r="AY134" s="166" t="s">
        <v>147</v>
      </c>
    </row>
    <row r="135" spans="2:65" s="13" customFormat="1" ht="11.25">
      <c r="B135" s="165"/>
      <c r="D135" s="158" t="s">
        <v>218</v>
      </c>
      <c r="E135" s="166" t="s">
        <v>19</v>
      </c>
      <c r="F135" s="167" t="s">
        <v>2198</v>
      </c>
      <c r="H135" s="166" t="s">
        <v>19</v>
      </c>
      <c r="I135" s="168"/>
      <c r="L135" s="165"/>
      <c r="M135" s="169"/>
      <c r="T135" s="170"/>
      <c r="AT135" s="166" t="s">
        <v>218</v>
      </c>
      <c r="AU135" s="166" t="s">
        <v>85</v>
      </c>
      <c r="AV135" s="13" t="s">
        <v>83</v>
      </c>
      <c r="AW135" s="13" t="s">
        <v>37</v>
      </c>
      <c r="AX135" s="13" t="s">
        <v>75</v>
      </c>
      <c r="AY135" s="166" t="s">
        <v>147</v>
      </c>
    </row>
    <row r="136" spans="2:65" s="13" customFormat="1" ht="11.25">
      <c r="B136" s="165"/>
      <c r="D136" s="158" t="s">
        <v>218</v>
      </c>
      <c r="E136" s="166" t="s">
        <v>19</v>
      </c>
      <c r="F136" s="167" t="s">
        <v>2199</v>
      </c>
      <c r="H136" s="166" t="s">
        <v>19</v>
      </c>
      <c r="I136" s="168"/>
      <c r="L136" s="165"/>
      <c r="M136" s="169"/>
      <c r="T136" s="170"/>
      <c r="AT136" s="166" t="s">
        <v>218</v>
      </c>
      <c r="AU136" s="166" t="s">
        <v>85</v>
      </c>
      <c r="AV136" s="13" t="s">
        <v>83</v>
      </c>
      <c r="AW136" s="13" t="s">
        <v>37</v>
      </c>
      <c r="AX136" s="13" t="s">
        <v>75</v>
      </c>
      <c r="AY136" s="166" t="s">
        <v>147</v>
      </c>
    </row>
    <row r="137" spans="2:65" s="14" customFormat="1" ht="11.25">
      <c r="B137" s="171"/>
      <c r="D137" s="158" t="s">
        <v>218</v>
      </c>
      <c r="E137" s="172" t="s">
        <v>19</v>
      </c>
      <c r="F137" s="173" t="s">
        <v>256</v>
      </c>
      <c r="H137" s="174">
        <v>1</v>
      </c>
      <c r="I137" s="175"/>
      <c r="L137" s="171"/>
      <c r="M137" s="176"/>
      <c r="T137" s="177"/>
      <c r="AT137" s="172" t="s">
        <v>218</v>
      </c>
      <c r="AU137" s="172" t="s">
        <v>85</v>
      </c>
      <c r="AV137" s="14" t="s">
        <v>153</v>
      </c>
      <c r="AW137" s="14" t="s">
        <v>37</v>
      </c>
      <c r="AX137" s="14" t="s">
        <v>83</v>
      </c>
      <c r="AY137" s="172" t="s">
        <v>147</v>
      </c>
    </row>
    <row r="138" spans="2:65" s="1" customFormat="1" ht="16.5" customHeight="1">
      <c r="B138" s="32"/>
      <c r="C138" s="128" t="s">
        <v>202</v>
      </c>
      <c r="D138" s="128" t="s">
        <v>149</v>
      </c>
      <c r="E138" s="129" t="s">
        <v>2200</v>
      </c>
      <c r="F138" s="130" t="s">
        <v>2201</v>
      </c>
      <c r="G138" s="131" t="s">
        <v>1849</v>
      </c>
      <c r="H138" s="132">
        <v>1</v>
      </c>
      <c r="I138" s="133"/>
      <c r="J138" s="134">
        <f>ROUND(I138*H138,2)</f>
        <v>0</v>
      </c>
      <c r="K138" s="135"/>
      <c r="L138" s="32"/>
      <c r="M138" s="136" t="s">
        <v>19</v>
      </c>
      <c r="N138" s="137" t="s">
        <v>46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153</v>
      </c>
      <c r="AT138" s="140" t="s">
        <v>149</v>
      </c>
      <c r="AU138" s="140" t="s">
        <v>85</v>
      </c>
      <c r="AY138" s="17" t="s">
        <v>147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83</v>
      </c>
      <c r="BK138" s="141">
        <f>ROUND(I138*H138,2)</f>
        <v>0</v>
      </c>
      <c r="BL138" s="17" t="s">
        <v>153</v>
      </c>
      <c r="BM138" s="140" t="s">
        <v>2202</v>
      </c>
    </row>
    <row r="139" spans="2:65" s="1" customFormat="1" ht="107.25">
      <c r="B139" s="32"/>
      <c r="D139" s="158" t="s">
        <v>650</v>
      </c>
      <c r="F139" s="178" t="s">
        <v>2203</v>
      </c>
      <c r="I139" s="144"/>
      <c r="L139" s="32"/>
      <c r="M139" s="145"/>
      <c r="T139" s="53"/>
      <c r="AT139" s="17" t="s">
        <v>650</v>
      </c>
      <c r="AU139" s="17" t="s">
        <v>85</v>
      </c>
    </row>
    <row r="140" spans="2:65" s="11" customFormat="1" ht="22.9" customHeight="1">
      <c r="B140" s="116"/>
      <c r="D140" s="117" t="s">
        <v>74</v>
      </c>
      <c r="E140" s="126" t="s">
        <v>2204</v>
      </c>
      <c r="F140" s="126" t="s">
        <v>2205</v>
      </c>
      <c r="I140" s="119"/>
      <c r="J140" s="127">
        <f>BK140</f>
        <v>0</v>
      </c>
      <c r="L140" s="116"/>
      <c r="M140" s="121"/>
      <c r="P140" s="122">
        <f>SUM(P141:P143)</f>
        <v>0</v>
      </c>
      <c r="R140" s="122">
        <f>SUM(R141:R143)</f>
        <v>0</v>
      </c>
      <c r="T140" s="123">
        <f>SUM(T141:T143)</f>
        <v>0</v>
      </c>
      <c r="AR140" s="117" t="s">
        <v>171</v>
      </c>
      <c r="AT140" s="124" t="s">
        <v>74</v>
      </c>
      <c r="AU140" s="124" t="s">
        <v>83</v>
      </c>
      <c r="AY140" s="117" t="s">
        <v>147</v>
      </c>
      <c r="BK140" s="125">
        <f>SUM(BK141:BK143)</f>
        <v>0</v>
      </c>
    </row>
    <row r="141" spans="2:65" s="1" customFormat="1" ht="24.2" customHeight="1">
      <c r="B141" s="32"/>
      <c r="C141" s="128" t="s">
        <v>207</v>
      </c>
      <c r="D141" s="128" t="s">
        <v>149</v>
      </c>
      <c r="E141" s="129" t="s">
        <v>2206</v>
      </c>
      <c r="F141" s="130" t="s">
        <v>2207</v>
      </c>
      <c r="G141" s="131" t="s">
        <v>1849</v>
      </c>
      <c r="H141" s="132">
        <v>1</v>
      </c>
      <c r="I141" s="133"/>
      <c r="J141" s="134">
        <f>ROUND(I141*H141,2)</f>
        <v>0</v>
      </c>
      <c r="K141" s="135"/>
      <c r="L141" s="32"/>
      <c r="M141" s="136" t="s">
        <v>19</v>
      </c>
      <c r="N141" s="137" t="s">
        <v>46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153</v>
      </c>
      <c r="AT141" s="140" t="s">
        <v>149</v>
      </c>
      <c r="AU141" s="140" t="s">
        <v>85</v>
      </c>
      <c r="AY141" s="17" t="s">
        <v>147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83</v>
      </c>
      <c r="BK141" s="141">
        <f>ROUND(I141*H141,2)</f>
        <v>0</v>
      </c>
      <c r="BL141" s="17" t="s">
        <v>153</v>
      </c>
      <c r="BM141" s="140" t="s">
        <v>2208</v>
      </c>
    </row>
    <row r="142" spans="2:65" s="1" customFormat="1" ht="24.2" customHeight="1">
      <c r="B142" s="32"/>
      <c r="C142" s="128" t="s">
        <v>212</v>
      </c>
      <c r="D142" s="128" t="s">
        <v>149</v>
      </c>
      <c r="E142" s="129" t="s">
        <v>2209</v>
      </c>
      <c r="F142" s="130" t="s">
        <v>2210</v>
      </c>
      <c r="G142" s="131" t="s">
        <v>1849</v>
      </c>
      <c r="H142" s="132">
        <v>1</v>
      </c>
      <c r="I142" s="133"/>
      <c r="J142" s="134">
        <f>ROUND(I142*H142,2)</f>
        <v>0</v>
      </c>
      <c r="K142" s="135"/>
      <c r="L142" s="32"/>
      <c r="M142" s="136" t="s">
        <v>19</v>
      </c>
      <c r="N142" s="137" t="s">
        <v>46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153</v>
      </c>
      <c r="AT142" s="140" t="s">
        <v>149</v>
      </c>
      <c r="AU142" s="140" t="s">
        <v>85</v>
      </c>
      <c r="AY142" s="17" t="s">
        <v>147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83</v>
      </c>
      <c r="BK142" s="141">
        <f>ROUND(I142*H142,2)</f>
        <v>0</v>
      </c>
      <c r="BL142" s="17" t="s">
        <v>153</v>
      </c>
      <c r="BM142" s="140" t="s">
        <v>2211</v>
      </c>
    </row>
    <row r="143" spans="2:65" s="1" customFormat="1" ht="24.2" customHeight="1">
      <c r="B143" s="32"/>
      <c r="C143" s="128" t="s">
        <v>220</v>
      </c>
      <c r="D143" s="128" t="s">
        <v>149</v>
      </c>
      <c r="E143" s="129" t="s">
        <v>2212</v>
      </c>
      <c r="F143" s="130" t="s">
        <v>2213</v>
      </c>
      <c r="G143" s="131" t="s">
        <v>1849</v>
      </c>
      <c r="H143" s="132">
        <v>1</v>
      </c>
      <c r="I143" s="133"/>
      <c r="J143" s="134">
        <f>ROUND(I143*H143,2)</f>
        <v>0</v>
      </c>
      <c r="K143" s="135"/>
      <c r="L143" s="32"/>
      <c r="M143" s="190" t="s">
        <v>19</v>
      </c>
      <c r="N143" s="191" t="s">
        <v>46</v>
      </c>
      <c r="O143" s="18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AR143" s="140" t="s">
        <v>153</v>
      </c>
      <c r="AT143" s="140" t="s">
        <v>149</v>
      </c>
      <c r="AU143" s="140" t="s">
        <v>85</v>
      </c>
      <c r="AY143" s="17" t="s">
        <v>147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83</v>
      </c>
      <c r="BK143" s="141">
        <f>ROUND(I143*H143,2)</f>
        <v>0</v>
      </c>
      <c r="BL143" s="17" t="s">
        <v>153</v>
      </c>
      <c r="BM143" s="140" t="s">
        <v>2214</v>
      </c>
    </row>
    <row r="144" spans="2:65" s="1" customFormat="1" ht="6.95" customHeight="1"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32"/>
    </row>
  </sheetData>
  <sheetProtection algorithmName="SHA-512" hashValue="9u3m1ainmo1R7lXpbRNVaKxlIHKZOmKHLTObKU0vVTBGWR3QJLswk8xlnyIE4h6Rfmd248EXFTzwpY7NAgWn7Q==" saltValue="4UH0XRYFYFLaZs0Tthu2rBgpmPftNMLGSnoaVhbI1LSlfM29J7lUBsFKbCm2CfRdmSPbyk5qic4QCQoWLd6Ypw==" spinCount="100000" sheet="1" objects="1" scenarios="1" formatColumns="0" formatRows="0" autoFilter="0"/>
  <autoFilter ref="C86:K143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customFormat="1" ht="37.5" customHeight="1"/>
    <row r="2" spans="2:1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5" customFormat="1" ht="45" customHeight="1">
      <c r="B3" s="196"/>
      <c r="C3" s="313" t="s">
        <v>2215</v>
      </c>
      <c r="D3" s="313"/>
      <c r="E3" s="313"/>
      <c r="F3" s="313"/>
      <c r="G3" s="313"/>
      <c r="H3" s="313"/>
      <c r="I3" s="313"/>
      <c r="J3" s="313"/>
      <c r="K3" s="197"/>
    </row>
    <row r="4" spans="2:11" customFormat="1" ht="25.5" customHeight="1">
      <c r="B4" s="198"/>
      <c r="C4" s="318" t="s">
        <v>2216</v>
      </c>
      <c r="D4" s="318"/>
      <c r="E4" s="318"/>
      <c r="F4" s="318"/>
      <c r="G4" s="318"/>
      <c r="H4" s="318"/>
      <c r="I4" s="318"/>
      <c r="J4" s="318"/>
      <c r="K4" s="199"/>
    </row>
    <row r="5" spans="2:1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customFormat="1" ht="15" customHeight="1">
      <c r="B6" s="198"/>
      <c r="C6" s="317" t="s">
        <v>2217</v>
      </c>
      <c r="D6" s="317"/>
      <c r="E6" s="317"/>
      <c r="F6" s="317"/>
      <c r="G6" s="317"/>
      <c r="H6" s="317"/>
      <c r="I6" s="317"/>
      <c r="J6" s="317"/>
      <c r="K6" s="199"/>
    </row>
    <row r="7" spans="2:11" customFormat="1" ht="15" customHeight="1">
      <c r="B7" s="202"/>
      <c r="C7" s="317" t="s">
        <v>2218</v>
      </c>
      <c r="D7" s="317"/>
      <c r="E7" s="317"/>
      <c r="F7" s="317"/>
      <c r="G7" s="317"/>
      <c r="H7" s="317"/>
      <c r="I7" s="317"/>
      <c r="J7" s="317"/>
      <c r="K7" s="199"/>
    </row>
    <row r="8" spans="2:1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customFormat="1" ht="15" customHeight="1">
      <c r="B9" s="202"/>
      <c r="C9" s="317" t="s">
        <v>2219</v>
      </c>
      <c r="D9" s="317"/>
      <c r="E9" s="317"/>
      <c r="F9" s="317"/>
      <c r="G9" s="317"/>
      <c r="H9" s="317"/>
      <c r="I9" s="317"/>
      <c r="J9" s="317"/>
      <c r="K9" s="199"/>
    </row>
    <row r="10" spans="2:11" customFormat="1" ht="15" customHeight="1">
      <c r="B10" s="202"/>
      <c r="C10" s="201"/>
      <c r="D10" s="317" t="s">
        <v>2220</v>
      </c>
      <c r="E10" s="317"/>
      <c r="F10" s="317"/>
      <c r="G10" s="317"/>
      <c r="H10" s="317"/>
      <c r="I10" s="317"/>
      <c r="J10" s="317"/>
      <c r="K10" s="199"/>
    </row>
    <row r="11" spans="2:11" customFormat="1" ht="15" customHeight="1">
      <c r="B11" s="202"/>
      <c r="C11" s="203"/>
      <c r="D11" s="317" t="s">
        <v>2221</v>
      </c>
      <c r="E11" s="317"/>
      <c r="F11" s="317"/>
      <c r="G11" s="317"/>
      <c r="H11" s="317"/>
      <c r="I11" s="317"/>
      <c r="J11" s="317"/>
      <c r="K11" s="199"/>
    </row>
    <row r="12" spans="2:1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customFormat="1" ht="15" customHeight="1">
      <c r="B13" s="202"/>
      <c r="C13" s="203"/>
      <c r="D13" s="204" t="s">
        <v>2222</v>
      </c>
      <c r="E13" s="201"/>
      <c r="F13" s="201"/>
      <c r="G13" s="201"/>
      <c r="H13" s="201"/>
      <c r="I13" s="201"/>
      <c r="J13" s="201"/>
      <c r="K13" s="199"/>
    </row>
    <row r="14" spans="2:1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customFormat="1" ht="15" customHeight="1">
      <c r="B15" s="202"/>
      <c r="C15" s="203"/>
      <c r="D15" s="317" t="s">
        <v>2223</v>
      </c>
      <c r="E15" s="317"/>
      <c r="F15" s="317"/>
      <c r="G15" s="317"/>
      <c r="H15" s="317"/>
      <c r="I15" s="317"/>
      <c r="J15" s="317"/>
      <c r="K15" s="199"/>
    </row>
    <row r="16" spans="2:11" customFormat="1" ht="15" customHeight="1">
      <c r="B16" s="202"/>
      <c r="C16" s="203"/>
      <c r="D16" s="317" t="s">
        <v>2224</v>
      </c>
      <c r="E16" s="317"/>
      <c r="F16" s="317"/>
      <c r="G16" s="317"/>
      <c r="H16" s="317"/>
      <c r="I16" s="317"/>
      <c r="J16" s="317"/>
      <c r="K16" s="199"/>
    </row>
    <row r="17" spans="2:11" customFormat="1" ht="15" customHeight="1">
      <c r="B17" s="202"/>
      <c r="C17" s="203"/>
      <c r="D17" s="317" t="s">
        <v>2225</v>
      </c>
      <c r="E17" s="317"/>
      <c r="F17" s="317"/>
      <c r="G17" s="317"/>
      <c r="H17" s="317"/>
      <c r="I17" s="317"/>
      <c r="J17" s="317"/>
      <c r="K17" s="199"/>
    </row>
    <row r="18" spans="2:11" customFormat="1" ht="15" customHeight="1">
      <c r="B18" s="202"/>
      <c r="C18" s="203"/>
      <c r="D18" s="203"/>
      <c r="E18" s="205" t="s">
        <v>82</v>
      </c>
      <c r="F18" s="317" t="s">
        <v>2226</v>
      </c>
      <c r="G18" s="317"/>
      <c r="H18" s="317"/>
      <c r="I18" s="317"/>
      <c r="J18" s="317"/>
      <c r="K18" s="199"/>
    </row>
    <row r="19" spans="2:11" customFormat="1" ht="15" customHeight="1">
      <c r="B19" s="202"/>
      <c r="C19" s="203"/>
      <c r="D19" s="203"/>
      <c r="E19" s="205" t="s">
        <v>2227</v>
      </c>
      <c r="F19" s="317" t="s">
        <v>2228</v>
      </c>
      <c r="G19" s="317"/>
      <c r="H19" s="317"/>
      <c r="I19" s="317"/>
      <c r="J19" s="317"/>
      <c r="K19" s="199"/>
    </row>
    <row r="20" spans="2:11" customFormat="1" ht="15" customHeight="1">
      <c r="B20" s="202"/>
      <c r="C20" s="203"/>
      <c r="D20" s="203"/>
      <c r="E20" s="205" t="s">
        <v>2229</v>
      </c>
      <c r="F20" s="317" t="s">
        <v>2230</v>
      </c>
      <c r="G20" s="317"/>
      <c r="H20" s="317"/>
      <c r="I20" s="317"/>
      <c r="J20" s="317"/>
      <c r="K20" s="199"/>
    </row>
    <row r="21" spans="2:11" customFormat="1" ht="15" customHeight="1">
      <c r="B21" s="202"/>
      <c r="C21" s="203"/>
      <c r="D21" s="203"/>
      <c r="E21" s="205" t="s">
        <v>96</v>
      </c>
      <c r="F21" s="317" t="s">
        <v>2130</v>
      </c>
      <c r="G21" s="317"/>
      <c r="H21" s="317"/>
      <c r="I21" s="317"/>
      <c r="J21" s="317"/>
      <c r="K21" s="199"/>
    </row>
    <row r="22" spans="2:11" customFormat="1" ht="15" customHeight="1">
      <c r="B22" s="202"/>
      <c r="C22" s="203"/>
      <c r="D22" s="203"/>
      <c r="E22" s="205" t="s">
        <v>2231</v>
      </c>
      <c r="F22" s="317" t="s">
        <v>2232</v>
      </c>
      <c r="G22" s="317"/>
      <c r="H22" s="317"/>
      <c r="I22" s="317"/>
      <c r="J22" s="317"/>
      <c r="K22" s="199"/>
    </row>
    <row r="23" spans="2:11" customFormat="1" ht="15" customHeight="1">
      <c r="B23" s="202"/>
      <c r="C23" s="203"/>
      <c r="D23" s="203"/>
      <c r="E23" s="205" t="s">
        <v>2233</v>
      </c>
      <c r="F23" s="317" t="s">
        <v>2234</v>
      </c>
      <c r="G23" s="317"/>
      <c r="H23" s="317"/>
      <c r="I23" s="317"/>
      <c r="J23" s="317"/>
      <c r="K23" s="199"/>
    </row>
    <row r="24" spans="2:1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customFormat="1" ht="15" customHeight="1">
      <c r="B25" s="202"/>
      <c r="C25" s="317" t="s">
        <v>2235</v>
      </c>
      <c r="D25" s="317"/>
      <c r="E25" s="317"/>
      <c r="F25" s="317"/>
      <c r="G25" s="317"/>
      <c r="H25" s="317"/>
      <c r="I25" s="317"/>
      <c r="J25" s="317"/>
      <c r="K25" s="199"/>
    </row>
    <row r="26" spans="2:11" customFormat="1" ht="15" customHeight="1">
      <c r="B26" s="202"/>
      <c r="C26" s="317" t="s">
        <v>2236</v>
      </c>
      <c r="D26" s="317"/>
      <c r="E26" s="317"/>
      <c r="F26" s="317"/>
      <c r="G26" s="317"/>
      <c r="H26" s="317"/>
      <c r="I26" s="317"/>
      <c r="J26" s="317"/>
      <c r="K26" s="199"/>
    </row>
    <row r="27" spans="2:11" customFormat="1" ht="15" customHeight="1">
      <c r="B27" s="202"/>
      <c r="C27" s="201"/>
      <c r="D27" s="317" t="s">
        <v>2237</v>
      </c>
      <c r="E27" s="317"/>
      <c r="F27" s="317"/>
      <c r="G27" s="317"/>
      <c r="H27" s="317"/>
      <c r="I27" s="317"/>
      <c r="J27" s="317"/>
      <c r="K27" s="199"/>
    </row>
    <row r="28" spans="2:11" customFormat="1" ht="15" customHeight="1">
      <c r="B28" s="202"/>
      <c r="C28" s="203"/>
      <c r="D28" s="317" t="s">
        <v>2238</v>
      </c>
      <c r="E28" s="317"/>
      <c r="F28" s="317"/>
      <c r="G28" s="317"/>
      <c r="H28" s="317"/>
      <c r="I28" s="317"/>
      <c r="J28" s="317"/>
      <c r="K28" s="199"/>
    </row>
    <row r="29" spans="2:1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customFormat="1" ht="15" customHeight="1">
      <c r="B30" s="202"/>
      <c r="C30" s="203"/>
      <c r="D30" s="317" t="s">
        <v>2239</v>
      </c>
      <c r="E30" s="317"/>
      <c r="F30" s="317"/>
      <c r="G30" s="317"/>
      <c r="H30" s="317"/>
      <c r="I30" s="317"/>
      <c r="J30" s="317"/>
      <c r="K30" s="199"/>
    </row>
    <row r="31" spans="2:11" customFormat="1" ht="15" customHeight="1">
      <c r="B31" s="202"/>
      <c r="C31" s="203"/>
      <c r="D31" s="317" t="s">
        <v>2240</v>
      </c>
      <c r="E31" s="317"/>
      <c r="F31" s="317"/>
      <c r="G31" s="317"/>
      <c r="H31" s="317"/>
      <c r="I31" s="317"/>
      <c r="J31" s="317"/>
      <c r="K31" s="199"/>
    </row>
    <row r="32" spans="2:1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customFormat="1" ht="15" customHeight="1">
      <c r="B33" s="202"/>
      <c r="C33" s="203"/>
      <c r="D33" s="317" t="s">
        <v>2241</v>
      </c>
      <c r="E33" s="317"/>
      <c r="F33" s="317"/>
      <c r="G33" s="317"/>
      <c r="H33" s="317"/>
      <c r="I33" s="317"/>
      <c r="J33" s="317"/>
      <c r="K33" s="199"/>
    </row>
    <row r="34" spans="2:11" customFormat="1" ht="15" customHeight="1">
      <c r="B34" s="202"/>
      <c r="C34" s="203"/>
      <c r="D34" s="317" t="s">
        <v>2242</v>
      </c>
      <c r="E34" s="317"/>
      <c r="F34" s="317"/>
      <c r="G34" s="317"/>
      <c r="H34" s="317"/>
      <c r="I34" s="317"/>
      <c r="J34" s="317"/>
      <c r="K34" s="199"/>
    </row>
    <row r="35" spans="2:11" customFormat="1" ht="15" customHeight="1">
      <c r="B35" s="202"/>
      <c r="C35" s="203"/>
      <c r="D35" s="317" t="s">
        <v>2243</v>
      </c>
      <c r="E35" s="317"/>
      <c r="F35" s="317"/>
      <c r="G35" s="317"/>
      <c r="H35" s="317"/>
      <c r="I35" s="317"/>
      <c r="J35" s="317"/>
      <c r="K35" s="199"/>
    </row>
    <row r="36" spans="2:11" customFormat="1" ht="15" customHeight="1">
      <c r="B36" s="202"/>
      <c r="C36" s="203"/>
      <c r="D36" s="201"/>
      <c r="E36" s="204" t="s">
        <v>133</v>
      </c>
      <c r="F36" s="201"/>
      <c r="G36" s="317" t="s">
        <v>2244</v>
      </c>
      <c r="H36" s="317"/>
      <c r="I36" s="317"/>
      <c r="J36" s="317"/>
      <c r="K36" s="199"/>
    </row>
    <row r="37" spans="2:11" customFormat="1" ht="30.75" customHeight="1">
      <c r="B37" s="202"/>
      <c r="C37" s="203"/>
      <c r="D37" s="201"/>
      <c r="E37" s="204" t="s">
        <v>2245</v>
      </c>
      <c r="F37" s="201"/>
      <c r="G37" s="317" t="s">
        <v>2246</v>
      </c>
      <c r="H37" s="317"/>
      <c r="I37" s="317"/>
      <c r="J37" s="317"/>
      <c r="K37" s="199"/>
    </row>
    <row r="38" spans="2:11" customFormat="1" ht="15" customHeight="1">
      <c r="B38" s="202"/>
      <c r="C38" s="203"/>
      <c r="D38" s="201"/>
      <c r="E38" s="204" t="s">
        <v>56</v>
      </c>
      <c r="F38" s="201"/>
      <c r="G38" s="317" t="s">
        <v>2247</v>
      </c>
      <c r="H38" s="317"/>
      <c r="I38" s="317"/>
      <c r="J38" s="317"/>
      <c r="K38" s="199"/>
    </row>
    <row r="39" spans="2:11" customFormat="1" ht="15" customHeight="1">
      <c r="B39" s="202"/>
      <c r="C39" s="203"/>
      <c r="D39" s="201"/>
      <c r="E39" s="204" t="s">
        <v>57</v>
      </c>
      <c r="F39" s="201"/>
      <c r="G39" s="317" t="s">
        <v>2248</v>
      </c>
      <c r="H39" s="317"/>
      <c r="I39" s="317"/>
      <c r="J39" s="317"/>
      <c r="K39" s="199"/>
    </row>
    <row r="40" spans="2:11" customFormat="1" ht="15" customHeight="1">
      <c r="B40" s="202"/>
      <c r="C40" s="203"/>
      <c r="D40" s="201"/>
      <c r="E40" s="204" t="s">
        <v>134</v>
      </c>
      <c r="F40" s="201"/>
      <c r="G40" s="317" t="s">
        <v>2249</v>
      </c>
      <c r="H40" s="317"/>
      <c r="I40" s="317"/>
      <c r="J40" s="317"/>
      <c r="K40" s="199"/>
    </row>
    <row r="41" spans="2:11" customFormat="1" ht="15" customHeight="1">
      <c r="B41" s="202"/>
      <c r="C41" s="203"/>
      <c r="D41" s="201"/>
      <c r="E41" s="204" t="s">
        <v>135</v>
      </c>
      <c r="F41" s="201"/>
      <c r="G41" s="317" t="s">
        <v>2250</v>
      </c>
      <c r="H41" s="317"/>
      <c r="I41" s="317"/>
      <c r="J41" s="317"/>
      <c r="K41" s="199"/>
    </row>
    <row r="42" spans="2:11" customFormat="1" ht="15" customHeight="1">
      <c r="B42" s="202"/>
      <c r="C42" s="203"/>
      <c r="D42" s="201"/>
      <c r="E42" s="204" t="s">
        <v>2251</v>
      </c>
      <c r="F42" s="201"/>
      <c r="G42" s="317" t="s">
        <v>2252</v>
      </c>
      <c r="H42" s="317"/>
      <c r="I42" s="317"/>
      <c r="J42" s="317"/>
      <c r="K42" s="199"/>
    </row>
    <row r="43" spans="2:11" customFormat="1" ht="15" customHeight="1">
      <c r="B43" s="202"/>
      <c r="C43" s="203"/>
      <c r="D43" s="201"/>
      <c r="E43" s="204"/>
      <c r="F43" s="201"/>
      <c r="G43" s="317" t="s">
        <v>2253</v>
      </c>
      <c r="H43" s="317"/>
      <c r="I43" s="317"/>
      <c r="J43" s="317"/>
      <c r="K43" s="199"/>
    </row>
    <row r="44" spans="2:11" customFormat="1" ht="15" customHeight="1">
      <c r="B44" s="202"/>
      <c r="C44" s="203"/>
      <c r="D44" s="201"/>
      <c r="E44" s="204" t="s">
        <v>2254</v>
      </c>
      <c r="F44" s="201"/>
      <c r="G44" s="317" t="s">
        <v>2255</v>
      </c>
      <c r="H44" s="317"/>
      <c r="I44" s="317"/>
      <c r="J44" s="317"/>
      <c r="K44" s="199"/>
    </row>
    <row r="45" spans="2:11" customFormat="1" ht="15" customHeight="1">
      <c r="B45" s="202"/>
      <c r="C45" s="203"/>
      <c r="D45" s="201"/>
      <c r="E45" s="204" t="s">
        <v>137</v>
      </c>
      <c r="F45" s="201"/>
      <c r="G45" s="317" t="s">
        <v>2256</v>
      </c>
      <c r="H45" s="317"/>
      <c r="I45" s="317"/>
      <c r="J45" s="317"/>
      <c r="K45" s="199"/>
    </row>
    <row r="46" spans="2:1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customFormat="1" ht="15" customHeight="1">
      <c r="B47" s="202"/>
      <c r="C47" s="203"/>
      <c r="D47" s="317" t="s">
        <v>2257</v>
      </c>
      <c r="E47" s="317"/>
      <c r="F47" s="317"/>
      <c r="G47" s="317"/>
      <c r="H47" s="317"/>
      <c r="I47" s="317"/>
      <c r="J47" s="317"/>
      <c r="K47" s="199"/>
    </row>
    <row r="48" spans="2:11" customFormat="1" ht="15" customHeight="1">
      <c r="B48" s="202"/>
      <c r="C48" s="203"/>
      <c r="D48" s="203"/>
      <c r="E48" s="317" t="s">
        <v>2258</v>
      </c>
      <c r="F48" s="317"/>
      <c r="G48" s="317"/>
      <c r="H48" s="317"/>
      <c r="I48" s="317"/>
      <c r="J48" s="317"/>
      <c r="K48" s="199"/>
    </row>
    <row r="49" spans="2:11" customFormat="1" ht="15" customHeight="1">
      <c r="B49" s="202"/>
      <c r="C49" s="203"/>
      <c r="D49" s="203"/>
      <c r="E49" s="317" t="s">
        <v>2259</v>
      </c>
      <c r="F49" s="317"/>
      <c r="G49" s="317"/>
      <c r="H49" s="317"/>
      <c r="I49" s="317"/>
      <c r="J49" s="317"/>
      <c r="K49" s="199"/>
    </row>
    <row r="50" spans="2:11" customFormat="1" ht="15" customHeight="1">
      <c r="B50" s="202"/>
      <c r="C50" s="203"/>
      <c r="D50" s="203"/>
      <c r="E50" s="317" t="s">
        <v>2260</v>
      </c>
      <c r="F50" s="317"/>
      <c r="G50" s="317"/>
      <c r="H50" s="317"/>
      <c r="I50" s="317"/>
      <c r="J50" s="317"/>
      <c r="K50" s="199"/>
    </row>
    <row r="51" spans="2:11" customFormat="1" ht="15" customHeight="1">
      <c r="B51" s="202"/>
      <c r="C51" s="203"/>
      <c r="D51" s="317" t="s">
        <v>2261</v>
      </c>
      <c r="E51" s="317"/>
      <c r="F51" s="317"/>
      <c r="G51" s="317"/>
      <c r="H51" s="317"/>
      <c r="I51" s="317"/>
      <c r="J51" s="317"/>
      <c r="K51" s="199"/>
    </row>
    <row r="52" spans="2:11" customFormat="1" ht="25.5" customHeight="1">
      <c r="B52" s="198"/>
      <c r="C52" s="318" t="s">
        <v>2262</v>
      </c>
      <c r="D52" s="318"/>
      <c r="E52" s="318"/>
      <c r="F52" s="318"/>
      <c r="G52" s="318"/>
      <c r="H52" s="318"/>
      <c r="I52" s="318"/>
      <c r="J52" s="318"/>
      <c r="K52" s="199"/>
    </row>
    <row r="53" spans="2:1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customFormat="1" ht="15" customHeight="1">
      <c r="B54" s="198"/>
      <c r="C54" s="317" t="s">
        <v>2263</v>
      </c>
      <c r="D54" s="317"/>
      <c r="E54" s="317"/>
      <c r="F54" s="317"/>
      <c r="G54" s="317"/>
      <c r="H54" s="317"/>
      <c r="I54" s="317"/>
      <c r="J54" s="317"/>
      <c r="K54" s="199"/>
    </row>
    <row r="55" spans="2:11" customFormat="1" ht="15" customHeight="1">
      <c r="B55" s="198"/>
      <c r="C55" s="317" t="s">
        <v>2264</v>
      </c>
      <c r="D55" s="317"/>
      <c r="E55" s="317"/>
      <c r="F55" s="317"/>
      <c r="G55" s="317"/>
      <c r="H55" s="317"/>
      <c r="I55" s="317"/>
      <c r="J55" s="317"/>
      <c r="K55" s="199"/>
    </row>
    <row r="56" spans="2:1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customFormat="1" ht="15" customHeight="1">
      <c r="B57" s="198"/>
      <c r="C57" s="317" t="s">
        <v>2265</v>
      </c>
      <c r="D57" s="317"/>
      <c r="E57" s="317"/>
      <c r="F57" s="317"/>
      <c r="G57" s="317"/>
      <c r="H57" s="317"/>
      <c r="I57" s="317"/>
      <c r="J57" s="317"/>
      <c r="K57" s="199"/>
    </row>
    <row r="58" spans="2:11" customFormat="1" ht="15" customHeight="1">
      <c r="B58" s="198"/>
      <c r="C58" s="203"/>
      <c r="D58" s="317" t="s">
        <v>2266</v>
      </c>
      <c r="E58" s="317"/>
      <c r="F58" s="317"/>
      <c r="G58" s="317"/>
      <c r="H58" s="317"/>
      <c r="I58" s="317"/>
      <c r="J58" s="317"/>
      <c r="K58" s="199"/>
    </row>
    <row r="59" spans="2:11" customFormat="1" ht="15" customHeight="1">
      <c r="B59" s="198"/>
      <c r="C59" s="203"/>
      <c r="D59" s="317" t="s">
        <v>2267</v>
      </c>
      <c r="E59" s="317"/>
      <c r="F59" s="317"/>
      <c r="G59" s="317"/>
      <c r="H59" s="317"/>
      <c r="I59" s="317"/>
      <c r="J59" s="317"/>
      <c r="K59" s="199"/>
    </row>
    <row r="60" spans="2:11" customFormat="1" ht="15" customHeight="1">
      <c r="B60" s="198"/>
      <c r="C60" s="203"/>
      <c r="D60" s="317" t="s">
        <v>2268</v>
      </c>
      <c r="E60" s="317"/>
      <c r="F60" s="317"/>
      <c r="G60" s="317"/>
      <c r="H60" s="317"/>
      <c r="I60" s="317"/>
      <c r="J60" s="317"/>
      <c r="K60" s="199"/>
    </row>
    <row r="61" spans="2:11" customFormat="1" ht="15" customHeight="1">
      <c r="B61" s="198"/>
      <c r="C61" s="203"/>
      <c r="D61" s="317" t="s">
        <v>2269</v>
      </c>
      <c r="E61" s="317"/>
      <c r="F61" s="317"/>
      <c r="G61" s="317"/>
      <c r="H61" s="317"/>
      <c r="I61" s="317"/>
      <c r="J61" s="317"/>
      <c r="K61" s="199"/>
    </row>
    <row r="62" spans="2:11" customFormat="1" ht="15" customHeight="1">
      <c r="B62" s="198"/>
      <c r="C62" s="203"/>
      <c r="D62" s="319" t="s">
        <v>2270</v>
      </c>
      <c r="E62" s="319"/>
      <c r="F62" s="319"/>
      <c r="G62" s="319"/>
      <c r="H62" s="319"/>
      <c r="I62" s="319"/>
      <c r="J62" s="319"/>
      <c r="K62" s="199"/>
    </row>
    <row r="63" spans="2:11" customFormat="1" ht="15" customHeight="1">
      <c r="B63" s="198"/>
      <c r="C63" s="203"/>
      <c r="D63" s="317" t="s">
        <v>2271</v>
      </c>
      <c r="E63" s="317"/>
      <c r="F63" s="317"/>
      <c r="G63" s="317"/>
      <c r="H63" s="317"/>
      <c r="I63" s="317"/>
      <c r="J63" s="317"/>
      <c r="K63" s="199"/>
    </row>
    <row r="64" spans="2:1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customFormat="1" ht="15" customHeight="1">
      <c r="B65" s="198"/>
      <c r="C65" s="203"/>
      <c r="D65" s="317" t="s">
        <v>2272</v>
      </c>
      <c r="E65" s="317"/>
      <c r="F65" s="317"/>
      <c r="G65" s="317"/>
      <c r="H65" s="317"/>
      <c r="I65" s="317"/>
      <c r="J65" s="317"/>
      <c r="K65" s="199"/>
    </row>
    <row r="66" spans="2:11" customFormat="1" ht="15" customHeight="1">
      <c r="B66" s="198"/>
      <c r="C66" s="203"/>
      <c r="D66" s="319" t="s">
        <v>2273</v>
      </c>
      <c r="E66" s="319"/>
      <c r="F66" s="319"/>
      <c r="G66" s="319"/>
      <c r="H66" s="319"/>
      <c r="I66" s="319"/>
      <c r="J66" s="319"/>
      <c r="K66" s="199"/>
    </row>
    <row r="67" spans="2:11" customFormat="1" ht="15" customHeight="1">
      <c r="B67" s="198"/>
      <c r="C67" s="203"/>
      <c r="D67" s="317" t="s">
        <v>2274</v>
      </c>
      <c r="E67" s="317"/>
      <c r="F67" s="317"/>
      <c r="G67" s="317"/>
      <c r="H67" s="317"/>
      <c r="I67" s="317"/>
      <c r="J67" s="317"/>
      <c r="K67" s="199"/>
    </row>
    <row r="68" spans="2:11" customFormat="1" ht="15" customHeight="1">
      <c r="B68" s="198"/>
      <c r="C68" s="203"/>
      <c r="D68" s="317" t="s">
        <v>2275</v>
      </c>
      <c r="E68" s="317"/>
      <c r="F68" s="317"/>
      <c r="G68" s="317"/>
      <c r="H68" s="317"/>
      <c r="I68" s="317"/>
      <c r="J68" s="317"/>
      <c r="K68" s="199"/>
    </row>
    <row r="69" spans="2:11" customFormat="1" ht="15" customHeight="1">
      <c r="B69" s="198"/>
      <c r="C69" s="203"/>
      <c r="D69" s="317" t="s">
        <v>2276</v>
      </c>
      <c r="E69" s="317"/>
      <c r="F69" s="317"/>
      <c r="G69" s="317"/>
      <c r="H69" s="317"/>
      <c r="I69" s="317"/>
      <c r="J69" s="317"/>
      <c r="K69" s="199"/>
    </row>
    <row r="70" spans="2:11" customFormat="1" ht="15" customHeight="1">
      <c r="B70" s="198"/>
      <c r="C70" s="203"/>
      <c r="D70" s="317" t="s">
        <v>2277</v>
      </c>
      <c r="E70" s="317"/>
      <c r="F70" s="317"/>
      <c r="G70" s="317"/>
      <c r="H70" s="317"/>
      <c r="I70" s="317"/>
      <c r="J70" s="317"/>
      <c r="K70" s="199"/>
    </row>
    <row r="71" spans="2:1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customFormat="1" ht="45" customHeight="1">
      <c r="B75" s="215"/>
      <c r="C75" s="312" t="s">
        <v>2278</v>
      </c>
      <c r="D75" s="312"/>
      <c r="E75" s="312"/>
      <c r="F75" s="312"/>
      <c r="G75" s="312"/>
      <c r="H75" s="312"/>
      <c r="I75" s="312"/>
      <c r="J75" s="312"/>
      <c r="K75" s="216"/>
    </row>
    <row r="76" spans="2:11" customFormat="1" ht="17.25" customHeight="1">
      <c r="B76" s="215"/>
      <c r="C76" s="217" t="s">
        <v>2279</v>
      </c>
      <c r="D76" s="217"/>
      <c r="E76" s="217"/>
      <c r="F76" s="217" t="s">
        <v>2280</v>
      </c>
      <c r="G76" s="218"/>
      <c r="H76" s="217" t="s">
        <v>57</v>
      </c>
      <c r="I76" s="217" t="s">
        <v>60</v>
      </c>
      <c r="J76" s="217" t="s">
        <v>2281</v>
      </c>
      <c r="K76" s="216"/>
    </row>
    <row r="77" spans="2:11" customFormat="1" ht="17.25" customHeight="1">
      <c r="B77" s="215"/>
      <c r="C77" s="219" t="s">
        <v>2282</v>
      </c>
      <c r="D77" s="219"/>
      <c r="E77" s="219"/>
      <c r="F77" s="220" t="s">
        <v>2283</v>
      </c>
      <c r="G77" s="221"/>
      <c r="H77" s="219"/>
      <c r="I77" s="219"/>
      <c r="J77" s="219" t="s">
        <v>2284</v>
      </c>
      <c r="K77" s="216"/>
    </row>
    <row r="78" spans="2:1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customFormat="1" ht="15" customHeight="1">
      <c r="B79" s="215"/>
      <c r="C79" s="204" t="s">
        <v>56</v>
      </c>
      <c r="D79" s="224"/>
      <c r="E79" s="224"/>
      <c r="F79" s="225" t="s">
        <v>2285</v>
      </c>
      <c r="G79" s="226"/>
      <c r="H79" s="204" t="s">
        <v>2286</v>
      </c>
      <c r="I79" s="204" t="s">
        <v>2287</v>
      </c>
      <c r="J79" s="204">
        <v>20</v>
      </c>
      <c r="K79" s="216"/>
    </row>
    <row r="80" spans="2:11" customFormat="1" ht="15" customHeight="1">
      <c r="B80" s="215"/>
      <c r="C80" s="204" t="s">
        <v>2288</v>
      </c>
      <c r="D80" s="204"/>
      <c r="E80" s="204"/>
      <c r="F80" s="225" t="s">
        <v>2285</v>
      </c>
      <c r="G80" s="226"/>
      <c r="H80" s="204" t="s">
        <v>2289</v>
      </c>
      <c r="I80" s="204" t="s">
        <v>2287</v>
      </c>
      <c r="J80" s="204">
        <v>120</v>
      </c>
      <c r="K80" s="216"/>
    </row>
    <row r="81" spans="2:11" customFormat="1" ht="15" customHeight="1">
      <c r="B81" s="227"/>
      <c r="C81" s="204" t="s">
        <v>2290</v>
      </c>
      <c r="D81" s="204"/>
      <c r="E81" s="204"/>
      <c r="F81" s="225" t="s">
        <v>2291</v>
      </c>
      <c r="G81" s="226"/>
      <c r="H81" s="204" t="s">
        <v>2292</v>
      </c>
      <c r="I81" s="204" t="s">
        <v>2287</v>
      </c>
      <c r="J81" s="204">
        <v>50</v>
      </c>
      <c r="K81" s="216"/>
    </row>
    <row r="82" spans="2:11" customFormat="1" ht="15" customHeight="1">
      <c r="B82" s="227"/>
      <c r="C82" s="204" t="s">
        <v>2293</v>
      </c>
      <c r="D82" s="204"/>
      <c r="E82" s="204"/>
      <c r="F82" s="225" t="s">
        <v>2285</v>
      </c>
      <c r="G82" s="226"/>
      <c r="H82" s="204" t="s">
        <v>2294</v>
      </c>
      <c r="I82" s="204" t="s">
        <v>2295</v>
      </c>
      <c r="J82" s="204"/>
      <c r="K82" s="216"/>
    </row>
    <row r="83" spans="2:11" customFormat="1" ht="15" customHeight="1">
      <c r="B83" s="227"/>
      <c r="C83" s="204" t="s">
        <v>2296</v>
      </c>
      <c r="D83" s="204"/>
      <c r="E83" s="204"/>
      <c r="F83" s="225" t="s">
        <v>2291</v>
      </c>
      <c r="G83" s="204"/>
      <c r="H83" s="204" t="s">
        <v>2297</v>
      </c>
      <c r="I83" s="204" t="s">
        <v>2287</v>
      </c>
      <c r="J83" s="204">
        <v>15</v>
      </c>
      <c r="K83" s="216"/>
    </row>
    <row r="84" spans="2:11" customFormat="1" ht="15" customHeight="1">
      <c r="B84" s="227"/>
      <c r="C84" s="204" t="s">
        <v>2298</v>
      </c>
      <c r="D84" s="204"/>
      <c r="E84" s="204"/>
      <c r="F84" s="225" t="s">
        <v>2291</v>
      </c>
      <c r="G84" s="204"/>
      <c r="H84" s="204" t="s">
        <v>2299</v>
      </c>
      <c r="I84" s="204" t="s">
        <v>2287</v>
      </c>
      <c r="J84" s="204">
        <v>15</v>
      </c>
      <c r="K84" s="216"/>
    </row>
    <row r="85" spans="2:11" customFormat="1" ht="15" customHeight="1">
      <c r="B85" s="227"/>
      <c r="C85" s="204" t="s">
        <v>2300</v>
      </c>
      <c r="D85" s="204"/>
      <c r="E85" s="204"/>
      <c r="F85" s="225" t="s">
        <v>2291</v>
      </c>
      <c r="G85" s="204"/>
      <c r="H85" s="204" t="s">
        <v>2301</v>
      </c>
      <c r="I85" s="204" t="s">
        <v>2287</v>
      </c>
      <c r="J85" s="204">
        <v>20</v>
      </c>
      <c r="K85" s="216"/>
    </row>
    <row r="86" spans="2:11" customFormat="1" ht="15" customHeight="1">
      <c r="B86" s="227"/>
      <c r="C86" s="204" t="s">
        <v>2302</v>
      </c>
      <c r="D86" s="204"/>
      <c r="E86" s="204"/>
      <c r="F86" s="225" t="s">
        <v>2291</v>
      </c>
      <c r="G86" s="204"/>
      <c r="H86" s="204" t="s">
        <v>2303</v>
      </c>
      <c r="I86" s="204" t="s">
        <v>2287</v>
      </c>
      <c r="J86" s="204">
        <v>20</v>
      </c>
      <c r="K86" s="216"/>
    </row>
    <row r="87" spans="2:11" customFormat="1" ht="15" customHeight="1">
      <c r="B87" s="227"/>
      <c r="C87" s="204" t="s">
        <v>2304</v>
      </c>
      <c r="D87" s="204"/>
      <c r="E87" s="204"/>
      <c r="F87" s="225" t="s">
        <v>2291</v>
      </c>
      <c r="G87" s="226"/>
      <c r="H87" s="204" t="s">
        <v>2305</v>
      </c>
      <c r="I87" s="204" t="s">
        <v>2287</v>
      </c>
      <c r="J87" s="204">
        <v>50</v>
      </c>
      <c r="K87" s="216"/>
    </row>
    <row r="88" spans="2:11" customFormat="1" ht="15" customHeight="1">
      <c r="B88" s="227"/>
      <c r="C88" s="204" t="s">
        <v>2306</v>
      </c>
      <c r="D88" s="204"/>
      <c r="E88" s="204"/>
      <c r="F88" s="225" t="s">
        <v>2291</v>
      </c>
      <c r="G88" s="226"/>
      <c r="H88" s="204" t="s">
        <v>2307</v>
      </c>
      <c r="I88" s="204" t="s">
        <v>2287</v>
      </c>
      <c r="J88" s="204">
        <v>20</v>
      </c>
      <c r="K88" s="216"/>
    </row>
    <row r="89" spans="2:11" customFormat="1" ht="15" customHeight="1">
      <c r="B89" s="227"/>
      <c r="C89" s="204" t="s">
        <v>2308</v>
      </c>
      <c r="D89" s="204"/>
      <c r="E89" s="204"/>
      <c r="F89" s="225" t="s">
        <v>2291</v>
      </c>
      <c r="G89" s="226"/>
      <c r="H89" s="204" t="s">
        <v>2309</v>
      </c>
      <c r="I89" s="204" t="s">
        <v>2287</v>
      </c>
      <c r="J89" s="204">
        <v>20</v>
      </c>
      <c r="K89" s="216"/>
    </row>
    <row r="90" spans="2:11" customFormat="1" ht="15" customHeight="1">
      <c r="B90" s="227"/>
      <c r="C90" s="204" t="s">
        <v>2310</v>
      </c>
      <c r="D90" s="204"/>
      <c r="E90" s="204"/>
      <c r="F90" s="225" t="s">
        <v>2291</v>
      </c>
      <c r="G90" s="226"/>
      <c r="H90" s="204" t="s">
        <v>2311</v>
      </c>
      <c r="I90" s="204" t="s">
        <v>2287</v>
      </c>
      <c r="J90" s="204">
        <v>50</v>
      </c>
      <c r="K90" s="216"/>
    </row>
    <row r="91" spans="2:11" customFormat="1" ht="15" customHeight="1">
      <c r="B91" s="227"/>
      <c r="C91" s="204" t="s">
        <v>2312</v>
      </c>
      <c r="D91" s="204"/>
      <c r="E91" s="204"/>
      <c r="F91" s="225" t="s">
        <v>2291</v>
      </c>
      <c r="G91" s="226"/>
      <c r="H91" s="204" t="s">
        <v>2312</v>
      </c>
      <c r="I91" s="204" t="s">
        <v>2287</v>
      </c>
      <c r="J91" s="204">
        <v>50</v>
      </c>
      <c r="K91" s="216"/>
    </row>
    <row r="92" spans="2:11" customFormat="1" ht="15" customHeight="1">
      <c r="B92" s="227"/>
      <c r="C92" s="204" t="s">
        <v>2313</v>
      </c>
      <c r="D92" s="204"/>
      <c r="E92" s="204"/>
      <c r="F92" s="225" t="s">
        <v>2291</v>
      </c>
      <c r="G92" s="226"/>
      <c r="H92" s="204" t="s">
        <v>2314</v>
      </c>
      <c r="I92" s="204" t="s">
        <v>2287</v>
      </c>
      <c r="J92" s="204">
        <v>255</v>
      </c>
      <c r="K92" s="216"/>
    </row>
    <row r="93" spans="2:11" customFormat="1" ht="15" customHeight="1">
      <c r="B93" s="227"/>
      <c r="C93" s="204" t="s">
        <v>2315</v>
      </c>
      <c r="D93" s="204"/>
      <c r="E93" s="204"/>
      <c r="F93" s="225" t="s">
        <v>2285</v>
      </c>
      <c r="G93" s="226"/>
      <c r="H93" s="204" t="s">
        <v>2316</v>
      </c>
      <c r="I93" s="204" t="s">
        <v>2317</v>
      </c>
      <c r="J93" s="204"/>
      <c r="K93" s="216"/>
    </row>
    <row r="94" spans="2:11" customFormat="1" ht="15" customHeight="1">
      <c r="B94" s="227"/>
      <c r="C94" s="204" t="s">
        <v>2318</v>
      </c>
      <c r="D94" s="204"/>
      <c r="E94" s="204"/>
      <c r="F94" s="225" t="s">
        <v>2285</v>
      </c>
      <c r="G94" s="226"/>
      <c r="H94" s="204" t="s">
        <v>2319</v>
      </c>
      <c r="I94" s="204" t="s">
        <v>2320</v>
      </c>
      <c r="J94" s="204"/>
      <c r="K94" s="216"/>
    </row>
    <row r="95" spans="2:11" customFormat="1" ht="15" customHeight="1">
      <c r="B95" s="227"/>
      <c r="C95" s="204" t="s">
        <v>2321</v>
      </c>
      <c r="D95" s="204"/>
      <c r="E95" s="204"/>
      <c r="F95" s="225" t="s">
        <v>2285</v>
      </c>
      <c r="G95" s="226"/>
      <c r="H95" s="204" t="s">
        <v>2321</v>
      </c>
      <c r="I95" s="204" t="s">
        <v>2320</v>
      </c>
      <c r="J95" s="204"/>
      <c r="K95" s="216"/>
    </row>
    <row r="96" spans="2:11" customFormat="1" ht="15" customHeight="1">
      <c r="B96" s="227"/>
      <c r="C96" s="204" t="s">
        <v>41</v>
      </c>
      <c r="D96" s="204"/>
      <c r="E96" s="204"/>
      <c r="F96" s="225" t="s">
        <v>2285</v>
      </c>
      <c r="G96" s="226"/>
      <c r="H96" s="204" t="s">
        <v>2322</v>
      </c>
      <c r="I96" s="204" t="s">
        <v>2320</v>
      </c>
      <c r="J96" s="204"/>
      <c r="K96" s="216"/>
    </row>
    <row r="97" spans="2:11" customFormat="1" ht="15" customHeight="1">
      <c r="B97" s="227"/>
      <c r="C97" s="204" t="s">
        <v>51</v>
      </c>
      <c r="D97" s="204"/>
      <c r="E97" s="204"/>
      <c r="F97" s="225" t="s">
        <v>2285</v>
      </c>
      <c r="G97" s="226"/>
      <c r="H97" s="204" t="s">
        <v>2323</v>
      </c>
      <c r="I97" s="204" t="s">
        <v>2320</v>
      </c>
      <c r="J97" s="204"/>
      <c r="K97" s="216"/>
    </row>
    <row r="98" spans="2:11" customFormat="1" ht="15" customHeight="1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customFormat="1" ht="18.7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customFormat="1" ht="45" customHeight="1">
      <c r="B102" s="215"/>
      <c r="C102" s="312" t="s">
        <v>2324</v>
      </c>
      <c r="D102" s="312"/>
      <c r="E102" s="312"/>
      <c r="F102" s="312"/>
      <c r="G102" s="312"/>
      <c r="H102" s="312"/>
      <c r="I102" s="312"/>
      <c r="J102" s="312"/>
      <c r="K102" s="216"/>
    </row>
    <row r="103" spans="2:11" customFormat="1" ht="17.25" customHeight="1">
      <c r="B103" s="215"/>
      <c r="C103" s="217" t="s">
        <v>2279</v>
      </c>
      <c r="D103" s="217"/>
      <c r="E103" s="217"/>
      <c r="F103" s="217" t="s">
        <v>2280</v>
      </c>
      <c r="G103" s="218"/>
      <c r="H103" s="217" t="s">
        <v>57</v>
      </c>
      <c r="I103" s="217" t="s">
        <v>60</v>
      </c>
      <c r="J103" s="217" t="s">
        <v>2281</v>
      </c>
      <c r="K103" s="216"/>
    </row>
    <row r="104" spans="2:11" customFormat="1" ht="17.25" customHeight="1">
      <c r="B104" s="215"/>
      <c r="C104" s="219" t="s">
        <v>2282</v>
      </c>
      <c r="D104" s="219"/>
      <c r="E104" s="219"/>
      <c r="F104" s="220" t="s">
        <v>2283</v>
      </c>
      <c r="G104" s="221"/>
      <c r="H104" s="219"/>
      <c r="I104" s="219"/>
      <c r="J104" s="219" t="s">
        <v>2284</v>
      </c>
      <c r="K104" s="216"/>
    </row>
    <row r="105" spans="2:11" customFormat="1" ht="5.25" customHeight="1">
      <c r="B105" s="215"/>
      <c r="C105" s="217"/>
      <c r="D105" s="217"/>
      <c r="E105" s="217"/>
      <c r="F105" s="217"/>
      <c r="G105" s="233"/>
      <c r="H105" s="217"/>
      <c r="I105" s="217"/>
      <c r="J105" s="217"/>
      <c r="K105" s="216"/>
    </row>
    <row r="106" spans="2:11" customFormat="1" ht="15" customHeight="1">
      <c r="B106" s="215"/>
      <c r="C106" s="204" t="s">
        <v>56</v>
      </c>
      <c r="D106" s="224"/>
      <c r="E106" s="224"/>
      <c r="F106" s="225" t="s">
        <v>2285</v>
      </c>
      <c r="G106" s="204"/>
      <c r="H106" s="204" t="s">
        <v>2325</v>
      </c>
      <c r="I106" s="204" t="s">
        <v>2287</v>
      </c>
      <c r="J106" s="204">
        <v>20</v>
      </c>
      <c r="K106" s="216"/>
    </row>
    <row r="107" spans="2:11" customFormat="1" ht="15" customHeight="1">
      <c r="B107" s="215"/>
      <c r="C107" s="204" t="s">
        <v>2288</v>
      </c>
      <c r="D107" s="204"/>
      <c r="E107" s="204"/>
      <c r="F107" s="225" t="s">
        <v>2285</v>
      </c>
      <c r="G107" s="204"/>
      <c r="H107" s="204" t="s">
        <v>2325</v>
      </c>
      <c r="I107" s="204" t="s">
        <v>2287</v>
      </c>
      <c r="J107" s="204">
        <v>120</v>
      </c>
      <c r="K107" s="216"/>
    </row>
    <row r="108" spans="2:11" customFormat="1" ht="15" customHeight="1">
      <c r="B108" s="227"/>
      <c r="C108" s="204" t="s">
        <v>2290</v>
      </c>
      <c r="D108" s="204"/>
      <c r="E108" s="204"/>
      <c r="F108" s="225" t="s">
        <v>2291</v>
      </c>
      <c r="G108" s="204"/>
      <c r="H108" s="204" t="s">
        <v>2325</v>
      </c>
      <c r="I108" s="204" t="s">
        <v>2287</v>
      </c>
      <c r="J108" s="204">
        <v>50</v>
      </c>
      <c r="K108" s="216"/>
    </row>
    <row r="109" spans="2:11" customFormat="1" ht="15" customHeight="1">
      <c r="B109" s="227"/>
      <c r="C109" s="204" t="s">
        <v>2293</v>
      </c>
      <c r="D109" s="204"/>
      <c r="E109" s="204"/>
      <c r="F109" s="225" t="s">
        <v>2285</v>
      </c>
      <c r="G109" s="204"/>
      <c r="H109" s="204" t="s">
        <v>2325</v>
      </c>
      <c r="I109" s="204" t="s">
        <v>2295</v>
      </c>
      <c r="J109" s="204"/>
      <c r="K109" s="216"/>
    </row>
    <row r="110" spans="2:11" customFormat="1" ht="15" customHeight="1">
      <c r="B110" s="227"/>
      <c r="C110" s="204" t="s">
        <v>2304</v>
      </c>
      <c r="D110" s="204"/>
      <c r="E110" s="204"/>
      <c r="F110" s="225" t="s">
        <v>2291</v>
      </c>
      <c r="G110" s="204"/>
      <c r="H110" s="204" t="s">
        <v>2325</v>
      </c>
      <c r="I110" s="204" t="s">
        <v>2287</v>
      </c>
      <c r="J110" s="204">
        <v>50</v>
      </c>
      <c r="K110" s="216"/>
    </row>
    <row r="111" spans="2:11" customFormat="1" ht="15" customHeight="1">
      <c r="B111" s="227"/>
      <c r="C111" s="204" t="s">
        <v>2312</v>
      </c>
      <c r="D111" s="204"/>
      <c r="E111" s="204"/>
      <c r="F111" s="225" t="s">
        <v>2291</v>
      </c>
      <c r="G111" s="204"/>
      <c r="H111" s="204" t="s">
        <v>2325</v>
      </c>
      <c r="I111" s="204" t="s">
        <v>2287</v>
      </c>
      <c r="J111" s="204">
        <v>50</v>
      </c>
      <c r="K111" s="216"/>
    </row>
    <row r="112" spans="2:11" customFormat="1" ht="15" customHeight="1">
      <c r="B112" s="227"/>
      <c r="C112" s="204" t="s">
        <v>2310</v>
      </c>
      <c r="D112" s="204"/>
      <c r="E112" s="204"/>
      <c r="F112" s="225" t="s">
        <v>2291</v>
      </c>
      <c r="G112" s="204"/>
      <c r="H112" s="204" t="s">
        <v>2325</v>
      </c>
      <c r="I112" s="204" t="s">
        <v>2287</v>
      </c>
      <c r="J112" s="204">
        <v>50</v>
      </c>
      <c r="K112" s="216"/>
    </row>
    <row r="113" spans="2:11" customFormat="1" ht="15" customHeight="1">
      <c r="B113" s="227"/>
      <c r="C113" s="204" t="s">
        <v>56</v>
      </c>
      <c r="D113" s="204"/>
      <c r="E113" s="204"/>
      <c r="F113" s="225" t="s">
        <v>2285</v>
      </c>
      <c r="G113" s="204"/>
      <c r="H113" s="204" t="s">
        <v>2326</v>
      </c>
      <c r="I113" s="204" t="s">
        <v>2287</v>
      </c>
      <c r="J113" s="204">
        <v>20</v>
      </c>
      <c r="K113" s="216"/>
    </row>
    <row r="114" spans="2:11" customFormat="1" ht="15" customHeight="1">
      <c r="B114" s="227"/>
      <c r="C114" s="204" t="s">
        <v>2327</v>
      </c>
      <c r="D114" s="204"/>
      <c r="E114" s="204"/>
      <c r="F114" s="225" t="s">
        <v>2285</v>
      </c>
      <c r="G114" s="204"/>
      <c r="H114" s="204" t="s">
        <v>2328</v>
      </c>
      <c r="I114" s="204" t="s">
        <v>2287</v>
      </c>
      <c r="J114" s="204">
        <v>120</v>
      </c>
      <c r="K114" s="216"/>
    </row>
    <row r="115" spans="2:11" customFormat="1" ht="15" customHeight="1">
      <c r="B115" s="227"/>
      <c r="C115" s="204" t="s">
        <v>41</v>
      </c>
      <c r="D115" s="204"/>
      <c r="E115" s="204"/>
      <c r="F115" s="225" t="s">
        <v>2285</v>
      </c>
      <c r="G115" s="204"/>
      <c r="H115" s="204" t="s">
        <v>2329</v>
      </c>
      <c r="I115" s="204" t="s">
        <v>2320</v>
      </c>
      <c r="J115" s="204"/>
      <c r="K115" s="216"/>
    </row>
    <row r="116" spans="2:11" customFormat="1" ht="15" customHeight="1">
      <c r="B116" s="227"/>
      <c r="C116" s="204" t="s">
        <v>51</v>
      </c>
      <c r="D116" s="204"/>
      <c r="E116" s="204"/>
      <c r="F116" s="225" t="s">
        <v>2285</v>
      </c>
      <c r="G116" s="204"/>
      <c r="H116" s="204" t="s">
        <v>2330</v>
      </c>
      <c r="I116" s="204" t="s">
        <v>2320</v>
      </c>
      <c r="J116" s="204"/>
      <c r="K116" s="216"/>
    </row>
    <row r="117" spans="2:11" customFormat="1" ht="15" customHeight="1">
      <c r="B117" s="227"/>
      <c r="C117" s="204" t="s">
        <v>60</v>
      </c>
      <c r="D117" s="204"/>
      <c r="E117" s="204"/>
      <c r="F117" s="225" t="s">
        <v>2285</v>
      </c>
      <c r="G117" s="204"/>
      <c r="H117" s="204" t="s">
        <v>2331</v>
      </c>
      <c r="I117" s="204" t="s">
        <v>2332</v>
      </c>
      <c r="J117" s="204"/>
      <c r="K117" s="216"/>
    </row>
    <row r="118" spans="2:11" customFormat="1" ht="15" customHeight="1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customFormat="1" ht="18.75" customHeight="1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customFormat="1" ht="7.5" customHeight="1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customFormat="1" ht="45" customHeight="1">
      <c r="B122" s="241"/>
      <c r="C122" s="313" t="s">
        <v>2333</v>
      </c>
      <c r="D122" s="313"/>
      <c r="E122" s="313"/>
      <c r="F122" s="313"/>
      <c r="G122" s="313"/>
      <c r="H122" s="313"/>
      <c r="I122" s="313"/>
      <c r="J122" s="313"/>
      <c r="K122" s="242"/>
    </row>
    <row r="123" spans="2:11" customFormat="1" ht="17.25" customHeight="1">
      <c r="B123" s="243"/>
      <c r="C123" s="217" t="s">
        <v>2279</v>
      </c>
      <c r="D123" s="217"/>
      <c r="E123" s="217"/>
      <c r="F123" s="217" t="s">
        <v>2280</v>
      </c>
      <c r="G123" s="218"/>
      <c r="H123" s="217" t="s">
        <v>57</v>
      </c>
      <c r="I123" s="217" t="s">
        <v>60</v>
      </c>
      <c r="J123" s="217" t="s">
        <v>2281</v>
      </c>
      <c r="K123" s="244"/>
    </row>
    <row r="124" spans="2:11" customFormat="1" ht="17.25" customHeight="1">
      <c r="B124" s="243"/>
      <c r="C124" s="219" t="s">
        <v>2282</v>
      </c>
      <c r="D124" s="219"/>
      <c r="E124" s="219"/>
      <c r="F124" s="220" t="s">
        <v>2283</v>
      </c>
      <c r="G124" s="221"/>
      <c r="H124" s="219"/>
      <c r="I124" s="219"/>
      <c r="J124" s="219" t="s">
        <v>2284</v>
      </c>
      <c r="K124" s="244"/>
    </row>
    <row r="125" spans="2:11" customFormat="1" ht="5.25" customHeight="1">
      <c r="B125" s="245"/>
      <c r="C125" s="222"/>
      <c r="D125" s="222"/>
      <c r="E125" s="222"/>
      <c r="F125" s="222"/>
      <c r="G125" s="246"/>
      <c r="H125" s="222"/>
      <c r="I125" s="222"/>
      <c r="J125" s="222"/>
      <c r="K125" s="247"/>
    </row>
    <row r="126" spans="2:11" customFormat="1" ht="15" customHeight="1">
      <c r="B126" s="245"/>
      <c r="C126" s="204" t="s">
        <v>2288</v>
      </c>
      <c r="D126" s="224"/>
      <c r="E126" s="224"/>
      <c r="F126" s="225" t="s">
        <v>2285</v>
      </c>
      <c r="G126" s="204"/>
      <c r="H126" s="204" t="s">
        <v>2325</v>
      </c>
      <c r="I126" s="204" t="s">
        <v>2287</v>
      </c>
      <c r="J126" s="204">
        <v>120</v>
      </c>
      <c r="K126" s="248"/>
    </row>
    <row r="127" spans="2:11" customFormat="1" ht="15" customHeight="1">
      <c r="B127" s="245"/>
      <c r="C127" s="204" t="s">
        <v>2334</v>
      </c>
      <c r="D127" s="204"/>
      <c r="E127" s="204"/>
      <c r="F127" s="225" t="s">
        <v>2285</v>
      </c>
      <c r="G127" s="204"/>
      <c r="H127" s="204" t="s">
        <v>2335</v>
      </c>
      <c r="I127" s="204" t="s">
        <v>2287</v>
      </c>
      <c r="J127" s="204" t="s">
        <v>2336</v>
      </c>
      <c r="K127" s="248"/>
    </row>
    <row r="128" spans="2:11" customFormat="1" ht="15" customHeight="1">
      <c r="B128" s="245"/>
      <c r="C128" s="204" t="s">
        <v>2233</v>
      </c>
      <c r="D128" s="204"/>
      <c r="E128" s="204"/>
      <c r="F128" s="225" t="s">
        <v>2285</v>
      </c>
      <c r="G128" s="204"/>
      <c r="H128" s="204" t="s">
        <v>2337</v>
      </c>
      <c r="I128" s="204" t="s">
        <v>2287</v>
      </c>
      <c r="J128" s="204" t="s">
        <v>2336</v>
      </c>
      <c r="K128" s="248"/>
    </row>
    <row r="129" spans="2:11" customFormat="1" ht="15" customHeight="1">
      <c r="B129" s="245"/>
      <c r="C129" s="204" t="s">
        <v>2296</v>
      </c>
      <c r="D129" s="204"/>
      <c r="E129" s="204"/>
      <c r="F129" s="225" t="s">
        <v>2291</v>
      </c>
      <c r="G129" s="204"/>
      <c r="H129" s="204" t="s">
        <v>2297</v>
      </c>
      <c r="I129" s="204" t="s">
        <v>2287</v>
      </c>
      <c r="J129" s="204">
        <v>15</v>
      </c>
      <c r="K129" s="248"/>
    </row>
    <row r="130" spans="2:11" customFormat="1" ht="15" customHeight="1">
      <c r="B130" s="245"/>
      <c r="C130" s="204" t="s">
        <v>2298</v>
      </c>
      <c r="D130" s="204"/>
      <c r="E130" s="204"/>
      <c r="F130" s="225" t="s">
        <v>2291</v>
      </c>
      <c r="G130" s="204"/>
      <c r="H130" s="204" t="s">
        <v>2299</v>
      </c>
      <c r="I130" s="204" t="s">
        <v>2287</v>
      </c>
      <c r="J130" s="204">
        <v>15</v>
      </c>
      <c r="K130" s="248"/>
    </row>
    <row r="131" spans="2:11" customFormat="1" ht="15" customHeight="1">
      <c r="B131" s="245"/>
      <c r="C131" s="204" t="s">
        <v>2300</v>
      </c>
      <c r="D131" s="204"/>
      <c r="E131" s="204"/>
      <c r="F131" s="225" t="s">
        <v>2291</v>
      </c>
      <c r="G131" s="204"/>
      <c r="H131" s="204" t="s">
        <v>2301</v>
      </c>
      <c r="I131" s="204" t="s">
        <v>2287</v>
      </c>
      <c r="J131" s="204">
        <v>20</v>
      </c>
      <c r="K131" s="248"/>
    </row>
    <row r="132" spans="2:11" customFormat="1" ht="15" customHeight="1">
      <c r="B132" s="245"/>
      <c r="C132" s="204" t="s">
        <v>2302</v>
      </c>
      <c r="D132" s="204"/>
      <c r="E132" s="204"/>
      <c r="F132" s="225" t="s">
        <v>2291</v>
      </c>
      <c r="G132" s="204"/>
      <c r="H132" s="204" t="s">
        <v>2303</v>
      </c>
      <c r="I132" s="204" t="s">
        <v>2287</v>
      </c>
      <c r="J132" s="204">
        <v>20</v>
      </c>
      <c r="K132" s="248"/>
    </row>
    <row r="133" spans="2:11" customFormat="1" ht="15" customHeight="1">
      <c r="B133" s="245"/>
      <c r="C133" s="204" t="s">
        <v>2290</v>
      </c>
      <c r="D133" s="204"/>
      <c r="E133" s="204"/>
      <c r="F133" s="225" t="s">
        <v>2291</v>
      </c>
      <c r="G133" s="204"/>
      <c r="H133" s="204" t="s">
        <v>2325</v>
      </c>
      <c r="I133" s="204" t="s">
        <v>2287</v>
      </c>
      <c r="J133" s="204">
        <v>50</v>
      </c>
      <c r="K133" s="248"/>
    </row>
    <row r="134" spans="2:11" customFormat="1" ht="15" customHeight="1">
      <c r="B134" s="245"/>
      <c r="C134" s="204" t="s">
        <v>2304</v>
      </c>
      <c r="D134" s="204"/>
      <c r="E134" s="204"/>
      <c r="F134" s="225" t="s">
        <v>2291</v>
      </c>
      <c r="G134" s="204"/>
      <c r="H134" s="204" t="s">
        <v>2325</v>
      </c>
      <c r="I134" s="204" t="s">
        <v>2287</v>
      </c>
      <c r="J134" s="204">
        <v>50</v>
      </c>
      <c r="K134" s="248"/>
    </row>
    <row r="135" spans="2:11" customFormat="1" ht="15" customHeight="1">
      <c r="B135" s="245"/>
      <c r="C135" s="204" t="s">
        <v>2310</v>
      </c>
      <c r="D135" s="204"/>
      <c r="E135" s="204"/>
      <c r="F135" s="225" t="s">
        <v>2291</v>
      </c>
      <c r="G135" s="204"/>
      <c r="H135" s="204" t="s">
        <v>2325</v>
      </c>
      <c r="I135" s="204" t="s">
        <v>2287</v>
      </c>
      <c r="J135" s="204">
        <v>50</v>
      </c>
      <c r="K135" s="248"/>
    </row>
    <row r="136" spans="2:11" customFormat="1" ht="15" customHeight="1">
      <c r="B136" s="245"/>
      <c r="C136" s="204" t="s">
        <v>2312</v>
      </c>
      <c r="D136" s="204"/>
      <c r="E136" s="204"/>
      <c r="F136" s="225" t="s">
        <v>2291</v>
      </c>
      <c r="G136" s="204"/>
      <c r="H136" s="204" t="s">
        <v>2325</v>
      </c>
      <c r="I136" s="204" t="s">
        <v>2287</v>
      </c>
      <c r="J136" s="204">
        <v>50</v>
      </c>
      <c r="K136" s="248"/>
    </row>
    <row r="137" spans="2:11" customFormat="1" ht="15" customHeight="1">
      <c r="B137" s="245"/>
      <c r="C137" s="204" t="s">
        <v>2313</v>
      </c>
      <c r="D137" s="204"/>
      <c r="E137" s="204"/>
      <c r="F137" s="225" t="s">
        <v>2291</v>
      </c>
      <c r="G137" s="204"/>
      <c r="H137" s="204" t="s">
        <v>2338</v>
      </c>
      <c r="I137" s="204" t="s">
        <v>2287</v>
      </c>
      <c r="J137" s="204">
        <v>255</v>
      </c>
      <c r="K137" s="248"/>
    </row>
    <row r="138" spans="2:11" customFormat="1" ht="15" customHeight="1">
      <c r="B138" s="245"/>
      <c r="C138" s="204" t="s">
        <v>2315</v>
      </c>
      <c r="D138" s="204"/>
      <c r="E138" s="204"/>
      <c r="F138" s="225" t="s">
        <v>2285</v>
      </c>
      <c r="G138" s="204"/>
      <c r="H138" s="204" t="s">
        <v>2339</v>
      </c>
      <c r="I138" s="204" t="s">
        <v>2317</v>
      </c>
      <c r="J138" s="204"/>
      <c r="K138" s="248"/>
    </row>
    <row r="139" spans="2:11" customFormat="1" ht="15" customHeight="1">
      <c r="B139" s="245"/>
      <c r="C139" s="204" t="s">
        <v>2318</v>
      </c>
      <c r="D139" s="204"/>
      <c r="E139" s="204"/>
      <c r="F139" s="225" t="s">
        <v>2285</v>
      </c>
      <c r="G139" s="204"/>
      <c r="H139" s="204" t="s">
        <v>2340</v>
      </c>
      <c r="I139" s="204" t="s">
        <v>2320</v>
      </c>
      <c r="J139" s="204"/>
      <c r="K139" s="248"/>
    </row>
    <row r="140" spans="2:11" customFormat="1" ht="15" customHeight="1">
      <c r="B140" s="245"/>
      <c r="C140" s="204" t="s">
        <v>2321</v>
      </c>
      <c r="D140" s="204"/>
      <c r="E140" s="204"/>
      <c r="F140" s="225" t="s">
        <v>2285</v>
      </c>
      <c r="G140" s="204"/>
      <c r="H140" s="204" t="s">
        <v>2321</v>
      </c>
      <c r="I140" s="204" t="s">
        <v>2320</v>
      </c>
      <c r="J140" s="204"/>
      <c r="K140" s="248"/>
    </row>
    <row r="141" spans="2:11" customFormat="1" ht="15" customHeight="1">
      <c r="B141" s="245"/>
      <c r="C141" s="204" t="s">
        <v>41</v>
      </c>
      <c r="D141" s="204"/>
      <c r="E141" s="204"/>
      <c r="F141" s="225" t="s">
        <v>2285</v>
      </c>
      <c r="G141" s="204"/>
      <c r="H141" s="204" t="s">
        <v>2341</v>
      </c>
      <c r="I141" s="204" t="s">
        <v>2320</v>
      </c>
      <c r="J141" s="204"/>
      <c r="K141" s="248"/>
    </row>
    <row r="142" spans="2:11" customFormat="1" ht="15" customHeight="1">
      <c r="B142" s="245"/>
      <c r="C142" s="204" t="s">
        <v>2342</v>
      </c>
      <c r="D142" s="204"/>
      <c r="E142" s="204"/>
      <c r="F142" s="225" t="s">
        <v>2285</v>
      </c>
      <c r="G142" s="204"/>
      <c r="H142" s="204" t="s">
        <v>2343</v>
      </c>
      <c r="I142" s="204" t="s">
        <v>2320</v>
      </c>
      <c r="J142" s="204"/>
      <c r="K142" s="248"/>
    </row>
    <row r="143" spans="2:11" customFormat="1" ht="15" customHeight="1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customFormat="1" ht="18.75" customHeight="1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customFormat="1" ht="45" customHeight="1">
      <c r="B147" s="215"/>
      <c r="C147" s="312" t="s">
        <v>2344</v>
      </c>
      <c r="D147" s="312"/>
      <c r="E147" s="312"/>
      <c r="F147" s="312"/>
      <c r="G147" s="312"/>
      <c r="H147" s="312"/>
      <c r="I147" s="312"/>
      <c r="J147" s="312"/>
      <c r="K147" s="216"/>
    </row>
    <row r="148" spans="2:11" customFormat="1" ht="17.25" customHeight="1">
      <c r="B148" s="215"/>
      <c r="C148" s="217" t="s">
        <v>2279</v>
      </c>
      <c r="D148" s="217"/>
      <c r="E148" s="217"/>
      <c r="F148" s="217" t="s">
        <v>2280</v>
      </c>
      <c r="G148" s="218"/>
      <c r="H148" s="217" t="s">
        <v>57</v>
      </c>
      <c r="I148" s="217" t="s">
        <v>60</v>
      </c>
      <c r="J148" s="217" t="s">
        <v>2281</v>
      </c>
      <c r="K148" s="216"/>
    </row>
    <row r="149" spans="2:11" customFormat="1" ht="17.25" customHeight="1">
      <c r="B149" s="215"/>
      <c r="C149" s="219" t="s">
        <v>2282</v>
      </c>
      <c r="D149" s="219"/>
      <c r="E149" s="219"/>
      <c r="F149" s="220" t="s">
        <v>2283</v>
      </c>
      <c r="G149" s="221"/>
      <c r="H149" s="219"/>
      <c r="I149" s="219"/>
      <c r="J149" s="219" t="s">
        <v>2284</v>
      </c>
      <c r="K149" s="216"/>
    </row>
    <row r="150" spans="2:1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48"/>
    </row>
    <row r="151" spans="2:11" customFormat="1" ht="15" customHeight="1">
      <c r="B151" s="227"/>
      <c r="C151" s="252" t="s">
        <v>2288</v>
      </c>
      <c r="D151" s="204"/>
      <c r="E151" s="204"/>
      <c r="F151" s="253" t="s">
        <v>2285</v>
      </c>
      <c r="G151" s="204"/>
      <c r="H151" s="252" t="s">
        <v>2325</v>
      </c>
      <c r="I151" s="252" t="s">
        <v>2287</v>
      </c>
      <c r="J151" s="252">
        <v>120</v>
      </c>
      <c r="K151" s="248"/>
    </row>
    <row r="152" spans="2:11" customFormat="1" ht="15" customHeight="1">
      <c r="B152" s="227"/>
      <c r="C152" s="252" t="s">
        <v>2334</v>
      </c>
      <c r="D152" s="204"/>
      <c r="E152" s="204"/>
      <c r="F152" s="253" t="s">
        <v>2285</v>
      </c>
      <c r="G152" s="204"/>
      <c r="H152" s="252" t="s">
        <v>2345</v>
      </c>
      <c r="I152" s="252" t="s">
        <v>2287</v>
      </c>
      <c r="J152" s="252" t="s">
        <v>2336</v>
      </c>
      <c r="K152" s="248"/>
    </row>
    <row r="153" spans="2:11" customFormat="1" ht="15" customHeight="1">
      <c r="B153" s="227"/>
      <c r="C153" s="252" t="s">
        <v>2233</v>
      </c>
      <c r="D153" s="204"/>
      <c r="E153" s="204"/>
      <c r="F153" s="253" t="s">
        <v>2285</v>
      </c>
      <c r="G153" s="204"/>
      <c r="H153" s="252" t="s">
        <v>2346</v>
      </c>
      <c r="I153" s="252" t="s">
        <v>2287</v>
      </c>
      <c r="J153" s="252" t="s">
        <v>2336</v>
      </c>
      <c r="K153" s="248"/>
    </row>
    <row r="154" spans="2:11" customFormat="1" ht="15" customHeight="1">
      <c r="B154" s="227"/>
      <c r="C154" s="252" t="s">
        <v>2290</v>
      </c>
      <c r="D154" s="204"/>
      <c r="E154" s="204"/>
      <c r="F154" s="253" t="s">
        <v>2291</v>
      </c>
      <c r="G154" s="204"/>
      <c r="H154" s="252" t="s">
        <v>2325</v>
      </c>
      <c r="I154" s="252" t="s">
        <v>2287</v>
      </c>
      <c r="J154" s="252">
        <v>50</v>
      </c>
      <c r="K154" s="248"/>
    </row>
    <row r="155" spans="2:11" customFormat="1" ht="15" customHeight="1">
      <c r="B155" s="227"/>
      <c r="C155" s="252" t="s">
        <v>2293</v>
      </c>
      <c r="D155" s="204"/>
      <c r="E155" s="204"/>
      <c r="F155" s="253" t="s">
        <v>2285</v>
      </c>
      <c r="G155" s="204"/>
      <c r="H155" s="252" t="s">
        <v>2325</v>
      </c>
      <c r="I155" s="252" t="s">
        <v>2295</v>
      </c>
      <c r="J155" s="252"/>
      <c r="K155" s="248"/>
    </row>
    <row r="156" spans="2:11" customFormat="1" ht="15" customHeight="1">
      <c r="B156" s="227"/>
      <c r="C156" s="252" t="s">
        <v>2304</v>
      </c>
      <c r="D156" s="204"/>
      <c r="E156" s="204"/>
      <c r="F156" s="253" t="s">
        <v>2291</v>
      </c>
      <c r="G156" s="204"/>
      <c r="H156" s="252" t="s">
        <v>2325</v>
      </c>
      <c r="I156" s="252" t="s">
        <v>2287</v>
      </c>
      <c r="J156" s="252">
        <v>50</v>
      </c>
      <c r="K156" s="248"/>
    </row>
    <row r="157" spans="2:11" customFormat="1" ht="15" customHeight="1">
      <c r="B157" s="227"/>
      <c r="C157" s="252" t="s">
        <v>2312</v>
      </c>
      <c r="D157" s="204"/>
      <c r="E157" s="204"/>
      <c r="F157" s="253" t="s">
        <v>2291</v>
      </c>
      <c r="G157" s="204"/>
      <c r="H157" s="252" t="s">
        <v>2325</v>
      </c>
      <c r="I157" s="252" t="s">
        <v>2287</v>
      </c>
      <c r="J157" s="252">
        <v>50</v>
      </c>
      <c r="K157" s="248"/>
    </row>
    <row r="158" spans="2:11" customFormat="1" ht="15" customHeight="1">
      <c r="B158" s="227"/>
      <c r="C158" s="252" t="s">
        <v>2310</v>
      </c>
      <c r="D158" s="204"/>
      <c r="E158" s="204"/>
      <c r="F158" s="253" t="s">
        <v>2291</v>
      </c>
      <c r="G158" s="204"/>
      <c r="H158" s="252" t="s">
        <v>2325</v>
      </c>
      <c r="I158" s="252" t="s">
        <v>2287</v>
      </c>
      <c r="J158" s="252">
        <v>50</v>
      </c>
      <c r="K158" s="248"/>
    </row>
    <row r="159" spans="2:11" customFormat="1" ht="15" customHeight="1">
      <c r="B159" s="227"/>
      <c r="C159" s="252" t="s">
        <v>103</v>
      </c>
      <c r="D159" s="204"/>
      <c r="E159" s="204"/>
      <c r="F159" s="253" t="s">
        <v>2285</v>
      </c>
      <c r="G159" s="204"/>
      <c r="H159" s="252" t="s">
        <v>2347</v>
      </c>
      <c r="I159" s="252" t="s">
        <v>2287</v>
      </c>
      <c r="J159" s="252" t="s">
        <v>2348</v>
      </c>
      <c r="K159" s="248"/>
    </row>
    <row r="160" spans="2:11" customFormat="1" ht="15" customHeight="1">
      <c r="B160" s="227"/>
      <c r="C160" s="252" t="s">
        <v>2349</v>
      </c>
      <c r="D160" s="204"/>
      <c r="E160" s="204"/>
      <c r="F160" s="253" t="s">
        <v>2285</v>
      </c>
      <c r="G160" s="204"/>
      <c r="H160" s="252" t="s">
        <v>2350</v>
      </c>
      <c r="I160" s="252" t="s">
        <v>2320</v>
      </c>
      <c r="J160" s="252"/>
      <c r="K160" s="248"/>
    </row>
    <row r="161" spans="2:11" customFormat="1" ht="15" customHeight="1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customFormat="1" ht="18.75" customHeight="1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customFormat="1" ht="45" customHeight="1">
      <c r="B165" s="196"/>
      <c r="C165" s="313" t="s">
        <v>2351</v>
      </c>
      <c r="D165" s="313"/>
      <c r="E165" s="313"/>
      <c r="F165" s="313"/>
      <c r="G165" s="313"/>
      <c r="H165" s="313"/>
      <c r="I165" s="313"/>
      <c r="J165" s="313"/>
      <c r="K165" s="197"/>
    </row>
    <row r="166" spans="2:11" customFormat="1" ht="17.25" customHeight="1">
      <c r="B166" s="196"/>
      <c r="C166" s="217" t="s">
        <v>2279</v>
      </c>
      <c r="D166" s="217"/>
      <c r="E166" s="217"/>
      <c r="F166" s="217" t="s">
        <v>2280</v>
      </c>
      <c r="G166" s="257"/>
      <c r="H166" s="258" t="s">
        <v>57</v>
      </c>
      <c r="I166" s="258" t="s">
        <v>60</v>
      </c>
      <c r="J166" s="217" t="s">
        <v>2281</v>
      </c>
      <c r="K166" s="197"/>
    </row>
    <row r="167" spans="2:11" customFormat="1" ht="17.25" customHeight="1">
      <c r="B167" s="198"/>
      <c r="C167" s="219" t="s">
        <v>2282</v>
      </c>
      <c r="D167" s="219"/>
      <c r="E167" s="219"/>
      <c r="F167" s="220" t="s">
        <v>2283</v>
      </c>
      <c r="G167" s="259"/>
      <c r="H167" s="260"/>
      <c r="I167" s="260"/>
      <c r="J167" s="219" t="s">
        <v>2284</v>
      </c>
      <c r="K167" s="199"/>
    </row>
    <row r="168" spans="2:1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48"/>
    </row>
    <row r="169" spans="2:11" customFormat="1" ht="15" customHeight="1">
      <c r="B169" s="227"/>
      <c r="C169" s="204" t="s">
        <v>2288</v>
      </c>
      <c r="D169" s="204"/>
      <c r="E169" s="204"/>
      <c r="F169" s="225" t="s">
        <v>2285</v>
      </c>
      <c r="G169" s="204"/>
      <c r="H169" s="204" t="s">
        <v>2325</v>
      </c>
      <c r="I169" s="204" t="s">
        <v>2287</v>
      </c>
      <c r="J169" s="204">
        <v>120</v>
      </c>
      <c r="K169" s="248"/>
    </row>
    <row r="170" spans="2:11" customFormat="1" ht="15" customHeight="1">
      <c r="B170" s="227"/>
      <c r="C170" s="204" t="s">
        <v>2334</v>
      </c>
      <c r="D170" s="204"/>
      <c r="E170" s="204"/>
      <c r="F170" s="225" t="s">
        <v>2285</v>
      </c>
      <c r="G170" s="204"/>
      <c r="H170" s="204" t="s">
        <v>2335</v>
      </c>
      <c r="I170" s="204" t="s">
        <v>2287</v>
      </c>
      <c r="J170" s="204" t="s">
        <v>2336</v>
      </c>
      <c r="K170" s="248"/>
    </row>
    <row r="171" spans="2:11" customFormat="1" ht="15" customHeight="1">
      <c r="B171" s="227"/>
      <c r="C171" s="204" t="s">
        <v>2233</v>
      </c>
      <c r="D171" s="204"/>
      <c r="E171" s="204"/>
      <c r="F171" s="225" t="s">
        <v>2285</v>
      </c>
      <c r="G171" s="204"/>
      <c r="H171" s="204" t="s">
        <v>2352</v>
      </c>
      <c r="I171" s="204" t="s">
        <v>2287</v>
      </c>
      <c r="J171" s="204" t="s">
        <v>2336</v>
      </c>
      <c r="K171" s="248"/>
    </row>
    <row r="172" spans="2:11" customFormat="1" ht="15" customHeight="1">
      <c r="B172" s="227"/>
      <c r="C172" s="204" t="s">
        <v>2290</v>
      </c>
      <c r="D172" s="204"/>
      <c r="E172" s="204"/>
      <c r="F172" s="225" t="s">
        <v>2291</v>
      </c>
      <c r="G172" s="204"/>
      <c r="H172" s="204" t="s">
        <v>2352</v>
      </c>
      <c r="I172" s="204" t="s">
        <v>2287</v>
      </c>
      <c r="J172" s="204">
        <v>50</v>
      </c>
      <c r="K172" s="248"/>
    </row>
    <row r="173" spans="2:11" customFormat="1" ht="15" customHeight="1">
      <c r="B173" s="227"/>
      <c r="C173" s="204" t="s">
        <v>2293</v>
      </c>
      <c r="D173" s="204"/>
      <c r="E173" s="204"/>
      <c r="F173" s="225" t="s">
        <v>2285</v>
      </c>
      <c r="G173" s="204"/>
      <c r="H173" s="204" t="s">
        <v>2352</v>
      </c>
      <c r="I173" s="204" t="s">
        <v>2295</v>
      </c>
      <c r="J173" s="204"/>
      <c r="K173" s="248"/>
    </row>
    <row r="174" spans="2:11" customFormat="1" ht="15" customHeight="1">
      <c r="B174" s="227"/>
      <c r="C174" s="204" t="s">
        <v>2304</v>
      </c>
      <c r="D174" s="204"/>
      <c r="E174" s="204"/>
      <c r="F174" s="225" t="s">
        <v>2291</v>
      </c>
      <c r="G174" s="204"/>
      <c r="H174" s="204" t="s">
        <v>2352</v>
      </c>
      <c r="I174" s="204" t="s">
        <v>2287</v>
      </c>
      <c r="J174" s="204">
        <v>50</v>
      </c>
      <c r="K174" s="248"/>
    </row>
    <row r="175" spans="2:11" customFormat="1" ht="15" customHeight="1">
      <c r="B175" s="227"/>
      <c r="C175" s="204" t="s">
        <v>2312</v>
      </c>
      <c r="D175" s="204"/>
      <c r="E175" s="204"/>
      <c r="F175" s="225" t="s">
        <v>2291</v>
      </c>
      <c r="G175" s="204"/>
      <c r="H175" s="204" t="s">
        <v>2352</v>
      </c>
      <c r="I175" s="204" t="s">
        <v>2287</v>
      </c>
      <c r="J175" s="204">
        <v>50</v>
      </c>
      <c r="K175" s="248"/>
    </row>
    <row r="176" spans="2:11" customFormat="1" ht="15" customHeight="1">
      <c r="B176" s="227"/>
      <c r="C176" s="204" t="s">
        <v>2310</v>
      </c>
      <c r="D176" s="204"/>
      <c r="E176" s="204"/>
      <c r="F176" s="225" t="s">
        <v>2291</v>
      </c>
      <c r="G176" s="204"/>
      <c r="H176" s="204" t="s">
        <v>2352</v>
      </c>
      <c r="I176" s="204" t="s">
        <v>2287</v>
      </c>
      <c r="J176" s="204">
        <v>50</v>
      </c>
      <c r="K176" s="248"/>
    </row>
    <row r="177" spans="2:11" customFormat="1" ht="15" customHeight="1">
      <c r="B177" s="227"/>
      <c r="C177" s="204" t="s">
        <v>133</v>
      </c>
      <c r="D177" s="204"/>
      <c r="E177" s="204"/>
      <c r="F177" s="225" t="s">
        <v>2285</v>
      </c>
      <c r="G177" s="204"/>
      <c r="H177" s="204" t="s">
        <v>2353</v>
      </c>
      <c r="I177" s="204" t="s">
        <v>2354</v>
      </c>
      <c r="J177" s="204"/>
      <c r="K177" s="248"/>
    </row>
    <row r="178" spans="2:11" customFormat="1" ht="15" customHeight="1">
      <c r="B178" s="227"/>
      <c r="C178" s="204" t="s">
        <v>60</v>
      </c>
      <c r="D178" s="204"/>
      <c r="E178" s="204"/>
      <c r="F178" s="225" t="s">
        <v>2285</v>
      </c>
      <c r="G178" s="204"/>
      <c r="H178" s="204" t="s">
        <v>2355</v>
      </c>
      <c r="I178" s="204" t="s">
        <v>2356</v>
      </c>
      <c r="J178" s="204">
        <v>1</v>
      </c>
      <c r="K178" s="248"/>
    </row>
    <row r="179" spans="2:11" customFormat="1" ht="15" customHeight="1">
      <c r="B179" s="227"/>
      <c r="C179" s="204" t="s">
        <v>56</v>
      </c>
      <c r="D179" s="204"/>
      <c r="E179" s="204"/>
      <c r="F179" s="225" t="s">
        <v>2285</v>
      </c>
      <c r="G179" s="204"/>
      <c r="H179" s="204" t="s">
        <v>2357</v>
      </c>
      <c r="I179" s="204" t="s">
        <v>2287</v>
      </c>
      <c r="J179" s="204">
        <v>20</v>
      </c>
      <c r="K179" s="248"/>
    </row>
    <row r="180" spans="2:11" customFormat="1" ht="15" customHeight="1">
      <c r="B180" s="227"/>
      <c r="C180" s="204" t="s">
        <v>57</v>
      </c>
      <c r="D180" s="204"/>
      <c r="E180" s="204"/>
      <c r="F180" s="225" t="s">
        <v>2285</v>
      </c>
      <c r="G180" s="204"/>
      <c r="H180" s="204" t="s">
        <v>2358</v>
      </c>
      <c r="I180" s="204" t="s">
        <v>2287</v>
      </c>
      <c r="J180" s="204">
        <v>255</v>
      </c>
      <c r="K180" s="248"/>
    </row>
    <row r="181" spans="2:11" customFormat="1" ht="15" customHeight="1">
      <c r="B181" s="227"/>
      <c r="C181" s="204" t="s">
        <v>134</v>
      </c>
      <c r="D181" s="204"/>
      <c r="E181" s="204"/>
      <c r="F181" s="225" t="s">
        <v>2285</v>
      </c>
      <c r="G181" s="204"/>
      <c r="H181" s="204" t="s">
        <v>2249</v>
      </c>
      <c r="I181" s="204" t="s">
        <v>2287</v>
      </c>
      <c r="J181" s="204">
        <v>10</v>
      </c>
      <c r="K181" s="248"/>
    </row>
    <row r="182" spans="2:11" customFormat="1" ht="15" customHeight="1">
      <c r="B182" s="227"/>
      <c r="C182" s="204" t="s">
        <v>135</v>
      </c>
      <c r="D182" s="204"/>
      <c r="E182" s="204"/>
      <c r="F182" s="225" t="s">
        <v>2285</v>
      </c>
      <c r="G182" s="204"/>
      <c r="H182" s="204" t="s">
        <v>2359</v>
      </c>
      <c r="I182" s="204" t="s">
        <v>2320</v>
      </c>
      <c r="J182" s="204"/>
      <c r="K182" s="248"/>
    </row>
    <row r="183" spans="2:11" customFormat="1" ht="15" customHeight="1">
      <c r="B183" s="227"/>
      <c r="C183" s="204" t="s">
        <v>2360</v>
      </c>
      <c r="D183" s="204"/>
      <c r="E183" s="204"/>
      <c r="F183" s="225" t="s">
        <v>2285</v>
      </c>
      <c r="G183" s="204"/>
      <c r="H183" s="204" t="s">
        <v>2361</v>
      </c>
      <c r="I183" s="204" t="s">
        <v>2320</v>
      </c>
      <c r="J183" s="204"/>
      <c r="K183" s="248"/>
    </row>
    <row r="184" spans="2:11" customFormat="1" ht="15" customHeight="1">
      <c r="B184" s="227"/>
      <c r="C184" s="204" t="s">
        <v>2349</v>
      </c>
      <c r="D184" s="204"/>
      <c r="E184" s="204"/>
      <c r="F184" s="225" t="s">
        <v>2285</v>
      </c>
      <c r="G184" s="204"/>
      <c r="H184" s="204" t="s">
        <v>2362</v>
      </c>
      <c r="I184" s="204" t="s">
        <v>2320</v>
      </c>
      <c r="J184" s="204"/>
      <c r="K184" s="248"/>
    </row>
    <row r="185" spans="2:11" customFormat="1" ht="15" customHeight="1">
      <c r="B185" s="227"/>
      <c r="C185" s="204" t="s">
        <v>137</v>
      </c>
      <c r="D185" s="204"/>
      <c r="E185" s="204"/>
      <c r="F185" s="225" t="s">
        <v>2291</v>
      </c>
      <c r="G185" s="204"/>
      <c r="H185" s="204" t="s">
        <v>2363</v>
      </c>
      <c r="I185" s="204" t="s">
        <v>2287</v>
      </c>
      <c r="J185" s="204">
        <v>50</v>
      </c>
      <c r="K185" s="248"/>
    </row>
    <row r="186" spans="2:11" customFormat="1" ht="15" customHeight="1">
      <c r="B186" s="227"/>
      <c r="C186" s="204" t="s">
        <v>2364</v>
      </c>
      <c r="D186" s="204"/>
      <c r="E186" s="204"/>
      <c r="F186" s="225" t="s">
        <v>2291</v>
      </c>
      <c r="G186" s="204"/>
      <c r="H186" s="204" t="s">
        <v>2365</v>
      </c>
      <c r="I186" s="204" t="s">
        <v>2366</v>
      </c>
      <c r="J186" s="204"/>
      <c r="K186" s="248"/>
    </row>
    <row r="187" spans="2:11" customFormat="1" ht="15" customHeight="1">
      <c r="B187" s="227"/>
      <c r="C187" s="204" t="s">
        <v>2367</v>
      </c>
      <c r="D187" s="204"/>
      <c r="E187" s="204"/>
      <c r="F187" s="225" t="s">
        <v>2291</v>
      </c>
      <c r="G187" s="204"/>
      <c r="H187" s="204" t="s">
        <v>2368</v>
      </c>
      <c r="I187" s="204" t="s">
        <v>2366</v>
      </c>
      <c r="J187" s="204"/>
      <c r="K187" s="248"/>
    </row>
    <row r="188" spans="2:11" customFormat="1" ht="15" customHeight="1">
      <c r="B188" s="227"/>
      <c r="C188" s="204" t="s">
        <v>2369</v>
      </c>
      <c r="D188" s="204"/>
      <c r="E188" s="204"/>
      <c r="F188" s="225" t="s">
        <v>2291</v>
      </c>
      <c r="G188" s="204"/>
      <c r="H188" s="204" t="s">
        <v>2370</v>
      </c>
      <c r="I188" s="204" t="s">
        <v>2366</v>
      </c>
      <c r="J188" s="204"/>
      <c r="K188" s="248"/>
    </row>
    <row r="189" spans="2:11" customFormat="1" ht="15" customHeight="1">
      <c r="B189" s="227"/>
      <c r="C189" s="261" t="s">
        <v>2371</v>
      </c>
      <c r="D189" s="204"/>
      <c r="E189" s="204"/>
      <c r="F189" s="225" t="s">
        <v>2291</v>
      </c>
      <c r="G189" s="204"/>
      <c r="H189" s="204" t="s">
        <v>2372</v>
      </c>
      <c r="I189" s="204" t="s">
        <v>2373</v>
      </c>
      <c r="J189" s="262" t="s">
        <v>2374</v>
      </c>
      <c r="K189" s="248"/>
    </row>
    <row r="190" spans="2:11" customFormat="1" ht="15" customHeight="1">
      <c r="B190" s="227"/>
      <c r="C190" s="261" t="s">
        <v>45</v>
      </c>
      <c r="D190" s="204"/>
      <c r="E190" s="204"/>
      <c r="F190" s="225" t="s">
        <v>2285</v>
      </c>
      <c r="G190" s="204"/>
      <c r="H190" s="201" t="s">
        <v>2375</v>
      </c>
      <c r="I190" s="204" t="s">
        <v>2376</v>
      </c>
      <c r="J190" s="204"/>
      <c r="K190" s="248"/>
    </row>
    <row r="191" spans="2:11" customFormat="1" ht="15" customHeight="1">
      <c r="B191" s="227"/>
      <c r="C191" s="261" t="s">
        <v>2377</v>
      </c>
      <c r="D191" s="204"/>
      <c r="E191" s="204"/>
      <c r="F191" s="225" t="s">
        <v>2285</v>
      </c>
      <c r="G191" s="204"/>
      <c r="H191" s="204" t="s">
        <v>2378</v>
      </c>
      <c r="I191" s="204" t="s">
        <v>2320</v>
      </c>
      <c r="J191" s="204"/>
      <c r="K191" s="248"/>
    </row>
    <row r="192" spans="2:11" customFormat="1" ht="15" customHeight="1">
      <c r="B192" s="227"/>
      <c r="C192" s="261" t="s">
        <v>2379</v>
      </c>
      <c r="D192" s="204"/>
      <c r="E192" s="204"/>
      <c r="F192" s="225" t="s">
        <v>2285</v>
      </c>
      <c r="G192" s="204"/>
      <c r="H192" s="204" t="s">
        <v>2380</v>
      </c>
      <c r="I192" s="204" t="s">
        <v>2320</v>
      </c>
      <c r="J192" s="204"/>
      <c r="K192" s="248"/>
    </row>
    <row r="193" spans="2:11" customFormat="1" ht="15" customHeight="1">
      <c r="B193" s="227"/>
      <c r="C193" s="261" t="s">
        <v>2381</v>
      </c>
      <c r="D193" s="204"/>
      <c r="E193" s="204"/>
      <c r="F193" s="225" t="s">
        <v>2291</v>
      </c>
      <c r="G193" s="204"/>
      <c r="H193" s="204" t="s">
        <v>2382</v>
      </c>
      <c r="I193" s="204" t="s">
        <v>2320</v>
      </c>
      <c r="J193" s="204"/>
      <c r="K193" s="248"/>
    </row>
    <row r="194" spans="2:11" customFormat="1" ht="15" customHeight="1">
      <c r="B194" s="254"/>
      <c r="C194" s="263"/>
      <c r="D194" s="234"/>
      <c r="E194" s="234"/>
      <c r="F194" s="234"/>
      <c r="G194" s="234"/>
      <c r="H194" s="234"/>
      <c r="I194" s="234"/>
      <c r="J194" s="234"/>
      <c r="K194" s="255"/>
    </row>
    <row r="195" spans="2:11" customFormat="1" ht="18.75" customHeight="1">
      <c r="B195" s="236"/>
      <c r="C195" s="246"/>
      <c r="D195" s="246"/>
      <c r="E195" s="246"/>
      <c r="F195" s="256"/>
      <c r="G195" s="246"/>
      <c r="H195" s="246"/>
      <c r="I195" s="246"/>
      <c r="J195" s="246"/>
      <c r="K195" s="236"/>
    </row>
    <row r="196" spans="2:11" customFormat="1" ht="18.75" customHeight="1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customFormat="1" ht="21">
      <c r="B199" s="196"/>
      <c r="C199" s="313" t="s">
        <v>2383</v>
      </c>
      <c r="D199" s="313"/>
      <c r="E199" s="313"/>
      <c r="F199" s="313"/>
      <c r="G199" s="313"/>
      <c r="H199" s="313"/>
      <c r="I199" s="313"/>
      <c r="J199" s="313"/>
      <c r="K199" s="197"/>
    </row>
    <row r="200" spans="2:11" customFormat="1" ht="25.5" customHeight="1">
      <c r="B200" s="196"/>
      <c r="C200" s="264" t="s">
        <v>2384</v>
      </c>
      <c r="D200" s="264"/>
      <c r="E200" s="264"/>
      <c r="F200" s="264" t="s">
        <v>2385</v>
      </c>
      <c r="G200" s="265"/>
      <c r="H200" s="314" t="s">
        <v>2386</v>
      </c>
      <c r="I200" s="314"/>
      <c r="J200" s="314"/>
      <c r="K200" s="197"/>
    </row>
    <row r="201" spans="2:11" customFormat="1" ht="5.25" customHeight="1">
      <c r="B201" s="227"/>
      <c r="C201" s="222"/>
      <c r="D201" s="222"/>
      <c r="E201" s="222"/>
      <c r="F201" s="222"/>
      <c r="G201" s="246"/>
      <c r="H201" s="222"/>
      <c r="I201" s="222"/>
      <c r="J201" s="222"/>
      <c r="K201" s="248"/>
    </row>
    <row r="202" spans="2:11" customFormat="1" ht="15" customHeight="1">
      <c r="B202" s="227"/>
      <c r="C202" s="204" t="s">
        <v>2376</v>
      </c>
      <c r="D202" s="204"/>
      <c r="E202" s="204"/>
      <c r="F202" s="225" t="s">
        <v>46</v>
      </c>
      <c r="G202" s="204"/>
      <c r="H202" s="315" t="s">
        <v>2387</v>
      </c>
      <c r="I202" s="315"/>
      <c r="J202" s="315"/>
      <c r="K202" s="248"/>
    </row>
    <row r="203" spans="2:11" customFormat="1" ht="15" customHeight="1">
      <c r="B203" s="227"/>
      <c r="C203" s="204"/>
      <c r="D203" s="204"/>
      <c r="E203" s="204"/>
      <c r="F203" s="225" t="s">
        <v>47</v>
      </c>
      <c r="G203" s="204"/>
      <c r="H203" s="315" t="s">
        <v>2388</v>
      </c>
      <c r="I203" s="315"/>
      <c r="J203" s="315"/>
      <c r="K203" s="248"/>
    </row>
    <row r="204" spans="2:11" customFormat="1" ht="15" customHeight="1">
      <c r="B204" s="227"/>
      <c r="C204" s="204"/>
      <c r="D204" s="204"/>
      <c r="E204" s="204"/>
      <c r="F204" s="225" t="s">
        <v>50</v>
      </c>
      <c r="G204" s="204"/>
      <c r="H204" s="315" t="s">
        <v>2389</v>
      </c>
      <c r="I204" s="315"/>
      <c r="J204" s="315"/>
      <c r="K204" s="248"/>
    </row>
    <row r="205" spans="2:11" customFormat="1" ht="15" customHeight="1">
      <c r="B205" s="227"/>
      <c r="C205" s="204"/>
      <c r="D205" s="204"/>
      <c r="E205" s="204"/>
      <c r="F205" s="225" t="s">
        <v>48</v>
      </c>
      <c r="G205" s="204"/>
      <c r="H205" s="315" t="s">
        <v>2390</v>
      </c>
      <c r="I205" s="315"/>
      <c r="J205" s="315"/>
      <c r="K205" s="248"/>
    </row>
    <row r="206" spans="2:11" customFormat="1" ht="15" customHeight="1">
      <c r="B206" s="227"/>
      <c r="C206" s="204"/>
      <c r="D206" s="204"/>
      <c r="E206" s="204"/>
      <c r="F206" s="225" t="s">
        <v>49</v>
      </c>
      <c r="G206" s="204"/>
      <c r="H206" s="315" t="s">
        <v>2391</v>
      </c>
      <c r="I206" s="315"/>
      <c r="J206" s="315"/>
      <c r="K206" s="248"/>
    </row>
    <row r="207" spans="2:11" customFormat="1" ht="15" customHeight="1">
      <c r="B207" s="227"/>
      <c r="C207" s="204"/>
      <c r="D207" s="204"/>
      <c r="E207" s="204"/>
      <c r="F207" s="225"/>
      <c r="G207" s="204"/>
      <c r="H207" s="204"/>
      <c r="I207" s="204"/>
      <c r="J207" s="204"/>
      <c r="K207" s="248"/>
    </row>
    <row r="208" spans="2:11" customFormat="1" ht="15" customHeight="1">
      <c r="B208" s="227"/>
      <c r="C208" s="204" t="s">
        <v>2332</v>
      </c>
      <c r="D208" s="204"/>
      <c r="E208" s="204"/>
      <c r="F208" s="225" t="s">
        <v>82</v>
      </c>
      <c r="G208" s="204"/>
      <c r="H208" s="315" t="s">
        <v>2392</v>
      </c>
      <c r="I208" s="315"/>
      <c r="J208" s="315"/>
      <c r="K208" s="248"/>
    </row>
    <row r="209" spans="2:11" customFormat="1" ht="15" customHeight="1">
      <c r="B209" s="227"/>
      <c r="C209" s="204"/>
      <c r="D209" s="204"/>
      <c r="E209" s="204"/>
      <c r="F209" s="225" t="s">
        <v>2229</v>
      </c>
      <c r="G209" s="204"/>
      <c r="H209" s="315" t="s">
        <v>2230</v>
      </c>
      <c r="I209" s="315"/>
      <c r="J209" s="315"/>
      <c r="K209" s="248"/>
    </row>
    <row r="210" spans="2:11" customFormat="1" ht="15" customHeight="1">
      <c r="B210" s="227"/>
      <c r="C210" s="204"/>
      <c r="D210" s="204"/>
      <c r="E210" s="204"/>
      <c r="F210" s="225" t="s">
        <v>2227</v>
      </c>
      <c r="G210" s="204"/>
      <c r="H210" s="315" t="s">
        <v>2393</v>
      </c>
      <c r="I210" s="315"/>
      <c r="J210" s="315"/>
      <c r="K210" s="248"/>
    </row>
    <row r="211" spans="2:11" customFormat="1" ht="15" customHeight="1">
      <c r="B211" s="266"/>
      <c r="C211" s="204"/>
      <c r="D211" s="204"/>
      <c r="E211" s="204"/>
      <c r="F211" s="225" t="s">
        <v>96</v>
      </c>
      <c r="G211" s="261"/>
      <c r="H211" s="316" t="s">
        <v>2130</v>
      </c>
      <c r="I211" s="316"/>
      <c r="J211" s="316"/>
      <c r="K211" s="267"/>
    </row>
    <row r="212" spans="2:11" customFormat="1" ht="15" customHeight="1">
      <c r="B212" s="266"/>
      <c r="C212" s="204"/>
      <c r="D212" s="204"/>
      <c r="E212" s="204"/>
      <c r="F212" s="225" t="s">
        <v>2231</v>
      </c>
      <c r="G212" s="261"/>
      <c r="H212" s="316" t="s">
        <v>2205</v>
      </c>
      <c r="I212" s="316"/>
      <c r="J212" s="316"/>
      <c r="K212" s="267"/>
    </row>
    <row r="213" spans="2:11" customFormat="1" ht="15" customHeight="1">
      <c r="B213" s="266"/>
      <c r="C213" s="204"/>
      <c r="D213" s="204"/>
      <c r="E213" s="204"/>
      <c r="F213" s="225"/>
      <c r="G213" s="261"/>
      <c r="H213" s="252"/>
      <c r="I213" s="252"/>
      <c r="J213" s="252"/>
      <c r="K213" s="267"/>
    </row>
    <row r="214" spans="2:11" customFormat="1" ht="15" customHeight="1">
      <c r="B214" s="266"/>
      <c r="C214" s="204" t="s">
        <v>2356</v>
      </c>
      <c r="D214" s="204"/>
      <c r="E214" s="204"/>
      <c r="F214" s="225">
        <v>1</v>
      </c>
      <c r="G214" s="261"/>
      <c r="H214" s="316" t="s">
        <v>2394</v>
      </c>
      <c r="I214" s="316"/>
      <c r="J214" s="316"/>
      <c r="K214" s="267"/>
    </row>
    <row r="215" spans="2:11" customFormat="1" ht="15" customHeight="1">
      <c r="B215" s="266"/>
      <c r="C215" s="204"/>
      <c r="D215" s="204"/>
      <c r="E215" s="204"/>
      <c r="F215" s="225">
        <v>2</v>
      </c>
      <c r="G215" s="261"/>
      <c r="H215" s="316" t="s">
        <v>2395</v>
      </c>
      <c r="I215" s="316"/>
      <c r="J215" s="316"/>
      <c r="K215" s="267"/>
    </row>
    <row r="216" spans="2:11" customFormat="1" ht="15" customHeight="1">
      <c r="B216" s="266"/>
      <c r="C216" s="204"/>
      <c r="D216" s="204"/>
      <c r="E216" s="204"/>
      <c r="F216" s="225">
        <v>3</v>
      </c>
      <c r="G216" s="261"/>
      <c r="H216" s="316" t="s">
        <v>2396</v>
      </c>
      <c r="I216" s="316"/>
      <c r="J216" s="316"/>
      <c r="K216" s="267"/>
    </row>
    <row r="217" spans="2:11" customFormat="1" ht="15" customHeight="1">
      <c r="B217" s="266"/>
      <c r="C217" s="204"/>
      <c r="D217" s="204"/>
      <c r="E217" s="204"/>
      <c r="F217" s="225">
        <v>4</v>
      </c>
      <c r="G217" s="261"/>
      <c r="H217" s="316" t="s">
        <v>2397</v>
      </c>
      <c r="I217" s="316"/>
      <c r="J217" s="316"/>
      <c r="K217" s="267"/>
    </row>
    <row r="218" spans="2:11" customFormat="1" ht="12.75" customHeight="1">
      <c r="B218" s="268"/>
      <c r="C218" s="269"/>
      <c r="D218" s="269"/>
      <c r="E218" s="269"/>
      <c r="F218" s="269"/>
      <c r="G218" s="269"/>
      <c r="H218" s="269"/>
      <c r="I218" s="269"/>
      <c r="J218" s="269"/>
      <c r="K218" s="27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01 - Budova Obchodní a...</vt:lpstr>
      <vt:lpstr>SO 01-2 - Hromosvod Obcho...</vt:lpstr>
      <vt:lpstr>SO 02 - Budova Tělocvičny</vt:lpstr>
      <vt:lpstr>SO 02-2 - Hromosvod Těloc...</vt:lpstr>
      <vt:lpstr>03 - VON</vt:lpstr>
      <vt:lpstr>Pokyny pro vyplnění</vt:lpstr>
      <vt:lpstr>'03 - VON'!Názvy_tisku</vt:lpstr>
      <vt:lpstr>'Rekapitulace stavby'!Názvy_tisku</vt:lpstr>
      <vt:lpstr>'SO 01 - Budova Obchodní a...'!Názvy_tisku</vt:lpstr>
      <vt:lpstr>'SO 01-2 - Hromosvod Obcho...'!Názvy_tisku</vt:lpstr>
      <vt:lpstr>'SO 02 - Budova Tělocvičny'!Názvy_tisku</vt:lpstr>
      <vt:lpstr>'SO 02-2 - Hromosvod Těloc...'!Názvy_tisku</vt:lpstr>
      <vt:lpstr>'03 - VON'!Oblast_tisku</vt:lpstr>
      <vt:lpstr>'Pokyny pro vyplnění'!Oblast_tisku</vt:lpstr>
      <vt:lpstr>'Rekapitulace stavby'!Oblast_tisku</vt:lpstr>
      <vt:lpstr>'SO 01 - Budova Obchodní a...'!Oblast_tisku</vt:lpstr>
      <vt:lpstr>'SO 01-2 - Hromosvod Obcho...'!Oblast_tisku</vt:lpstr>
      <vt:lpstr>'SO 02 - Budova Tělocvičny'!Oblast_tisku</vt:lpstr>
      <vt:lpstr>'SO 02-2 - Hromosvod Těloc...'!Oblast_tisku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LAPTOP-1R84O4MO\PAVEL</dc:creator>
  <cp:lastModifiedBy>Chauturová Martina</cp:lastModifiedBy>
  <dcterms:created xsi:type="dcterms:W3CDTF">2023-12-21T12:40:11Z</dcterms:created>
  <dcterms:modified xsi:type="dcterms:W3CDTF">2024-08-19T12:07:49Z</dcterms:modified>
</cp:coreProperties>
</file>