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jiri_toman_ksus_cz/Documents/Plocha/Škody po zimě 2024/III-2446 Mratín - Nová Ves/"/>
    </mc:Choice>
  </mc:AlternateContent>
  <xr:revisionPtr revIDLastSave="8" documentId="8_{E9295D62-4740-47FB-8905-6B244A669B71}" xr6:coauthVersionLast="47" xr6:coauthVersionMax="47" xr10:uidLastSave="{2FE54BF0-93BC-46F4-9E5C-BCF717A6FF11}"/>
  <bookViews>
    <workbookView xWindow="-21495" yWindow="0" windowWidth="21600" windowHeight="11295" activeTab="1" xr2:uid="{00000000-000D-0000-FFFF-FFFF00000000}"/>
  </bookViews>
  <sheets>
    <sheet name="Krycí list rozpočtu" sheetId="3" r:id="rId1"/>
    <sheet name="rozpočet" sheetId="1" r:id="rId2"/>
    <sheet name="sanace " sheetId="5" r:id="rId3"/>
  </sheets>
  <definedNames>
    <definedName name="_xlnm.Print_Titles" localSheetId="2">'sanace '!#REF!</definedName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8" i="1" l="1"/>
  <c r="H24" i="1"/>
  <c r="F24" i="1"/>
  <c r="F19" i="1" l="1"/>
  <c r="F6" i="5"/>
  <c r="F7" i="5"/>
  <c r="F8" i="5"/>
  <c r="F9" i="5"/>
  <c r="F10" i="5"/>
  <c r="F11" i="5"/>
  <c r="F12" i="5"/>
  <c r="F13" i="5" l="1"/>
  <c r="F25" i="1"/>
  <c r="E18" i="1" l="1"/>
  <c r="F18" i="1" s="1"/>
  <c r="F25" i="3"/>
  <c r="I22" i="3"/>
  <c r="F22" i="3"/>
  <c r="H22" i="1"/>
  <c r="F27" i="1"/>
  <c r="F23" i="1"/>
  <c r="F22" i="1"/>
  <c r="F21" i="1"/>
  <c r="F20" i="1"/>
  <c r="F17" i="1"/>
  <c r="F14" i="1"/>
  <c r="F16" i="1"/>
  <c r="F15" i="1"/>
  <c r="F13" i="1"/>
  <c r="F12" i="1"/>
  <c r="F29" i="1" l="1"/>
  <c r="F30" i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<sst xmlns="http://schemas.openxmlformats.org/spreadsheetml/2006/main" count="166" uniqueCount="110">
  <si>
    <t>MJ</t>
  </si>
  <si>
    <t xml:space="preserve">Zhotovitel: </t>
  </si>
  <si>
    <t>m2</t>
  </si>
  <si>
    <t>t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</si>
  <si>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</si>
  <si>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</si>
  <si>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</si>
  <si>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</si>
  <si>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</si>
  <si>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</si>
  <si>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</si>
  <si>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</si>
  <si>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</si>
  <si>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</si>
  <si>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</si>
  <si>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</si>
  <si>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</si>
  <si>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</si>
  <si>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</si>
  <si>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</si>
  <si>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</si>
  <si>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</si>
  <si>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</si>
  <si>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</si>
  <si>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</si>
  <si>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</si>
  <si>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</si>
  <si>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</si>
  <si>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</si>
  <si>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</si>
  <si>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</si>
  <si>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</si>
  <si>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</si>
  <si>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</si>
  <si>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</si>
  <si>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</si>
  <si>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</si>
  <si>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</si>
  <si>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</si>
  <si>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</si>
  <si>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</si>
  <si>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</si>
  <si>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</si>
  <si>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</si>
  <si>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</si>
  <si>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</si>
  <si>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</si>
  <si>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</si>
  <si>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</si>
  <si>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</si>
  <si>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</si>
  <si>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</si>
  <si>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</si>
  <si>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</si>
  <si>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</si>
  <si>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</si>
  <si>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</si>
  <si>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</si>
  <si>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</si>
  <si>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</si>
  <si>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</si>
  <si>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</si>
  <si>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</si>
  <si>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</si>
  <si>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</si>
  <si>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</si>
  <si>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</si>
  <si>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</si>
  <si>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</si>
  <si>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</si>
  <si>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</si>
  <si>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</si>
  <si>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</si>
  <si>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</si>
  <si>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</si>
  <si>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</si>
  <si>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</si>
  <si>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</si>
  <si>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</si>
  <si>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</si>
  <si>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</si>
  <si>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</si>
  <si>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</si>
  <si>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014103.R</t>
  </si>
  <si>
    <t>uložení odpadu ze stavby na skládku s oprávněník k opětovnému využití - recyklační středisko</t>
  </si>
  <si>
    <t>oprava povrchu vozovky</t>
  </si>
  <si>
    <t xml:space="preserve">frézování  asfalt. ploch, odvoz do 20km </t>
  </si>
  <si>
    <t>ks</t>
  </si>
  <si>
    <t xml:space="preserve">Sanace  hl. 35cm    - agregovaná položka                  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</si>
  <si>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</si>
  <si>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</si>
  <si>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</si>
  <si>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</si>
  <si>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</si>
  <si>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VRSTVY PRO OBNOVU A OPRAVY Z KAMENIVA ZPEV CEMENTEM - TL. 130 MM</t>
  </si>
  <si>
    <t>INFILTRAČNÍ POSTŘIK Z EMULZE DO 1,0KG/M2</t>
  </si>
  <si>
    <t>ASFALTOVÝ BETON PRO LOŽNÍ VRSTVY ACL 16+, 16S - TL. 70MM</t>
  </si>
  <si>
    <t xml:space="preserve">Celkem sanace   </t>
  </si>
  <si>
    <t>Sanace konstrukčních vrstev tl. 350 mm (dle technické specifikace)</t>
  </si>
  <si>
    <t>čištění příkopů od nánosu do 0,5m3/m</t>
  </si>
  <si>
    <t>VDZ - předem připravené symboly</t>
  </si>
  <si>
    <t>VDZ - plastem strukturální nehlučné - dodávka a pokládka</t>
  </si>
  <si>
    <t>rozpočet:  OTSKP 2024</t>
  </si>
  <si>
    <r>
      <t xml:space="preserve">Objekt:    sil.    </t>
    </r>
    <r>
      <rPr>
        <b/>
        <sz val="9"/>
        <rFont val="Arial CE"/>
        <charset val="238"/>
      </rPr>
      <t>III/2446 staničení</t>
    </r>
    <r>
      <rPr>
        <b/>
        <sz val="9"/>
        <rFont val="Arial CE"/>
        <family val="2"/>
        <charset val="238"/>
      </rPr>
      <t xml:space="preserve">  km  0,496 - 2,023</t>
    </r>
  </si>
  <si>
    <t>Stavba:   III/2446 Mratín – Nová Ves</t>
  </si>
  <si>
    <t>III/2446 Mratín – Nová Ves</t>
  </si>
  <si>
    <t>staničení km   0,496 - 2,023</t>
  </si>
  <si>
    <r>
      <t>Datum:   03.09</t>
    </r>
    <r>
      <rPr>
        <sz val="9"/>
        <rFont val="Arial CE"/>
        <charset val="238"/>
      </rPr>
      <t>.2024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</si>
  <si>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</si>
  <si>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Ing. Jiří Toman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</si>
</sst>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7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MS Sans Serif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8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36" fillId="0" borderId="0" applyFont="0" applyFill="0" applyBorder="0" applyAlignment="0" applyProtection="0">
      <alignment vertical="top" wrapText="1"/>
      <protection locked="0"/>
    </xf>
  </cellStyleXfs>
  <cellXfs count="23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1" fillId="0" borderId="7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11" fillId="0" borderId="6" xfId="0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2" fontId="11" fillId="0" borderId="6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center"/>
    </xf>
    <xf numFmtId="37" fontId="32" fillId="0" borderId="0" xfId="0" applyNumberFormat="1" applyFont="1" applyAlignment="1">
      <alignment horizontal="center" vertical="top"/>
      <protection locked="0"/>
    </xf>
    <xf numFmtId="0" fontId="32" fillId="0" borderId="0" xfId="0" applyFont="1" applyAlignment="1">
      <alignment horizontal="left" vertical="top" wrapText="1"/>
      <protection locked="0"/>
    </xf>
    <xf numFmtId="164" fontId="32" fillId="0" borderId="0" xfId="0" applyNumberFormat="1" applyFont="1" applyAlignment="1">
      <alignment horizontal="right" vertical="top"/>
      <protection locked="0"/>
    </xf>
    <xf numFmtId="39" fontId="32" fillId="0" borderId="0" xfId="0" applyNumberFormat="1" applyFont="1" applyAlignment="1">
      <alignment horizontal="right" vertical="top"/>
      <protection locked="0"/>
    </xf>
    <xf numFmtId="0" fontId="33" fillId="0" borderId="0" xfId="0" applyFont="1" applyAlignment="1" applyProtection="1">
      <alignment horizontal="left"/>
    </xf>
    <xf numFmtId="2" fontId="10" fillId="0" borderId="4" xfId="0" applyNumberFormat="1" applyFont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left" vertical="center" wrapText="1"/>
    </xf>
    <xf numFmtId="2" fontId="10" fillId="0" borderId="6" xfId="0" applyNumberFormat="1" applyFont="1" applyBorder="1" applyAlignment="1" applyProtection="1">
      <alignment horizontal="right" vertical="center"/>
    </xf>
    <xf numFmtId="11" fontId="11" fillId="0" borderId="44" xfId="0" applyNumberFormat="1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horizontal="right" vertical="center"/>
    </xf>
    <xf numFmtId="4" fontId="10" fillId="0" borderId="46" xfId="0" applyNumberFormat="1" applyFont="1" applyBorder="1" applyAlignment="1" applyProtection="1">
      <alignment horizontal="right" vertical="center"/>
    </xf>
    <xf numFmtId="4" fontId="19" fillId="0" borderId="47" xfId="0" applyNumberFormat="1" applyFont="1" applyBorder="1" applyAlignment="1" applyProtection="1">
      <alignment vertical="top"/>
    </xf>
    <xf numFmtId="0" fontId="34" fillId="0" borderId="48" xfId="0" applyFont="1" applyBorder="1" applyAlignment="1" applyProtection="1">
      <alignment vertical="top"/>
    </xf>
    <xf numFmtId="0" fontId="34" fillId="0" borderId="48" xfId="0" applyFont="1" applyBorder="1" applyAlignment="1" applyProtection="1">
      <alignment horizontal="center" vertical="center"/>
    </xf>
    <xf numFmtId="0" fontId="34" fillId="0" borderId="48" xfId="0" applyFont="1" applyBorder="1" applyAlignment="1" applyProtection="1">
      <alignment horizontal="right" vertical="top"/>
    </xf>
    <xf numFmtId="4" fontId="19" fillId="0" borderId="48" xfId="0" applyNumberFormat="1" applyFont="1" applyBorder="1" applyAlignment="1" applyProtection="1">
      <alignment horizontal="right" vertical="top"/>
    </xf>
    <xf numFmtId="4" fontId="34" fillId="0" borderId="49" xfId="0" applyNumberFormat="1" applyFont="1" applyBorder="1" applyAlignment="1" applyProtection="1">
      <alignment vertical="top"/>
    </xf>
    <xf numFmtId="0" fontId="35" fillId="0" borderId="0" xfId="0" applyFont="1" applyAlignment="1" applyProtection="1">
      <alignment vertical="top"/>
    </xf>
    <xf numFmtId="10" fontId="0" fillId="0" borderId="0" xfId="1" applyNumberFormat="1" applyFont="1" applyAlignment="1" applyProtection="1">
      <alignment vertical="top"/>
    </xf>
    <xf numFmtId="0" fontId="0" fillId="0" borderId="0" xfId="0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0" fontId="20" fillId="0" borderId="0" xfId="0" applyFont="1" applyAlignment="1">
      <alignment vertical="top" wrapText="1"/>
      <protection locked="0"/>
    </xf>
    <xf numFmtId="2" fontId="11" fillId="0" borderId="4" xfId="0" applyNumberFormat="1" applyFont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17" xfId="0" applyBorder="1" applyAlignment="1" applyProtection="1">
      <alignment horizontal="center" vertical="top"/>
    </xf>
    <xf numFmtId="3" fontId="0" fillId="0" borderId="17" xfId="0" applyNumberFormat="1" applyBorder="1" applyAlignment="1" applyProtection="1">
      <alignment vertical="top"/>
    </xf>
    <xf numFmtId="0" fontId="0" fillId="0" borderId="17" xfId="0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46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horizontal="right" vertical="top"/>
    </xf>
    <xf numFmtId="4" fontId="11" fillId="0" borderId="43" xfId="0" applyNumberFormat="1" applyFont="1" applyBorder="1" applyAlignment="1" applyProtection="1">
      <alignment vertical="top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0" fontId="11" fillId="0" borderId="51" xfId="0" applyFont="1" applyBorder="1" applyAlignment="1" applyProtection="1">
      <alignment vertical="top"/>
    </xf>
    <xf numFmtId="0" fontId="11" fillId="0" borderId="51" xfId="0" applyFont="1" applyBorder="1" applyAlignment="1" applyProtection="1">
      <alignment horizontal="center" vertical="center"/>
    </xf>
    <xf numFmtId="4" fontId="11" fillId="0" borderId="52" xfId="0" applyNumberFormat="1" applyFont="1" applyBorder="1" applyAlignment="1" applyProtection="1">
      <alignment vertical="top"/>
    </xf>
    <xf numFmtId="0" fontId="11" fillId="5" borderId="3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</xf>
    <xf numFmtId="1" fontId="11" fillId="5" borderId="5" xfId="0" applyNumberFormat="1" applyFont="1" applyFill="1" applyBorder="1" applyAlignment="1" applyProtection="1">
      <alignment horizontal="center" vertical="center" wrapText="1"/>
    </xf>
    <xf numFmtId="49" fontId="11" fillId="5" borderId="5" xfId="0" applyNumberFormat="1" applyFont="1" applyFill="1" applyBorder="1" applyAlignment="1" applyProtection="1">
      <alignment horizontal="center" vertical="center"/>
    </xf>
    <xf numFmtId="0" fontId="11" fillId="5" borderId="44" xfId="0" applyFont="1" applyFill="1" applyBorder="1" applyAlignment="1" applyProtection="1">
      <alignment horizontal="center" vertical="center"/>
    </xf>
    <xf numFmtId="0" fontId="11" fillId="5" borderId="50" xfId="0" applyFont="1" applyFill="1" applyBorder="1" applyAlignment="1" applyProtection="1">
      <alignment horizontal="center" vertical="center"/>
    </xf>
    <xf numFmtId="2" fontId="11" fillId="0" borderId="6" xfId="0" applyNumberFormat="1" applyFont="1" applyBorder="1" applyAlignment="1" applyProtection="1">
      <alignment vertical="center"/>
    </xf>
    <xf numFmtId="2" fontId="11" fillId="0" borderId="45" xfId="0" applyNumberFormat="1" applyFont="1" applyBorder="1" applyAlignment="1" applyProtection="1">
      <alignment vertical="top"/>
    </xf>
    <xf numFmtId="4" fontId="11" fillId="5" borderId="4" xfId="0" applyNumberFormat="1" applyFont="1" applyFill="1" applyBorder="1" applyAlignment="1" applyProtection="1">
      <alignment vertical="top"/>
    </xf>
    <xf numFmtId="4" fontId="11" fillId="5" borderId="6" xfId="0" applyNumberFormat="1" applyFont="1" applyFill="1" applyBorder="1" applyAlignment="1" applyProtection="1">
      <alignment vertical="top"/>
    </xf>
    <xf numFmtId="4" fontId="11" fillId="5" borderId="6" xfId="0" applyNumberFormat="1" applyFont="1" applyFill="1" applyBorder="1" applyAlignment="1" applyProtection="1">
      <alignment vertical="center"/>
    </xf>
    <xf numFmtId="39" fontId="11" fillId="5" borderId="6" xfId="0" applyNumberFormat="1" applyFont="1" applyFill="1" applyBorder="1" applyAlignment="1" applyProtection="1">
      <alignment vertical="top"/>
    </xf>
    <xf numFmtId="39" fontId="11" fillId="5" borderId="45" xfId="0" applyNumberFormat="1" applyFont="1" applyFill="1" applyBorder="1" applyAlignment="1" applyProtection="1">
      <alignment vertical="top"/>
    </xf>
    <xf numFmtId="4" fontId="11" fillId="5" borderId="51" xfId="0" applyNumberFormat="1" applyFont="1" applyFill="1" applyBorder="1" applyAlignment="1" applyProtection="1">
      <alignment vertical="top"/>
    </xf>
    <xf numFmtId="4" fontId="10" fillId="5" borderId="4" xfId="0" applyNumberFormat="1" applyFont="1" applyFill="1" applyBorder="1" applyAlignment="1" applyProtection="1">
      <alignment horizontal="right" vertical="center"/>
    </xf>
    <xf numFmtId="4" fontId="10" fillId="5" borderId="6" xfId="0" applyNumberFormat="1" applyFont="1" applyFill="1" applyBorder="1" applyAlignment="1" applyProtection="1">
      <alignment horizontal="right" vertical="center"/>
    </xf>
    <xf numFmtId="4" fontId="10" fillId="5" borderId="45" xfId="0" applyNumberFormat="1" applyFont="1" applyFill="1" applyBorder="1" applyAlignment="1" applyProtection="1">
      <alignment horizontal="righ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4" borderId="28" xfId="0" applyNumberFormat="1" applyFont="1" applyFill="1" applyBorder="1" applyAlignment="1" applyProtection="1">
      <alignment horizontal="center" vertical="center"/>
    </xf>
    <xf numFmtId="0" fontId="21" fillId="4" borderId="17" xfId="0" applyFont="1" applyFill="1" applyBorder="1" applyAlignment="1" applyProtection="1">
      <alignment horizontal="center" vertical="center"/>
    </xf>
    <xf numFmtId="0" fontId="21" fillId="4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4" borderId="17" xfId="0" applyNumberFormat="1" applyFont="1" applyFill="1" applyBorder="1" applyAlignment="1" applyProtection="1">
      <alignment horizontal="center" vertical="center"/>
    </xf>
    <xf numFmtId="49" fontId="21" fillId="4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 2" xfId="1" xr:uid="{F6EC91FA-73A6-4244-BA90-B3526E703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85" zoomScaleNormal="85" workbookViewId="0">
      <selection activeCell="K10" sqref="K10"/>
    </sheetView>
  </sheetViews>
  <sheetFormatPr defaultColWidth="13.33203125" defaultRowHeight="12.75" x14ac:dyDescent="0.15"/>
  <cols>
    <col min="1" max="1" width="13.33203125" style="31" customWidth="1"/>
    <col min="2" max="2" width="11.83203125" style="31" customWidth="1"/>
    <col min="3" max="3" width="25.33203125" style="31" customWidth="1"/>
    <col min="4" max="4" width="11.83203125" style="31" customWidth="1"/>
    <col min="5" max="5" width="17.5" style="31" customWidth="1"/>
    <col min="6" max="6" width="26.33203125" style="31" customWidth="1"/>
    <col min="7" max="7" width="13.33203125" style="31" customWidth="1"/>
    <col min="8" max="8" width="13.83203125" style="31" customWidth="1"/>
    <col min="9" max="9" width="26.1640625" style="31" customWidth="1"/>
    <col min="10" max="10" width="13.33203125" style="31"/>
    <col min="11" max="11" width="13.6640625" style="31" bestFit="1" customWidth="1"/>
    <col min="12" max="16384" width="13.33203125" style="31"/>
  </cols>
  <sheetData>
    <row r="1" spans="1:11" ht="28.7" customHeight="1" thickBot="1" x14ac:dyDescent="0.2">
      <c r="A1" s="209" t="s">
        <v>17</v>
      </c>
      <c r="B1" s="210"/>
      <c r="C1" s="210"/>
      <c r="D1" s="210"/>
      <c r="E1" s="210"/>
      <c r="F1" s="210"/>
      <c r="G1" s="210"/>
      <c r="H1" s="210"/>
      <c r="I1" s="210"/>
    </row>
    <row r="2" spans="1:11" ht="12.75" customHeight="1" x14ac:dyDescent="0.15">
      <c r="A2" s="211" t="s">
        <v>18</v>
      </c>
      <c r="B2" s="212"/>
      <c r="C2" s="213" t="s">
        <v>105</v>
      </c>
      <c r="D2" s="214"/>
      <c r="E2" s="217" t="s">
        <v>19</v>
      </c>
      <c r="F2" s="218" t="s">
        <v>71</v>
      </c>
      <c r="G2" s="219"/>
      <c r="H2" s="217" t="s">
        <v>20</v>
      </c>
      <c r="I2" s="224"/>
    </row>
    <row r="3" spans="1:11" x14ac:dyDescent="0.15">
      <c r="A3" s="181"/>
      <c r="B3" s="180"/>
      <c r="C3" s="215"/>
      <c r="D3" s="216"/>
      <c r="E3" s="180"/>
      <c r="F3" s="220"/>
      <c r="G3" s="221"/>
      <c r="H3" s="180"/>
      <c r="I3" s="223"/>
    </row>
    <row r="4" spans="1:11" ht="12.75" customHeight="1" x14ac:dyDescent="0.15">
      <c r="A4" s="179" t="s">
        <v>21</v>
      </c>
      <c r="B4" s="180"/>
      <c r="C4" s="225" t="s">
        <v>85</v>
      </c>
      <c r="D4" s="226"/>
      <c r="E4" s="186" t="s">
        <v>22</v>
      </c>
      <c r="F4" s="186"/>
      <c r="G4" s="180"/>
      <c r="H4" s="186" t="s">
        <v>20</v>
      </c>
      <c r="I4" s="229"/>
    </row>
    <row r="5" spans="1:11" ht="12.75" customHeight="1" x14ac:dyDescent="0.15">
      <c r="A5" s="181"/>
      <c r="B5" s="180"/>
      <c r="C5" s="227"/>
      <c r="D5" s="228"/>
      <c r="E5" s="180"/>
      <c r="F5" s="180"/>
      <c r="G5" s="180"/>
      <c r="H5" s="180"/>
      <c r="I5" s="178"/>
    </row>
    <row r="6" spans="1:11" ht="13.15" customHeight="1" x14ac:dyDescent="0.15">
      <c r="A6" s="179" t="s">
        <v>23</v>
      </c>
      <c r="B6" s="180"/>
      <c r="C6" s="194" t="s">
        <v>106</v>
      </c>
      <c r="D6" s="195"/>
      <c r="E6" s="186" t="s">
        <v>24</v>
      </c>
      <c r="F6" s="193"/>
      <c r="G6" s="188"/>
      <c r="H6" s="186" t="s">
        <v>20</v>
      </c>
      <c r="I6" s="222"/>
    </row>
    <row r="7" spans="1:11" x14ac:dyDescent="0.15">
      <c r="A7" s="181"/>
      <c r="B7" s="180"/>
      <c r="C7" s="196"/>
      <c r="D7" s="197"/>
      <c r="E7" s="180"/>
      <c r="F7" s="188"/>
      <c r="G7" s="188"/>
      <c r="H7" s="180"/>
      <c r="I7" s="223"/>
    </row>
    <row r="8" spans="1:11" x14ac:dyDescent="0.15">
      <c r="A8" s="179" t="s">
        <v>72</v>
      </c>
      <c r="B8" s="180"/>
      <c r="C8" s="182"/>
      <c r="D8" s="183"/>
      <c r="E8" s="186" t="s">
        <v>73</v>
      </c>
      <c r="F8" s="187" t="s">
        <v>109</v>
      </c>
      <c r="G8" s="188"/>
      <c r="H8" s="189" t="s">
        <v>74</v>
      </c>
      <c r="I8" s="191"/>
    </row>
    <row r="9" spans="1:11" x14ac:dyDescent="0.15">
      <c r="A9" s="181"/>
      <c r="B9" s="180"/>
      <c r="C9" s="184"/>
      <c r="D9" s="185"/>
      <c r="E9" s="180"/>
      <c r="F9" s="188"/>
      <c r="G9" s="188"/>
      <c r="H9" s="190"/>
      <c r="I9" s="192"/>
    </row>
    <row r="10" spans="1:11" x14ac:dyDescent="0.15">
      <c r="A10" s="179" t="s">
        <v>75</v>
      </c>
      <c r="B10" s="180"/>
      <c r="C10" s="193"/>
      <c r="D10" s="188"/>
      <c r="E10" s="186" t="s">
        <v>25</v>
      </c>
      <c r="F10" s="187" t="s">
        <v>109</v>
      </c>
      <c r="G10" s="188"/>
      <c r="H10" s="186" t="s">
        <v>26</v>
      </c>
      <c r="I10" s="177"/>
    </row>
    <row r="11" spans="1:11" x14ac:dyDescent="0.15">
      <c r="A11" s="181"/>
      <c r="B11" s="180"/>
      <c r="C11" s="188"/>
      <c r="D11" s="188"/>
      <c r="E11" s="180"/>
      <c r="F11" s="188"/>
      <c r="G11" s="188"/>
      <c r="H11" s="180"/>
      <c r="I11" s="178"/>
    </row>
    <row r="12" spans="1:11" ht="23.45" customHeight="1" thickBot="1" x14ac:dyDescent="0.2">
      <c r="A12" s="169" t="s">
        <v>27</v>
      </c>
      <c r="B12" s="170"/>
      <c r="C12" s="170"/>
      <c r="D12" s="170"/>
      <c r="E12" s="170"/>
      <c r="F12" s="170"/>
      <c r="G12" s="170"/>
      <c r="H12" s="170"/>
      <c r="I12" s="171"/>
    </row>
    <row r="13" spans="1:11" ht="26.45" customHeight="1" x14ac:dyDescent="0.15">
      <c r="A13" s="32" t="s">
        <v>28</v>
      </c>
      <c r="B13" s="172" t="s">
        <v>29</v>
      </c>
      <c r="C13" s="173"/>
      <c r="D13" s="33" t="s">
        <v>30</v>
      </c>
      <c r="E13" s="174" t="s">
        <v>31</v>
      </c>
      <c r="F13" s="175"/>
      <c r="G13" s="33" t="s">
        <v>32</v>
      </c>
      <c r="H13" s="174" t="s">
        <v>33</v>
      </c>
      <c r="I13" s="176"/>
    </row>
    <row r="14" spans="1:11" ht="15.2" customHeight="1" x14ac:dyDescent="0.15">
      <c r="A14" s="34" t="s">
        <v>34</v>
      </c>
      <c r="B14" s="35" t="s">
        <v>35</v>
      </c>
      <c r="C14" s="36">
        <f>SUM(rozpočet!F29)</f>
        <v>0</v>
      </c>
      <c r="D14" s="162" t="s">
        <v>36</v>
      </c>
      <c r="E14" s="163"/>
      <c r="F14" s="36">
        <v>0</v>
      </c>
      <c r="G14" s="164" t="s">
        <v>37</v>
      </c>
      <c r="H14" s="165"/>
      <c r="I14" s="37">
        <v>0</v>
      </c>
    </row>
    <row r="15" spans="1:11" ht="15.2" customHeight="1" x14ac:dyDescent="0.15">
      <c r="A15" s="34"/>
      <c r="B15" s="35" t="s">
        <v>38</v>
      </c>
      <c r="C15" s="36">
        <v>0</v>
      </c>
      <c r="D15" s="162" t="s">
        <v>39</v>
      </c>
      <c r="E15" s="163"/>
      <c r="F15" s="36">
        <v>0</v>
      </c>
      <c r="G15" s="164" t="s">
        <v>40</v>
      </c>
      <c r="H15" s="165"/>
      <c r="I15" s="37">
        <v>0</v>
      </c>
      <c r="K15" s="38"/>
    </row>
    <row r="16" spans="1:11" ht="15.2" customHeight="1" x14ac:dyDescent="0.15">
      <c r="A16" s="34" t="s">
        <v>41</v>
      </c>
      <c r="B16" s="35" t="s">
        <v>35</v>
      </c>
      <c r="C16" s="36">
        <v>0</v>
      </c>
      <c r="D16" s="162" t="s">
        <v>42</v>
      </c>
      <c r="E16" s="163"/>
      <c r="F16" s="36">
        <v>0</v>
      </c>
      <c r="G16" s="164" t="s">
        <v>43</v>
      </c>
      <c r="H16" s="165"/>
      <c r="I16" s="37">
        <v>0</v>
      </c>
    </row>
    <row r="17" spans="1:9" ht="15.2" customHeight="1" x14ac:dyDescent="0.15">
      <c r="A17" s="34"/>
      <c r="B17" s="35" t="s">
        <v>38</v>
      </c>
      <c r="C17" s="36">
        <v>0</v>
      </c>
      <c r="D17" s="162"/>
      <c r="E17" s="163"/>
      <c r="F17" s="39"/>
      <c r="G17" s="164" t="s">
        <v>44</v>
      </c>
      <c r="H17" s="165"/>
      <c r="I17" s="37">
        <v>0</v>
      </c>
    </row>
    <row r="18" spans="1:9" ht="15.2" customHeight="1" x14ac:dyDescent="0.15">
      <c r="A18" s="34" t="s">
        <v>45</v>
      </c>
      <c r="B18" s="35" t="s">
        <v>35</v>
      </c>
      <c r="C18" s="36">
        <v>0</v>
      </c>
      <c r="D18" s="162"/>
      <c r="E18" s="163"/>
      <c r="F18" s="39"/>
      <c r="G18" s="164" t="s">
        <v>46</v>
      </c>
      <c r="H18" s="165"/>
      <c r="I18" s="37">
        <v>0</v>
      </c>
    </row>
    <row r="19" spans="1:9" ht="15.2" customHeight="1" x14ac:dyDescent="0.15">
      <c r="A19" s="34"/>
      <c r="B19" s="35" t="s">
        <v>38</v>
      </c>
      <c r="C19" s="36">
        <v>0</v>
      </c>
      <c r="D19" s="162"/>
      <c r="E19" s="163"/>
      <c r="F19" s="39"/>
      <c r="G19" s="164" t="s">
        <v>47</v>
      </c>
      <c r="H19" s="165"/>
      <c r="I19" s="37">
        <v>0</v>
      </c>
    </row>
    <row r="20" spans="1:9" ht="15.2" customHeight="1" x14ac:dyDescent="0.15">
      <c r="A20" s="160" t="s">
        <v>48</v>
      </c>
      <c r="B20" s="161"/>
      <c r="C20" s="36">
        <v>0</v>
      </c>
      <c r="D20" s="162"/>
      <c r="E20" s="163"/>
      <c r="F20" s="39"/>
      <c r="G20" s="164"/>
      <c r="H20" s="165"/>
      <c r="I20" s="40"/>
    </row>
    <row r="21" spans="1:9" ht="15.2" customHeight="1" x14ac:dyDescent="0.15">
      <c r="A21" s="160" t="s">
        <v>49</v>
      </c>
      <c r="B21" s="161"/>
      <c r="C21" s="36">
        <v>0</v>
      </c>
      <c r="D21" s="162"/>
      <c r="E21" s="163"/>
      <c r="F21" s="39"/>
      <c r="G21" s="164"/>
      <c r="H21" s="165"/>
      <c r="I21" s="40"/>
    </row>
    <row r="22" spans="1:9" ht="16.7" customHeight="1" x14ac:dyDescent="0.15">
      <c r="A22" s="160" t="s">
        <v>50</v>
      </c>
      <c r="B22" s="161"/>
      <c r="C22" s="36">
        <f>SUM(C14:C21)</f>
        <v>0</v>
      </c>
      <c r="D22" s="166" t="s">
        <v>51</v>
      </c>
      <c r="E22" s="167"/>
      <c r="F22" s="36">
        <f>SUM(F14:F21)</f>
        <v>0</v>
      </c>
      <c r="G22" s="168" t="s">
        <v>52</v>
      </c>
      <c r="H22" s="161"/>
      <c r="I22" s="37">
        <f>SUM(I14:I21)</f>
        <v>0</v>
      </c>
    </row>
    <row r="23" spans="1:9" x14ac:dyDescent="0.15">
      <c r="A23" s="41"/>
      <c r="B23" s="42"/>
      <c r="C23" s="42"/>
      <c r="D23" s="42"/>
      <c r="E23" s="42"/>
      <c r="F23" s="42"/>
      <c r="G23" s="42"/>
      <c r="H23" s="42"/>
      <c r="I23" s="43"/>
    </row>
    <row r="24" spans="1:9" ht="15.2" customHeight="1" x14ac:dyDescent="0.15">
      <c r="A24" s="150" t="s">
        <v>53</v>
      </c>
      <c r="B24" s="151"/>
      <c r="C24" s="44">
        <v>0</v>
      </c>
      <c r="I24" s="45"/>
    </row>
    <row r="25" spans="1:9" ht="15.2" customHeight="1" x14ac:dyDescent="0.15">
      <c r="A25" s="150" t="s">
        <v>54</v>
      </c>
      <c r="B25" s="151"/>
      <c r="C25" s="44">
        <v>0</v>
      </c>
      <c r="D25" s="152" t="s">
        <v>55</v>
      </c>
      <c r="E25" s="153"/>
      <c r="F25" s="44">
        <f>ROUND(C25*(14/100),2)</f>
        <v>0</v>
      </c>
      <c r="G25" s="154" t="s">
        <v>12</v>
      </c>
      <c r="H25" s="151"/>
      <c r="I25" s="46">
        <f>SUM(C24:C26)</f>
        <v>0</v>
      </c>
    </row>
    <row r="26" spans="1:9" ht="15.2" customHeight="1" x14ac:dyDescent="0.15">
      <c r="A26" s="150" t="s">
        <v>56</v>
      </c>
      <c r="B26" s="151"/>
      <c r="C26" s="44">
        <f>C22+F22+I22</f>
        <v>0</v>
      </c>
      <c r="D26" s="152" t="s">
        <v>5</v>
      </c>
      <c r="E26" s="153"/>
      <c r="F26" s="44">
        <f>ROUND(C26*(21/100),2)</f>
        <v>0</v>
      </c>
      <c r="G26" s="154" t="s">
        <v>57</v>
      </c>
      <c r="H26" s="151"/>
      <c r="I26" s="46">
        <f>SUM(F25:F26)+I25</f>
        <v>0</v>
      </c>
    </row>
    <row r="27" spans="1:9" x14ac:dyDescent="0.15">
      <c r="A27" s="47"/>
      <c r="I27" s="45"/>
    </row>
    <row r="28" spans="1:9" ht="14.45" customHeight="1" x14ac:dyDescent="0.15">
      <c r="A28" s="200"/>
      <c r="B28" s="201"/>
      <c r="C28" s="202"/>
      <c r="D28" s="155"/>
      <c r="E28" s="198"/>
      <c r="F28" s="199"/>
      <c r="G28" s="155" t="s">
        <v>58</v>
      </c>
      <c r="H28" s="156"/>
      <c r="I28" s="157"/>
    </row>
    <row r="29" spans="1:9" ht="26.25" customHeight="1" x14ac:dyDescent="0.15">
      <c r="A29" s="203"/>
      <c r="B29" s="204"/>
      <c r="C29" s="205"/>
      <c r="D29" s="147"/>
      <c r="E29" s="148"/>
      <c r="F29" s="149"/>
      <c r="G29" s="147"/>
      <c r="H29" s="145"/>
      <c r="I29" s="146"/>
    </row>
    <row r="30" spans="1:9" ht="28.5" customHeight="1" x14ac:dyDescent="0.15">
      <c r="A30" s="203"/>
      <c r="B30" s="204"/>
      <c r="C30" s="205"/>
      <c r="D30" s="147"/>
      <c r="E30" s="148"/>
      <c r="F30" s="149"/>
      <c r="G30" s="144"/>
      <c r="H30" s="145"/>
      <c r="I30" s="146"/>
    </row>
    <row r="31" spans="1:9" ht="14.45" customHeight="1" x14ac:dyDescent="0.15">
      <c r="A31" s="203"/>
      <c r="B31" s="204"/>
      <c r="C31" s="205"/>
      <c r="D31" s="147"/>
      <c r="E31" s="148"/>
      <c r="F31" s="149"/>
      <c r="G31" s="147"/>
      <c r="H31" s="145"/>
      <c r="I31" s="146"/>
    </row>
    <row r="32" spans="1:9" ht="12.75" customHeight="1" thickBot="1" x14ac:dyDescent="0.2">
      <c r="A32" s="206"/>
      <c r="B32" s="207"/>
      <c r="C32" s="208"/>
      <c r="D32" s="141"/>
      <c r="E32" s="158"/>
      <c r="F32" s="159"/>
      <c r="G32" s="141"/>
      <c r="H32" s="142"/>
      <c r="I32" s="143"/>
    </row>
    <row r="34" spans="1:5" x14ac:dyDescent="0.15">
      <c r="B34" s="73"/>
      <c r="C34" s="73"/>
      <c r="D34" s="73"/>
      <c r="E34" s="73"/>
    </row>
    <row r="35" spans="1:5" x14ac:dyDescent="0.15">
      <c r="A35" s="74"/>
      <c r="B35" s="73"/>
      <c r="C35" s="73"/>
      <c r="D35" s="73"/>
      <c r="E35" s="73"/>
    </row>
    <row r="36" spans="1:5" x14ac:dyDescent="0.15">
      <c r="A36" s="75"/>
      <c r="B36" s="74"/>
      <c r="C36" s="74"/>
      <c r="D36" s="74"/>
      <c r="E36" s="74"/>
    </row>
    <row r="37" spans="1:5" x14ac:dyDescent="0.15">
      <c r="A37" s="75"/>
      <c r="B37" s="74"/>
      <c r="C37" s="74"/>
      <c r="D37" s="74"/>
      <c r="E37" s="74"/>
    </row>
    <row r="38" spans="1:5" x14ac:dyDescent="0.15">
      <c r="A38" s="75"/>
      <c r="B38" s="74"/>
      <c r="C38" s="74"/>
      <c r="D38" s="74"/>
      <c r="E38" s="74"/>
    </row>
    <row r="39" spans="1:5" x14ac:dyDescent="0.15">
      <c r="A39" s="75"/>
      <c r="B39" s="74"/>
      <c r="C39" s="74"/>
      <c r="D39" s="74"/>
      <c r="E39" s="74"/>
    </row>
    <row r="40" spans="1:5" x14ac:dyDescent="0.15">
      <c r="A40" s="75"/>
      <c r="B40" s="74"/>
      <c r="C40" s="74"/>
      <c r="D40" s="74"/>
      <c r="E40" s="74"/>
    </row>
    <row r="41" spans="1:5" x14ac:dyDescent="0.15">
      <c r="B41" s="73"/>
      <c r="C41" s="73"/>
      <c r="D41" s="73"/>
      <c r="E41" s="73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tabSelected="1" topLeftCell="A13" zoomScaleNormal="100" workbookViewId="0">
      <selection activeCell="K26" sqref="K26"/>
    </sheetView>
  </sheetViews>
  <sheetFormatPr defaultColWidth="10.5" defaultRowHeight="12" customHeight="1" x14ac:dyDescent="0.15"/>
  <cols>
    <col min="1" max="1" width="16.33203125" style="2" customWidth="1"/>
    <col min="2" max="2" width="111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0.83203125" style="5" customWidth="1"/>
    <col min="7" max="7" width="14.33203125" style="58" hidden="1" customWidth="1"/>
    <col min="8" max="8" width="10.5" style="5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30" t="s">
        <v>4</v>
      </c>
      <c r="B1" s="230"/>
      <c r="C1" s="230"/>
      <c r="D1" s="230"/>
      <c r="E1" s="230"/>
      <c r="F1" s="230"/>
      <c r="G1" s="1"/>
    </row>
    <row r="2" spans="1:10" ht="12.75" customHeight="1" x14ac:dyDescent="0.2">
      <c r="A2" s="18" t="s">
        <v>104</v>
      </c>
      <c r="B2" s="6"/>
      <c r="C2" s="19" t="s">
        <v>4</v>
      </c>
      <c r="D2" s="6"/>
      <c r="E2" s="6"/>
      <c r="F2" s="6"/>
      <c r="G2" s="54"/>
    </row>
    <row r="3" spans="1:10" ht="12.75" customHeight="1" x14ac:dyDescent="0.2">
      <c r="A3" s="18" t="s">
        <v>103</v>
      </c>
      <c r="B3" s="6"/>
      <c r="C3" s="6"/>
      <c r="D3" s="6"/>
      <c r="E3" s="13"/>
      <c r="F3" s="6"/>
      <c r="G3" s="54"/>
    </row>
    <row r="4" spans="1:10" ht="13.15" customHeight="1" x14ac:dyDescent="0.2">
      <c r="A4" s="7"/>
      <c r="B4" s="6"/>
      <c r="C4" s="7"/>
      <c r="D4" s="6"/>
      <c r="E4" s="6"/>
      <c r="F4" s="6"/>
      <c r="G4" s="54"/>
    </row>
    <row r="5" spans="1:10" ht="1.5" customHeight="1" x14ac:dyDescent="0.15">
      <c r="A5" s="8"/>
      <c r="B5" s="9"/>
      <c r="C5" s="10"/>
      <c r="D5" s="9"/>
      <c r="E5" s="11"/>
      <c r="F5" s="12"/>
      <c r="G5" s="55"/>
    </row>
    <row r="6" spans="1:10" ht="20.25" customHeight="1" x14ac:dyDescent="0.25">
      <c r="A6" s="13" t="s">
        <v>14</v>
      </c>
      <c r="B6" s="13"/>
      <c r="C6" s="16"/>
      <c r="D6" s="13"/>
      <c r="E6" s="13"/>
      <c r="F6" s="13"/>
      <c r="G6" s="56"/>
    </row>
    <row r="7" spans="1:10" ht="12.75" customHeight="1" x14ac:dyDescent="0.2">
      <c r="A7" s="13" t="s">
        <v>1</v>
      </c>
      <c r="B7" s="13"/>
      <c r="C7" s="16"/>
      <c r="D7" s="13" t="s">
        <v>108</v>
      </c>
      <c r="E7" s="13"/>
      <c r="F7" s="51" t="s">
        <v>4</v>
      </c>
      <c r="G7" s="56" t="s">
        <v>59</v>
      </c>
    </row>
    <row r="8" spans="1:10" ht="12.75" customHeight="1" x14ac:dyDescent="0.2">
      <c r="A8" s="13" t="s">
        <v>102</v>
      </c>
      <c r="B8" s="14"/>
      <c r="C8" s="17"/>
      <c r="D8" s="13" t="s">
        <v>107</v>
      </c>
      <c r="E8" s="76" t="s">
        <v>4</v>
      </c>
      <c r="F8" s="52" t="s">
        <v>4</v>
      </c>
      <c r="G8" s="56" t="s">
        <v>60</v>
      </c>
    </row>
    <row r="9" spans="1:10" ht="6.75" customHeight="1" x14ac:dyDescent="0.2">
      <c r="A9" s="15"/>
      <c r="B9" s="15"/>
      <c r="C9" s="15"/>
      <c r="D9" s="15"/>
      <c r="E9" s="15" t="s">
        <v>4</v>
      </c>
      <c r="F9" s="15"/>
      <c r="G9" s="57"/>
    </row>
    <row r="10" spans="1:10" ht="24" customHeight="1" thickBot="1" x14ac:dyDescent="0.2"/>
    <row r="11" spans="1:10" s="20" customFormat="1" ht="52.5" customHeight="1" thickBot="1" x14ac:dyDescent="0.2">
      <c r="A11" s="72" t="s">
        <v>70</v>
      </c>
      <c r="B11" s="21" t="s">
        <v>6</v>
      </c>
      <c r="C11" s="22" t="s">
        <v>0</v>
      </c>
      <c r="D11" s="21" t="s">
        <v>7</v>
      </c>
      <c r="E11" s="21" t="s">
        <v>8</v>
      </c>
      <c r="F11" s="23" t="s">
        <v>9</v>
      </c>
      <c r="G11" s="59" t="s">
        <v>67</v>
      </c>
      <c r="H11" s="60" t="s">
        <v>68</v>
      </c>
      <c r="I11" s="49"/>
      <c r="J11" s="49" t="s">
        <v>61</v>
      </c>
    </row>
    <row r="12" spans="1:10" s="20" customFormat="1" ht="15" x14ac:dyDescent="0.15">
      <c r="A12" s="124" t="s">
        <v>10</v>
      </c>
      <c r="B12" s="25" t="s">
        <v>15</v>
      </c>
      <c r="C12" s="26" t="s">
        <v>11</v>
      </c>
      <c r="D12" s="104">
        <v>1</v>
      </c>
      <c r="E12" s="132"/>
      <c r="F12" s="105">
        <f t="shared" ref="F12:F28" si="0">E12*D12</f>
        <v>0</v>
      </c>
      <c r="G12" s="61"/>
      <c r="H12" s="62"/>
      <c r="I12" s="63"/>
      <c r="J12" s="49"/>
    </row>
    <row r="13" spans="1:10" s="20" customFormat="1" ht="15" x14ac:dyDescent="0.15">
      <c r="A13" s="125">
        <v>113728</v>
      </c>
      <c r="B13" s="28" t="s">
        <v>86</v>
      </c>
      <c r="C13" s="29" t="s">
        <v>62</v>
      </c>
      <c r="D13" s="77">
        <v>463.75</v>
      </c>
      <c r="E13" s="133"/>
      <c r="F13" s="30">
        <f t="shared" si="0"/>
        <v>0</v>
      </c>
      <c r="G13" s="64" t="s">
        <v>4</v>
      </c>
      <c r="H13" s="65" t="s">
        <v>4</v>
      </c>
      <c r="I13" s="66"/>
      <c r="J13" s="50"/>
    </row>
    <row r="14" spans="1:10" s="20" customFormat="1" ht="15" x14ac:dyDescent="0.15">
      <c r="A14" s="125">
        <v>919111</v>
      </c>
      <c r="B14" s="28" t="s">
        <v>66</v>
      </c>
      <c r="C14" s="29" t="s">
        <v>16</v>
      </c>
      <c r="D14" s="77">
        <v>32</v>
      </c>
      <c r="E14" s="133"/>
      <c r="F14" s="30">
        <f t="shared" si="0"/>
        <v>0</v>
      </c>
      <c r="G14" s="64"/>
      <c r="H14" s="67"/>
      <c r="I14" s="66"/>
      <c r="J14" s="50" t="s">
        <v>4</v>
      </c>
    </row>
    <row r="15" spans="1:10" s="20" customFormat="1" ht="15" x14ac:dyDescent="0.15">
      <c r="A15" s="125">
        <v>93818</v>
      </c>
      <c r="B15" s="28" t="s">
        <v>65</v>
      </c>
      <c r="C15" s="29" t="s">
        <v>2</v>
      </c>
      <c r="D15" s="77">
        <v>16186.2</v>
      </c>
      <c r="E15" s="133"/>
      <c r="F15" s="30">
        <f t="shared" si="0"/>
        <v>0</v>
      </c>
      <c r="G15" s="64"/>
      <c r="H15" s="67"/>
      <c r="I15" s="66"/>
      <c r="J15" s="50" t="s">
        <v>4</v>
      </c>
    </row>
    <row r="16" spans="1:10" s="20" customFormat="1" ht="15" x14ac:dyDescent="0.15">
      <c r="A16" s="125" t="s">
        <v>69</v>
      </c>
      <c r="B16" s="28" t="s">
        <v>76</v>
      </c>
      <c r="C16" s="29" t="s">
        <v>62</v>
      </c>
      <c r="D16" s="77">
        <v>404.65499999999997</v>
      </c>
      <c r="E16" s="133"/>
      <c r="F16" s="30">
        <f t="shared" si="0"/>
        <v>0</v>
      </c>
      <c r="G16" s="64"/>
      <c r="H16" s="67"/>
      <c r="I16" s="66"/>
      <c r="J16" s="50"/>
    </row>
    <row r="17" spans="1:10" s="20" customFormat="1" ht="15" x14ac:dyDescent="0.15">
      <c r="A17" s="125">
        <v>572223</v>
      </c>
      <c r="B17" s="28" t="s">
        <v>64</v>
      </c>
      <c r="C17" s="29" t="s">
        <v>2</v>
      </c>
      <c r="D17" s="77">
        <v>16186.2</v>
      </c>
      <c r="E17" s="133"/>
      <c r="F17" s="30">
        <f t="shared" si="0"/>
        <v>0</v>
      </c>
      <c r="G17" s="64"/>
      <c r="H17" s="67"/>
      <c r="I17" s="66"/>
      <c r="J17" s="50"/>
    </row>
    <row r="18" spans="1:10" s="20" customFormat="1" ht="17.25" customHeight="1" x14ac:dyDescent="0.15">
      <c r="A18" s="125" t="s">
        <v>10</v>
      </c>
      <c r="B18" s="28" t="s">
        <v>98</v>
      </c>
      <c r="C18" s="29" t="s">
        <v>2</v>
      </c>
      <c r="D18" s="77">
        <v>1600</v>
      </c>
      <c r="E18" s="133">
        <f>'sanace '!F13</f>
        <v>0</v>
      </c>
      <c r="F18" s="30">
        <f t="shared" si="0"/>
        <v>0</v>
      </c>
      <c r="G18" s="64"/>
      <c r="H18" s="67"/>
      <c r="I18" s="66"/>
      <c r="J18" s="103" t="s">
        <v>4</v>
      </c>
    </row>
    <row r="19" spans="1:10" s="48" customFormat="1" ht="22.5" customHeight="1" x14ac:dyDescent="0.15">
      <c r="A19" s="126" t="s">
        <v>63</v>
      </c>
      <c r="B19" s="70" t="s">
        <v>77</v>
      </c>
      <c r="C19" s="29" t="s">
        <v>2</v>
      </c>
      <c r="D19" s="130">
        <v>8093.1</v>
      </c>
      <c r="E19" s="134"/>
      <c r="F19" s="78">
        <f t="shared" si="0"/>
        <v>0</v>
      </c>
      <c r="G19" s="64"/>
      <c r="H19" s="67"/>
      <c r="I19" s="66"/>
      <c r="J19" s="50"/>
    </row>
    <row r="20" spans="1:10" s="20" customFormat="1" ht="15" x14ac:dyDescent="0.15">
      <c r="A20" s="125">
        <v>113761</v>
      </c>
      <c r="B20" s="28" t="s">
        <v>78</v>
      </c>
      <c r="C20" s="29" t="s">
        <v>16</v>
      </c>
      <c r="D20" s="77">
        <v>32</v>
      </c>
      <c r="E20" s="133"/>
      <c r="F20" s="30">
        <f t="shared" si="0"/>
        <v>0</v>
      </c>
      <c r="G20" s="64"/>
      <c r="H20" s="67"/>
      <c r="I20" s="66"/>
      <c r="J20" s="50" t="s">
        <v>4</v>
      </c>
    </row>
    <row r="21" spans="1:10" s="20" customFormat="1" ht="15" x14ac:dyDescent="0.15">
      <c r="A21" s="125">
        <v>931311</v>
      </c>
      <c r="B21" s="28" t="s">
        <v>79</v>
      </c>
      <c r="C21" s="29" t="s">
        <v>16</v>
      </c>
      <c r="D21" s="77">
        <v>32</v>
      </c>
      <c r="E21" s="133"/>
      <c r="F21" s="30">
        <f t="shared" si="0"/>
        <v>0</v>
      </c>
      <c r="G21" s="64"/>
      <c r="H21" s="67"/>
      <c r="I21" s="66"/>
      <c r="J21" s="50" t="s">
        <v>4</v>
      </c>
    </row>
    <row r="22" spans="1:10" s="20" customFormat="1" ht="15" x14ac:dyDescent="0.15">
      <c r="A22" s="125">
        <v>12922</v>
      </c>
      <c r="B22" s="28" t="s">
        <v>80</v>
      </c>
      <c r="C22" s="29" t="s">
        <v>2</v>
      </c>
      <c r="D22" s="130">
        <v>1427</v>
      </c>
      <c r="E22" s="135"/>
      <c r="F22" s="30">
        <f t="shared" si="0"/>
        <v>0</v>
      </c>
      <c r="G22" s="64">
        <v>0.126</v>
      </c>
      <c r="H22" s="65">
        <f>D22*G22</f>
        <v>179.80199999999999</v>
      </c>
      <c r="I22" s="66"/>
      <c r="J22" s="50"/>
    </row>
    <row r="23" spans="1:10" s="20" customFormat="1" ht="15" x14ac:dyDescent="0.15">
      <c r="A23" s="125">
        <v>56962</v>
      </c>
      <c r="B23" s="28" t="s">
        <v>81</v>
      </c>
      <c r="C23" s="29" t="s">
        <v>2</v>
      </c>
      <c r="D23" s="130">
        <v>1427</v>
      </c>
      <c r="E23" s="135"/>
      <c r="F23" s="30">
        <f t="shared" si="0"/>
        <v>0</v>
      </c>
      <c r="G23" s="64"/>
      <c r="H23" s="67"/>
      <c r="I23" s="66"/>
      <c r="J23" s="50"/>
    </row>
    <row r="24" spans="1:10" s="20" customFormat="1" ht="15" x14ac:dyDescent="0.15">
      <c r="A24" s="125">
        <v>12932</v>
      </c>
      <c r="B24" s="28" t="s">
        <v>99</v>
      </c>
      <c r="C24" s="29" t="s">
        <v>16</v>
      </c>
      <c r="D24" s="77">
        <v>2854</v>
      </c>
      <c r="E24" s="135"/>
      <c r="F24" s="30">
        <f t="shared" si="0"/>
        <v>0</v>
      </c>
      <c r="G24" s="64">
        <v>0.63</v>
      </c>
      <c r="H24" s="106">
        <f>D24*G24</f>
        <v>1798.02</v>
      </c>
      <c r="I24" s="66"/>
      <c r="J24" s="50"/>
    </row>
    <row r="25" spans="1:10" s="20" customFormat="1" ht="15.75" customHeight="1" x14ac:dyDescent="0.15">
      <c r="A25" s="127" t="s">
        <v>83</v>
      </c>
      <c r="B25" s="28" t="s">
        <v>84</v>
      </c>
      <c r="C25" s="29" t="s">
        <v>3</v>
      </c>
      <c r="D25" s="77">
        <v>2197.58</v>
      </c>
      <c r="E25" s="135"/>
      <c r="F25" s="30">
        <f t="shared" si="0"/>
        <v>0</v>
      </c>
      <c r="G25" s="64"/>
      <c r="H25" s="67"/>
      <c r="I25" s="66"/>
      <c r="J25" s="50"/>
    </row>
    <row r="26" spans="1:10" s="20" customFormat="1" ht="16.5" customHeight="1" x14ac:dyDescent="0.15">
      <c r="A26" s="128">
        <v>91551</v>
      </c>
      <c r="B26" s="88" t="s">
        <v>100</v>
      </c>
      <c r="C26" s="89" t="s">
        <v>87</v>
      </c>
      <c r="D26" s="131">
        <v>2</v>
      </c>
      <c r="E26" s="136"/>
      <c r="F26" s="112">
        <f t="shared" si="0"/>
        <v>0</v>
      </c>
      <c r="G26" s="64"/>
      <c r="H26" s="67"/>
      <c r="I26" s="66"/>
      <c r="J26" s="50"/>
    </row>
    <row r="27" spans="1:10" s="20" customFormat="1" ht="15" x14ac:dyDescent="0.15">
      <c r="A27" s="125">
        <v>915111</v>
      </c>
      <c r="B27" s="28" t="s">
        <v>82</v>
      </c>
      <c r="C27" s="29" t="s">
        <v>2</v>
      </c>
      <c r="D27" s="77">
        <v>381.75</v>
      </c>
      <c r="E27" s="135"/>
      <c r="F27" s="30">
        <f t="shared" si="0"/>
        <v>0</v>
      </c>
      <c r="G27" s="61"/>
      <c r="H27" s="62"/>
      <c r="I27" s="63"/>
      <c r="J27" s="49"/>
    </row>
    <row r="28" spans="1:10" s="20" customFormat="1" ht="15.75" thickBot="1" x14ac:dyDescent="0.2">
      <c r="A28" s="129">
        <v>915221</v>
      </c>
      <c r="B28" s="121" t="s">
        <v>101</v>
      </c>
      <c r="C28" s="122" t="s">
        <v>2</v>
      </c>
      <c r="D28" s="77">
        <v>381.75</v>
      </c>
      <c r="E28" s="137"/>
      <c r="F28" s="123">
        <f t="shared" si="0"/>
        <v>0</v>
      </c>
      <c r="G28" s="107"/>
      <c r="H28" s="107"/>
      <c r="I28" s="108"/>
      <c r="J28" s="109" t="s">
        <v>4</v>
      </c>
    </row>
    <row r="29" spans="1:10" s="20" customFormat="1" ht="15" x14ac:dyDescent="0.15">
      <c r="A29" s="113"/>
      <c r="B29" s="114" t="s">
        <v>12</v>
      </c>
      <c r="C29" s="114"/>
      <c r="D29" s="114"/>
      <c r="E29" s="115" t="s">
        <v>4</v>
      </c>
      <c r="F29" s="116">
        <f>SUM(F12:F28)</f>
        <v>0</v>
      </c>
      <c r="G29" s="68"/>
      <c r="H29" s="68"/>
      <c r="I29" s="69"/>
    </row>
    <row r="30" spans="1:10" s="20" customFormat="1" ht="15" x14ac:dyDescent="0.15">
      <c r="A30" s="117"/>
      <c r="B30" s="28" t="s">
        <v>5</v>
      </c>
      <c r="C30" s="28"/>
      <c r="D30" s="28"/>
      <c r="E30" s="118" t="s">
        <v>4</v>
      </c>
      <c r="F30" s="30">
        <f>F29*0.21</f>
        <v>0</v>
      </c>
      <c r="G30" s="68"/>
      <c r="H30" s="68"/>
      <c r="I30" s="69"/>
    </row>
    <row r="31" spans="1:10" s="20" customFormat="1" ht="15.75" thickBot="1" x14ac:dyDescent="0.2">
      <c r="A31" s="119"/>
      <c r="B31" s="110" t="s">
        <v>13</v>
      </c>
      <c r="C31" s="110"/>
      <c r="D31" s="110"/>
      <c r="E31" s="120" t="s">
        <v>4</v>
      </c>
      <c r="F31" s="111">
        <v>0</v>
      </c>
      <c r="G31" s="68"/>
      <c r="H31" s="68"/>
      <c r="I31" s="69"/>
    </row>
    <row r="32" spans="1:10" ht="24" customHeight="1" x14ac:dyDescent="0.15">
      <c r="A32" s="79"/>
      <c r="B32" s="80"/>
      <c r="C32" s="80"/>
      <c r="D32" s="80"/>
      <c r="E32" s="81"/>
      <c r="F32" s="82"/>
      <c r="G32" s="68"/>
      <c r="H32" s="68"/>
      <c r="I32" s="69"/>
      <c r="J32" s="20"/>
    </row>
    <row r="33" spans="7:10" ht="12" customHeight="1" x14ac:dyDescent="0.15">
      <c r="G33" s="68"/>
      <c r="H33" s="68"/>
      <c r="I33" s="69"/>
      <c r="J33" s="20"/>
    </row>
    <row r="34" spans="7:10" ht="12" customHeight="1" x14ac:dyDescent="0.15">
      <c r="G34" s="68"/>
      <c r="H34" s="68"/>
      <c r="I34" s="69"/>
      <c r="J34" s="20"/>
    </row>
    <row r="35" spans="7:10" ht="12" customHeight="1" x14ac:dyDescent="0.15">
      <c r="G35" s="68"/>
      <c r="H35" s="68"/>
      <c r="I35" s="20"/>
      <c r="J35" s="20"/>
    </row>
    <row r="36" spans="7:10" ht="12" customHeight="1" x14ac:dyDescent="0.15">
      <c r="G36" s="68"/>
      <c r="H36" s="68"/>
      <c r="I36" s="20"/>
      <c r="J36" s="20"/>
    </row>
    <row r="37" spans="7:10" ht="12" customHeight="1" x14ac:dyDescent="0.15">
      <c r="G37" s="68"/>
      <c r="H37" s="68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6593-5BEB-4975-B8F6-59AD1FF59EFA}">
  <sheetPr>
    <pageSetUpPr fitToPage="1"/>
  </sheetPr>
  <dimension ref="A1:K15"/>
  <sheetViews>
    <sheetView showGridLines="0" workbookViewId="0">
      <selection activeCell="E6" sqref="E6:E12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30" t="s">
        <v>4</v>
      </c>
      <c r="B1" s="230"/>
      <c r="C1" s="230"/>
      <c r="D1" s="230"/>
      <c r="E1" s="230"/>
      <c r="F1" s="230"/>
      <c r="G1" s="230"/>
    </row>
    <row r="2" spans="1:11" ht="21.75" customHeight="1" x14ac:dyDescent="0.25">
      <c r="A2" s="83" t="s">
        <v>88</v>
      </c>
      <c r="B2" s="6"/>
      <c r="C2" s="19" t="s">
        <v>4</v>
      </c>
      <c r="D2" s="6"/>
      <c r="E2" s="6"/>
      <c r="F2" s="6"/>
      <c r="G2" s="6"/>
    </row>
    <row r="3" spans="1:11" ht="21.75" customHeight="1" x14ac:dyDescent="0.25">
      <c r="A3" s="83"/>
      <c r="B3" s="6"/>
      <c r="C3" s="19"/>
      <c r="D3" s="6"/>
      <c r="E3" s="6"/>
      <c r="F3" s="6"/>
      <c r="G3" s="6"/>
    </row>
    <row r="4" spans="1:11" ht="12.75" customHeight="1" thickBot="1" x14ac:dyDescent="0.25">
      <c r="A4" s="18" t="s">
        <v>4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">
      <c r="A5" s="72" t="s">
        <v>70</v>
      </c>
      <c r="B5" s="21" t="s">
        <v>6</v>
      </c>
      <c r="C5" s="22" t="s">
        <v>0</v>
      </c>
      <c r="D5" s="21" t="s">
        <v>7</v>
      </c>
      <c r="E5" s="21" t="s">
        <v>8</v>
      </c>
      <c r="F5" s="23" t="s">
        <v>9</v>
      </c>
    </row>
    <row r="6" spans="1:11" s="20" customFormat="1" ht="15" x14ac:dyDescent="0.15">
      <c r="A6" s="24">
        <v>21461</v>
      </c>
      <c r="B6" s="25" t="s">
        <v>89</v>
      </c>
      <c r="C6" s="26" t="s">
        <v>2</v>
      </c>
      <c r="D6" s="84">
        <v>1</v>
      </c>
      <c r="E6" s="138"/>
      <c r="F6" s="37">
        <f t="shared" ref="F6:F11" si="0">E6*D6</f>
        <v>0</v>
      </c>
      <c r="I6" s="69"/>
      <c r="K6" s="99"/>
    </row>
    <row r="7" spans="1:11" s="100" customFormat="1" ht="30" x14ac:dyDescent="0.15">
      <c r="A7" s="71" t="s">
        <v>90</v>
      </c>
      <c r="B7" s="85" t="s">
        <v>91</v>
      </c>
      <c r="C7" s="29" t="s">
        <v>3</v>
      </c>
      <c r="D7" s="86">
        <v>0.92</v>
      </c>
      <c r="E7" s="139"/>
      <c r="F7" s="37">
        <f t="shared" si="0"/>
        <v>0</v>
      </c>
      <c r="I7" s="102"/>
      <c r="K7" s="101"/>
    </row>
    <row r="8" spans="1:11" s="20" customFormat="1" ht="15" x14ac:dyDescent="0.15">
      <c r="A8" s="27">
        <v>122938</v>
      </c>
      <c r="B8" s="28" t="s">
        <v>92</v>
      </c>
      <c r="C8" s="29" t="s">
        <v>62</v>
      </c>
      <c r="D8" s="86">
        <v>0.35</v>
      </c>
      <c r="E8" s="139"/>
      <c r="F8" s="37">
        <f t="shared" si="0"/>
        <v>0</v>
      </c>
      <c r="I8" s="69"/>
      <c r="K8" s="99"/>
    </row>
    <row r="9" spans="1:11" s="20" customFormat="1" ht="15" x14ac:dyDescent="0.15">
      <c r="A9" s="27">
        <v>56333</v>
      </c>
      <c r="B9" s="28" t="s">
        <v>93</v>
      </c>
      <c r="C9" s="29" t="s">
        <v>2</v>
      </c>
      <c r="D9" s="86">
        <v>1</v>
      </c>
      <c r="E9" s="139"/>
      <c r="F9" s="37">
        <f t="shared" si="0"/>
        <v>0</v>
      </c>
      <c r="I9" s="69"/>
      <c r="K9" s="99"/>
    </row>
    <row r="10" spans="1:11" s="20" customFormat="1" ht="15" x14ac:dyDescent="0.15">
      <c r="A10" s="27">
        <v>567104</v>
      </c>
      <c r="B10" s="28" t="s">
        <v>94</v>
      </c>
      <c r="C10" s="29" t="s">
        <v>62</v>
      </c>
      <c r="D10" s="86">
        <v>0.13</v>
      </c>
      <c r="E10" s="139"/>
      <c r="F10" s="37">
        <f t="shared" si="0"/>
        <v>0</v>
      </c>
      <c r="I10" s="69"/>
      <c r="K10" s="99"/>
    </row>
    <row r="11" spans="1:11" s="20" customFormat="1" ht="15" x14ac:dyDescent="0.15">
      <c r="A11" s="27">
        <v>572123</v>
      </c>
      <c r="B11" s="28" t="s">
        <v>95</v>
      </c>
      <c r="C11" s="29" t="s">
        <v>2</v>
      </c>
      <c r="D11" s="86">
        <v>1</v>
      </c>
      <c r="E11" s="139"/>
      <c r="F11" s="37">
        <f t="shared" si="0"/>
        <v>0</v>
      </c>
      <c r="I11" s="69"/>
      <c r="K11" s="99"/>
    </row>
    <row r="12" spans="1:11" s="20" customFormat="1" ht="15.75" thickBot="1" x14ac:dyDescent="0.2">
      <c r="A12" s="87" t="s">
        <v>69</v>
      </c>
      <c r="B12" s="88" t="s">
        <v>96</v>
      </c>
      <c r="C12" s="89" t="s">
        <v>62</v>
      </c>
      <c r="D12" s="90">
        <v>7.0000000000000007E-2</v>
      </c>
      <c r="E12" s="140"/>
      <c r="F12" s="91">
        <f>ROUND(E12*D12,0)</f>
        <v>0</v>
      </c>
      <c r="I12" s="69"/>
      <c r="K12" s="99"/>
    </row>
    <row r="13" spans="1:11" s="98" customFormat="1" ht="16.5" thickBot="1" x14ac:dyDescent="0.2">
      <c r="A13" s="92"/>
      <c r="B13" s="93" t="s">
        <v>97</v>
      </c>
      <c r="C13" s="94" t="s">
        <v>2</v>
      </c>
      <c r="D13" s="95">
        <v>1</v>
      </c>
      <c r="E13" s="96" t="s">
        <v>4</v>
      </c>
      <c r="F13" s="97">
        <f>SUM(F6:F12)</f>
        <v>0</v>
      </c>
    </row>
    <row r="14" spans="1:11" ht="24" customHeight="1" x14ac:dyDescent="0.15"/>
    <row r="15" spans="1:11" ht="30" customHeight="1" x14ac:dyDescent="0.15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 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2024-09-03T08:00:10Z</dcterms:modified>
</cp:coreProperties>
</file>