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ptiBau s.r.o\RD projekt kladno\SoŠ Kladno\Střecha 2024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Stavební práce" sheetId="3" r:id="rId3"/>
    <sheet name="03 - Hromosvod" sheetId="4" r:id="rId4"/>
    <sheet name="VON - Vedlejší a ostatní ...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'01 - Bourací práce'!$C$87:$K$167</definedName>
    <definedName name="_xlnm.Print_Area" localSheetId="1">'01 - Bourací práce'!$C$4:$J$39,'01 - Bourací práce'!$C$45:$J$69,'01 - Bourací práce'!$C$75:$K$167</definedName>
    <definedName name="_xlnm.Print_Titles" localSheetId="1">'01 - Bourací práce'!$87:$87</definedName>
    <definedName name="_xlnm._FilterDatabase" localSheetId="2" hidden="1">'02 - Stavební práce'!$C$90:$K$391</definedName>
    <definedName name="_xlnm.Print_Area" localSheetId="2">'02 - Stavební práce'!$C$4:$J$39,'02 - Stavební práce'!$C$45:$J$72,'02 - Stavební práce'!$C$78:$K$391</definedName>
    <definedName name="_xlnm.Print_Titles" localSheetId="2">'02 - Stavební práce'!$90:$90</definedName>
    <definedName name="_xlnm._FilterDatabase" localSheetId="3" hidden="1">'03 - Hromosvod'!$C$79:$K$134</definedName>
    <definedName name="_xlnm.Print_Area" localSheetId="3">'03 - Hromosvod'!$C$4:$J$39,'03 - Hromosvod'!$C$45:$J$61,'03 - Hromosvod'!$C$67:$K$134</definedName>
    <definedName name="_xlnm.Print_Titles" localSheetId="3">'03 - Hromosvod'!$79:$79</definedName>
    <definedName name="_xlnm._FilterDatabase" localSheetId="4" hidden="1">'VON - Vedlejší a ostatní ...'!$C$84:$K$116</definedName>
    <definedName name="_xlnm.Print_Area" localSheetId="4">'VON - Vedlejší a ostatní ...'!$C$4:$J$39,'VON - Vedlejší a ostatní ...'!$C$45:$J$66,'VON - Vedlejší a ostatní ...'!$C$72:$K$116</definedName>
    <definedName name="_xlnm.Print_Titles" localSheetId="4">'VON - Vedlejší a ostatní ...'!$84:$84</definedName>
    <definedName name="_xlnm.Print_Area" localSheetId="5">'Seznam figur'!$C$4:$G$67</definedName>
    <definedName name="_xlnm.Print_Titles" localSheetId="5">'Seznam figur'!$9:$9</definedName>
    <definedName name="_xlnm.Print_Area" localSheetId="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T102"/>
  <c r="R103"/>
  <c r="R102"/>
  <c r="P103"/>
  <c r="P102"/>
  <c r="BI99"/>
  <c r="BH99"/>
  <c r="BG99"/>
  <c r="BF99"/>
  <c r="T99"/>
  <c r="R99"/>
  <c r="P99"/>
  <c r="BI96"/>
  <c r="BH96"/>
  <c r="BG96"/>
  <c r="BF96"/>
  <c r="T96"/>
  <c r="R96"/>
  <c r="P96"/>
  <c r="BI91"/>
  <c r="BH91"/>
  <c r="BG91"/>
  <c r="BF91"/>
  <c r="T91"/>
  <c r="R91"/>
  <c r="P91"/>
  <c r="BI88"/>
  <c r="BH88"/>
  <c r="BG88"/>
  <c r="BF88"/>
  <c r="T88"/>
  <c r="R88"/>
  <c r="P88"/>
  <c r="J81"/>
  <c r="F81"/>
  <c r="F79"/>
  <c r="E77"/>
  <c r="J54"/>
  <c r="F54"/>
  <c r="F52"/>
  <c r="E50"/>
  <c r="J24"/>
  <c r="E24"/>
  <c r="J55"/>
  <c r="J23"/>
  <c r="J18"/>
  <c r="E18"/>
  <c r="F82"/>
  <c r="J17"/>
  <c r="J12"/>
  <c r="J79"/>
  <c r="E7"/>
  <c r="E75"/>
  <c i="4" r="J37"/>
  <c r="J36"/>
  <c i="1" r="AY57"/>
  <c i="4" r="J35"/>
  <c i="1" r="AX57"/>
  <c i="4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3" r="J37"/>
  <c r="J36"/>
  <c i="1" r="AY56"/>
  <c i="3" r="J35"/>
  <c i="1" r="AX56"/>
  <c i="3" r="BI389"/>
  <c r="BH389"/>
  <c r="BG389"/>
  <c r="BF389"/>
  <c r="T389"/>
  <c r="R389"/>
  <c r="P389"/>
  <c r="BI387"/>
  <c r="BH387"/>
  <c r="BG387"/>
  <c r="BF387"/>
  <c r="T387"/>
  <c r="R387"/>
  <c r="P387"/>
  <c r="BI382"/>
  <c r="BH382"/>
  <c r="BG382"/>
  <c r="BF382"/>
  <c r="T382"/>
  <c r="R382"/>
  <c r="P382"/>
  <c r="BI378"/>
  <c r="BH378"/>
  <c r="BG378"/>
  <c r="BF378"/>
  <c r="T378"/>
  <c r="R378"/>
  <c r="P378"/>
  <c r="BI373"/>
  <c r="BH373"/>
  <c r="BG373"/>
  <c r="BF373"/>
  <c r="T373"/>
  <c r="R373"/>
  <c r="P373"/>
  <c r="BI369"/>
  <c r="BH369"/>
  <c r="BG369"/>
  <c r="BF369"/>
  <c r="T369"/>
  <c r="R369"/>
  <c r="P369"/>
  <c r="BI364"/>
  <c r="BH364"/>
  <c r="BG364"/>
  <c r="BF364"/>
  <c r="T364"/>
  <c r="R364"/>
  <c r="P364"/>
  <c r="BI359"/>
  <c r="BH359"/>
  <c r="BG359"/>
  <c r="BF359"/>
  <c r="T359"/>
  <c r="R359"/>
  <c r="P359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6"/>
  <c r="BH276"/>
  <c r="BG276"/>
  <c r="BF276"/>
  <c r="T276"/>
  <c r="R276"/>
  <c r="P276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3"/>
  <c r="BH243"/>
  <c r="BG243"/>
  <c r="BF243"/>
  <c r="T243"/>
  <c r="R243"/>
  <c r="P243"/>
  <c r="BI238"/>
  <c r="BH238"/>
  <c r="BG238"/>
  <c r="BF238"/>
  <c r="T238"/>
  <c r="R238"/>
  <c r="P238"/>
  <c r="BI235"/>
  <c r="BH235"/>
  <c r="BG235"/>
  <c r="BF235"/>
  <c r="T235"/>
  <c r="R235"/>
  <c r="P235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101"/>
  <c r="BH101"/>
  <c r="BG101"/>
  <c r="BF101"/>
  <c r="T101"/>
  <c r="R101"/>
  <c r="P101"/>
  <c r="BI94"/>
  <c r="BH94"/>
  <c r="BG94"/>
  <c r="BF94"/>
  <c r="T94"/>
  <c r="R94"/>
  <c r="P94"/>
  <c r="J87"/>
  <c r="F87"/>
  <c r="F85"/>
  <c r="E83"/>
  <c r="J54"/>
  <c r="F54"/>
  <c r="F52"/>
  <c r="E50"/>
  <c r="J24"/>
  <c r="E24"/>
  <c r="J88"/>
  <c r="J23"/>
  <c r="J18"/>
  <c r="E18"/>
  <c r="F88"/>
  <c r="J17"/>
  <c r="J12"/>
  <c r="J85"/>
  <c r="E7"/>
  <c r="E48"/>
  <c i="2" r="J37"/>
  <c r="J36"/>
  <c i="1" r="AY55"/>
  <c i="2" r="J35"/>
  <c i="1" r="AX55"/>
  <c i="2" r="BI163"/>
  <c r="BH163"/>
  <c r="BG163"/>
  <c r="BF163"/>
  <c r="T163"/>
  <c r="T162"/>
  <c r="R163"/>
  <c r="R162"/>
  <c r="P163"/>
  <c r="P162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82"/>
  <c r="E7"/>
  <c r="E78"/>
  <c i="1" r="L50"/>
  <c r="AM50"/>
  <c r="AM49"/>
  <c r="L49"/>
  <c r="AM47"/>
  <c r="L47"/>
  <c r="L45"/>
  <c r="L44"/>
  <c i="3" r="BK336"/>
  <c r="BK322"/>
  <c r="BK219"/>
  <c r="J192"/>
  <c i="5" r="J88"/>
  <c i="2" r="J133"/>
  <c r="BK103"/>
  <c i="3" r="BK317"/>
  <c r="J235"/>
  <c r="BK258"/>
  <c r="BK324"/>
  <c i="5" r="J114"/>
  <c i="2" r="BK117"/>
  <c i="3" r="BK287"/>
  <c r="BK178"/>
  <c r="BK238"/>
  <c i="4" r="BK82"/>
  <c i="2" r="J95"/>
  <c i="3" r="J125"/>
  <c r="BK183"/>
  <c i="4" r="BK127"/>
  <c i="2" r="BK129"/>
  <c i="3" r="J382"/>
  <c r="BK355"/>
  <c r="J238"/>
  <c i="5" r="BK88"/>
  <c i="3" r="J200"/>
  <c r="BK159"/>
  <c r="BK387"/>
  <c i="4" r="BK91"/>
  <c i="2" r="BK143"/>
  <c i="3" r="BK94"/>
  <c r="J196"/>
  <c r="BK205"/>
  <c i="5" r="BK96"/>
  <c i="3" r="BK105"/>
  <c r="J251"/>
  <c r="J355"/>
  <c i="4" r="BK121"/>
  <c i="3" r="BK169"/>
  <c r="J210"/>
  <c r="J178"/>
  <c i="4" r="J85"/>
  <c i="2" r="BK149"/>
  <c r="BK115"/>
  <c i="3" r="BK185"/>
  <c r="J262"/>
  <c r="J258"/>
  <c r="J119"/>
  <c i="5" r="J107"/>
  <c i="2" r="J138"/>
  <c i="3" r="BK373"/>
  <c r="BK251"/>
  <c r="BK364"/>
  <c i="5" r="J103"/>
  <c i="3" r="BK262"/>
  <c r="BK340"/>
  <c r="J322"/>
  <c i="4" r="J124"/>
  <c i="2" r="J117"/>
  <c i="3" r="BK138"/>
  <c r="BK101"/>
  <c i="4" r="BK124"/>
  <c i="2" r="BK91"/>
  <c i="3" r="J346"/>
  <c r="BK249"/>
  <c i="4" r="BK109"/>
  <c i="2" r="J160"/>
  <c r="J119"/>
  <c r="F36"/>
  <c i="4" r="J91"/>
  <c i="5" r="J99"/>
  <c i="2" r="J91"/>
  <c i="3" r="BK378"/>
  <c r="BK128"/>
  <c i="4" r="F34"/>
  <c r="BK100"/>
  <c i="2" r="J156"/>
  <c i="3" r="BK154"/>
  <c r="J215"/>
  <c r="J378"/>
  <c i="4" r="BK94"/>
  <c i="3" r="J311"/>
  <c r="J229"/>
  <c r="BK132"/>
  <c i="5" r="BK107"/>
  <c i="2" r="J126"/>
  <c i="3" r="J190"/>
  <c r="BK283"/>
  <c r="J364"/>
  <c r="J340"/>
  <c r="J205"/>
  <c r="BK350"/>
  <c i="4" r="BK106"/>
  <c i="2" r="J149"/>
  <c r="J103"/>
  <c i="3" r="J276"/>
  <c r="J317"/>
  <c i="4" r="BK85"/>
  <c i="3" r="BK276"/>
  <c r="BK346"/>
  <c r="BK389"/>
  <c i="4" r="J121"/>
  <c i="3" r="BK279"/>
  <c r="BK235"/>
  <c r="BK359"/>
  <c i="4" r="J131"/>
  <c i="2" r="J143"/>
  <c r="BK95"/>
  <c i="3" r="BK125"/>
  <c r="J143"/>
  <c i="4" r="BK97"/>
  <c i="2" r="BK121"/>
  <c i="3" r="J369"/>
  <c i="4" r="J109"/>
  <c i="3" r="BK256"/>
  <c r="J270"/>
  <c i="4" r="BK103"/>
  <c i="2" r="BK156"/>
  <c r="J99"/>
  <c i="3" r="J291"/>
  <c r="J283"/>
  <c i="4" r="BK133"/>
  <c i="2" r="F37"/>
  <c i="3" r="J154"/>
  <c i="5" r="BK114"/>
  <c i="3" r="BK224"/>
  <c r="J287"/>
  <c r="J350"/>
  <c i="4" r="BK118"/>
  <c i="3" r="J175"/>
  <c r="J150"/>
  <c i="2" r="BK163"/>
  <c r="J113"/>
  <c i="3" r="BK215"/>
  <c r="J183"/>
  <c r="BK245"/>
  <c i="4" r="J129"/>
  <c i="3" r="BK369"/>
  <c r="BK328"/>
  <c i="4" r="J94"/>
  <c i="2" r="BK133"/>
  <c r="J109"/>
  <c i="3" r="BK311"/>
  <c r="J266"/>
  <c i="4" r="J97"/>
  <c i="1" r="AS54"/>
  <c i="3" r="J243"/>
  <c r="BK135"/>
  <c i="5" r="BK103"/>
  <c i="2" r="J34"/>
  <c i="3" r="J135"/>
  <c r="J389"/>
  <c i="5" r="J91"/>
  <c i="2" r="BK99"/>
  <c i="3" r="BK200"/>
  <c r="J359"/>
  <c r="BK119"/>
  <c i="4" r="BK115"/>
  <c i="3" r="J113"/>
  <c r="BK331"/>
  <c r="J300"/>
  <c i="5" r="J111"/>
  <c i="2" r="BK146"/>
  <c r="J106"/>
  <c i="3" r="BK302"/>
  <c r="J245"/>
  <c i="5" r="BK99"/>
  <c i="3" r="BK190"/>
  <c r="BK229"/>
  <c i="4" r="J112"/>
  <c i="2" r="J115"/>
  <c i="3" r="BK165"/>
  <c r="BK210"/>
  <c i="4" r="J106"/>
  <c i="3" r="J128"/>
  <c r="BK113"/>
  <c r="BK147"/>
  <c i="4" r="J100"/>
  <c i="3" r="BK192"/>
  <c r="J105"/>
  <c r="J279"/>
  <c i="4" r="J115"/>
  <c i="5" r="BK91"/>
  <c i="2" r="BK126"/>
  <c r="BK109"/>
  <c i="3" r="BK291"/>
  <c r="J331"/>
  <c r="J336"/>
  <c r="BK196"/>
  <c i="4" r="J82"/>
  <c i="2" r="J146"/>
  <c r="BK106"/>
  <c i="3" r="J147"/>
  <c r="BK313"/>
  <c r="J306"/>
  <c i="5" r="BK111"/>
  <c i="3" r="J132"/>
  <c r="J249"/>
  <c r="J387"/>
  <c i="4" r="J127"/>
  <c i="2" r="J121"/>
  <c i="3" r="J138"/>
  <c r="J169"/>
  <c r="J159"/>
  <c i="4" r="BK129"/>
  <c i="3" r="J343"/>
  <c r="J324"/>
  <c i="4" r="J133"/>
  <c i="2" r="J129"/>
  <c i="3" r="BK243"/>
  <c r="J373"/>
  <c r="BK382"/>
  <c i="4" r="J103"/>
  <c i="3" r="BK143"/>
  <c r="J302"/>
  <c r="J313"/>
  <c r="J224"/>
  <c i="5" r="J96"/>
  <c i="3" r="J101"/>
  <c r="J297"/>
  <c r="BK300"/>
  <c r="BK266"/>
  <c i="4" r="BK88"/>
  <c i="2" r="J163"/>
  <c r="BK119"/>
  <c i="3" r="BK343"/>
  <c r="BK150"/>
  <c r="J328"/>
  <c r="J256"/>
  <c i="4" r="BK131"/>
  <c i="2" r="BK160"/>
  <c r="BK113"/>
  <c i="3" r="J219"/>
  <c r="J165"/>
  <c r="BK175"/>
  <c i="2" r="F34"/>
  <c i="4" r="BK112"/>
  <c i="2" r="BK138"/>
  <c i="3" r="BK306"/>
  <c r="J94"/>
  <c i="4" r="J118"/>
  <c i="3" r="BK270"/>
  <c r="BK297"/>
  <c r="J185"/>
  <c i="5" r="F34"/>
  <c i="4" r="J88"/>
  <c i="2" r="F35"/>
  <c l="1" r="R105"/>
  <c r="R142"/>
  <c i="3" r="BK158"/>
  <c i="2" r="R90"/>
  <c r="R89"/>
  <c r="R125"/>
  <c r="R124"/>
  <c i="3" r="P93"/>
  <c r="R131"/>
  <c r="R261"/>
  <c r="P316"/>
  <c r="T349"/>
  <c i="4" r="R81"/>
  <c r="R80"/>
  <c i="2" r="BK90"/>
  <c r="J90"/>
  <c r="J61"/>
  <c r="P125"/>
  <c i="3" r="T93"/>
  <c r="P131"/>
  <c r="P261"/>
  <c r="T305"/>
  <c r="P327"/>
  <c r="BK381"/>
  <c r="J381"/>
  <c r="J71"/>
  <c i="2" r="BK105"/>
  <c r="J105"/>
  <c r="J62"/>
  <c i="3" r="P158"/>
  <c r="BK305"/>
  <c r="J305"/>
  <c r="J67"/>
  <c r="T316"/>
  <c r="R349"/>
  <c i="2" r="T90"/>
  <c r="T125"/>
  <c i="3" r="BK93"/>
  <c r="BK131"/>
  <c r="J131"/>
  <c r="J62"/>
  <c r="BK261"/>
  <c r="J261"/>
  <c r="J66"/>
  <c r="R305"/>
  <c r="BK349"/>
  <c r="J349"/>
  <c r="J70"/>
  <c r="T381"/>
  <c i="4" r="P81"/>
  <c r="P80"/>
  <c i="1" r="AU57"/>
  <c i="2" r="P105"/>
  <c r="T142"/>
  <c i="3" r="R93"/>
  <c r="R92"/>
  <c r="T131"/>
  <c r="T261"/>
  <c r="BK316"/>
  <c r="J316"/>
  <c r="J68"/>
  <c r="T327"/>
  <c r="R381"/>
  <c i="5" r="T87"/>
  <c r="T86"/>
  <c r="P95"/>
  <c i="2" r="P90"/>
  <c r="P89"/>
  <c r="BK125"/>
  <c r="P142"/>
  <c i="3" r="T158"/>
  <c r="T157"/>
  <c r="BK327"/>
  <c r="J327"/>
  <c r="J69"/>
  <c r="P349"/>
  <c i="4" r="BK81"/>
  <c r="BK80"/>
  <c r="J80"/>
  <c r="J59"/>
  <c i="5" r="BK87"/>
  <c r="J87"/>
  <c r="J61"/>
  <c r="R87"/>
  <c r="R86"/>
  <c r="R95"/>
  <c i="2" r="T105"/>
  <c r="BK142"/>
  <c r="J142"/>
  <c r="J66"/>
  <c i="3" r="R158"/>
  <c r="R157"/>
  <c r="P305"/>
  <c r="R316"/>
  <c r="R327"/>
  <c r="P381"/>
  <c i="4" r="T81"/>
  <c r="T80"/>
  <c i="5" r="P87"/>
  <c r="P86"/>
  <c r="BK95"/>
  <c r="J95"/>
  <c r="J62"/>
  <c r="T95"/>
  <c r="BK110"/>
  <c r="J110"/>
  <c r="J65"/>
  <c r="P110"/>
  <c r="R110"/>
  <c r="T110"/>
  <c i="2" r="BK162"/>
  <c r="J162"/>
  <c r="J68"/>
  <c r="BK137"/>
  <c r="J137"/>
  <c r="J65"/>
  <c r="BK159"/>
  <c r="J159"/>
  <c r="J67"/>
  <c i="3" r="BK153"/>
  <c r="J153"/>
  <c r="J63"/>
  <c i="5" r="BK102"/>
  <c r="J102"/>
  <c r="J63"/>
  <c r="BK106"/>
  <c r="J106"/>
  <c r="J64"/>
  <c r="F55"/>
  <c r="BE103"/>
  <c r="E48"/>
  <c r="BE96"/>
  <c r="BE99"/>
  <c r="BE114"/>
  <c r="J52"/>
  <c i="4" r="J81"/>
  <c r="J60"/>
  <c i="5" r="J82"/>
  <c r="BE88"/>
  <c r="BE91"/>
  <c r="BE107"/>
  <c r="BE111"/>
  <c i="1" r="BA58"/>
  <c i="3" r="J93"/>
  <c r="J61"/>
  <c r="J158"/>
  <c r="J65"/>
  <c i="4" r="F55"/>
  <c r="BE88"/>
  <c r="BE91"/>
  <c r="BE131"/>
  <c r="BE94"/>
  <c r="BE97"/>
  <c r="BE112"/>
  <c r="BE115"/>
  <c r="BE124"/>
  <c r="BE129"/>
  <c r="E48"/>
  <c r="BE103"/>
  <c r="BE127"/>
  <c r="BE100"/>
  <c r="BE109"/>
  <c r="J55"/>
  <c r="BE106"/>
  <c r="BE133"/>
  <c i="1" r="BA57"/>
  <c i="4" r="J52"/>
  <c r="BE85"/>
  <c r="BE82"/>
  <c r="BE118"/>
  <c r="BE121"/>
  <c i="3" r="E81"/>
  <c r="BE94"/>
  <c r="BE101"/>
  <c r="BE105"/>
  <c r="BE159"/>
  <c r="BE169"/>
  <c r="BE229"/>
  <c r="BE235"/>
  <c r="BE279"/>
  <c r="BE287"/>
  <c r="BE382"/>
  <c r="BE387"/>
  <c r="BE389"/>
  <c i="2" r="J125"/>
  <c r="J64"/>
  <c i="3" r="BE138"/>
  <c r="BE154"/>
  <c r="BE192"/>
  <c r="BE219"/>
  <c r="BE249"/>
  <c r="BE302"/>
  <c r="BE336"/>
  <c r="BE355"/>
  <c r="J52"/>
  <c r="BE175"/>
  <c r="BE178"/>
  <c r="BE183"/>
  <c r="BE200"/>
  <c r="BE205"/>
  <c r="BE291"/>
  <c r="BE343"/>
  <c r="J55"/>
  <c r="BE143"/>
  <c r="BE147"/>
  <c r="BE150"/>
  <c r="BE185"/>
  <c r="BE224"/>
  <c r="BE262"/>
  <c r="BE266"/>
  <c r="BE369"/>
  <c r="BE378"/>
  <c r="BE113"/>
  <c r="BE128"/>
  <c r="BE135"/>
  <c r="BE190"/>
  <c r="BE258"/>
  <c r="BE340"/>
  <c r="BE364"/>
  <c r="BE373"/>
  <c r="F55"/>
  <c r="BE119"/>
  <c r="BE132"/>
  <c r="BE196"/>
  <c r="BE210"/>
  <c r="BE243"/>
  <c r="BE251"/>
  <c r="BE270"/>
  <c r="BE276"/>
  <c r="BE300"/>
  <c r="BE328"/>
  <c r="BE238"/>
  <c r="BE245"/>
  <c r="BE297"/>
  <c r="BE306"/>
  <c r="BE311"/>
  <c r="BE322"/>
  <c r="BE324"/>
  <c r="BE331"/>
  <c r="BE346"/>
  <c r="BE350"/>
  <c r="BE359"/>
  <c r="BE125"/>
  <c r="BE165"/>
  <c r="BE215"/>
  <c r="BE256"/>
  <c r="BE283"/>
  <c r="BE313"/>
  <c r="BE317"/>
  <c i="2" r="E48"/>
  <c r="J52"/>
  <c r="F55"/>
  <c r="J55"/>
  <c r="BE91"/>
  <c r="BE95"/>
  <c r="BE99"/>
  <c r="BE103"/>
  <c r="BE106"/>
  <c r="BE109"/>
  <c r="BE113"/>
  <c r="BE115"/>
  <c r="BE117"/>
  <c r="BE119"/>
  <c r="BE121"/>
  <c r="BE126"/>
  <c r="BE129"/>
  <c r="BE133"/>
  <c r="BE138"/>
  <c r="BE143"/>
  <c r="BE146"/>
  <c r="BE149"/>
  <c r="BE156"/>
  <c r="BE160"/>
  <c r="BE163"/>
  <c i="1" r="BC55"/>
  <c r="BA55"/>
  <c r="BB55"/>
  <c r="AW55"/>
  <c r="BD55"/>
  <c i="4" r="J34"/>
  <c i="1" r="AW57"/>
  <c i="3" r="F34"/>
  <c i="1" r="BA56"/>
  <c r="BA54"/>
  <c r="W30"/>
  <c i="3" r="F37"/>
  <c i="1" r="BD56"/>
  <c i="4" r="J30"/>
  <c i="3" r="F35"/>
  <c i="1" r="BB56"/>
  <c i="5" r="F37"/>
  <c i="1" r="BD58"/>
  <c i="4" r="F37"/>
  <c i="1" r="BD57"/>
  <c i="4" r="F35"/>
  <c i="1" r="BB57"/>
  <c i="5" r="F35"/>
  <c i="1" r="BB58"/>
  <c i="5" r="J34"/>
  <c i="1" r="AW58"/>
  <c i="3" r="J34"/>
  <c i="1" r="AW56"/>
  <c i="3" r="F36"/>
  <c i="1" r="BC56"/>
  <c i="5" r="F36"/>
  <c i="1" r="BC58"/>
  <c i="4" r="F36"/>
  <c i="1" r="BC57"/>
  <c i="2" l="1" r="R88"/>
  <c i="3" r="P157"/>
  <c i="2" r="T89"/>
  <c r="P124"/>
  <c r="P88"/>
  <c i="1" r="AU55"/>
  <c i="2" r="BK124"/>
  <c r="J124"/>
  <c r="J63"/>
  <c i="3" r="R91"/>
  <c r="BK92"/>
  <c i="5" r="R85"/>
  <c i="3" r="T92"/>
  <c r="T91"/>
  <c r="BK157"/>
  <c r="J157"/>
  <c r="J64"/>
  <c i="5" r="P85"/>
  <c i="1" r="AU58"/>
  <c i="5" r="T85"/>
  <c i="2" r="T124"/>
  <c i="3" r="P92"/>
  <c r="P91"/>
  <c i="1" r="AU56"/>
  <c i="2" r="BK89"/>
  <c r="BK88"/>
  <c r="J88"/>
  <c r="J59"/>
  <c i="5" r="BK86"/>
  <c r="J86"/>
  <c r="J60"/>
  <c i="1" r="AG57"/>
  <c i="2" r="F33"/>
  <c i="1" r="AZ55"/>
  <c i="4" r="F33"/>
  <c i="1" r="AZ57"/>
  <c i="5" r="F33"/>
  <c i="1" r="AZ58"/>
  <c r="AW54"/>
  <c r="AK30"/>
  <c i="3" r="F33"/>
  <c i="1" r="AZ56"/>
  <c r="BD54"/>
  <c r="W33"/>
  <c i="5" r="J33"/>
  <c i="1" r="AV58"/>
  <c r="AT58"/>
  <c i="4" r="J33"/>
  <c i="1" r="AV57"/>
  <c r="AT57"/>
  <c r="AN57"/>
  <c r="BB54"/>
  <c r="W31"/>
  <c i="3" r="J33"/>
  <c i="1" r="AV56"/>
  <c r="AT56"/>
  <c i="2" r="J33"/>
  <c i="1" r="AV55"/>
  <c r="AT55"/>
  <c r="BC54"/>
  <c r="W32"/>
  <c i="3" l="1" r="BK91"/>
  <c r="J91"/>
  <c i="2" r="T88"/>
  <c i="3" r="J92"/>
  <c r="J60"/>
  <c i="2" r="J89"/>
  <c r="J60"/>
  <c i="5" r="BK85"/>
  <c r="J85"/>
  <c r="J59"/>
  <c i="4" r="J39"/>
  <c i="2" r="J30"/>
  <c i="1" r="AG55"/>
  <c r="AX54"/>
  <c r="AU54"/>
  <c i="3" r="J30"/>
  <c i="1" r="AG56"/>
  <c r="AZ54"/>
  <c r="W29"/>
  <c r="AY54"/>
  <c i="2" l="1" r="J39"/>
  <c i="3" r="J39"/>
  <c r="J59"/>
  <c i="1" r="AN55"/>
  <c r="AN56"/>
  <c r="AV54"/>
  <c r="AK29"/>
  <c i="5" r="J30"/>
  <c i="1" r="AG58"/>
  <c r="AG54"/>
  <c r="AK26"/>
  <c i="5" l="1" r="J39"/>
  <c i="1" r="AN58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<sst xmlns="http://schemas.openxmlformats.org/spreadsheetml/2006/main">
  <si>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</si>
  <si>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</si>
  <si>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</si>
  <si>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</si>
  <si>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</si>
  <si>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{4702209c-9ba1-4b2a-bd53-95f538867705}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</si>
  <si>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</si>
  <si>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</si>
  <si>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</si>
  <si>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</si>
  <si>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</si>
  <si>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</si>
  <si>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</si>
  <si>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</si>
  <si>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2024-04-09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</si>
  <si>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</si>
  <si>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</si>
  <si>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střechy budovy SOŠ a SOU Kladno</t>
  </si>
  <si>
    <t>KSO:</t>
  </si>
  <si>
    <t/>
  </si>
  <si>
    <t>CC-CZ:</t>
  </si>
  <si>
    <t>Místo:</t>
  </si>
  <si>
    <t xml:space="preserve"> </t>
  </si>
  <si>
    <t>Datum:</t>
  </si>
  <si>
    <t>10. 4. 2024</t>
  </si>
  <si>
    <t>Zadavatel:</t>
  </si>
  <si>
    <t>IČ:</t>
  </si>
  <si>
    <t>SOŠ a SOU Kladno</t>
  </si>
  <si>
    <t>DIČ:</t>
  </si>
  <si>
    <t>Uchazeč:</t>
  </si>
  <si>
    <t>Vyplň údaj</t>
  </si>
  <si>
    <t>Projektant:</t>
  </si>
  <si>
    <t>03776841</t>
  </si>
  <si>
    <t>Ateliér Civilista s.r.o.</t>
  </si>
  <si>
    <t>CZ03776841</t>
  </si>
  <si>
    <t>True</t>
  </si>
  <si>
    <t>Zpracovatel:</t>
  </si>
  <si>
    <t>Poznámka:</t>
  </si>
  <si>
    <t xml:space="preserve">Při zpracování nabídky je nutné vycházet ze všech částí dokumentace. Povinností dodavatele je překontrolovat specifikaci materiálu, a na případné chybějící materiály nebo výkony upozornit Jinak se předpokládá, že jsou zahrnuty v celkové ceně díla uchazeče. Součástí ceny musí být veškeré náklady včetně přípomocí, aby cena byla konečná a zahrnovala celou dodávku akce. Dodavatel ručí za to, že v nabízené ceně jsou navrženy veškeré potřebné konstrukce, prvky, zařízení a potřebné výkony a že všechny početní úkony jsou provedeny správně. Dodávka akce se předpokládá včetně kompletní montáže, veškerého souvisejícího doplňkového, podružného a montážního materiálu tak, aby celé zařízení bylo funkční a splňovalo všechny předpisy, které se na ně vztahují. Je-li v technickém zadání, nebo výkazu výměr, definován konkrétní výrobek (nebo technologie), má se za to, že je tím definován minimální požadovaný standard a v nabídce může být nahrazen i výrobkem nebo technologií srovnatelnou; v tom případě uchazeč v nabídce uvede podrobnější specifikaci použitého alternativního výrobku. Zadavatel připouští použití jiných, kvalitativně a technicky obdobných prvků. Nabízené materiály budou předloženy ke schválení objednateli s příslušnou technickou dokumentací, atesty apod. Za použití jiných než v technickém zadání navržených specifikací nese zodpovědnost zhotovitel. 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</si>
  <si>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</si>
  <si>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</si>
  <si>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</si>
  <si>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</si>
  <si>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</si>
  <si>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</si>
  <si>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</si>
  <si>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</si>
  <si>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</si>
  <si>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</si>
  <si>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</si>
  <si>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</si>
  <si>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</si>
  <si>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</si>
  <si>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</si>
  <si>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</si>
  <si>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</si>
  <si>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</si>
  <si>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</si>
  <si>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</si>
  <si>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</si>
  <si>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</si>
  <si>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</si>
  <si>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</si>
  <si>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</si>
  <si>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</si>
  <si>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</si>
  <si>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</si>
  <si>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</si>
  <si>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</si>
  <si>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</si>
  <si>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</si>
  <si>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</si>
  <si>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</si>
  <si>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</si>
  <si>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</si>
  <si>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</si>
  <si>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</si>
  <si>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</si>
  <si>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</si>
  <si>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</si>
  <si>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</si>
  <si>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</si>
  <si>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{1e52f6b0-5cb2-4691-9201-0129a8c10585}</t>
  </si>
  <si>
    <t>2</t>
  </si>
  <si>
    <t>02</t>
  </si>
  <si>
    <t>Stavební práce</t>
  </si>
  <si>
    <t>{83f09560-95a8-4751-8152-b23bed315a51}</t>
  </si>
  <si>
    <t>03</t>
  </si>
  <si>
    <t>Hromosvod</t>
  </si>
  <si>
    <t>{4bb1b5e2-a36d-431f-b5a8-da6fe6c54321}</t>
  </si>
  <si>
    <t>VON</t>
  </si>
  <si>
    <t>Vedlejší a ostatní práce</t>
  </si>
  <si>
    <t>{115825eb-d9b8-46cd-82ec-855b327e18e2}</t>
  </si>
  <si>
    <t>VV0001</t>
  </si>
  <si>
    <t>Nový výkaz (12)</t>
  </si>
  <si>
    <t>122,403</t>
  </si>
  <si>
    <t>3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</si>
  <si>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</si>
  <si>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</si>
  <si>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</si>
  <si>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</si>
  <si>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</si>
  <si>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</si>
  <si>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</si>
  <si>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</si>
  <si>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</si>
  <si>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</si>
  <si>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</si>
  <si>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</si>
  <si>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</si>
  <si>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764 - Konstrukce klempířské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</si>
  <si>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</si>
  <si>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</si>
  <si>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</si>
  <si>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</si>
  <si>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</si>
  <si>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</si>
  <si>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</si>
  <si>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</si>
  <si>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</si>
  <si>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</si>
  <si>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</si>
  <si>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</si>
  <si>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</si>
  <si>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</si>
  <si>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</si>
  <si>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</si>
  <si>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</si>
  <si>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</si>
  <si>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</si>
  <si>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</si>
  <si>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</si>
  <si>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965041341</t>
  </si>
  <si>
    <t>Bourání mazanin škvárobetonových tl do 100 mm pl přes 4 m2</t>
  </si>
  <si>
    <t>m3</t>
  </si>
  <si>
    <t>CS ÚRS 2024 01</t>
  </si>
  <si>
    <t>4</t>
  </si>
  <si>
    <t>-1458779858</t>
  </si>
  <si>
    <t>PP</t>
  </si>
  <si>
    <t>Bourání mazanin škvárobetonových tl. do 100 mm, plochy přes 4 m2</t>
  </si>
  <si>
    <t>Online PSC</t>
  </si>
  <si>
    <t>https://podminky.urs.cz/item/CS_URS_2024_01/965041341</t>
  </si>
  <si>
    <t>VV</t>
  </si>
  <si>
    <t>1116,270*0,1</t>
  </si>
  <si>
    <t>965045113</t>
  </si>
  <si>
    <t>Bourání potěrů cementových nebo pískocementových tl do 50 mm pl přes 4 m2</t>
  </si>
  <si>
    <t>m2</t>
  </si>
  <si>
    <t>-1857296989</t>
  </si>
  <si>
    <t>Bourání potěrů tl. do 50 mm cementových nebo pískocementových, plochy přes 4 m2</t>
  </si>
  <si>
    <t>https://podminky.urs.cz/item/CS_URS_2024_01/965045113</t>
  </si>
  <si>
    <t>1116,270</t>
  </si>
  <si>
    <t>985131111</t>
  </si>
  <si>
    <t>Očištění ploch stěn, rubu kleneb a podlah tlakovou vodou</t>
  </si>
  <si>
    <t>111614587</t>
  </si>
  <si>
    <t>https://podminky.urs.cz/item/CS_URS_2024_01/985131111</t>
  </si>
  <si>
    <t>9-R1</t>
  </si>
  <si>
    <t xml:space="preserve">Ostatní bourací a pomocné práce nutné pro provedení demolice dle PD, ve výkazu neuvedené, </t>
  </si>
  <si>
    <t>kpl</t>
  </si>
  <si>
    <t>R-položka</t>
  </si>
  <si>
    <t>1802539256</t>
  </si>
  <si>
    <t>997</t>
  </si>
  <si>
    <t>Přesun sutě</t>
  </si>
  <si>
    <t>5</t>
  </si>
  <si>
    <t>997013312</t>
  </si>
  <si>
    <t>Montáž a demontáž shozu suti v přes 10 do 20 m</t>
  </si>
  <si>
    <t>m</t>
  </si>
  <si>
    <t>-155996609</t>
  </si>
  <si>
    <t>Shoz na stavební suť montáž a demontáž shozu výšky přes 10 do 20 m</t>
  </si>
  <si>
    <t>https://podminky.urs.cz/item/CS_URS_2024_01/997013312</t>
  </si>
  <si>
    <t>6</t>
  </si>
  <si>
    <t>997013322</t>
  </si>
  <si>
    <t>Příplatek k shozu suti v přes 10 do 20 m za první a ZKD den použití</t>
  </si>
  <si>
    <t>558810729</t>
  </si>
  <si>
    <t>Shoz na stavební suť montáž a demontáž shozu výšky Příplatek za první a každý další den použití shozu výšky přes 10 do 20 m</t>
  </si>
  <si>
    <t>https://podminky.urs.cz/item/CS_URS_2024_01/997013322</t>
  </si>
  <si>
    <t>16*30 'Přepočtené koeficientem množství</t>
  </si>
  <si>
    <t>7</t>
  </si>
  <si>
    <t>99701R</t>
  </si>
  <si>
    <t xml:space="preserve">Odvoz suti a vybouraných hmot na skládku, (vč. poplatku za uložení) dle platné legislativy - směsný stavební odpad -  kód odpadu  17 09 04</t>
  </si>
  <si>
    <t>t</t>
  </si>
  <si>
    <t>615486583</t>
  </si>
  <si>
    <t>Odvoz suti a vybouraných hmot na skládku, (vč. poplatku za uložení) dle platné legislativy - směsný stavební odpad - kód odpadu 17 09 04</t>
  </si>
  <si>
    <t>8</t>
  </si>
  <si>
    <t>99701R3</t>
  </si>
  <si>
    <t>Odvoz suti a vybouraných hmot na skládku, (vč. poplatku za uložení) dle platné legislativy - betonového kód odpadu 17 01 01</t>
  </si>
  <si>
    <t>851983714</t>
  </si>
  <si>
    <t>99702R</t>
  </si>
  <si>
    <t>Odvoz suti a vybouraných hmot na skládku, (vč. poplatku za uložení) dle platné legislativy - kovový odpad</t>
  </si>
  <si>
    <t>1232755186</t>
  </si>
  <si>
    <t>10</t>
  </si>
  <si>
    <t>99706R</t>
  </si>
  <si>
    <t>Odvoz suti a vybouraných hmot na skládku, (vč. poplatku za uložení) dle platné legislativy - stavebního odpadu asfaltového bez obsahu dehtu zatříděného do Katalogu odpadů pod kódem 17 03 02</t>
  </si>
  <si>
    <t>-808430109</t>
  </si>
  <si>
    <t>11</t>
  </si>
  <si>
    <t>997221131</t>
  </si>
  <si>
    <t>Vodorovná doprava vybouraných hmot nošením do 50 m</t>
  </si>
  <si>
    <t>1603361227</t>
  </si>
  <si>
    <t>Vodorovná doprava vybouraných hmot nošením s naložením a se složením na vzdálenost do 50 m</t>
  </si>
  <si>
    <t>https://podminky.urs.cz/item/CS_URS_2024_01/997221131</t>
  </si>
  <si>
    <t>PSV</t>
  </si>
  <si>
    <t>Práce a dodávky PSV</t>
  </si>
  <si>
    <t>712</t>
  </si>
  <si>
    <t>Povlakové krytiny</t>
  </si>
  <si>
    <t>712300845</t>
  </si>
  <si>
    <t>Demontáž ventilační hlavice na ploché střeše sklonu do 10°</t>
  </si>
  <si>
    <t>kus</t>
  </si>
  <si>
    <t>16</t>
  </si>
  <si>
    <t>817856831</t>
  </si>
  <si>
    <t>Ostatní práce při odstranění povlakové krytiny střech plochých do 10° doplňků ventilační hlavice</t>
  </si>
  <si>
    <t>https://podminky.urs.cz/item/CS_URS_2024_01/712300845</t>
  </si>
  <si>
    <t>13</t>
  </si>
  <si>
    <t>712340831</t>
  </si>
  <si>
    <t>Odstranění povlakové krytiny střech do 10° z pásů NAIP přitavených v plné ploše jednovrstvé</t>
  </si>
  <si>
    <t>-882050355</t>
  </si>
  <si>
    <t>Odstranění povlakové krytiny střech plochých do 10° z přitavených pásů NAIP v plné ploše jednovrstvé</t>
  </si>
  <si>
    <t>https://podminky.urs.cz/item/CS_URS_2024_01/712340831</t>
  </si>
  <si>
    <t>14</t>
  </si>
  <si>
    <t>712340833</t>
  </si>
  <si>
    <t>Odstranění povlakové krytiny střech do 10° z pásů NAIP přitavených v plné ploše třívrstvé</t>
  </si>
  <si>
    <t>-1674271360</t>
  </si>
  <si>
    <t>Odstranění povlakové krytiny střech plochých do 10° z přitavených pásů NAIP v plné ploše třívrstvé</t>
  </si>
  <si>
    <t>https://podminky.urs.cz/item/CS_URS_2024_01/712340833</t>
  </si>
  <si>
    <t>713</t>
  </si>
  <si>
    <t>Izolace tepelné</t>
  </si>
  <si>
    <t>15</t>
  </si>
  <si>
    <t>713140825</t>
  </si>
  <si>
    <t>Odstranění tepelné izolace střech nadstřešní volně kladené z desek pórobetonových tl do 200 mm</t>
  </si>
  <si>
    <t>-405638158</t>
  </si>
  <si>
    <t>Odstranění tepelné izolace střech plochých z rohoží, pásů, dílců, desek, bloků nadstřešních izolací volně položených z pórobetonových desek do 200 mm</t>
  </si>
  <si>
    <t>https://podminky.urs.cz/item/CS_URS_2024_01/713140825</t>
  </si>
  <si>
    <t>764</t>
  </si>
  <si>
    <t>Konstrukce klempířské</t>
  </si>
  <si>
    <t>764001821</t>
  </si>
  <si>
    <t>Demontáž krytiny ze svitků nebo tabulí do suti</t>
  </si>
  <si>
    <t>899405560</t>
  </si>
  <si>
    <t>Demontáž klempířských konstrukcí krytiny ze svitků nebo tabulí do suti</t>
  </si>
  <si>
    <t>https://podminky.urs.cz/item/CS_URS_2024_01/764001821</t>
  </si>
  <si>
    <t>17</t>
  </si>
  <si>
    <t>764002811</t>
  </si>
  <si>
    <t>Demontáž okapového plechu do suti v krytině povlakové</t>
  </si>
  <si>
    <t>777893851</t>
  </si>
  <si>
    <t>Demontáž klempířských konstrukcí okapového plechu do suti, v krytině povlakové</t>
  </si>
  <si>
    <t>https://podminky.urs.cz/item/CS_URS_2024_01/764002811</t>
  </si>
  <si>
    <t>18</t>
  </si>
  <si>
    <t>764002841</t>
  </si>
  <si>
    <t>Demontáž oplechování horních ploch zdí a nadezdívek do suti</t>
  </si>
  <si>
    <t>-1024276955</t>
  </si>
  <si>
    <t>Demontáž klempířských konstrukcí oplechování horních ploch zdí a nadezdívek do suti</t>
  </si>
  <si>
    <t>https://podminky.urs.cz/item/CS_URS_2024_01/764002841</t>
  </si>
  <si>
    <t>P</t>
  </si>
  <si>
    <t>Poznámka k položce:_x000d_
atika</t>
  </si>
  <si>
    <t>"Množství určené pomocí aplikace Výměry.</t>
  </si>
  <si>
    <t>"(36,577+14,526+14,452+18,321+35,032+3,495)</t>
  </si>
  <si>
    <t>19</t>
  </si>
  <si>
    <t>764004801</t>
  </si>
  <si>
    <t>Demontáž podokapního žlabu do suti</t>
  </si>
  <si>
    <t>-362624727</t>
  </si>
  <si>
    <t>Demontáž klempířských konstrukcí žlabu podokapního do suti</t>
  </si>
  <si>
    <t>https://podminky.urs.cz/item/CS_URS_2024_01/764004801</t>
  </si>
  <si>
    <t>767</t>
  </si>
  <si>
    <t>Konstrukce zámečnické</t>
  </si>
  <si>
    <t>20</t>
  </si>
  <si>
    <t>76781081R</t>
  </si>
  <si>
    <t>Demontáž mřížek větracích ocelových čtyřhranných nebo kruhových</t>
  </si>
  <si>
    <t>1810163468</t>
  </si>
  <si>
    <t>Demontáž větracích mřížek ocelových čtyřhranných neho kruhových</t>
  </si>
  <si>
    <t>HZS</t>
  </si>
  <si>
    <t>Hodinové zúčtovací sazby</t>
  </si>
  <si>
    <t>HZS1292</t>
  </si>
  <si>
    <t>Hodinová zúčtovací sazba stavební dělník</t>
  </si>
  <si>
    <t>hod</t>
  </si>
  <si>
    <t>512</t>
  </si>
  <si>
    <t>487283326</t>
  </si>
  <si>
    <t>Hodinové zúčtovací sazby profesí HSV zemní a pomocné práce stavební dělník</t>
  </si>
  <si>
    <t>https://podminky.urs.cz/item/CS_URS_2024_01/HZS1292</t>
  </si>
  <si>
    <t>Poznámka k položce:_x000d_
Veškeré ostatní bourací práce a stavební přípomoce, popř. nošení suti, úklid, úprava nebo začištění povrchů po vybourání konstrukcí... neuvedené ve výkazu výměr.</t>
  </si>
  <si>
    <t>5*8*3"8 pracovníků x 8 hodin x 20 dní</t>
  </si>
  <si>
    <t>F0001</t>
  </si>
  <si>
    <t>Střechy - Izolační vrstvy střech s povlakovou hydroizolací</t>
  </si>
  <si>
    <t>1116,27</t>
  </si>
  <si>
    <t>VV0003</t>
  </si>
  <si>
    <t>Nový výkaz (3)</t>
  </si>
  <si>
    <t>0,154</t>
  </si>
  <si>
    <t>VV0004</t>
  </si>
  <si>
    <t>Nový výkaz (4)</t>
  </si>
  <si>
    <t>0,789</t>
  </si>
  <si>
    <t>VV0007</t>
  </si>
  <si>
    <t>Nový výkaz (7)</t>
  </si>
  <si>
    <t>1237,02</t>
  </si>
  <si>
    <t>VV0008</t>
  </si>
  <si>
    <t>Nový výkaz (8)</t>
  </si>
  <si>
    <t>120,75</t>
  </si>
  <si>
    <t>VV0009</t>
  </si>
  <si>
    <t>Nový výkaz (9)</t>
  </si>
  <si>
    <t>227,173</t>
  </si>
  <si>
    <t>VV0010</t>
  </si>
  <si>
    <t>Nový výkaz (10)</t>
  </si>
  <si>
    <t>122,57</t>
  </si>
  <si>
    <t>02 - Stavební práce</t>
  </si>
  <si>
    <t>VV0011</t>
  </si>
  <si>
    <t>Nový výkaz (11)</t>
  </si>
  <si>
    <t>0,183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</si>
  <si>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</si>
  <si>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</si>
  <si>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</si>
  <si>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721 - Zdravotechnika - vnitřní kanalizace</t>
  </si>
  <si>
    <t xml:space="preserve">    751 - Vzduchotechnika</t>
  </si>
  <si>
    <t xml:space="preserve">    762 - Konstrukce tesařské</t>
  </si>
  <si>
    <t>Svislé a kompletní konstrukce</t>
  </si>
  <si>
    <t>314231115</t>
  </si>
  <si>
    <t>Zdivo komínů a ventilací z cihel dl 290 mm pevnosti P7 až P 15 na SMS 5 MPa</t>
  </si>
  <si>
    <t>-478296054</t>
  </si>
  <si>
    <t>Zdivo komínů a ventilací volně stojících z cihel pálených plných dl. 290 mm P 7 M až P 15 M, na maltu ze suché směsi 5 MPa</t>
  </si>
  <si>
    <t>https://podminky.urs.cz/item/CS_URS_2024_01/314231115</t>
  </si>
  <si>
    <t>Poznámka k položce:_x000d_
Dozdění šachty o 250 mm</t>
  </si>
  <si>
    <t>"0,183</t>
  </si>
  <si>
    <t>314272576</t>
  </si>
  <si>
    <t>Krycí deska pro obezděnou hlavu dvouprůduchového betonového komínu s větrací šachtou D 14/20,16/20, 18/20 cm</t>
  </si>
  <si>
    <t>-878577403</t>
  </si>
  <si>
    <t>https://podminky.urs.cz/item/CS_URS_2024_01/314272576</t>
  </si>
  <si>
    <t>340271021</t>
  </si>
  <si>
    <t>Zazdívka otvorů v příčkách nebo stěnách pl přes 0,25 do 1 m2 tvárnicemi pórobetonovými tl 100 mm</t>
  </si>
  <si>
    <t>-726396921</t>
  </si>
  <si>
    <t>Zazdívka otvorů v příčkách nebo stěnách pórobetonovými tvárnicemi plochy přes 0,25 m2 do 1 m2, objemová hmotnost 500 kg/m3, tloušťka příčky 100 mm</t>
  </si>
  <si>
    <t>https://podminky.urs.cz/item/CS_URS_2024_01/340271021</t>
  </si>
  <si>
    <t>"01</t>
  </si>
  <si>
    <t>0,5*0,5*22</t>
  </si>
  <si>
    <t>"02</t>
  </si>
  <si>
    <t>0,5*0,8*8</t>
  </si>
  <si>
    <t>Součet</t>
  </si>
  <si>
    <t>345311106</t>
  </si>
  <si>
    <t>Zídky atikové, parapetní, schodišťové a zábradelní z betonu tř. C 20/25 kamenem prokládané</t>
  </si>
  <si>
    <t>-625158605</t>
  </si>
  <si>
    <t>Stěny a příčky z betonu atikové, poprsní,schodišťové a zábradelní zídky kamenem prokládaného tř. C 20/25</t>
  </si>
  <si>
    <t>https://podminky.urs.cz/item/CS_URS_2024_01/345311106</t>
  </si>
  <si>
    <t>"0,154</t>
  </si>
  <si>
    <t>345351005</t>
  </si>
  <si>
    <t>Zřízení bednění plnostěnných zídek atikových, parapetních, zábradelních</t>
  </si>
  <si>
    <t>820512720</t>
  </si>
  <si>
    <t>Bednění atikových, poprsních, schodišťových, zábradelních zídek plnostěnných zřízení</t>
  </si>
  <si>
    <t>https://podminky.urs.cz/item/CS_URS_2024_01/345351005</t>
  </si>
  <si>
    <t>"0,789</t>
  </si>
  <si>
    <t>345351006</t>
  </si>
  <si>
    <t>Odstranění bednění plnostěnných zídek atikových, parapetních, zábradelních</t>
  </si>
  <si>
    <t>1233020583</t>
  </si>
  <si>
    <t>Bednění atikových, poprsních, schodišťových, zábradelních zídek plnostěnných odstranění</t>
  </si>
  <si>
    <t>https://podminky.urs.cz/item/CS_URS_2024_01/345351006</t>
  </si>
  <si>
    <t>3898423R</t>
  </si>
  <si>
    <t>Ukončení komínu jednoprůduchového nerez D 25 cm procházejícího střechou sklonu do 3°</t>
  </si>
  <si>
    <t>soubor</t>
  </si>
  <si>
    <t>1708380308</t>
  </si>
  <si>
    <t>Ukončení komínového tělesa komínu procházejícího střechou kónickou hlavicí, sklonu střechy do 3°, světlý průměr vložky do 25 cm</t>
  </si>
  <si>
    <t>Poznámka k položce:_x000d_
K09</t>
  </si>
  <si>
    <t>Úpravy povrchů, podlahy a osazování výplní</t>
  </si>
  <si>
    <t>612142002</t>
  </si>
  <si>
    <t>Pletivo sklovláknité vnitřních stěn provizorně přichycené</t>
  </si>
  <si>
    <t>1032475960</t>
  </si>
  <si>
    <t>Pletivo vnitřních ploch v ploše nebo pruzích, na plném podkladu sklovláknité upevněné provizorním přichycením stěn</t>
  </si>
  <si>
    <t>https://podminky.urs.cz/item/CS_URS_2024_01/612142002</t>
  </si>
  <si>
    <t>622131121</t>
  </si>
  <si>
    <t>Penetrační nátěr vnějších stěn nanášený ručně</t>
  </si>
  <si>
    <t>1486796950</t>
  </si>
  <si>
    <t>Podkladní a spojovací vrstva vnějších omítaných ploch penetrace nanášená ručně stěn</t>
  </si>
  <si>
    <t>https://podminky.urs.cz/item/CS_URS_2024_01/622131121</t>
  </si>
  <si>
    <t>622311111</t>
  </si>
  <si>
    <t>Vápenná omítka hrubá jednovrstvá zatřená vnějších stěn nanášená ručně</t>
  </si>
  <si>
    <t>219304500</t>
  </si>
  <si>
    <t>Omítka vápenná vnějších ploch nanášená ručně jednovrstvá, tloušťky do 15 mm hrubá zatřená stěn</t>
  </si>
  <si>
    <t>https://podminky.urs.cz/item/CS_URS_2024_01/622311111</t>
  </si>
  <si>
    <t>Poznámka k položce:_x000d_
DETAIL NAPOJENÍ NA SVISLOU KONSTRUKCI</t>
  </si>
  <si>
    <t>71,62*0,6</t>
  </si>
  <si>
    <t>62999R</t>
  </si>
  <si>
    <t>Zatmelení styčných spar mezi konstrukcemi trvale pružným polyuretanovým tmelem pro spáry šířky do 10 mm</t>
  </si>
  <si>
    <t>1482753593</t>
  </si>
  <si>
    <t>Poznámka k položce:_x000d_
Tmelení krycí lišty K06 - viz detail NAPOJENÍ NA SVISLOU KONSTRUKCI 1:5</t>
  </si>
  <si>
    <t>71,62</t>
  </si>
  <si>
    <t>632450121</t>
  </si>
  <si>
    <t>Vyrovnávací cementový potěr tl přes 10 do 20 mm ze suchých směsí provedený v pásu</t>
  </si>
  <si>
    <t>1320614538</t>
  </si>
  <si>
    <t>Potěr cementový vyrovnávací ze suchých směsí v pásu o průměrné (střední) tl. od 10 do 20 mm</t>
  </si>
  <si>
    <t>https://podminky.urs.cz/item/CS_URS_2024_01/632450121</t>
  </si>
  <si>
    <t>63245103R</t>
  </si>
  <si>
    <t>Vyrovnávací potěr tl od 5 do 10 mm z MC 15 provedený v ploše</t>
  </si>
  <si>
    <t>-1774623035</t>
  </si>
  <si>
    <t>Potěr cementový vyrovnávací z malty (MC-15) v ploše o průměrné (střední) tl. od 5 do 10 mm</t>
  </si>
  <si>
    <t>998</t>
  </si>
  <si>
    <t>Přesun hmot</t>
  </si>
  <si>
    <t>998011010</t>
  </si>
  <si>
    <t>Přesun hmot pro budovy zděné s omezením mechanizace pro budovy v přes 12 do 24 m</t>
  </si>
  <si>
    <t>208610459</t>
  </si>
  <si>
    <t>Přesun hmot pro budovy občanské výstavby, bydlení, výrobu a služby s nosnou svislou konstrukcí zděnou z cihel, tvárnic nebo kamene vodorovná dopravní vzdálenost do 100 m s omezením mechanizace pro budovy výšky přes 12 do 24 m</t>
  </si>
  <si>
    <t>https://podminky.urs.cz/item/CS_URS_2024_01/998011010</t>
  </si>
  <si>
    <t>712311101</t>
  </si>
  <si>
    <t>Provedení povlakové krytiny střech plochých do 10° natěradly a tmely za studena nátěrem lakem penetračním nebo asfaltovým</t>
  </si>
  <si>
    <t>544709162</t>
  </si>
  <si>
    <t>https://podminky.urs.cz/item/CS_URS_2024_01/712311101</t>
  </si>
  <si>
    <t>"(24,089+7,465+7,240+7,240+22,565+9,179)+42,972+1116,270</t>
  </si>
  <si>
    <t>M</t>
  </si>
  <si>
    <t>11163153</t>
  </si>
  <si>
    <t>emulze asfaltová penetrační</t>
  </si>
  <si>
    <t>litr</t>
  </si>
  <si>
    <t>32</t>
  </si>
  <si>
    <t>-290361182</t>
  </si>
  <si>
    <t>výměra skladby*koeficient</t>
  </si>
  <si>
    <t>VV0007*0,3</t>
  </si>
  <si>
    <t>712341559</t>
  </si>
  <si>
    <t>Provedení povlakové krytiny střech do 10° pásy NAIP přitavením v plné ploše</t>
  </si>
  <si>
    <t>-1961750816</t>
  </si>
  <si>
    <t>Provedení povlakové krytiny střech plochých do 10° pásy přitavením NAIP v plné ploše</t>
  </si>
  <si>
    <t>https://podminky.urs.cz/item/CS_URS_2024_01/712341559</t>
  </si>
  <si>
    <t>62856011</t>
  </si>
  <si>
    <t>pás asfaltový natavitelný modifikovaný SBS s vložkou z hliníkové fólie s textilií a spalitelnou PE fólií nebo jemnozrnným minerálním posypem na horním povrchu tl 4,0mm</t>
  </si>
  <si>
    <t>280182777</t>
  </si>
  <si>
    <t>1237,02*1,1655 'Přepočtené koeficientem množství</t>
  </si>
  <si>
    <t>712341715</t>
  </si>
  <si>
    <t>Provedení povlakové krytiny střech do 10° pásy NAIP přitavením zaizolování prostupů kruhového průřezu D do 300 mm</t>
  </si>
  <si>
    <t>-1423843672</t>
  </si>
  <si>
    <t>Provedení povlakové krytiny střech plochých do 10° pásy přitavením NAIP ostatní činnosti při pokládání pásů (materiál ve specifikaci) zaizolování prostupů střešní rovinou kruhový průřez, průměr do 300 mm</t>
  </si>
  <si>
    <t>https://podminky.urs.cz/item/CS_URS_2024_01/712341715</t>
  </si>
  <si>
    <t>Poznámka k položce:_x000d_
OV07</t>
  </si>
  <si>
    <t>62851036</t>
  </si>
  <si>
    <t>prostup pro kabely s integrovanou manžetou z modifikovaného asfaltového pásu DN 100</t>
  </si>
  <si>
    <t>-611421207</t>
  </si>
  <si>
    <t>712363115</t>
  </si>
  <si>
    <t>Provedení povlakové krytiny střech do 10° zaizolování prostupů kruhového průřezu D do 300 mm</t>
  </si>
  <si>
    <t>1879303774</t>
  </si>
  <si>
    <t>Provedení povlakové krytiny střech plochých do 10° fólií ostatní činnosti při pokládání hydroizolačních fólií (materiál ve specifikaci) zaizolování prostupů střešní rovinou kruhový průřez, průměr do 300 mm</t>
  </si>
  <si>
    <t>https://podminky.urs.cz/item/CS_URS_2024_01/712363115</t>
  </si>
  <si>
    <t>Poznámka k položce:_x000d_
OV06</t>
  </si>
  <si>
    <t>22</t>
  </si>
  <si>
    <t>28342013</t>
  </si>
  <si>
    <t>manžeta těsnící pro prostupy hydroizolací z PVC uzavřená kruhová vnitřní průměr 90-114</t>
  </si>
  <si>
    <t>24033167</t>
  </si>
  <si>
    <t>23</t>
  </si>
  <si>
    <t>71236335R</t>
  </si>
  <si>
    <t>Povlakové krytiny střech do 10° z tvarovaných poplastovaných lišt délky 2 m koutová lišta vnitřní rš 130 mm</t>
  </si>
  <si>
    <t>R-Položka</t>
  </si>
  <si>
    <t>26513693</t>
  </si>
  <si>
    <t>Povlakové krytiny střech plochých do 10° z tvarovaných poplastovaných lišt pro mPVC vnitřní koutová lišta rš 130 mm</t>
  </si>
  <si>
    <t>Poznámka k položce:_x000d_
K05_x000d_
VHODNÝ PRO HORKOVZDUŠNÉ PŘIVAŘENÍ_x000d_
FPO FÓLIE_x000d_
VČETNĚ PODLOŽEK, KOTVÍCÍCH PRVKŮ,_x000d_
NAPOJENÍ NA OSTATNÍ KONSTRUKCE,_x000d_
NAPOJENÍ NA SVODY AJ.</t>
  </si>
  <si>
    <t>246,55</t>
  </si>
  <si>
    <t>24</t>
  </si>
  <si>
    <t>712363357R</t>
  </si>
  <si>
    <t>Povlakové krytiny střech do 10° z tvarovaných poplastovaných lišt délky 2 m okapnice široká rš 290 mm</t>
  </si>
  <si>
    <t>-1585625888</t>
  </si>
  <si>
    <t>Povlakové krytiny střech plochých do 10° z tvarovaných poplastovaných lišt pro mPVC okapnice rš 290 mm</t>
  </si>
  <si>
    <t>Poznámka k položce:_x000d_
K02_x000d_
VHODNÝ PRO HORKOVZDUŠNÉ PŘIVAŘENÍ_x000d_
FPO FÓLIE_x000d_
VČETNĚ PODLOŽEK, KOTVÍCÍCH PRVKŮ,_x000d_
NAPOJENÍ NA OSTATNÍ KONSTRUKCE,_x000d_
NAPOJENÍ NA SVODY AJ.</t>
  </si>
  <si>
    <t>111,7</t>
  </si>
  <si>
    <t>25</t>
  </si>
  <si>
    <t>712363358</t>
  </si>
  <si>
    <t>Povlakové krytiny střech do 10° z tvarovaných poplastovaných lišt délky 2 m závětrná lišta rš 250 mm</t>
  </si>
  <si>
    <t>1763220204</t>
  </si>
  <si>
    <t>Povlakové krytiny střech plochých do 10° z tvarovaných poplastovaných lišt pro mPVC závětrná lišta rš 250 mm</t>
  </si>
  <si>
    <t>https://podminky.urs.cz/item/CS_URS_2024_01/712363358</t>
  </si>
  <si>
    <t>Poznámka k položce:_x000d_
K03_x000d_
VHODNÝ PRO HORKOVZDUŠNÉ PŘIVAŘENÍ_x000d_
FPO FÓLIE_x000d_
VČETNĚ PODLOŽEK, KOTVÍCÍCH PRVKŮ,_x000d_
NAPOJENÍ NA OSTATNÍ KONSTRUKCE,_x000d_
NAPOJENÍ NA SVODY AJ.</t>
  </si>
  <si>
    <t>93,97</t>
  </si>
  <si>
    <t>26</t>
  </si>
  <si>
    <t>712363362</t>
  </si>
  <si>
    <t>Povlakové krytiny střech do 10° z tvarovaných poplastovaných lišt délky 2 m tmelící lišta rš 100 mm</t>
  </si>
  <si>
    <t>-1545941733</t>
  </si>
  <si>
    <t>Povlakové krytiny střech plochých do 10° z tvarovaných poplastovaných lišt pro mPVC tmelící lišta rš 100 mm</t>
  </si>
  <si>
    <t>https://podminky.urs.cz/item/CS_URS_2024_01/712363362</t>
  </si>
  <si>
    <t>Poznámka k položce:_x000d_
K04_x000d_
VHODNÝ PRO HORKOVZDUŠNÉ PŘIVAŘENÍ_x000d_
FPO FÓLIE_x000d_
VČETNĚ PODLOŽEK, KOTVÍCÍCH PRVKŮ,_x000d_
NAPOJENÍ NA OSTATNÍ KONSTRUKCE,_x000d_
NAPOJENÍ NA SVODY AJ.</t>
  </si>
  <si>
    <t>27</t>
  </si>
  <si>
    <t>712363604</t>
  </si>
  <si>
    <t>Provedení povlakové krytiny střech plochých do 10° z mechanicky kotvených hydroizolačních fólií včetně položení fólie a horkovzdušného svaření tl. tepelné izolace přes 240 mm budovy výšky do 18 m, kotvené do betonu vnitřní pole</t>
  </si>
  <si>
    <t>-935702508</t>
  </si>
  <si>
    <t>https://podminky.urs.cz/item/CS_URS_2024_01/712363604</t>
  </si>
  <si>
    <t>F0001*0,8</t>
  </si>
  <si>
    <t>28</t>
  </si>
  <si>
    <t>28329022</t>
  </si>
  <si>
    <t>fólie hydroizolační střešní TPO (FPO), mechanicky kotvená tl 1,8mm</t>
  </si>
  <si>
    <t>-1795304720</t>
  </si>
  <si>
    <t>F0001*1,15</t>
  </si>
  <si>
    <t>29</t>
  </si>
  <si>
    <t>712363605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</si>
  <si>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</si>
  <si>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1714395629</t>
  </si>
  <si>
    <t>https://podminky.urs.cz/item/CS_URS_2024_01/712363605</t>
  </si>
  <si>
    <t>F0001*0,1</t>
  </si>
  <si>
    <t>30</t>
  </si>
  <si>
    <t>712363606</t>
  </si>
  <si>
    <t>Provedení povlakové krytiny střech plochých do 10° z mechanicky kotvených hydroizolačních fólií včetně položení fólie a horkovzdušného svaření tl. tepelné izolace přes 240 mm budovy výšky do 18 m, kotvené do betonu rohové pole</t>
  </si>
  <si>
    <t>553174618</t>
  </si>
  <si>
    <t>https://podminky.urs.cz/item/CS_URS_2024_01/712363606</t>
  </si>
  <si>
    <t>31</t>
  </si>
  <si>
    <t>712861703</t>
  </si>
  <si>
    <t>Provedení povlakové krytiny vytažením na konstrukce fólií přilepenou v plné ploše</t>
  </si>
  <si>
    <t>-641924556</t>
  </si>
  <si>
    <t>Provedení povlakové krytiny střech samostatným vytažením izolačního povlaku fólií na konstrukce převyšující úroveň střechy, přilepenou lepidlem v plné ploše</t>
  </si>
  <si>
    <t>https://podminky.urs.cz/item/CS_URS_2024_01/712861703</t>
  </si>
  <si>
    <t>"(24,089+7,465+7,240+7,240+22,565+9,179)+42,972</t>
  </si>
  <si>
    <t>-1712686063</t>
  </si>
  <si>
    <t>120,75*1,2 'Přepočtené koeficientem množství</t>
  </si>
  <si>
    <t>33</t>
  </si>
  <si>
    <t>712998004</t>
  </si>
  <si>
    <t>Montáž atikového chrliče z PVC DN 110</t>
  </si>
  <si>
    <t>-1929753514</t>
  </si>
  <si>
    <t>Provedení povlakové krytiny střech - ostatní práce montáž odvodňovacího prvku atikového chrliče z PVC na dešťovou vodu DN 110</t>
  </si>
  <si>
    <t>https://podminky.urs.cz/item/CS_URS_2024_01/712998004</t>
  </si>
  <si>
    <t>Poznámka k položce:_x000d_
OV04</t>
  </si>
  <si>
    <t>34</t>
  </si>
  <si>
    <t>56231123</t>
  </si>
  <si>
    <t>chrlič vyhřívaný s manžetou pro PVC-P hydroizolaci plochých střech DN 50/75/110/125/160</t>
  </si>
  <si>
    <t>-629991278</t>
  </si>
  <si>
    <t>35</t>
  </si>
  <si>
    <t>712998202R</t>
  </si>
  <si>
    <t>Montáž bezpečnostního přepadu z PVC do DN 125</t>
  </si>
  <si>
    <t>1597574087</t>
  </si>
  <si>
    <t>Provedení povlakové krytiny střech - ostatní práce montáž odvodňovacího prvku nouzového atikového přepadu z PVC na dešťovou vodu do DN 125</t>
  </si>
  <si>
    <t>Poznámka k položce:_x000d_
OV05</t>
  </si>
  <si>
    <t>36</t>
  </si>
  <si>
    <t>56231128</t>
  </si>
  <si>
    <t>pojistný přepad ploché střechy s manžetou pro PVC-P hydroizolaci DN 50, DN 75, DN 110, DN 125</t>
  </si>
  <si>
    <t>-712852931</t>
  </si>
  <si>
    <t>37</t>
  </si>
  <si>
    <t>712999003</t>
  </si>
  <si>
    <t>Montáž PVC-P manžety pro aplikaci fotovoltaických nebo solárních panelů</t>
  </si>
  <si>
    <t>984909753</t>
  </si>
  <si>
    <t>Provedení povlakové krytiny střech - ostatní práce montáž profilu pro aplikaci fotvoltaických nebo solárních panelů bez perforace hydroizolace PVC-P manžety</t>
  </si>
  <si>
    <t>https://podminky.urs.cz/item/CS_URS_2024_01/712999003</t>
  </si>
  <si>
    <t>Poznámka k položce:_x000d_
Bude účtováno dle skutečnsoti na základě dokumentace dodavatele FVE</t>
  </si>
  <si>
    <t>39*2</t>
  </si>
  <si>
    <t>38</t>
  </si>
  <si>
    <t>28341000</t>
  </si>
  <si>
    <t>manžeta PVC-P pro systémové řešení montáže fotovoltaikých nebo solárních panelů bez perforace hydroizolace</t>
  </si>
  <si>
    <t>90304114</t>
  </si>
  <si>
    <t>39</t>
  </si>
  <si>
    <t>998712113</t>
  </si>
  <si>
    <t>Přesun hmot tonážní pro krytiny povlakové s omezením mechanizace v objektech v přes 12 do 24 m</t>
  </si>
  <si>
    <t>806608793</t>
  </si>
  <si>
    <t>Přesun hmot pro povlakové krytiny stanovený z hmotnosti přesunovaného materiálu vodorovná dopravní vzdálenost do 50 m s omezením mechanizace v objektech výšky přes 12 do 24 m</t>
  </si>
  <si>
    <t>https://podminky.urs.cz/item/CS_URS_2024_01/998712113</t>
  </si>
  <si>
    <t>40</t>
  </si>
  <si>
    <t>713141151</t>
  </si>
  <si>
    <t>Montáž tepelné izolace střech plochých rohožemi, pásy, deskami, dílci, bloky (izolační materiál ve specifikaci) kladenými volně jednovrstvá</t>
  </si>
  <si>
    <t>423493233</t>
  </si>
  <si>
    <t>https://podminky.urs.cz/item/CS_URS_2024_01/713141151</t>
  </si>
  <si>
    <t>41</t>
  </si>
  <si>
    <t>28375991</t>
  </si>
  <si>
    <t>deska EPS 150 pro konstrukce s vysokým zatížením λ=0,035 tl 160mm</t>
  </si>
  <si>
    <t>565071805</t>
  </si>
  <si>
    <t>F0001*1,02</t>
  </si>
  <si>
    <t>42</t>
  </si>
  <si>
    <t>713141212</t>
  </si>
  <si>
    <t>Montáž izolace tepelné střech plochých lepené nízkoexpanzní (PUR) pěnou atikový klín</t>
  </si>
  <si>
    <t>1857423328</t>
  </si>
  <si>
    <t>Montáž tepelné izolace střech plochých atikovými klíny přilepenými za studena nízkoexpanzní (PUR) pěnou</t>
  </si>
  <si>
    <t>https://podminky.urs.cz/item/CS_URS_2024_01/713141212</t>
  </si>
  <si>
    <t>"(48,177+14,929+14,480+14,480+45,130+18,357)+71,620</t>
  </si>
  <si>
    <t>43</t>
  </si>
  <si>
    <t>63152006</t>
  </si>
  <si>
    <t>klín atikový přechodný minerální plochých střech tl 60x60mm</t>
  </si>
  <si>
    <t>2123389899</t>
  </si>
  <si>
    <t>227,173*1,05 'Přepočtené koeficientem množství</t>
  </si>
  <si>
    <t>44</t>
  </si>
  <si>
    <t>713141253</t>
  </si>
  <si>
    <t>Montáž tepelné izolace střech plochých mechanické přikotvení šrouby včetně dodávky šroubů, bez položení tepelné izolace tl. izolace přes 200 do 240 mm do betonu</t>
  </si>
  <si>
    <t>-149738367</t>
  </si>
  <si>
    <t>https://podminky.urs.cz/item/CS_URS_2024_01/713141253</t>
  </si>
  <si>
    <t>45</t>
  </si>
  <si>
    <t>713141311</t>
  </si>
  <si>
    <t>Montáž tepelné izolace střech plochých spádovými klíny v ploše kladenými volně</t>
  </si>
  <si>
    <t>664747932</t>
  </si>
  <si>
    <t>https://podminky.urs.cz/item/CS_URS_2024_01/713141311</t>
  </si>
  <si>
    <t>46</t>
  </si>
  <si>
    <t>28376141</t>
  </si>
  <si>
    <t>klín izolační spád do 5% EPS 100</t>
  </si>
  <si>
    <t>-177690646</t>
  </si>
  <si>
    <t>F0001*0,0816</t>
  </si>
  <si>
    <t>47</t>
  </si>
  <si>
    <t>713141358</t>
  </si>
  <si>
    <t>Montáž spádové izolace na zhlaví atiky š do 500 mm ukotvené šrouby</t>
  </si>
  <si>
    <t>-1140306669</t>
  </si>
  <si>
    <t>Montáž tepelné izolace střech plochých spádovými klíny na zhlaví atiky šířky do 500 mm mechanicky ukotvenými šrouby</t>
  </si>
  <si>
    <t>https://podminky.urs.cz/item/CS_URS_2024_01/713141358</t>
  </si>
  <si>
    <t>"(51,226+14,384+35,101+3,502+18,357)</t>
  </si>
  <si>
    <t>48</t>
  </si>
  <si>
    <t>28376140</t>
  </si>
  <si>
    <t>klín izolační spád do 5% EPS 70</t>
  </si>
  <si>
    <t>-150662708</t>
  </si>
  <si>
    <t>122,57*0,02 'Přepočtené koeficientem množství</t>
  </si>
  <si>
    <t>49</t>
  </si>
  <si>
    <t>713-R1</t>
  </si>
  <si>
    <t xml:space="preserve">Vyplěnění dutin minerální vatou </t>
  </si>
  <si>
    <t>329587181</t>
  </si>
  <si>
    <t>50</t>
  </si>
  <si>
    <t>998713113</t>
  </si>
  <si>
    <t>Přesun hmot tonážní pro izolace tepelné s omezením mechanizace v objektech v přes 12 do 24 m</t>
  </si>
  <si>
    <t>150251951</t>
  </si>
  <si>
    <t>Přesun hmot pro izolace tepelné stanovený z hmotnosti přesunovaného materiálu vodorovná dopravní vzdálenost do 50 m s omezením mechanizace v objektech výšky přes 12 m do 24 m</t>
  </si>
  <si>
    <t>https://podminky.urs.cz/item/CS_URS_2024_01/998713113</t>
  </si>
  <si>
    <t>721</t>
  </si>
  <si>
    <t>Zdravotechnika - vnitřní kanalizace</t>
  </si>
  <si>
    <t>51</t>
  </si>
  <si>
    <t>721279153</t>
  </si>
  <si>
    <t>Montáž hlavice ventilační polypropylen PP DN 110 ostatní typ</t>
  </si>
  <si>
    <t>451706107</t>
  </si>
  <si>
    <t>Ventilační hlavice montáž ventilační hlavice z polypropylenu (PP) ostatních typů DN 110</t>
  </si>
  <si>
    <t>https://podminky.urs.cz/item/CS_URS_2024_01/721279153</t>
  </si>
  <si>
    <t>Poznámka k položce:_x000d_
OV03</t>
  </si>
  <si>
    <t>52</t>
  </si>
  <si>
    <t>28612264</t>
  </si>
  <si>
    <t>hlavice ventilační plastová PP DN 110</t>
  </si>
  <si>
    <t>97035085</t>
  </si>
  <si>
    <t>53</t>
  </si>
  <si>
    <t>998721113</t>
  </si>
  <si>
    <t>Přesun hmot tonážní pro vnitřní kanalizaci s omezením mechanizace v objektech v přes 12 do 24 m</t>
  </si>
  <si>
    <t>-664909154</t>
  </si>
  <si>
    <t>Přesun hmot pro vnitřní kanalizaci stanovený z hmotnosti přesunovaného materiálu vodorovná dopravní vzdálenost do 50 m s omezením mechanizace v objektech výšky přes 12 do 24 m</t>
  </si>
  <si>
    <t>https://podminky.urs.cz/item/CS_URS_2024_01/998721113</t>
  </si>
  <si>
    <t>751</t>
  </si>
  <si>
    <t>Vzduchotechnika</t>
  </si>
  <si>
    <t>54</t>
  </si>
  <si>
    <t>751398023</t>
  </si>
  <si>
    <t>Montáž větrací mřížky stěnové přes 0,100 do 0,150 m2</t>
  </si>
  <si>
    <t>-858853638</t>
  </si>
  <si>
    <t>Montáž ostatních zařízení větrací mřížky stěnové, průřezu přes 0,100 do 0,150 m2</t>
  </si>
  <si>
    <t>https://podminky.urs.cz/item/CS_URS_2024_01/751398023</t>
  </si>
  <si>
    <t>Poznámka k položce:_x000d_
OV01</t>
  </si>
  <si>
    <t>55</t>
  </si>
  <si>
    <t>4297237R</t>
  </si>
  <si>
    <t>mřížka stěnová uzavřená jednořadá kovová úhel lamel do 45° 500x250mm</t>
  </si>
  <si>
    <t>1283718720</t>
  </si>
  <si>
    <t>56</t>
  </si>
  <si>
    <t>998751112</t>
  </si>
  <si>
    <t>Přesun hmot tonážní pro vzduchotechniku s omezením mechanizace v objektech v přes 12 do 24 m</t>
  </si>
  <si>
    <t>-461108713</t>
  </si>
  <si>
    <t>Přesun hmot pro vzduchotechniku stanovený z hmotnosti přesunovaného materiálu vodorovná dopravní vzdálenost do 100 m s omezením mechanizace v objektech výšky přes 12 do 24 m</t>
  </si>
  <si>
    <t>https://podminky.urs.cz/item/CS_URS_2024_01/998751112</t>
  </si>
  <si>
    <t>762</t>
  </si>
  <si>
    <t>Konstrukce tesařské</t>
  </si>
  <si>
    <t>57</t>
  </si>
  <si>
    <t>762361323</t>
  </si>
  <si>
    <t>Konstrukční a vyrovnávací vrstva pod klempířské prvky (atiky) z desek cementotřískových tl 24 mm</t>
  </si>
  <si>
    <t>-511332970</t>
  </si>
  <si>
    <t>Konstrukční vrstva pod klempířské prvky pro oplechování horních ploch zdí a nadezdívek (atik) z desek cementotřískových šroubovaných do podkladu, tloušťky desky 24 mm</t>
  </si>
  <si>
    <t>https://podminky.urs.cz/item/CS_URS_2024_01/762361323</t>
  </si>
  <si>
    <t>58</t>
  </si>
  <si>
    <t>762430017</t>
  </si>
  <si>
    <t>Obložení stěn z cementotřískových desek tl 22 mm na sraz šroubovaných</t>
  </si>
  <si>
    <t>1775113140</t>
  </si>
  <si>
    <t>Obložení stěn z cementotřískových desek šroubovaných na sraz, tloušťky desky 22 mm</t>
  </si>
  <si>
    <t>https://podminky.urs.cz/item/CS_URS_2024_01/762430017</t>
  </si>
  <si>
    <t>Poznámka k položce:_x000d_
DETAIL OKAPU</t>
  </si>
  <si>
    <t>111,7*0,19</t>
  </si>
  <si>
    <t>59</t>
  </si>
  <si>
    <t>7628121R</t>
  </si>
  <si>
    <t>Montáž vrchního záklopu z hoblovaných prken na sraz spáry nekryté</t>
  </si>
  <si>
    <t>-2046980123</t>
  </si>
  <si>
    <t>Poznámka k položce:_x000d_
Fošna pro kotvení okapu a žlabu - viz DETAIL OKAPU 1:5</t>
  </si>
  <si>
    <t>60</t>
  </si>
  <si>
    <t>60511130</t>
  </si>
  <si>
    <t>řezivo stavební fošny prismované středové š 160-220mm dl 2-5m</t>
  </si>
  <si>
    <t>-1653206065</t>
  </si>
  <si>
    <t>111,7*0,23*0,04</t>
  </si>
  <si>
    <t>61</t>
  </si>
  <si>
    <t>762-R1</t>
  </si>
  <si>
    <t>Dodávka a montáž dřevěných patek - podklad pro fošnu (á 500 mm)</t>
  </si>
  <si>
    <t>-1302711465</t>
  </si>
  <si>
    <t>Poznámka k položce:_x000d_
viz Detail okapu</t>
  </si>
  <si>
    <t>62</t>
  </si>
  <si>
    <t>998762113</t>
  </si>
  <si>
    <t>Přesun hmot tonážní pro kce tesařské s omezením mechanizace v objektech v přes 12 do 24 m</t>
  </si>
  <si>
    <t>144448395</t>
  </si>
  <si>
    <t>Přesun hmot pro konstrukce tesařské stanovený z hmotnosti přesunovaného materiálu vodorovná dopravní vzdálenost do 50 m s omezením mechanizace v objektech výšky přes 12 do 24 m</t>
  </si>
  <si>
    <t>https://podminky.urs.cz/item/CS_URS_2024_01/998762113</t>
  </si>
  <si>
    <t>63</t>
  </si>
  <si>
    <t>764214611</t>
  </si>
  <si>
    <t>Oplechování horních ploch a atik bez rohů z Pz s povrch úpravou mechanicky kotvené rš přes 800 mm</t>
  </si>
  <si>
    <t>1214724763</t>
  </si>
  <si>
    <t>Oplechování horních ploch zdí a nadezdívek (atik) z pozinkovaného plechu s povrchovou úpravou mechanicky kotvené přes rš 800 mm</t>
  </si>
  <si>
    <t>https://podminky.urs.cz/item/CS_URS_2024_01/764214611</t>
  </si>
  <si>
    <t>Poznámka k položce:_x000d_
K07_x000d_
OPLECHOVÁNÍ STŘÍŠEK_x000d_
ŠACHET</t>
  </si>
  <si>
    <t>13,2</t>
  </si>
  <si>
    <t>64</t>
  </si>
  <si>
    <t>764215446</t>
  </si>
  <si>
    <t>Příplatek za zvýšenou pracnost při oplechování rohů nadezdívek (atik) z Pz plechu rš přes 400 mm</t>
  </si>
  <si>
    <t>-189855667</t>
  </si>
  <si>
    <t>Oplechování horních ploch zdí a nadezdívek (atik) z pozinkovaného plechu Příplatek k cenám za zvýšenou pracnost při provedení rohu nebo koutu přes rš 400 mm</t>
  </si>
  <si>
    <t>https://podminky.urs.cz/item/CS_URS_2024_01/764215446</t>
  </si>
  <si>
    <t xml:space="preserve">Poznámka k položce:_x000d_
K01_x000d_
</t>
  </si>
  <si>
    <t>65</t>
  </si>
  <si>
    <t>764311403</t>
  </si>
  <si>
    <t>Lemování rovných zdí střech s krytinou prejzovou nebo vlnitou z Pz plechu rš 250 mm</t>
  </si>
  <si>
    <t>-969972666</t>
  </si>
  <si>
    <t>Lemování zdí z pozinkovaného plechu boční nebo horní rovné, střech s krytinou prejzovou nebo vlnitou rš 250 mm</t>
  </si>
  <si>
    <t>https://podminky.urs.cz/item/CS_URS_2024_01/764311403</t>
  </si>
  <si>
    <t>Poznámka k položce:_x000d_
K06</t>
  </si>
  <si>
    <t>66</t>
  </si>
  <si>
    <t>764511662</t>
  </si>
  <si>
    <t>Kotlík hranatý pro podokapní žlaby z Pz s povrchovou úpravou 330/100 mm</t>
  </si>
  <si>
    <t>-741791166</t>
  </si>
  <si>
    <t>Žlab podokapní z pozinkovaného plechu s povrchovou úpravou včetně háků a čel kotlík hranatý, rš žlabu/průměr svodu 330/100 mm</t>
  </si>
  <si>
    <t>https://podminky.urs.cz/item/CS_URS_2024_01/764511662</t>
  </si>
  <si>
    <t>Poznámka k položce:_x000d_
K07</t>
  </si>
  <si>
    <t>67</t>
  </si>
  <si>
    <t>7645116R</t>
  </si>
  <si>
    <t>Žlab podokapní hranatý z Pz s povrchovou úpravou rš 590 mm</t>
  </si>
  <si>
    <t>-1394472383</t>
  </si>
  <si>
    <t>Žlab podokapní z pozinkovaného plechu s povrchovou úpravou včetně háků a čel hranatý rš 590 mm</t>
  </si>
  <si>
    <t>Poznámka k položce:_x000d_
K01</t>
  </si>
  <si>
    <t>68</t>
  </si>
  <si>
    <t>764518622</t>
  </si>
  <si>
    <t>Svody kruhové včetně objímek, kolen, odskoků z Pz s povrchovou úpravou průměru 100 mm</t>
  </si>
  <si>
    <t>1527761894</t>
  </si>
  <si>
    <t>Svod z pozinkovaného plechu s upraveným povrchem včetně objímek, kolen a odskoků kruhový, průměru 100 mm</t>
  </si>
  <si>
    <t>https://podminky.urs.cz/item/CS_URS_2024_01/764518622</t>
  </si>
  <si>
    <t>Poznámka k položce:_x000d_
K08</t>
  </si>
  <si>
    <t>130</t>
  </si>
  <si>
    <t>69</t>
  </si>
  <si>
    <t>998764113</t>
  </si>
  <si>
    <t>Přesun hmot tonážní pro konstrukce klempířské s omezením mechanizace v objektech v přes 12 do 24 m</t>
  </si>
  <si>
    <t>-1158989344</t>
  </si>
  <si>
    <t>Přesun hmot pro konstrukce klempířské stanovený z hmotnosti přesunovaného materiálu vodorovná dopravní vzdálenost do 50 m s omezením mechanizace v objektech výšky přes 12 do 24 m</t>
  </si>
  <si>
    <t>https://podminky.urs.cz/item/CS_URS_2024_01/998764113</t>
  </si>
  <si>
    <t>70</t>
  </si>
  <si>
    <t>767810113</t>
  </si>
  <si>
    <t>Montáž mřížek větracích čtyřhranných průřezu přes 0,04 do 0,09 m2</t>
  </si>
  <si>
    <t>836760833</t>
  </si>
  <si>
    <t>Montáž větracích mřížek ocelových čtyřhranných, průřezu přes 0,04 do 0,09 m2</t>
  </si>
  <si>
    <t>https://podminky.urs.cz/item/CS_URS_2024_01/767810113</t>
  </si>
  <si>
    <t>Poznámka k položce:_x000d_
OV02</t>
  </si>
  <si>
    <t>71</t>
  </si>
  <si>
    <t>5534141R</t>
  </si>
  <si>
    <t>průvětrník mřížový hliníkový s lamelami 250x250mm</t>
  </si>
  <si>
    <t>-824583053</t>
  </si>
  <si>
    <t>72</t>
  </si>
  <si>
    <t>998767113</t>
  </si>
  <si>
    <t>Přesun hmot tonážní pro zámečnické konstrukce s omezením mechanizace v objektech v přes 12 do 24 m</t>
  </si>
  <si>
    <t>874013844</t>
  </si>
  <si>
    <t>Přesun hmot pro zámečnické konstrukce stanovený z hmotnosti přesunovaného materiálu vodorovná dopravní vzdálenost do 50 m s omezením mechanizace v objektech výšky přes 12 do 24 m</t>
  </si>
  <si>
    <t>https://podminky.urs.cz/item/CS_URS_2024_01/998767113</t>
  </si>
  <si>
    <t>03 - Hromosvod</t>
  </si>
  <si>
    <t>D8 - Hromosvod, uzemnění - provedení AlMgSi</t>
  </si>
  <si>
    <t>D8</t>
  </si>
  <si>
    <t>Hromosvod, uzemnění - provedení AlMgSi</t>
  </si>
  <si>
    <t>Pol70</t>
  </si>
  <si>
    <t>jímací vedení AlMgSi pr.8mm</t>
  </si>
  <si>
    <t>-1278697553</t>
  </si>
  <si>
    <t>(51,022+28,749+15,682+16,650+16,548+14,480+12,489+12,396+58,029+58,028+58,028)</t>
  </si>
  <si>
    <t>Pol71</t>
  </si>
  <si>
    <t>izolovaný drát AlMgSi pr.8mm</t>
  </si>
  <si>
    <t>-32515245</t>
  </si>
  <si>
    <t>15*16</t>
  </si>
  <si>
    <t>Pol72</t>
  </si>
  <si>
    <t>svorka spojovací, křížová SK</t>
  </si>
  <si>
    <t>ks</t>
  </si>
  <si>
    <t>1721175916</t>
  </si>
  <si>
    <t>80</t>
  </si>
  <si>
    <t>Pol73</t>
  </si>
  <si>
    <t>svorka připojovací SP</t>
  </si>
  <si>
    <t>2007527082</t>
  </si>
  <si>
    <t>Pol74</t>
  </si>
  <si>
    <t>svorka zkušební SZ</t>
  </si>
  <si>
    <t>1365620702</t>
  </si>
  <si>
    <t>Pol75</t>
  </si>
  <si>
    <t>svorka spojovací SS</t>
  </si>
  <si>
    <t>-371936920</t>
  </si>
  <si>
    <t>Pol76</t>
  </si>
  <si>
    <t>podp. vedení (střecha)</t>
  </si>
  <si>
    <t>1459713762</t>
  </si>
  <si>
    <t>310</t>
  </si>
  <si>
    <t>Pol77</t>
  </si>
  <si>
    <t>jímací tyč s rovným koncem JR1,5</t>
  </si>
  <si>
    <t>515315252</t>
  </si>
  <si>
    <t>Pol77.2</t>
  </si>
  <si>
    <t>jímací tyč s rovným koncem JR2,0</t>
  </si>
  <si>
    <t>-839319661</t>
  </si>
  <si>
    <t>Pol78</t>
  </si>
  <si>
    <t>pomocný jímač</t>
  </si>
  <si>
    <t>-553049935</t>
  </si>
  <si>
    <t>Pol79</t>
  </si>
  <si>
    <t>svorka k jímací tyči SJ</t>
  </si>
  <si>
    <t>-1695823414</t>
  </si>
  <si>
    <t>17+8+5</t>
  </si>
  <si>
    <t>Pol80</t>
  </si>
  <si>
    <t>podpěra vedení na zeď</t>
  </si>
  <si>
    <t>1135926352</t>
  </si>
  <si>
    <t>240/1,5</t>
  </si>
  <si>
    <t>Pol81</t>
  </si>
  <si>
    <t>označovací štítek</t>
  </si>
  <si>
    <t>270749338</t>
  </si>
  <si>
    <t>Pol82</t>
  </si>
  <si>
    <t>krabice pro zkušební svorku</t>
  </si>
  <si>
    <t>1174456553</t>
  </si>
  <si>
    <t>Pol83</t>
  </si>
  <si>
    <t xml:space="preserve">zemnící tyč T </t>
  </si>
  <si>
    <t>725736993</t>
  </si>
  <si>
    <t>15*2</t>
  </si>
  <si>
    <t>Pol84</t>
  </si>
  <si>
    <t>drát FeZn d=10mm</t>
  </si>
  <si>
    <t>-630014287</t>
  </si>
  <si>
    <t>Pol85</t>
  </si>
  <si>
    <t>protikorozní nátěr</t>
  </si>
  <si>
    <t>-313288648</t>
  </si>
  <si>
    <t>Pol86</t>
  </si>
  <si>
    <t>prořez</t>
  </si>
  <si>
    <t>2056101118</t>
  </si>
  <si>
    <t>Pol98</t>
  </si>
  <si>
    <t>Drobný montážní materiál vč. mont.</t>
  </si>
  <si>
    <t>1331461885</t>
  </si>
  <si>
    <t>VON - Vedlejší a ostatní práce</t>
  </si>
  <si>
    <t>VRN - Vedlejší rozpočtové náklady</t>
  </si>
  <si>
    <t xml:space="preserve">    VRN4 - Inženýrská činnost</t>
  </si>
  <si>
    <t>VRN1 - Průzkumné, geodetické a projektové práce</t>
  </si>
  <si>
    <t>VRN3 - Zařízení staveniště</t>
  </si>
  <si>
    <t>VRN6 - Územní vlivy</t>
  </si>
  <si>
    <t>VRN9 - Ostatní náklady</t>
  </si>
  <si>
    <t>VRN</t>
  </si>
  <si>
    <t>Vedlejší rozpočtové náklady</t>
  </si>
  <si>
    <t>VRN4</t>
  </si>
  <si>
    <t>Inženýrská činnost</t>
  </si>
  <si>
    <t>042503000</t>
  </si>
  <si>
    <t>Plán BOZP na staveništi</t>
  </si>
  <si>
    <t>1024</t>
  </si>
  <si>
    <t>-905272790</t>
  </si>
  <si>
    <t>https://podminky.urs.cz/item/CS_URS_2024_01/042503000</t>
  </si>
  <si>
    <t>043103000</t>
  </si>
  <si>
    <t>Zkoušky bez rozlišení</t>
  </si>
  <si>
    <t>-1948414874</t>
  </si>
  <si>
    <t>https://podminky.urs.cz/item/CS_URS_2024_01/043103000</t>
  </si>
  <si>
    <t>Poznámka k položce:_x000d_
Výtahové zkoušky kotvení střešní folie</t>
  </si>
  <si>
    <t>VRN1</t>
  </si>
  <si>
    <t>Průzkumné, geodetické a projektové práce</t>
  </si>
  <si>
    <t>010001000</t>
  </si>
  <si>
    <t>-1718427902</t>
  </si>
  <si>
    <t>https://podminky.urs.cz/item/CS_URS_2024_01/010001000</t>
  </si>
  <si>
    <t>013254000</t>
  </si>
  <si>
    <t>Dokumentace skutečného provedení stavby</t>
  </si>
  <si>
    <t>1458502678</t>
  </si>
  <si>
    <t>https://podminky.urs.cz/item/CS_URS_2024_01/013254000</t>
  </si>
  <si>
    <t>VRN3</t>
  </si>
  <si>
    <t>Zařízení staveniště</t>
  </si>
  <si>
    <t>030001000</t>
  </si>
  <si>
    <t>2014503464</t>
  </si>
  <si>
    <t>https://podminky.urs.cz/item/CS_URS_2024_01/030001000</t>
  </si>
  <si>
    <t>VRN6</t>
  </si>
  <si>
    <t>Územní vlivy</t>
  </si>
  <si>
    <t>065002000</t>
  </si>
  <si>
    <t>Mimostaveništní doprava materiálů</t>
  </si>
  <si>
    <t>-941151946</t>
  </si>
  <si>
    <t>https://podminky.urs.cz/item/CS_URS_2024_01/065002000</t>
  </si>
  <si>
    <t>VRN9</t>
  </si>
  <si>
    <t>Ostatní náklady</t>
  </si>
  <si>
    <t>090001000</t>
  </si>
  <si>
    <t>1982859349</t>
  </si>
  <si>
    <t>https://podminky.urs.cz/item/CS_URS_2024_01/090001000</t>
  </si>
  <si>
    <t>091003000</t>
  </si>
  <si>
    <t>Ostatní náklady bez rozlišení</t>
  </si>
  <si>
    <t>-1999441443</t>
  </si>
  <si>
    <t>https://podminky.urs.cz/item/CS_URS_2024_01/091003000</t>
  </si>
  <si>
    <t>SEZNAM FIGUR</t>
  </si>
  <si>
    <t>Výměra</t>
  </si>
  <si>
    <t xml:space="preserve"> 01</t>
  </si>
  <si>
    <t>(36,577+14,526+14,452+18,321+35,032+3,495)</t>
  </si>
  <si>
    <t>Použití figury:</t>
  </si>
  <si>
    <t xml:space="preserve"> 02</t>
  </si>
  <si>
    <t>Nový výkaz (1)</t>
  </si>
  <si>
    <t>VV0002</t>
  </si>
  <si>
    <t>Nový výkaz (2)</t>
  </si>
  <si>
    <t>(19,500+8,830+13,310+1,540+7,350)</t>
  </si>
  <si>
    <t>VV0005</t>
  </si>
  <si>
    <t>Nový výkaz (5)</t>
  </si>
  <si>
    <t>(24,089+7,465+7,240+7,240+22,565+9,179)+42,972+1116,270</t>
  </si>
  <si>
    <t>VV0006</t>
  </si>
  <si>
    <t>Nový výkaz (6)</t>
  </si>
  <si>
    <t>(24,089+7,465+7,240+7,240+22,565+9,179)+42,972</t>
  </si>
  <si>
    <t>(48,177+14,929+14,480+14,480+45,130+18,357)+71,620</t>
  </si>
  <si>
    <t>(51,226+14,384+35,101+3,502+18,357)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</si>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</sst>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u/>
      <sz val="8"/>
      <color theme="1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9"/>
      <color theme="1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6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40" fillId="0" borderId="0" xfId="1" applyFont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3" fillId="0" borderId="17" xfId="1" applyFont="1" applyBorder="1" applyAlignment="1">
      <alignment vertical="center" wrapText="1"/>
    </xf>
    <xf numFmtId="0" fontId="44" fillId="0" borderId="23" xfId="0" applyFont="1" applyBorder="1" applyAlignment="1">
      <alignment horizontal="left" vertical="center" wrapText="1"/>
    </xf>
    <xf numFmtId="167" fontId="44" fillId="0" borderId="19" xfId="0" applyNumberFormat="1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44" fillId="0" borderId="17" xfId="0" applyFont="1" applyBorder="1" applyAlignment="1">
      <alignment horizontal="left" vertical="center" wrapText="1"/>
    </xf>
    <xf numFmtId="0" fontId="44" fillId="0" borderId="23" xfId="0" applyFont="1" applyBorder="1" applyAlignment="1">
      <alignment horizontal="left" vertical="center"/>
    </xf>
    <xf numFmtId="167" fontId="44" fillId="0" borderId="19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5" fillId="0" borderId="24" xfId="0" applyFont="1" applyBorder="1" applyAlignment="1">
      <alignment vertical="center" wrapText="1"/>
    </xf>
    <xf numFmtId="0" fontId="45" fillId="0" borderId="25" xfId="0" applyFont="1" applyBorder="1" applyAlignment="1">
      <alignment vertical="center" wrapText="1"/>
    </xf>
    <xf numFmtId="0" fontId="45" fillId="0" borderId="26" xfId="0" applyFont="1" applyBorder="1" applyAlignment="1">
      <alignment vertical="center" wrapText="1"/>
    </xf>
    <xf numFmtId="0" fontId="45" fillId="0" borderId="27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5" fillId="0" borderId="28" xfId="0" applyFont="1" applyBorder="1" applyAlignment="1">
      <alignment horizontal="center" vertical="center" wrapText="1"/>
    </xf>
    <xf numFmtId="0" fontId="45" fillId="0" borderId="27" xfId="0" applyFont="1" applyBorder="1" applyAlignment="1">
      <alignment vertical="center" wrapText="1"/>
    </xf>
    <xf numFmtId="0" fontId="47" fillId="0" borderId="29" xfId="0" applyFont="1" applyBorder="1" applyAlignment="1">
      <alignment horizontal="left" wrapText="1"/>
    </xf>
    <xf numFmtId="0" fontId="45" fillId="0" borderId="28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9" fillId="0" borderId="27" xfId="0" applyFont="1" applyBorder="1" applyAlignment="1">
      <alignment vertical="center" wrapText="1"/>
    </xf>
    <xf numFmtId="0" fontId="48" fillId="0" borderId="1" xfId="0" applyFont="1" applyBorder="1" applyAlignment="1">
      <alignment vertical="center" wrapText="1"/>
    </xf>
    <xf numFmtId="0" fontId="48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vertical="center"/>
    </xf>
    <xf numFmtId="49" fontId="48" fillId="0" borderId="1" xfId="0" applyNumberFormat="1" applyFont="1" applyBorder="1" applyAlignment="1">
      <alignment horizontal="left" vertical="center" wrapText="1"/>
    </xf>
    <xf numFmtId="49" fontId="48" fillId="0" borderId="1" xfId="0" applyNumberFormat="1" applyFont="1" applyBorder="1" applyAlignment="1">
      <alignment vertical="center" wrapText="1"/>
    </xf>
    <xf numFmtId="0" fontId="45" fillId="0" borderId="30" xfId="0" applyFont="1" applyBorder="1" applyAlignment="1">
      <alignment vertical="center" wrapText="1"/>
    </xf>
    <xf numFmtId="0" fontId="50" fillId="0" borderId="29" xfId="0" applyFont="1" applyBorder="1" applyAlignment="1">
      <alignment vertical="center" wrapText="1"/>
    </xf>
    <xf numFmtId="0" fontId="45" fillId="0" borderId="31" xfId="0" applyFont="1" applyBorder="1" applyAlignment="1">
      <alignment vertical="center" wrapText="1"/>
    </xf>
    <xf numFmtId="0" fontId="45" fillId="0" borderId="1" xfId="0" applyFont="1" applyBorder="1" applyAlignment="1">
      <alignment vertical="top"/>
    </xf>
    <xf numFmtId="0" fontId="45" fillId="0" borderId="0" xfId="0" applyFont="1" applyAlignment="1">
      <alignment vertical="top"/>
    </xf>
    <xf numFmtId="0" fontId="45" fillId="0" borderId="24" xfId="0" applyFont="1" applyBorder="1" applyAlignment="1">
      <alignment horizontal="left" vertical="center"/>
    </xf>
    <xf numFmtId="0" fontId="45" fillId="0" borderId="25" xfId="0" applyFont="1" applyBorder="1" applyAlignment="1">
      <alignment horizontal="left" vertical="center"/>
    </xf>
    <xf numFmtId="0" fontId="45" fillId="0" borderId="26" xfId="0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5" fillId="0" borderId="28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7" fillId="0" borderId="29" xfId="0" applyFont="1" applyBorder="1" applyAlignment="1">
      <alignment horizontal="center" vertical="center"/>
    </xf>
    <xf numFmtId="0" fontId="51" fillId="0" borderId="29" xfId="0" applyFont="1" applyBorder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5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48" fillId="0" borderId="0" xfId="0" applyFont="1" applyAlignment="1">
      <alignment horizontal="left" vertical="center"/>
    </xf>
    <xf numFmtId="0" fontId="49" fillId="0" borderId="27" xfId="0" applyFont="1" applyBorder="1" applyAlignment="1">
      <alignment horizontal="left" vertical="center"/>
    </xf>
    <xf numFmtId="0" fontId="48" fillId="0" borderId="1" xfId="0" applyFont="1" applyFill="1" applyBorder="1" applyAlignment="1">
      <alignment horizontal="left" vertical="center"/>
    </xf>
    <xf numFmtId="0" fontId="48" fillId="0" borderId="1" xfId="0" applyFont="1" applyFill="1" applyBorder="1" applyAlignment="1">
      <alignment horizontal="center" vertical="center"/>
    </xf>
    <xf numFmtId="0" fontId="45" fillId="0" borderId="30" xfId="0" applyFont="1" applyBorder="1" applyAlignment="1">
      <alignment horizontal="left" vertical="center"/>
    </xf>
    <xf numFmtId="0" fontId="50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45" fillId="0" borderId="24" xfId="0" applyFont="1" applyBorder="1" applyAlignment="1">
      <alignment horizontal="left" vertical="center" wrapText="1"/>
    </xf>
    <xf numFmtId="0" fontId="45" fillId="0" borderId="25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51" fillId="0" borderId="27" xfId="0" applyFont="1" applyBorder="1" applyAlignment="1">
      <alignment horizontal="left" vertical="center" wrapText="1"/>
    </xf>
    <xf numFmtId="0" fontId="51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1" xfId="0" applyFont="1" applyBorder="1" applyAlignment="1">
      <alignment horizontal="left" vertical="center"/>
    </xf>
    <xf numFmtId="0" fontId="49" fillId="0" borderId="28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/>
    </xf>
    <xf numFmtId="0" fontId="49" fillId="0" borderId="30" xfId="0" applyFont="1" applyBorder="1" applyAlignment="1">
      <alignment horizontal="left" vertical="center" wrapText="1"/>
    </xf>
    <xf numFmtId="0" fontId="49" fillId="0" borderId="29" xfId="0" applyFont="1" applyBorder="1" applyAlignment="1">
      <alignment horizontal="left" vertical="center" wrapText="1"/>
    </xf>
    <xf numFmtId="0" fontId="49" fillId="0" borderId="3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top"/>
    </xf>
    <xf numFmtId="0" fontId="48" fillId="0" borderId="1" xfId="0" applyFont="1" applyBorder="1" applyAlignment="1">
      <alignment horizontal="center" vertical="top"/>
    </xf>
    <xf numFmtId="0" fontId="49" fillId="0" borderId="30" xfId="0" applyFont="1" applyBorder="1" applyAlignment="1">
      <alignment horizontal="left" vertical="center"/>
    </xf>
    <xf numFmtId="0" fontId="49" fillId="0" borderId="31" xfId="0" applyFont="1" applyBorder="1" applyAlignment="1">
      <alignment horizontal="left" vertical="center"/>
    </xf>
    <xf numFmtId="0" fontId="49" fillId="0" borderId="1" xfId="0" applyFont="1" applyBorder="1" applyAlignment="1">
      <alignment horizontal="center" vertical="center"/>
    </xf>
    <xf numFmtId="0" fontId="51" fillId="0" borderId="0" xfId="0" applyFont="1" applyAlignment="1">
      <alignment vertical="center"/>
    </xf>
    <xf numFmtId="0" fontId="47" fillId="0" borderId="1" xfId="0" applyFont="1" applyBorder="1" applyAlignment="1">
      <alignment vertical="center"/>
    </xf>
    <xf numFmtId="0" fontId="51" fillId="0" borderId="29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8" fillId="0" borderId="1" xfId="0" applyFont="1" applyBorder="1" applyAlignment="1">
      <alignment vertical="top"/>
    </xf>
    <xf numFmtId="49" fontId="48" fillId="0" borderId="1" xfId="0" applyNumberFormat="1" applyFont="1" applyBorder="1" applyAlignment="1">
      <alignment horizontal="left" vertical="center"/>
    </xf>
    <xf numFmtId="0" fontId="54" fillId="0" borderId="27" xfId="0" applyFont="1" applyBorder="1" applyAlignment="1" applyProtection="1">
      <alignment horizontal="left" vertical="center"/>
    </xf>
    <xf numFmtId="0" fontId="55" fillId="0" borderId="1" xfId="0" applyFont="1" applyBorder="1" applyAlignment="1" applyProtection="1">
      <alignment vertical="top"/>
    </xf>
    <xf numFmtId="0" fontId="55" fillId="0" borderId="1" xfId="0" applyFont="1" applyBorder="1" applyAlignment="1" applyProtection="1">
      <alignment horizontal="left" vertical="center"/>
    </xf>
    <xf numFmtId="0" fontId="55" fillId="0" borderId="1" xfId="0" applyFont="1" applyBorder="1" applyAlignment="1" applyProtection="1">
      <alignment horizontal="center" vertical="center"/>
    </xf>
    <xf numFmtId="49" fontId="55" fillId="0" borderId="1" xfId="0" applyNumberFormat="1" applyFont="1" applyBorder="1" applyAlignment="1" applyProtection="1">
      <alignment horizontal="left" vertical="center"/>
    </xf>
    <xf numFmtId="0" fontId="5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7" fillId="0" borderId="29" xfId="0" applyFont="1" applyBorder="1" applyAlignment="1">
      <alignment horizontal="left"/>
    </xf>
    <xf numFmtId="0" fontId="51" fillId="0" borderId="29" xfId="0" applyFont="1" applyBorder="1" applyAlignment="1"/>
    <xf numFmtId="0" fontId="45" fillId="0" borderId="27" xfId="0" applyFont="1" applyBorder="1" applyAlignment="1">
      <alignment vertical="top"/>
    </xf>
    <xf numFmtId="0" fontId="45" fillId="0" borderId="28" xfId="0" applyFont="1" applyBorder="1" applyAlignment="1">
      <alignment vertical="top"/>
    </xf>
    <xf numFmtId="0" fontId="45" fillId="0" borderId="30" xfId="0" applyFont="1" applyBorder="1" applyAlignment="1">
      <alignment vertical="top"/>
    </xf>
    <xf numFmtId="0" fontId="45" fillId="0" borderId="29" xfId="0" applyFont="1" applyBorder="1" applyAlignment="1">
      <alignment vertical="top"/>
    </xf>
    <xf numFmtId="0" fontId="4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65041341" TargetMode="External" /><Relationship Id="rId2" Type="http://schemas.openxmlformats.org/officeDocument/2006/relationships/hyperlink" Target="https://podminky.urs.cz/item/CS_URS_2024_01/965045113" TargetMode="External" /><Relationship Id="rId3" Type="http://schemas.openxmlformats.org/officeDocument/2006/relationships/hyperlink" Target="https://podminky.urs.cz/item/CS_URS_2024_01/985131111" TargetMode="External" /><Relationship Id="rId4" Type="http://schemas.openxmlformats.org/officeDocument/2006/relationships/hyperlink" Target="https://podminky.urs.cz/item/CS_URS_2024_01/997013312" TargetMode="External" /><Relationship Id="rId5" Type="http://schemas.openxmlformats.org/officeDocument/2006/relationships/hyperlink" Target="https://podminky.urs.cz/item/CS_URS_2024_01/997013322" TargetMode="External" /><Relationship Id="rId6" Type="http://schemas.openxmlformats.org/officeDocument/2006/relationships/hyperlink" Target="https://podminky.urs.cz/item/CS_URS_2024_01/997221131" TargetMode="External" /><Relationship Id="rId7" Type="http://schemas.openxmlformats.org/officeDocument/2006/relationships/hyperlink" Target="https://podminky.urs.cz/item/CS_URS_2024_01/712300845" TargetMode="External" /><Relationship Id="rId8" Type="http://schemas.openxmlformats.org/officeDocument/2006/relationships/hyperlink" Target="https://podminky.urs.cz/item/CS_URS_2024_01/712340831" TargetMode="External" /><Relationship Id="rId9" Type="http://schemas.openxmlformats.org/officeDocument/2006/relationships/hyperlink" Target="https://podminky.urs.cz/item/CS_URS_2024_01/712340833" TargetMode="External" /><Relationship Id="rId10" Type="http://schemas.openxmlformats.org/officeDocument/2006/relationships/hyperlink" Target="https://podminky.urs.cz/item/CS_URS_2024_01/713140825" TargetMode="External" /><Relationship Id="rId11" Type="http://schemas.openxmlformats.org/officeDocument/2006/relationships/hyperlink" Target="https://podminky.urs.cz/item/CS_URS_2024_01/764001821" TargetMode="External" /><Relationship Id="rId12" Type="http://schemas.openxmlformats.org/officeDocument/2006/relationships/hyperlink" Target="https://podminky.urs.cz/item/CS_URS_2024_01/764002811" TargetMode="External" /><Relationship Id="rId13" Type="http://schemas.openxmlformats.org/officeDocument/2006/relationships/hyperlink" Target="https://podminky.urs.cz/item/CS_URS_2024_01/764002841" TargetMode="External" /><Relationship Id="rId14" Type="http://schemas.openxmlformats.org/officeDocument/2006/relationships/hyperlink" Target="https://vymery.bimplatforma.cz/version/99203_e52r05RHOdCcGbE68yC562ukiXNVOZcjjLHHsNqMJCVMde7wS6kupsMCsadD5H1kg-BkAn_ahFtBOOCv4VfHtA" TargetMode="External" /><Relationship Id="rId15" Type="http://schemas.openxmlformats.org/officeDocument/2006/relationships/hyperlink" Target="https://podminky.urs.cz/item/CS_URS_2024_01/764004801" TargetMode="External" /><Relationship Id="rId16" Type="http://schemas.openxmlformats.org/officeDocument/2006/relationships/hyperlink" Target="https://podminky.urs.cz/item/CS_URS_2024_01/HZS1292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314231115" TargetMode="External" /><Relationship Id="rId2" Type="http://schemas.openxmlformats.org/officeDocument/2006/relationships/hyperlink" Target="https://vymery.bimplatforma.cz/version/99203_6VfbP0KeDgkj5pTCQ4obzkkOuYDBv1uSZCuxzS1UlypvxKVHMzDkJrjjD-X452yazM2sfdLbTGcsW7gRKvvdOA" TargetMode="External" /><Relationship Id="rId3" Type="http://schemas.openxmlformats.org/officeDocument/2006/relationships/hyperlink" Target="https://podminky.urs.cz/item/CS_URS_2024_01/314272576" TargetMode="External" /><Relationship Id="rId4" Type="http://schemas.openxmlformats.org/officeDocument/2006/relationships/hyperlink" Target="https://podminky.urs.cz/item/CS_URS_2024_01/340271021" TargetMode="External" /><Relationship Id="rId5" Type="http://schemas.openxmlformats.org/officeDocument/2006/relationships/hyperlink" Target="https://podminky.urs.cz/item/CS_URS_2024_01/345311106" TargetMode="External" /><Relationship Id="rId6" Type="http://schemas.openxmlformats.org/officeDocument/2006/relationships/hyperlink" Target="https://vymery.bimplatforma.cz/version/99203_dstracpW495HbElqXzeQQ5GhcTGH6DHPfxGeMuaJmre9MqobOzePV6gnOw44SffV3fYIZe02kbxGXzyv3tAl3g" TargetMode="External" /><Relationship Id="rId7" Type="http://schemas.openxmlformats.org/officeDocument/2006/relationships/hyperlink" Target="https://podminky.urs.cz/item/CS_URS_2024_01/345351005" TargetMode="External" /><Relationship Id="rId8" Type="http://schemas.openxmlformats.org/officeDocument/2006/relationships/hyperlink" Target="https://vymery.bimplatforma.cz/version/99203_euVYZ2JEeye8a3BV-n9n5LD3OhfUZNd3kbcxXIBC6ueEt801Us9A_s6_Rl3LGO1ZsqYRAVMKDv5laGTR5yp5hw" TargetMode="External" /><Relationship Id="rId9" Type="http://schemas.openxmlformats.org/officeDocument/2006/relationships/hyperlink" Target="https://podminky.urs.cz/item/CS_URS_2024_01/345351006" TargetMode="External" /><Relationship Id="rId10" Type="http://schemas.openxmlformats.org/officeDocument/2006/relationships/hyperlink" Target="https://podminky.urs.cz/item/CS_URS_2024_01/612142002" TargetMode="External" /><Relationship Id="rId11" Type="http://schemas.openxmlformats.org/officeDocument/2006/relationships/hyperlink" Target="https://podminky.urs.cz/item/CS_URS_2024_01/622131121" TargetMode="External" /><Relationship Id="rId12" Type="http://schemas.openxmlformats.org/officeDocument/2006/relationships/hyperlink" Target="https://podminky.urs.cz/item/CS_URS_2024_01/622311111" TargetMode="External" /><Relationship Id="rId13" Type="http://schemas.openxmlformats.org/officeDocument/2006/relationships/hyperlink" Target="https://podminky.urs.cz/item/CS_URS_2024_01/632450121" TargetMode="External" /><Relationship Id="rId14" Type="http://schemas.openxmlformats.org/officeDocument/2006/relationships/hyperlink" Target="https://podminky.urs.cz/item/CS_URS_2024_01/998011010" TargetMode="External" /><Relationship Id="rId15" Type="http://schemas.openxmlformats.org/officeDocument/2006/relationships/hyperlink" Target="https://podminky.urs.cz/item/CS_URS_2024_01/712311101" TargetMode="External" /><Relationship Id="rId16" Type="http://schemas.openxmlformats.org/officeDocument/2006/relationships/hyperlink" Target="https://vymery.bimplatforma.cz/version/99203_8TzgWCHCKE-dCDs4uwgrZRVm8RYNTLN9Q3d4eGmrxP0OcNom_VOVIifhSOCSy4PXF_eAg4WA-hBZOZrsaGyMEw" TargetMode="External" /><Relationship Id="rId17" Type="http://schemas.openxmlformats.org/officeDocument/2006/relationships/hyperlink" Target="https://podminky.urs.cz/item/CS_URS_2024_01/712341559" TargetMode="External" /><Relationship Id="rId18" Type="http://schemas.openxmlformats.org/officeDocument/2006/relationships/hyperlink" Target="https://vymery.bimplatforma.cz/version/99203_8TzgWCHCKE-dCDs4uwgrZRVm8RYNTLN9Q3d4eGmrxP0OcNom_VOVIifhSOCSy4PXF_eAg4WA-hBZOZrsaGyMEw" TargetMode="External" /><Relationship Id="rId19" Type="http://schemas.openxmlformats.org/officeDocument/2006/relationships/hyperlink" Target="https://podminky.urs.cz/item/CS_URS_2024_01/712341715" TargetMode="External" /><Relationship Id="rId20" Type="http://schemas.openxmlformats.org/officeDocument/2006/relationships/hyperlink" Target="https://podminky.urs.cz/item/CS_URS_2024_01/712363115" TargetMode="External" /><Relationship Id="rId21" Type="http://schemas.openxmlformats.org/officeDocument/2006/relationships/hyperlink" Target="https://podminky.urs.cz/item/CS_URS_2024_01/712363358" TargetMode="External" /><Relationship Id="rId22" Type="http://schemas.openxmlformats.org/officeDocument/2006/relationships/hyperlink" Target="https://podminky.urs.cz/item/CS_URS_2024_01/712363362" TargetMode="External" /><Relationship Id="rId23" Type="http://schemas.openxmlformats.org/officeDocument/2006/relationships/hyperlink" Target="https://podminky.urs.cz/item/CS_URS_2024_01/712363604" TargetMode="External" /><Relationship Id="rId24" Type="http://schemas.openxmlformats.org/officeDocument/2006/relationships/hyperlink" Target="https://podminky.urs.cz/item/CS_URS_2024_01/712363605" TargetMode="External" /><Relationship Id="rId25" Type="http://schemas.openxmlformats.org/officeDocument/2006/relationships/hyperlink" Target="https://podminky.urs.cz/item/CS_URS_2024_01/712363606" TargetMode="External" /><Relationship Id="rId26" Type="http://schemas.openxmlformats.org/officeDocument/2006/relationships/hyperlink" Target="https://podminky.urs.cz/item/CS_URS_2024_01/712861703" TargetMode="External" /><Relationship Id="rId27" Type="http://schemas.openxmlformats.org/officeDocument/2006/relationships/hyperlink" Target="https://vymery.bimplatforma.cz/version/99203_g0llo2Fruc0a9oKtzFdbpp_a_XNwjeXb5-z2co0kWjZ7a3eiVwETrFxsnLofX7_eFWRWwt9Qug4ZaCYN1Fcsww" TargetMode="External" /><Relationship Id="rId28" Type="http://schemas.openxmlformats.org/officeDocument/2006/relationships/hyperlink" Target="https://podminky.urs.cz/item/CS_URS_2024_01/712998004" TargetMode="External" /><Relationship Id="rId29" Type="http://schemas.openxmlformats.org/officeDocument/2006/relationships/hyperlink" Target="https://podminky.urs.cz/item/CS_URS_2024_01/712999003" TargetMode="External" /><Relationship Id="rId30" Type="http://schemas.openxmlformats.org/officeDocument/2006/relationships/hyperlink" Target="https://podminky.urs.cz/item/CS_URS_2024_01/998712113" TargetMode="External" /><Relationship Id="rId31" Type="http://schemas.openxmlformats.org/officeDocument/2006/relationships/hyperlink" Target="https://podminky.urs.cz/item/CS_URS_2024_01/713141151" TargetMode="External" /><Relationship Id="rId32" Type="http://schemas.openxmlformats.org/officeDocument/2006/relationships/hyperlink" Target="https://podminky.urs.cz/item/CS_URS_2024_01/713141212" TargetMode="External" /><Relationship Id="rId33" Type="http://schemas.openxmlformats.org/officeDocument/2006/relationships/hyperlink" Target="https://vymery.bimplatforma.cz/version/99203_PDRzSEvU7ZPfVn0jJbJCc6UGiJIGMU_kddMtV1NHP0ohetQ-LQ9jaW3mYZE-Yf8-dsVvoSazIXPqTNCncdcigg" TargetMode="External" /><Relationship Id="rId34" Type="http://schemas.openxmlformats.org/officeDocument/2006/relationships/hyperlink" Target="https://podminky.urs.cz/item/CS_URS_2024_01/713141253" TargetMode="External" /><Relationship Id="rId35" Type="http://schemas.openxmlformats.org/officeDocument/2006/relationships/hyperlink" Target="https://podminky.urs.cz/item/CS_URS_2024_01/713141311" TargetMode="External" /><Relationship Id="rId36" Type="http://schemas.openxmlformats.org/officeDocument/2006/relationships/hyperlink" Target="https://podminky.urs.cz/item/CS_URS_2024_01/713141358" TargetMode="External" /><Relationship Id="rId37" Type="http://schemas.openxmlformats.org/officeDocument/2006/relationships/hyperlink" Target="https://vymery.bimplatforma.cz/version/99203_1l5_vpXMgm3aQ2nbcuhFHfaYXXvkkaxn1XnQUUhflMnEjpA23RtYmQTOMIaUUof_HsGFvK9WES-Ce3sdSD_BFA" TargetMode="External" /><Relationship Id="rId38" Type="http://schemas.openxmlformats.org/officeDocument/2006/relationships/hyperlink" Target="https://podminky.urs.cz/item/CS_URS_2024_01/998713113" TargetMode="External" /><Relationship Id="rId39" Type="http://schemas.openxmlformats.org/officeDocument/2006/relationships/hyperlink" Target="https://podminky.urs.cz/item/CS_URS_2024_01/721279153" TargetMode="External" /><Relationship Id="rId40" Type="http://schemas.openxmlformats.org/officeDocument/2006/relationships/hyperlink" Target="https://podminky.urs.cz/item/CS_URS_2024_01/998721113" TargetMode="External" /><Relationship Id="rId41" Type="http://schemas.openxmlformats.org/officeDocument/2006/relationships/hyperlink" Target="https://podminky.urs.cz/item/CS_URS_2024_01/751398023" TargetMode="External" /><Relationship Id="rId42" Type="http://schemas.openxmlformats.org/officeDocument/2006/relationships/hyperlink" Target="https://podminky.urs.cz/item/CS_URS_2024_01/998751112" TargetMode="External" /><Relationship Id="rId43" Type="http://schemas.openxmlformats.org/officeDocument/2006/relationships/hyperlink" Target="https://podminky.urs.cz/item/CS_URS_2024_01/762361323" TargetMode="External" /><Relationship Id="rId44" Type="http://schemas.openxmlformats.org/officeDocument/2006/relationships/hyperlink" Target="https://podminky.urs.cz/item/CS_URS_2024_01/762430017" TargetMode="External" /><Relationship Id="rId45" Type="http://schemas.openxmlformats.org/officeDocument/2006/relationships/hyperlink" Target="https://podminky.urs.cz/item/CS_URS_2024_01/998762113" TargetMode="External" /><Relationship Id="rId46" Type="http://schemas.openxmlformats.org/officeDocument/2006/relationships/hyperlink" Target="https://podminky.urs.cz/item/CS_URS_2024_01/764214611" TargetMode="External" /><Relationship Id="rId47" Type="http://schemas.openxmlformats.org/officeDocument/2006/relationships/hyperlink" Target="https://podminky.urs.cz/item/CS_URS_2024_01/764215446" TargetMode="External" /><Relationship Id="rId48" Type="http://schemas.openxmlformats.org/officeDocument/2006/relationships/hyperlink" Target="https://podminky.urs.cz/item/CS_URS_2024_01/764311403" TargetMode="External" /><Relationship Id="rId49" Type="http://schemas.openxmlformats.org/officeDocument/2006/relationships/hyperlink" Target="https://podminky.urs.cz/item/CS_URS_2024_01/764511662" TargetMode="External" /><Relationship Id="rId50" Type="http://schemas.openxmlformats.org/officeDocument/2006/relationships/hyperlink" Target="https://podminky.urs.cz/item/CS_URS_2024_01/764518622" TargetMode="External" /><Relationship Id="rId51" Type="http://schemas.openxmlformats.org/officeDocument/2006/relationships/hyperlink" Target="https://podminky.urs.cz/item/CS_URS_2024_01/998764113" TargetMode="External" /><Relationship Id="rId52" Type="http://schemas.openxmlformats.org/officeDocument/2006/relationships/hyperlink" Target="https://podminky.urs.cz/item/CS_URS_2024_01/767810113" TargetMode="External" /><Relationship Id="rId53" Type="http://schemas.openxmlformats.org/officeDocument/2006/relationships/hyperlink" Target="https://podminky.urs.cz/item/CS_URS_2024_01/998767113" TargetMode="External" /><Relationship Id="rId5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42503000" TargetMode="External" /><Relationship Id="rId2" Type="http://schemas.openxmlformats.org/officeDocument/2006/relationships/hyperlink" Target="https://podminky.urs.cz/item/CS_URS_2024_01/043103000" TargetMode="External" /><Relationship Id="rId3" Type="http://schemas.openxmlformats.org/officeDocument/2006/relationships/hyperlink" Target="https://podminky.urs.cz/item/CS_URS_2024_01/010001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30001000" TargetMode="External" /><Relationship Id="rId6" Type="http://schemas.openxmlformats.org/officeDocument/2006/relationships/hyperlink" Target="https://podminky.urs.cz/item/CS_URS_2024_01/065002000" TargetMode="External" /><Relationship Id="rId7" Type="http://schemas.openxmlformats.org/officeDocument/2006/relationships/hyperlink" Target="https://podminky.urs.cz/item/CS_URS_2024_01/090001000" TargetMode="External" /><Relationship Id="rId8" Type="http://schemas.openxmlformats.org/officeDocument/2006/relationships/hyperlink" Target="https://podminky.urs.cz/item/CS_URS_2024_01/091003000" TargetMode="External" /><Relationship Id="rId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vymery.bimplatforma.cz/version/99203_e52r05RHOdCcGbE68yC562ukiXNVOZcjjLHHsNqMJCVMde7wS6kupsMCsadD5H1kg-BkAn_ahFtBOOCv4VfHtA" TargetMode="External" /><Relationship Id="rId2" Type="http://schemas.openxmlformats.org/officeDocument/2006/relationships/hyperlink" Target="https://vymery.bimplatforma.cz/version/99203_fkj8DOgkSjyNSpPyL6kyMDrDAkwxMMA7l_pBsEvYSux7Vdb_ocp6wo5n2xcNBhHoqNknYM3QwSCY8mYAgkCnMQ" TargetMode="External" /><Relationship Id="rId3" Type="http://schemas.openxmlformats.org/officeDocument/2006/relationships/hyperlink" Target="https://vymery.bimplatforma.cz/version/99203_YOhTI2SD700GmXOc61WpPz7yhzA8Dmb28-zLPHCRfspZ4IbPihk9inUl804Y7Dt9hP78qYpfbb-eDXoXtOPM3A" TargetMode="External" /><Relationship Id="rId4" Type="http://schemas.openxmlformats.org/officeDocument/2006/relationships/hyperlink" Target="https://vymery.bimplatforma.cz/version/99203_dstracpW495HbElqXzeQQ5GhcTGH6DHPfxGeMuaJmre9MqobOzePV6gnOw44SffV3fYIZe02kbxGXzyv3tAl3g" TargetMode="External" /><Relationship Id="rId5" Type="http://schemas.openxmlformats.org/officeDocument/2006/relationships/hyperlink" Target="https://vymery.bimplatforma.cz/version/99203_euVYZ2JEeye8a3BV-n9n5LD3OhfUZNd3kbcxXIBC6ueEt801Us9A_s6_Rl3LGO1ZsqYRAVMKDv5laGTR5yp5hw" TargetMode="External" /><Relationship Id="rId6" Type="http://schemas.openxmlformats.org/officeDocument/2006/relationships/hyperlink" Target="https://vymery.bimplatforma.cz/version/99203_iUhzQCGCVIlNuIk44tTRQ7yRc6Oz5PACyokVeIryCX-ygNkAd2MfM_-f1tSQ0i4I2yPcMLI2a0vVUblenIPm0A" TargetMode="External" /><Relationship Id="rId7" Type="http://schemas.openxmlformats.org/officeDocument/2006/relationships/hyperlink" Target="https://vymery.bimplatforma.cz/version/99203_Nlp7AGmguaYyY7v18M3XBP2ZBRfWDYCIzEKDsPv_pOcw9p9yTAKVyOf_tXKc6dGWBAT7RKRzvB88iz6rGCccEQ" TargetMode="External" /><Relationship Id="rId8" Type="http://schemas.openxmlformats.org/officeDocument/2006/relationships/hyperlink" Target="https://vymery.bimplatforma.cz/version/99203_8TzgWCHCKE-dCDs4uwgrZRVm8RYNTLN9Q3d4eGmrxP0OcNom_VOVIifhSOCSy4PXF_eAg4WA-hBZOZrsaGyMEw" TargetMode="External" /><Relationship Id="rId9" Type="http://schemas.openxmlformats.org/officeDocument/2006/relationships/hyperlink" Target="https://vymery.bimplatforma.cz/version/99203_g0llo2Fruc0a9oKtzFdbpp_a_XNwjeXb5-z2co0kWjZ7a3eiVwETrFxsnLofX7_eFWRWwt9Qug4ZaCYN1Fcsww" TargetMode="External" /><Relationship Id="rId10" Type="http://schemas.openxmlformats.org/officeDocument/2006/relationships/hyperlink" Target="https://vymery.bimplatforma.cz/version/99203_PDRzSEvU7ZPfVn0jJbJCc6UGiJIGMU_kddMtV1NHP0ohetQ-LQ9jaW3mYZE-Yf8-dsVvoSazIXPqTNCncdcigg" TargetMode="External" /><Relationship Id="rId11" Type="http://schemas.openxmlformats.org/officeDocument/2006/relationships/hyperlink" Target="https://vymery.bimplatforma.cz/version/99203_1l5_vpXMgm3aQ2nbcuhFHfaYXXvkkaxn1XnQUUhflMnEjpA23RtYmQTOMIaUUof_HsGFvK9WES-Ce3sdSD_BFA" TargetMode="External" /><Relationship Id="rId12" Type="http://schemas.openxmlformats.org/officeDocument/2006/relationships/hyperlink" Target="https://vymery.bimplatforma.cz/version/99203_6VfbP0KeDgkj5pTCQ4obzkkOuYDBv1uSZCuxzS1UlypvxKVHMzDkJrjjD-X452yazM2sfdLbTGcsW7gRKvvdOA" TargetMode="External" /><Relationship Id="rId1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32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34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143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2024-04-09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střechy budovy SOŠ a SOU Kladno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10. 4. 2024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SOŠ a SOU Kladno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>Ateliér Civilista s.r.o.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ROUND(SUM(AG55:AG58),2)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ROUND(SUM(AS55:AS58),2)</f>
        <v>0</v>
      </c>
      <c r="AT54" s="108">
        <f>ROUND(SUM(AV54:AW54),2)</f>
        <v>0</v>
      </c>
      <c r="AU54" s="109">
        <f>ROUND(SUM(AU55:AU58),5)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ROUND(SUM(AZ55:AZ58),2)</f>
        <v>0</v>
      </c>
      <c r="BA54" s="108">
        <f>ROUND(SUM(BA55:BA58),2)</f>
        <v>0</v>
      </c>
      <c r="BB54" s="108">
        <f>ROUND(SUM(BB55:BB58),2)</f>
        <v>0</v>
      </c>
      <c r="BC54" s="108">
        <f>ROUND(SUM(BC55:BC58),2)</f>
        <v>0</v>
      </c>
      <c r="BD54" s="110">
        <f>ROUND(SUM(BD55:BD58),2)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16.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Bourací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'01 - Bourací práce'!P88</f>
        <v>0</v>
      </c>
      <c r="AV55" s="122">
        <f>'01 - Bourací práce'!J33</f>
        <v>0</v>
      </c>
      <c r="AW55" s="122">
        <f>'01 - Bourací práce'!J34</f>
        <v>0</v>
      </c>
      <c r="AX55" s="122">
        <f>'01 - Bourací práce'!J35</f>
        <v>0</v>
      </c>
      <c r="AY55" s="122">
        <f>'01 - Bourací práce'!J36</f>
        <v>0</v>
      </c>
      <c r="AZ55" s="122">
        <f>'01 - Bourací práce'!F33</f>
        <v>0</v>
      </c>
      <c r="BA55" s="122">
        <f>'01 - Bourací práce'!F34</f>
        <v>0</v>
      </c>
      <c r="BB55" s="122">
        <f>'01 - Bourací práce'!F35</f>
        <v>0</v>
      </c>
      <c r="BC55" s="122">
        <f>'01 - Bourací práce'!F36</f>
        <v>0</v>
      </c>
      <c r="BD55" s="124">
        <f>'01 - Bourací práce'!F37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16.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Stavební práce'!J30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'02 - Stavební práce'!P91</f>
        <v>0</v>
      </c>
      <c r="AV56" s="122">
        <f>'02 - Stavební práce'!J33</f>
        <v>0</v>
      </c>
      <c r="AW56" s="122">
        <f>'02 - Stavební práce'!J34</f>
        <v>0</v>
      </c>
      <c r="AX56" s="122">
        <f>'02 - Stavební práce'!J35</f>
        <v>0</v>
      </c>
      <c r="AY56" s="122">
        <f>'02 - Stavební práce'!J36</f>
        <v>0</v>
      </c>
      <c r="AZ56" s="122">
        <f>'02 - Stavební práce'!F33</f>
        <v>0</v>
      </c>
      <c r="BA56" s="122">
        <f>'02 - Stavební práce'!F34</f>
        <v>0</v>
      </c>
      <c r="BB56" s="122">
        <f>'02 - Stavební práce'!F35</f>
        <v>0</v>
      </c>
      <c r="BC56" s="122">
        <f>'02 - Stavební práce'!F36</f>
        <v>0</v>
      </c>
      <c r="BD56" s="124">
        <f>'02 - Stavební práce'!F37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Hromosvod'!J30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1">
        <v>0</v>
      </c>
      <c r="AT57" s="122">
        <f>ROUND(SUM(AV57:AW57),2)</f>
        <v>0</v>
      </c>
      <c r="AU57" s="123">
        <f>'03 - Hromosvod'!P80</f>
        <v>0</v>
      </c>
      <c r="AV57" s="122">
        <f>'03 - Hromosvod'!J33</f>
        <v>0</v>
      </c>
      <c r="AW57" s="122">
        <f>'03 - Hromosvod'!J34</f>
        <v>0</v>
      </c>
      <c r="AX57" s="122">
        <f>'03 - Hromosvod'!J35</f>
        <v>0</v>
      </c>
      <c r="AY57" s="122">
        <f>'03 - Hromosvod'!J36</f>
        <v>0</v>
      </c>
      <c r="AZ57" s="122">
        <f>'03 - Hromosvod'!F33</f>
        <v>0</v>
      </c>
      <c r="BA57" s="122">
        <f>'03 - Hromosvod'!F34</f>
        <v>0</v>
      </c>
      <c r="BB57" s="122">
        <f>'03 - Hromosvod'!F35</f>
        <v>0</v>
      </c>
      <c r="BC57" s="122">
        <f>'03 - Hromosvod'!F36</f>
        <v>0</v>
      </c>
      <c r="BD57" s="124">
        <f>'03 - Hromosvod'!F37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7" customFormat="1" ht="16.5" customHeight="1">
      <c r="A58" s="113" t="s">
        <v>77</v>
      </c>
      <c r="B58" s="114"/>
      <c r="C58" s="115"/>
      <c r="D58" s="116" t="s">
        <v>90</v>
      </c>
      <c r="E58" s="116"/>
      <c r="F58" s="116"/>
      <c r="G58" s="116"/>
      <c r="H58" s="116"/>
      <c r="I58" s="117"/>
      <c r="J58" s="116" t="s">
        <v>91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'VON - Vedlejší a ostatní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80</v>
      </c>
      <c r="AR58" s="120"/>
      <c r="AS58" s="126">
        <v>0</v>
      </c>
      <c r="AT58" s="127">
        <f>ROUND(SUM(AV58:AW58),2)</f>
        <v>0</v>
      </c>
      <c r="AU58" s="128">
        <f>'VON - Vedlejší a ostatní ...'!P85</f>
        <v>0</v>
      </c>
      <c r="AV58" s="127">
        <f>'VON - Vedlejší a ostatní ...'!J33</f>
        <v>0</v>
      </c>
      <c r="AW58" s="127">
        <f>'VON - Vedlejší a ostatní ...'!J34</f>
        <v>0</v>
      </c>
      <c r="AX58" s="127">
        <f>'VON - Vedlejší a ostatní ...'!J35</f>
        <v>0</v>
      </c>
      <c r="AY58" s="127">
        <f>'VON - Vedlejší a ostatní ...'!J36</f>
        <v>0</v>
      </c>
      <c r="AZ58" s="127">
        <f>'VON - Vedlejší a ostatní ...'!F33</f>
        <v>0</v>
      </c>
      <c r="BA58" s="127">
        <f>'VON - Vedlejší a ostatní ...'!F34</f>
        <v>0</v>
      </c>
      <c r="BB58" s="127">
        <f>'VON - Vedlejší a ostatní ...'!F35</f>
        <v>0</v>
      </c>
      <c r="BC58" s="127">
        <f>'VON - Vedlejší a ostatní ...'!F36</f>
        <v>0</v>
      </c>
      <c r="BD58" s="129">
        <f>'VON - Vedlejší a ostatní ...'!F37</f>
        <v>0</v>
      </c>
      <c r="BE58" s="7"/>
      <c r="BT58" s="125" t="s">
        <v>81</v>
      </c>
      <c r="BV58" s="125" t="s">
        <v>75</v>
      </c>
      <c r="BW58" s="125" t="s">
        <v>92</v>
      </c>
      <c r="BX58" s="125" t="s">
        <v>5</v>
      </c>
      <c r="CL58" s="125" t="s">
        <v>19</v>
      </c>
      <c r="CM58" s="125" t="s">
        <v>83</v>
      </c>
    </row>
    <row r="59" s="2" customFormat="1" ht="30" customHeight="1">
      <c r="A59" s="40"/>
      <c r="B59" s="41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  <row r="60" s="2" customFormat="1" ht="6.96" customHeight="1">
      <c r="A60" s="40"/>
      <c r="B60" s="6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62"/>
      <c r="AQ60" s="6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</sheetData>
  <sheetProtection sheet="1" formatColumns="0" formatRows="0" objects="1" scenarios="1" spinCount="100000" saltValue="DaQfJRrVTEjsW1Ty39Lv2G7WSYCCt42I87dq8F3X5kw1Va9d216n/0Z2JFgkfpFXyTSMCxGuun6BIVF/YjGEaA==" hashValue="DbPGhz9Kl7vI/iiu+HrkVk+k2QU9Mv0Lh/KoI4rGqvQntvfTA1+D0DQVAVHLEgkMs2sH/Xu0xvObWyN45+2VEg==" algorithmName="SHA-512" password="CA9C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ourací práce'!C2" display="/"/>
    <hyperlink ref="A56" location="'02 - Stavební práce'!C2" display="/"/>
    <hyperlink ref="A57" location="'03 - Hromosvod'!C2" display="/"/>
    <hyperlink ref="A58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30" t="s">
        <v>93</v>
      </c>
      <c r="BA2" s="130" t="s">
        <v>94</v>
      </c>
      <c r="BB2" s="130" t="s">
        <v>19</v>
      </c>
      <c r="BC2" s="130" t="s">
        <v>95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střechy budovy SOŠ a SOU Kladno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99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34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ROUND(J88,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ROUND((SUM(BE88:BE167)),  2)</f>
        <v>0</v>
      </c>
      <c r="G33" s="40"/>
      <c r="H33" s="40"/>
      <c r="I33" s="151">
        <v>0.20999999999999999</v>
      </c>
      <c r="J33" s="150">
        <f>ROUND(((SUM(BE88:BE167))*I33),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ROUND((SUM(BF88:BF167)),  2)</f>
        <v>0</v>
      </c>
      <c r="G34" s="40"/>
      <c r="H34" s="40"/>
      <c r="I34" s="151">
        <v>0.12</v>
      </c>
      <c r="J34" s="150">
        <f>ROUND(((SUM(BF88:BF167))*I34),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ROUND((SUM(BG88:BG167)),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ROUND((SUM(BH88:BH167)),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ROUND((SUM(BI88:BI167)),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střechy budovy SOŠ a SOU Kladno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Bourací práce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SOŠ a SOU Kladno</v>
      </c>
      <c r="G54" s="42"/>
      <c r="H54" s="42"/>
      <c r="I54" s="34" t="s">
        <v>31</v>
      </c>
      <c r="J54" s="38" t="str">
        <f>E21</f>
        <v>Ateliér Civilista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8"/>
      <c r="C60" s="169"/>
      <c r="D60" s="170" t="s">
        <v>104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105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106</v>
      </c>
      <c r="E62" s="177"/>
      <c r="F62" s="177"/>
      <c r="G62" s="177"/>
      <c r="H62" s="177"/>
      <c r="I62" s="177"/>
      <c r="J62" s="178">
        <f>J105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8"/>
      <c r="C63" s="169"/>
      <c r="D63" s="170" t="s">
        <v>107</v>
      </c>
      <c r="E63" s="171"/>
      <c r="F63" s="171"/>
      <c r="G63" s="171"/>
      <c r="H63" s="171"/>
      <c r="I63" s="171"/>
      <c r="J63" s="172">
        <f>J124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4"/>
      <c r="C64" s="175"/>
      <c r="D64" s="176" t="s">
        <v>108</v>
      </c>
      <c r="E64" s="177"/>
      <c r="F64" s="177"/>
      <c r="G64" s="177"/>
      <c r="H64" s="177"/>
      <c r="I64" s="177"/>
      <c r="J64" s="178">
        <f>J125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109</v>
      </c>
      <c r="E65" s="177"/>
      <c r="F65" s="177"/>
      <c r="G65" s="177"/>
      <c r="H65" s="177"/>
      <c r="I65" s="177"/>
      <c r="J65" s="178">
        <f>J137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110</v>
      </c>
      <c r="E66" s="177"/>
      <c r="F66" s="177"/>
      <c r="G66" s="177"/>
      <c r="H66" s="177"/>
      <c r="I66" s="177"/>
      <c r="J66" s="178">
        <f>J142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111</v>
      </c>
      <c r="E67" s="177"/>
      <c r="F67" s="177"/>
      <c r="G67" s="177"/>
      <c r="H67" s="177"/>
      <c r="I67" s="177"/>
      <c r="J67" s="178">
        <f>J159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112</v>
      </c>
      <c r="E68" s="171"/>
      <c r="F68" s="171"/>
      <c r="G68" s="171"/>
      <c r="H68" s="171"/>
      <c r="I68" s="171"/>
      <c r="J68" s="172">
        <f>J162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113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3" t="str">
        <f>E7</f>
        <v>Oprava střechy budovy SOŠ a SOU Kladno</v>
      </c>
      <c r="F78" s="34"/>
      <c r="G78" s="34"/>
      <c r="H78" s="34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98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01 - Bourací práce</v>
      </c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 xml:space="preserve"> </v>
      </c>
      <c r="G82" s="42"/>
      <c r="H82" s="42"/>
      <c r="I82" s="34" t="s">
        <v>23</v>
      </c>
      <c r="J82" s="74" t="str">
        <f>IF(J12="","",J12)</f>
        <v>10. 4. 2024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SOŠ a SOU Kladno</v>
      </c>
      <c r="G84" s="42"/>
      <c r="H84" s="42"/>
      <c r="I84" s="34" t="s">
        <v>31</v>
      </c>
      <c r="J84" s="38" t="str">
        <f>E21</f>
        <v>Ateliér Civilista s.r.o.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36</v>
      </c>
      <c r="J85" s="38" t="str">
        <f>E24</f>
        <v xml:space="preserve"> 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0"/>
      <c r="B87" s="181"/>
      <c r="C87" s="182" t="s">
        <v>114</v>
      </c>
      <c r="D87" s="183" t="s">
        <v>58</v>
      </c>
      <c r="E87" s="183" t="s">
        <v>54</v>
      </c>
      <c r="F87" s="183" t="s">
        <v>55</v>
      </c>
      <c r="G87" s="183" t="s">
        <v>115</v>
      </c>
      <c r="H87" s="183" t="s">
        <v>116</v>
      </c>
      <c r="I87" s="183" t="s">
        <v>117</v>
      </c>
      <c r="J87" s="183" t="s">
        <v>102</v>
      </c>
      <c r="K87" s="184" t="s">
        <v>118</v>
      </c>
      <c r="L87" s="185"/>
      <c r="M87" s="94" t="s">
        <v>19</v>
      </c>
      <c r="N87" s="95" t="s">
        <v>43</v>
      </c>
      <c r="O87" s="95" t="s">
        <v>119</v>
      </c>
      <c r="P87" s="95" t="s">
        <v>120</v>
      </c>
      <c r="Q87" s="95" t="s">
        <v>121</v>
      </c>
      <c r="R87" s="95" t="s">
        <v>122</v>
      </c>
      <c r="S87" s="95" t="s">
        <v>123</v>
      </c>
      <c r="T87" s="96" t="s">
        <v>124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40"/>
      <c r="B88" s="41"/>
      <c r="C88" s="101" t="s">
        <v>125</v>
      </c>
      <c r="D88" s="42"/>
      <c r="E88" s="42"/>
      <c r="F88" s="42"/>
      <c r="G88" s="42"/>
      <c r="H88" s="42"/>
      <c r="I88" s="42"/>
      <c r="J88" s="186">
        <f>BK88</f>
        <v>0</v>
      </c>
      <c r="K88" s="42"/>
      <c r="L88" s="46"/>
      <c r="M88" s="97"/>
      <c r="N88" s="187"/>
      <c r="O88" s="98"/>
      <c r="P88" s="188">
        <f>P89+P124+P162</f>
        <v>0</v>
      </c>
      <c r="Q88" s="98"/>
      <c r="R88" s="188">
        <f>R89+R124+R162</f>
        <v>0</v>
      </c>
      <c r="S88" s="98"/>
      <c r="T88" s="189">
        <f>T89+T124+T162</f>
        <v>438.39226672999996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72</v>
      </c>
      <c r="AU88" s="19" t="s">
        <v>103</v>
      </c>
      <c r="BK88" s="190">
        <f>BK89+BK124+BK162</f>
        <v>0</v>
      </c>
    </row>
    <row r="89" s="12" customFormat="1" ht="25.92" customHeight="1">
      <c r="A89" s="12"/>
      <c r="B89" s="191"/>
      <c r="C89" s="192"/>
      <c r="D89" s="193" t="s">
        <v>72</v>
      </c>
      <c r="E89" s="194" t="s">
        <v>126</v>
      </c>
      <c r="F89" s="194" t="s">
        <v>127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P90+P105</f>
        <v>0</v>
      </c>
      <c r="Q89" s="199"/>
      <c r="R89" s="200">
        <f>R90+R105</f>
        <v>0</v>
      </c>
      <c r="S89" s="199"/>
      <c r="T89" s="201">
        <f>T90+T105</f>
        <v>279.0675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81</v>
      </c>
      <c r="AT89" s="203" t="s">
        <v>72</v>
      </c>
      <c r="AU89" s="203" t="s">
        <v>73</v>
      </c>
      <c r="AY89" s="202" t="s">
        <v>128</v>
      </c>
      <c r="BK89" s="204">
        <f>BK90+BK105</f>
        <v>0</v>
      </c>
    </row>
    <row r="90" s="12" customFormat="1" ht="22.8" customHeight="1">
      <c r="A90" s="12"/>
      <c r="B90" s="191"/>
      <c r="C90" s="192"/>
      <c r="D90" s="193" t="s">
        <v>72</v>
      </c>
      <c r="E90" s="205" t="s">
        <v>129</v>
      </c>
      <c r="F90" s="205" t="s">
        <v>130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SUM(P91:P104)</f>
        <v>0</v>
      </c>
      <c r="Q90" s="199"/>
      <c r="R90" s="200">
        <f>SUM(R91:R104)</f>
        <v>0</v>
      </c>
      <c r="S90" s="199"/>
      <c r="T90" s="201">
        <f>SUM(T91:T104)</f>
        <v>279.0675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81</v>
      </c>
      <c r="AT90" s="203" t="s">
        <v>72</v>
      </c>
      <c r="AU90" s="203" t="s">
        <v>81</v>
      </c>
      <c r="AY90" s="202" t="s">
        <v>128</v>
      </c>
      <c r="BK90" s="204">
        <f>SUM(BK91:BK104)</f>
        <v>0</v>
      </c>
    </row>
    <row r="91" s="2" customFormat="1" ht="16.5" customHeight="1">
      <c r="A91" s="40"/>
      <c r="B91" s="41"/>
      <c r="C91" s="207" t="s">
        <v>81</v>
      </c>
      <c r="D91" s="207" t="s">
        <v>131</v>
      </c>
      <c r="E91" s="208" t="s">
        <v>132</v>
      </c>
      <c r="F91" s="209" t="s">
        <v>133</v>
      </c>
      <c r="G91" s="210" t="s">
        <v>134</v>
      </c>
      <c r="H91" s="211">
        <v>111.627</v>
      </c>
      <c r="I91" s="212"/>
      <c r="J91" s="213">
        <f>ROUND(I91*H91,2)</f>
        <v>0</v>
      </c>
      <c r="K91" s="209" t="s">
        <v>135</v>
      </c>
      <c r="L91" s="46"/>
      <c r="M91" s="214" t="s">
        <v>19</v>
      </c>
      <c r="N91" s="215" t="s">
        <v>44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1.6000000000000001</v>
      </c>
      <c r="T91" s="217">
        <f>S91*H91</f>
        <v>178.60320000000002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136</v>
      </c>
      <c r="AT91" s="218" t="s">
        <v>131</v>
      </c>
      <c r="AU91" s="218" t="s">
        <v>83</v>
      </c>
      <c r="AY91" s="19" t="s">
        <v>128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81</v>
      </c>
      <c r="BK91" s="219">
        <f>ROUND(I91*H91,2)</f>
        <v>0</v>
      </c>
      <c r="BL91" s="19" t="s">
        <v>136</v>
      </c>
      <c r="BM91" s="218" t="s">
        <v>137</v>
      </c>
    </row>
    <row r="92" s="2" customFormat="1">
      <c r="A92" s="40"/>
      <c r="B92" s="41"/>
      <c r="C92" s="42"/>
      <c r="D92" s="220" t="s">
        <v>138</v>
      </c>
      <c r="E92" s="42"/>
      <c r="F92" s="221" t="s">
        <v>139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83</v>
      </c>
    </row>
    <row r="93" s="2" customFormat="1">
      <c r="A93" s="40"/>
      <c r="B93" s="41"/>
      <c r="C93" s="42"/>
      <c r="D93" s="225" t="s">
        <v>140</v>
      </c>
      <c r="E93" s="42"/>
      <c r="F93" s="226" t="s">
        <v>141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83</v>
      </c>
    </row>
    <row r="94" s="13" customFormat="1">
      <c r="A94" s="13"/>
      <c r="B94" s="227"/>
      <c r="C94" s="228"/>
      <c r="D94" s="220" t="s">
        <v>142</v>
      </c>
      <c r="E94" s="229" t="s">
        <v>19</v>
      </c>
      <c r="F94" s="230" t="s">
        <v>143</v>
      </c>
      <c r="G94" s="228"/>
      <c r="H94" s="231">
        <v>111.627</v>
      </c>
      <c r="I94" s="232"/>
      <c r="J94" s="228"/>
      <c r="K94" s="228"/>
      <c r="L94" s="233"/>
      <c r="M94" s="234"/>
      <c r="N94" s="235"/>
      <c r="O94" s="235"/>
      <c r="P94" s="235"/>
      <c r="Q94" s="235"/>
      <c r="R94" s="235"/>
      <c r="S94" s="235"/>
      <c r="T94" s="236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7" t="s">
        <v>142</v>
      </c>
      <c r="AU94" s="237" t="s">
        <v>83</v>
      </c>
      <c r="AV94" s="13" t="s">
        <v>83</v>
      </c>
      <c r="AW94" s="13" t="s">
        <v>35</v>
      </c>
      <c r="AX94" s="13" t="s">
        <v>81</v>
      </c>
      <c r="AY94" s="237" t="s">
        <v>128</v>
      </c>
    </row>
    <row r="95" s="2" customFormat="1" ht="16.5" customHeight="1">
      <c r="A95" s="40"/>
      <c r="B95" s="41"/>
      <c r="C95" s="207" t="s">
        <v>83</v>
      </c>
      <c r="D95" s="207" t="s">
        <v>131</v>
      </c>
      <c r="E95" s="208" t="s">
        <v>144</v>
      </c>
      <c r="F95" s="209" t="s">
        <v>145</v>
      </c>
      <c r="G95" s="210" t="s">
        <v>146</v>
      </c>
      <c r="H95" s="211">
        <v>1116.27</v>
      </c>
      <c r="I95" s="212"/>
      <c r="J95" s="213">
        <f>ROUND(I95*H95,2)</f>
        <v>0</v>
      </c>
      <c r="K95" s="209" t="s">
        <v>135</v>
      </c>
      <c r="L95" s="46"/>
      <c r="M95" s="214" t="s">
        <v>19</v>
      </c>
      <c r="N95" s="215" t="s">
        <v>44</v>
      </c>
      <c r="O95" s="86"/>
      <c r="P95" s="216">
        <f>O95*H95</f>
        <v>0</v>
      </c>
      <c r="Q95" s="216">
        <v>0</v>
      </c>
      <c r="R95" s="216">
        <f>Q95*H95</f>
        <v>0</v>
      </c>
      <c r="S95" s="216">
        <v>0.089999999999999997</v>
      </c>
      <c r="T95" s="217">
        <f>S95*H95</f>
        <v>100.46429999999999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8" t="s">
        <v>136</v>
      </c>
      <c r="AT95" s="218" t="s">
        <v>131</v>
      </c>
      <c r="AU95" s="218" t="s">
        <v>83</v>
      </c>
      <c r="AY95" s="19" t="s">
        <v>128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9" t="s">
        <v>81</v>
      </c>
      <c r="BK95" s="219">
        <f>ROUND(I95*H95,2)</f>
        <v>0</v>
      </c>
      <c r="BL95" s="19" t="s">
        <v>136</v>
      </c>
      <c r="BM95" s="218" t="s">
        <v>147</v>
      </c>
    </row>
    <row r="96" s="2" customFormat="1">
      <c r="A96" s="40"/>
      <c r="B96" s="41"/>
      <c r="C96" s="42"/>
      <c r="D96" s="220" t="s">
        <v>138</v>
      </c>
      <c r="E96" s="42"/>
      <c r="F96" s="221" t="s">
        <v>148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138</v>
      </c>
      <c r="AU96" s="19" t="s">
        <v>83</v>
      </c>
    </row>
    <row r="97" s="2" customFormat="1">
      <c r="A97" s="40"/>
      <c r="B97" s="41"/>
      <c r="C97" s="42"/>
      <c r="D97" s="225" t="s">
        <v>140</v>
      </c>
      <c r="E97" s="42"/>
      <c r="F97" s="226" t="s">
        <v>149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140</v>
      </c>
      <c r="AU97" s="19" t="s">
        <v>83</v>
      </c>
    </row>
    <row r="98" s="13" customFormat="1">
      <c r="A98" s="13"/>
      <c r="B98" s="227"/>
      <c r="C98" s="228"/>
      <c r="D98" s="220" t="s">
        <v>142</v>
      </c>
      <c r="E98" s="229" t="s">
        <v>19</v>
      </c>
      <c r="F98" s="230" t="s">
        <v>150</v>
      </c>
      <c r="G98" s="228"/>
      <c r="H98" s="231">
        <v>1116.27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142</v>
      </c>
      <c r="AU98" s="237" t="s">
        <v>83</v>
      </c>
      <c r="AV98" s="13" t="s">
        <v>83</v>
      </c>
      <c r="AW98" s="13" t="s">
        <v>35</v>
      </c>
      <c r="AX98" s="13" t="s">
        <v>81</v>
      </c>
      <c r="AY98" s="237" t="s">
        <v>128</v>
      </c>
    </row>
    <row r="99" s="2" customFormat="1" ht="16.5" customHeight="1">
      <c r="A99" s="40"/>
      <c r="B99" s="41"/>
      <c r="C99" s="207" t="s">
        <v>96</v>
      </c>
      <c r="D99" s="207" t="s">
        <v>131</v>
      </c>
      <c r="E99" s="208" t="s">
        <v>151</v>
      </c>
      <c r="F99" s="209" t="s">
        <v>152</v>
      </c>
      <c r="G99" s="210" t="s">
        <v>146</v>
      </c>
      <c r="H99" s="211">
        <v>1116.27</v>
      </c>
      <c r="I99" s="212"/>
      <c r="J99" s="213">
        <f>ROUND(I99*H99,2)</f>
        <v>0</v>
      </c>
      <c r="K99" s="209" t="s">
        <v>135</v>
      </c>
      <c r="L99" s="46"/>
      <c r="M99" s="214" t="s">
        <v>19</v>
      </c>
      <c r="N99" s="215" t="s">
        <v>44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136</v>
      </c>
      <c r="AT99" s="218" t="s">
        <v>131</v>
      </c>
      <c r="AU99" s="218" t="s">
        <v>83</v>
      </c>
      <c r="AY99" s="19" t="s">
        <v>128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81</v>
      </c>
      <c r="BK99" s="219">
        <f>ROUND(I99*H99,2)</f>
        <v>0</v>
      </c>
      <c r="BL99" s="19" t="s">
        <v>136</v>
      </c>
      <c r="BM99" s="218" t="s">
        <v>153</v>
      </c>
    </row>
    <row r="100" s="2" customFormat="1">
      <c r="A100" s="40"/>
      <c r="B100" s="41"/>
      <c r="C100" s="42"/>
      <c r="D100" s="220" t="s">
        <v>138</v>
      </c>
      <c r="E100" s="42"/>
      <c r="F100" s="221" t="s">
        <v>152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83</v>
      </c>
    </row>
    <row r="101" s="2" customFormat="1">
      <c r="A101" s="40"/>
      <c r="B101" s="41"/>
      <c r="C101" s="42"/>
      <c r="D101" s="225" t="s">
        <v>140</v>
      </c>
      <c r="E101" s="42"/>
      <c r="F101" s="226" t="s">
        <v>154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83</v>
      </c>
    </row>
    <row r="102" s="13" customFormat="1">
      <c r="A102" s="13"/>
      <c r="B102" s="227"/>
      <c r="C102" s="228"/>
      <c r="D102" s="220" t="s">
        <v>142</v>
      </c>
      <c r="E102" s="229" t="s">
        <v>19</v>
      </c>
      <c r="F102" s="230" t="s">
        <v>150</v>
      </c>
      <c r="G102" s="228"/>
      <c r="H102" s="231">
        <v>1116.27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142</v>
      </c>
      <c r="AU102" s="237" t="s">
        <v>83</v>
      </c>
      <c r="AV102" s="13" t="s">
        <v>83</v>
      </c>
      <c r="AW102" s="13" t="s">
        <v>35</v>
      </c>
      <c r="AX102" s="13" t="s">
        <v>81</v>
      </c>
      <c r="AY102" s="237" t="s">
        <v>128</v>
      </c>
    </row>
    <row r="103" s="2" customFormat="1" ht="16.5" customHeight="1">
      <c r="A103" s="40"/>
      <c r="B103" s="41"/>
      <c r="C103" s="207" t="s">
        <v>136</v>
      </c>
      <c r="D103" s="207" t="s">
        <v>131</v>
      </c>
      <c r="E103" s="208" t="s">
        <v>155</v>
      </c>
      <c r="F103" s="209" t="s">
        <v>156</v>
      </c>
      <c r="G103" s="210" t="s">
        <v>157</v>
      </c>
      <c r="H103" s="211">
        <v>1</v>
      </c>
      <c r="I103" s="212"/>
      <c r="J103" s="213">
        <f>ROUND(I103*H103,2)</f>
        <v>0</v>
      </c>
      <c r="K103" s="209" t="s">
        <v>158</v>
      </c>
      <c r="L103" s="46"/>
      <c r="M103" s="214" t="s">
        <v>19</v>
      </c>
      <c r="N103" s="215" t="s">
        <v>44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136</v>
      </c>
      <c r="AT103" s="218" t="s">
        <v>131</v>
      </c>
      <c r="AU103" s="218" t="s">
        <v>83</v>
      </c>
      <c r="AY103" s="19" t="s">
        <v>128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81</v>
      </c>
      <c r="BK103" s="219">
        <f>ROUND(I103*H103,2)</f>
        <v>0</v>
      </c>
      <c r="BL103" s="19" t="s">
        <v>136</v>
      </c>
      <c r="BM103" s="218" t="s">
        <v>159</v>
      </c>
    </row>
    <row r="104" s="2" customFormat="1">
      <c r="A104" s="40"/>
      <c r="B104" s="41"/>
      <c r="C104" s="42"/>
      <c r="D104" s="220" t="s">
        <v>138</v>
      </c>
      <c r="E104" s="42"/>
      <c r="F104" s="221" t="s">
        <v>156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83</v>
      </c>
    </row>
    <row r="105" s="12" customFormat="1" ht="22.8" customHeight="1">
      <c r="A105" s="12"/>
      <c r="B105" s="191"/>
      <c r="C105" s="192"/>
      <c r="D105" s="193" t="s">
        <v>72</v>
      </c>
      <c r="E105" s="205" t="s">
        <v>160</v>
      </c>
      <c r="F105" s="205" t="s">
        <v>161</v>
      </c>
      <c r="G105" s="192"/>
      <c r="H105" s="192"/>
      <c r="I105" s="195"/>
      <c r="J105" s="206">
        <f>BK105</f>
        <v>0</v>
      </c>
      <c r="K105" s="192"/>
      <c r="L105" s="197"/>
      <c r="M105" s="198"/>
      <c r="N105" s="199"/>
      <c r="O105" s="199"/>
      <c r="P105" s="200">
        <f>SUM(P106:P123)</f>
        <v>0</v>
      </c>
      <c r="Q105" s="199"/>
      <c r="R105" s="200">
        <f>SUM(R106:R123)</f>
        <v>0</v>
      </c>
      <c r="S105" s="199"/>
      <c r="T105" s="201">
        <f>SUM(T106:T123)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2" t="s">
        <v>81</v>
      </c>
      <c r="AT105" s="203" t="s">
        <v>72</v>
      </c>
      <c r="AU105" s="203" t="s">
        <v>81</v>
      </c>
      <c r="AY105" s="202" t="s">
        <v>128</v>
      </c>
      <c r="BK105" s="204">
        <f>SUM(BK106:BK123)</f>
        <v>0</v>
      </c>
    </row>
    <row r="106" s="2" customFormat="1" ht="16.5" customHeight="1">
      <c r="A106" s="40"/>
      <c r="B106" s="41"/>
      <c r="C106" s="207" t="s">
        <v>162</v>
      </c>
      <c r="D106" s="207" t="s">
        <v>131</v>
      </c>
      <c r="E106" s="208" t="s">
        <v>163</v>
      </c>
      <c r="F106" s="209" t="s">
        <v>164</v>
      </c>
      <c r="G106" s="210" t="s">
        <v>165</v>
      </c>
      <c r="H106" s="211">
        <v>16</v>
      </c>
      <c r="I106" s="212"/>
      <c r="J106" s="213">
        <f>ROUND(I106*H106,2)</f>
        <v>0</v>
      </c>
      <c r="K106" s="209" t="s">
        <v>135</v>
      </c>
      <c r="L106" s="46"/>
      <c r="M106" s="214" t="s">
        <v>19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136</v>
      </c>
      <c r="AT106" s="218" t="s">
        <v>131</v>
      </c>
      <c r="AU106" s="218" t="s">
        <v>83</v>
      </c>
      <c r="AY106" s="19" t="s">
        <v>128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81</v>
      </c>
      <c r="BK106" s="219">
        <f>ROUND(I106*H106,2)</f>
        <v>0</v>
      </c>
      <c r="BL106" s="19" t="s">
        <v>136</v>
      </c>
      <c r="BM106" s="218" t="s">
        <v>166</v>
      </c>
    </row>
    <row r="107" s="2" customFormat="1">
      <c r="A107" s="40"/>
      <c r="B107" s="41"/>
      <c r="C107" s="42"/>
      <c r="D107" s="220" t="s">
        <v>138</v>
      </c>
      <c r="E107" s="42"/>
      <c r="F107" s="221" t="s">
        <v>167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138</v>
      </c>
      <c r="AU107" s="19" t="s">
        <v>83</v>
      </c>
    </row>
    <row r="108" s="2" customFormat="1">
      <c r="A108" s="40"/>
      <c r="B108" s="41"/>
      <c r="C108" s="42"/>
      <c r="D108" s="225" t="s">
        <v>140</v>
      </c>
      <c r="E108" s="42"/>
      <c r="F108" s="226" t="s">
        <v>168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140</v>
      </c>
      <c r="AU108" s="19" t="s">
        <v>83</v>
      </c>
    </row>
    <row r="109" s="2" customFormat="1" ht="16.5" customHeight="1">
      <c r="A109" s="40"/>
      <c r="B109" s="41"/>
      <c r="C109" s="207" t="s">
        <v>169</v>
      </c>
      <c r="D109" s="207" t="s">
        <v>131</v>
      </c>
      <c r="E109" s="208" t="s">
        <v>170</v>
      </c>
      <c r="F109" s="209" t="s">
        <v>171</v>
      </c>
      <c r="G109" s="210" t="s">
        <v>165</v>
      </c>
      <c r="H109" s="211">
        <v>480</v>
      </c>
      <c r="I109" s="212"/>
      <c r="J109" s="213">
        <f>ROUND(I109*H109,2)</f>
        <v>0</v>
      </c>
      <c r="K109" s="209" t="s">
        <v>135</v>
      </c>
      <c r="L109" s="46"/>
      <c r="M109" s="214" t="s">
        <v>19</v>
      </c>
      <c r="N109" s="215" t="s">
        <v>44</v>
      </c>
      <c r="O109" s="86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136</v>
      </c>
      <c r="AT109" s="218" t="s">
        <v>131</v>
      </c>
      <c r="AU109" s="218" t="s">
        <v>83</v>
      </c>
      <c r="AY109" s="19" t="s">
        <v>128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81</v>
      </c>
      <c r="BK109" s="219">
        <f>ROUND(I109*H109,2)</f>
        <v>0</v>
      </c>
      <c r="BL109" s="19" t="s">
        <v>136</v>
      </c>
      <c r="BM109" s="218" t="s">
        <v>172</v>
      </c>
    </row>
    <row r="110" s="2" customFormat="1">
      <c r="A110" s="40"/>
      <c r="B110" s="41"/>
      <c r="C110" s="42"/>
      <c r="D110" s="220" t="s">
        <v>138</v>
      </c>
      <c r="E110" s="42"/>
      <c r="F110" s="221" t="s">
        <v>173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138</v>
      </c>
      <c r="AU110" s="19" t="s">
        <v>83</v>
      </c>
    </row>
    <row r="111" s="2" customFormat="1">
      <c r="A111" s="40"/>
      <c r="B111" s="41"/>
      <c r="C111" s="42"/>
      <c r="D111" s="225" t="s">
        <v>140</v>
      </c>
      <c r="E111" s="42"/>
      <c r="F111" s="226" t="s">
        <v>174</v>
      </c>
      <c r="G111" s="42"/>
      <c r="H111" s="42"/>
      <c r="I111" s="222"/>
      <c r="J111" s="42"/>
      <c r="K111" s="42"/>
      <c r="L111" s="46"/>
      <c r="M111" s="223"/>
      <c r="N111" s="224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140</v>
      </c>
      <c r="AU111" s="19" t="s">
        <v>83</v>
      </c>
    </row>
    <row r="112" s="13" customFormat="1">
      <c r="A112" s="13"/>
      <c r="B112" s="227"/>
      <c r="C112" s="228"/>
      <c r="D112" s="220" t="s">
        <v>142</v>
      </c>
      <c r="E112" s="228"/>
      <c r="F112" s="230" t="s">
        <v>175</v>
      </c>
      <c r="G112" s="228"/>
      <c r="H112" s="231">
        <v>480</v>
      </c>
      <c r="I112" s="232"/>
      <c r="J112" s="228"/>
      <c r="K112" s="228"/>
      <c r="L112" s="233"/>
      <c r="M112" s="234"/>
      <c r="N112" s="235"/>
      <c r="O112" s="235"/>
      <c r="P112" s="235"/>
      <c r="Q112" s="235"/>
      <c r="R112" s="235"/>
      <c r="S112" s="235"/>
      <c r="T112" s="236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7" t="s">
        <v>142</v>
      </c>
      <c r="AU112" s="237" t="s">
        <v>83</v>
      </c>
      <c r="AV112" s="13" t="s">
        <v>83</v>
      </c>
      <c r="AW112" s="13" t="s">
        <v>4</v>
      </c>
      <c r="AX112" s="13" t="s">
        <v>81</v>
      </c>
      <c r="AY112" s="237" t="s">
        <v>128</v>
      </c>
    </row>
    <row r="113" s="2" customFormat="1" ht="24.15" customHeight="1">
      <c r="A113" s="40"/>
      <c r="B113" s="41"/>
      <c r="C113" s="207" t="s">
        <v>176</v>
      </c>
      <c r="D113" s="207" t="s">
        <v>131</v>
      </c>
      <c r="E113" s="208" t="s">
        <v>177</v>
      </c>
      <c r="F113" s="209" t="s">
        <v>178</v>
      </c>
      <c r="G113" s="210" t="s">
        <v>179</v>
      </c>
      <c r="H113" s="211">
        <v>133.95400000000001</v>
      </c>
      <c r="I113" s="212"/>
      <c r="J113" s="213">
        <f>ROUND(I113*H113,2)</f>
        <v>0</v>
      </c>
      <c r="K113" s="209" t="s">
        <v>158</v>
      </c>
      <c r="L113" s="46"/>
      <c r="M113" s="214" t="s">
        <v>19</v>
      </c>
      <c r="N113" s="215" t="s">
        <v>44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136</v>
      </c>
      <c r="AT113" s="218" t="s">
        <v>131</v>
      </c>
      <c r="AU113" s="218" t="s">
        <v>83</v>
      </c>
      <c r="AY113" s="19" t="s">
        <v>128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81</v>
      </c>
      <c r="BK113" s="219">
        <f>ROUND(I113*H113,2)</f>
        <v>0</v>
      </c>
      <c r="BL113" s="19" t="s">
        <v>136</v>
      </c>
      <c r="BM113" s="218" t="s">
        <v>180</v>
      </c>
    </row>
    <row r="114" s="2" customFormat="1">
      <c r="A114" s="40"/>
      <c r="B114" s="41"/>
      <c r="C114" s="42"/>
      <c r="D114" s="220" t="s">
        <v>138</v>
      </c>
      <c r="E114" s="42"/>
      <c r="F114" s="221" t="s">
        <v>181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83</v>
      </c>
    </row>
    <row r="115" s="2" customFormat="1" ht="24.15" customHeight="1">
      <c r="A115" s="40"/>
      <c r="B115" s="41"/>
      <c r="C115" s="207" t="s">
        <v>182</v>
      </c>
      <c r="D115" s="207" t="s">
        <v>131</v>
      </c>
      <c r="E115" s="208" t="s">
        <v>183</v>
      </c>
      <c r="F115" s="209" t="s">
        <v>184</v>
      </c>
      <c r="G115" s="210" t="s">
        <v>179</v>
      </c>
      <c r="H115" s="211">
        <v>279.06799999999998</v>
      </c>
      <c r="I115" s="212"/>
      <c r="J115" s="213">
        <f>ROUND(I115*H115,2)</f>
        <v>0</v>
      </c>
      <c r="K115" s="209" t="s">
        <v>158</v>
      </c>
      <c r="L115" s="46"/>
      <c r="M115" s="214" t="s">
        <v>19</v>
      </c>
      <c r="N115" s="215" t="s">
        <v>44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136</v>
      </c>
      <c r="AT115" s="218" t="s">
        <v>131</v>
      </c>
      <c r="AU115" s="218" t="s">
        <v>83</v>
      </c>
      <c r="AY115" s="19" t="s">
        <v>128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81</v>
      </c>
      <c r="BK115" s="219">
        <f>ROUND(I115*H115,2)</f>
        <v>0</v>
      </c>
      <c r="BL115" s="19" t="s">
        <v>136</v>
      </c>
      <c r="BM115" s="218" t="s">
        <v>185</v>
      </c>
    </row>
    <row r="116" s="2" customFormat="1">
      <c r="A116" s="40"/>
      <c r="B116" s="41"/>
      <c r="C116" s="42"/>
      <c r="D116" s="220" t="s">
        <v>138</v>
      </c>
      <c r="E116" s="42"/>
      <c r="F116" s="221" t="s">
        <v>184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138</v>
      </c>
      <c r="AU116" s="19" t="s">
        <v>83</v>
      </c>
    </row>
    <row r="117" s="2" customFormat="1" ht="21.75" customHeight="1">
      <c r="A117" s="40"/>
      <c r="B117" s="41"/>
      <c r="C117" s="207" t="s">
        <v>129</v>
      </c>
      <c r="D117" s="207" t="s">
        <v>131</v>
      </c>
      <c r="E117" s="208" t="s">
        <v>186</v>
      </c>
      <c r="F117" s="209" t="s">
        <v>187</v>
      </c>
      <c r="G117" s="210" t="s">
        <v>179</v>
      </c>
      <c r="H117" s="211">
        <v>0.81200000000000006</v>
      </c>
      <c r="I117" s="212"/>
      <c r="J117" s="213">
        <f>ROUND(I117*H117,2)</f>
        <v>0</v>
      </c>
      <c r="K117" s="209" t="s">
        <v>158</v>
      </c>
      <c r="L117" s="46"/>
      <c r="M117" s="214" t="s">
        <v>19</v>
      </c>
      <c r="N117" s="215" t="s">
        <v>44</v>
      </c>
      <c r="O117" s="86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136</v>
      </c>
      <c r="AT117" s="218" t="s">
        <v>131</v>
      </c>
      <c r="AU117" s="218" t="s">
        <v>83</v>
      </c>
      <c r="AY117" s="19" t="s">
        <v>128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81</v>
      </c>
      <c r="BK117" s="219">
        <f>ROUND(I117*H117,2)</f>
        <v>0</v>
      </c>
      <c r="BL117" s="19" t="s">
        <v>136</v>
      </c>
      <c r="BM117" s="218" t="s">
        <v>188</v>
      </c>
    </row>
    <row r="118" s="2" customFormat="1">
      <c r="A118" s="40"/>
      <c r="B118" s="41"/>
      <c r="C118" s="42"/>
      <c r="D118" s="220" t="s">
        <v>138</v>
      </c>
      <c r="E118" s="42"/>
      <c r="F118" s="221" t="s">
        <v>187</v>
      </c>
      <c r="G118" s="42"/>
      <c r="H118" s="42"/>
      <c r="I118" s="222"/>
      <c r="J118" s="42"/>
      <c r="K118" s="42"/>
      <c r="L118" s="46"/>
      <c r="M118" s="223"/>
      <c r="N118" s="224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138</v>
      </c>
      <c r="AU118" s="19" t="s">
        <v>83</v>
      </c>
    </row>
    <row r="119" s="2" customFormat="1" ht="33" customHeight="1">
      <c r="A119" s="40"/>
      <c r="B119" s="41"/>
      <c r="C119" s="207" t="s">
        <v>189</v>
      </c>
      <c r="D119" s="207" t="s">
        <v>131</v>
      </c>
      <c r="E119" s="208" t="s">
        <v>190</v>
      </c>
      <c r="F119" s="209" t="s">
        <v>191</v>
      </c>
      <c r="G119" s="210" t="s">
        <v>179</v>
      </c>
      <c r="H119" s="211">
        <v>24.558</v>
      </c>
      <c r="I119" s="212"/>
      <c r="J119" s="213">
        <f>ROUND(I119*H119,2)</f>
        <v>0</v>
      </c>
      <c r="K119" s="209" t="s">
        <v>158</v>
      </c>
      <c r="L119" s="46"/>
      <c r="M119" s="214" t="s">
        <v>19</v>
      </c>
      <c r="N119" s="215" t="s">
        <v>44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136</v>
      </c>
      <c r="AT119" s="218" t="s">
        <v>131</v>
      </c>
      <c r="AU119" s="218" t="s">
        <v>83</v>
      </c>
      <c r="AY119" s="19" t="s">
        <v>128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81</v>
      </c>
      <c r="BK119" s="219">
        <f>ROUND(I119*H119,2)</f>
        <v>0</v>
      </c>
      <c r="BL119" s="19" t="s">
        <v>136</v>
      </c>
      <c r="BM119" s="218" t="s">
        <v>192</v>
      </c>
    </row>
    <row r="120" s="2" customFormat="1">
      <c r="A120" s="40"/>
      <c r="B120" s="41"/>
      <c r="C120" s="42"/>
      <c r="D120" s="220" t="s">
        <v>138</v>
      </c>
      <c r="E120" s="42"/>
      <c r="F120" s="221" t="s">
        <v>191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83</v>
      </c>
    </row>
    <row r="121" s="2" customFormat="1" ht="16.5" customHeight="1">
      <c r="A121" s="40"/>
      <c r="B121" s="41"/>
      <c r="C121" s="207" t="s">
        <v>193</v>
      </c>
      <c r="D121" s="207" t="s">
        <v>131</v>
      </c>
      <c r="E121" s="208" t="s">
        <v>194</v>
      </c>
      <c r="F121" s="209" t="s">
        <v>195</v>
      </c>
      <c r="G121" s="210" t="s">
        <v>179</v>
      </c>
      <c r="H121" s="211">
        <v>438.392</v>
      </c>
      <c r="I121" s="212"/>
      <c r="J121" s="213">
        <f>ROUND(I121*H121,2)</f>
        <v>0</v>
      </c>
      <c r="K121" s="209" t="s">
        <v>135</v>
      </c>
      <c r="L121" s="46"/>
      <c r="M121" s="214" t="s">
        <v>19</v>
      </c>
      <c r="N121" s="215" t="s">
        <v>44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136</v>
      </c>
      <c r="AT121" s="218" t="s">
        <v>131</v>
      </c>
      <c r="AU121" s="218" t="s">
        <v>83</v>
      </c>
      <c r="AY121" s="19" t="s">
        <v>128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81</v>
      </c>
      <c r="BK121" s="219">
        <f>ROUND(I121*H121,2)</f>
        <v>0</v>
      </c>
      <c r="BL121" s="19" t="s">
        <v>136</v>
      </c>
      <c r="BM121" s="218" t="s">
        <v>196</v>
      </c>
    </row>
    <row r="122" s="2" customFormat="1">
      <c r="A122" s="40"/>
      <c r="B122" s="41"/>
      <c r="C122" s="42"/>
      <c r="D122" s="220" t="s">
        <v>138</v>
      </c>
      <c r="E122" s="42"/>
      <c r="F122" s="221" t="s">
        <v>197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138</v>
      </c>
      <c r="AU122" s="19" t="s">
        <v>83</v>
      </c>
    </row>
    <row r="123" s="2" customFormat="1">
      <c r="A123" s="40"/>
      <c r="B123" s="41"/>
      <c r="C123" s="42"/>
      <c r="D123" s="225" t="s">
        <v>140</v>
      </c>
      <c r="E123" s="42"/>
      <c r="F123" s="226" t="s">
        <v>198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140</v>
      </c>
      <c r="AU123" s="19" t="s">
        <v>83</v>
      </c>
    </row>
    <row r="124" s="12" customFormat="1" ht="25.92" customHeight="1">
      <c r="A124" s="12"/>
      <c r="B124" s="191"/>
      <c r="C124" s="192"/>
      <c r="D124" s="193" t="s">
        <v>72</v>
      </c>
      <c r="E124" s="194" t="s">
        <v>199</v>
      </c>
      <c r="F124" s="194" t="s">
        <v>200</v>
      </c>
      <c r="G124" s="192"/>
      <c r="H124" s="192"/>
      <c r="I124" s="195"/>
      <c r="J124" s="196">
        <f>BK124</f>
        <v>0</v>
      </c>
      <c r="K124" s="192"/>
      <c r="L124" s="197"/>
      <c r="M124" s="198"/>
      <c r="N124" s="199"/>
      <c r="O124" s="199"/>
      <c r="P124" s="200">
        <f>P125+P137+P142+P159</f>
        <v>0</v>
      </c>
      <c r="Q124" s="199"/>
      <c r="R124" s="200">
        <f>R125+R137+R142+R159</f>
        <v>0</v>
      </c>
      <c r="S124" s="199"/>
      <c r="T124" s="201">
        <f>T125+T137+T142+T159</f>
        <v>159.32476672999997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2" t="s">
        <v>83</v>
      </c>
      <c r="AT124" s="203" t="s">
        <v>72</v>
      </c>
      <c r="AU124" s="203" t="s">
        <v>73</v>
      </c>
      <c r="AY124" s="202" t="s">
        <v>128</v>
      </c>
      <c r="BK124" s="204">
        <f>BK125+BK137+BK142+BK159</f>
        <v>0</v>
      </c>
    </row>
    <row r="125" s="12" customFormat="1" ht="22.8" customHeight="1">
      <c r="A125" s="12"/>
      <c r="B125" s="191"/>
      <c r="C125" s="192"/>
      <c r="D125" s="193" t="s">
        <v>72</v>
      </c>
      <c r="E125" s="205" t="s">
        <v>201</v>
      </c>
      <c r="F125" s="205" t="s">
        <v>202</v>
      </c>
      <c r="G125" s="192"/>
      <c r="H125" s="192"/>
      <c r="I125" s="195"/>
      <c r="J125" s="206">
        <f>BK125</f>
        <v>0</v>
      </c>
      <c r="K125" s="192"/>
      <c r="L125" s="197"/>
      <c r="M125" s="198"/>
      <c r="N125" s="199"/>
      <c r="O125" s="199"/>
      <c r="P125" s="200">
        <f>SUM(P126:P136)</f>
        <v>0</v>
      </c>
      <c r="Q125" s="199"/>
      <c r="R125" s="200">
        <f>SUM(R126:R136)</f>
        <v>0</v>
      </c>
      <c r="S125" s="199"/>
      <c r="T125" s="201">
        <f>SUM(T126:T136)</f>
        <v>24.560040000000001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2" t="s">
        <v>83</v>
      </c>
      <c r="AT125" s="203" t="s">
        <v>72</v>
      </c>
      <c r="AU125" s="203" t="s">
        <v>81</v>
      </c>
      <c r="AY125" s="202" t="s">
        <v>128</v>
      </c>
      <c r="BK125" s="204">
        <f>SUM(BK126:BK136)</f>
        <v>0</v>
      </c>
    </row>
    <row r="126" s="2" customFormat="1" ht="16.5" customHeight="1">
      <c r="A126" s="40"/>
      <c r="B126" s="41"/>
      <c r="C126" s="207" t="s">
        <v>8</v>
      </c>
      <c r="D126" s="207" t="s">
        <v>131</v>
      </c>
      <c r="E126" s="208" t="s">
        <v>203</v>
      </c>
      <c r="F126" s="209" t="s">
        <v>204</v>
      </c>
      <c r="G126" s="210" t="s">
        <v>205</v>
      </c>
      <c r="H126" s="211">
        <v>7</v>
      </c>
      <c r="I126" s="212"/>
      <c r="J126" s="213">
        <f>ROUND(I126*H126,2)</f>
        <v>0</v>
      </c>
      <c r="K126" s="209" t="s">
        <v>135</v>
      </c>
      <c r="L126" s="46"/>
      <c r="M126" s="214" t="s">
        <v>19</v>
      </c>
      <c r="N126" s="215" t="s">
        <v>44</v>
      </c>
      <c r="O126" s="86"/>
      <c r="P126" s="216">
        <f>O126*H126</f>
        <v>0</v>
      </c>
      <c r="Q126" s="216">
        <v>0</v>
      </c>
      <c r="R126" s="216">
        <f>Q126*H126</f>
        <v>0</v>
      </c>
      <c r="S126" s="216">
        <v>0.00029999999999999997</v>
      </c>
      <c r="T126" s="217">
        <f>S126*H126</f>
        <v>0.0020999999999999999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206</v>
      </c>
      <c r="AT126" s="218" t="s">
        <v>131</v>
      </c>
      <c r="AU126" s="218" t="s">
        <v>83</v>
      </c>
      <c r="AY126" s="19" t="s">
        <v>128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81</v>
      </c>
      <c r="BK126" s="219">
        <f>ROUND(I126*H126,2)</f>
        <v>0</v>
      </c>
      <c r="BL126" s="19" t="s">
        <v>206</v>
      </c>
      <c r="BM126" s="218" t="s">
        <v>207</v>
      </c>
    </row>
    <row r="127" s="2" customFormat="1">
      <c r="A127" s="40"/>
      <c r="B127" s="41"/>
      <c r="C127" s="42"/>
      <c r="D127" s="220" t="s">
        <v>138</v>
      </c>
      <c r="E127" s="42"/>
      <c r="F127" s="221" t="s">
        <v>208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138</v>
      </c>
      <c r="AU127" s="19" t="s">
        <v>83</v>
      </c>
    </row>
    <row r="128" s="2" customFormat="1">
      <c r="A128" s="40"/>
      <c r="B128" s="41"/>
      <c r="C128" s="42"/>
      <c r="D128" s="225" t="s">
        <v>140</v>
      </c>
      <c r="E128" s="42"/>
      <c r="F128" s="226" t="s">
        <v>209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140</v>
      </c>
      <c r="AU128" s="19" t="s">
        <v>83</v>
      </c>
    </row>
    <row r="129" s="2" customFormat="1" ht="16.5" customHeight="1">
      <c r="A129" s="40"/>
      <c r="B129" s="41"/>
      <c r="C129" s="207" t="s">
        <v>210</v>
      </c>
      <c r="D129" s="207" t="s">
        <v>131</v>
      </c>
      <c r="E129" s="208" t="s">
        <v>211</v>
      </c>
      <c r="F129" s="209" t="s">
        <v>212</v>
      </c>
      <c r="G129" s="210" t="s">
        <v>146</v>
      </c>
      <c r="H129" s="211">
        <v>1116.27</v>
      </c>
      <c r="I129" s="212"/>
      <c r="J129" s="213">
        <f>ROUND(I129*H129,2)</f>
        <v>0</v>
      </c>
      <c r="K129" s="209" t="s">
        <v>135</v>
      </c>
      <c r="L129" s="46"/>
      <c r="M129" s="214" t="s">
        <v>19</v>
      </c>
      <c r="N129" s="215" t="s">
        <v>44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0.0054999999999999997</v>
      </c>
      <c r="T129" s="217">
        <f>S129*H129</f>
        <v>6.1394849999999996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206</v>
      </c>
      <c r="AT129" s="218" t="s">
        <v>131</v>
      </c>
      <c r="AU129" s="218" t="s">
        <v>83</v>
      </c>
      <c r="AY129" s="19" t="s">
        <v>128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81</v>
      </c>
      <c r="BK129" s="219">
        <f>ROUND(I129*H129,2)</f>
        <v>0</v>
      </c>
      <c r="BL129" s="19" t="s">
        <v>206</v>
      </c>
      <c r="BM129" s="218" t="s">
        <v>213</v>
      </c>
    </row>
    <row r="130" s="2" customFormat="1">
      <c r="A130" s="40"/>
      <c r="B130" s="41"/>
      <c r="C130" s="42"/>
      <c r="D130" s="220" t="s">
        <v>138</v>
      </c>
      <c r="E130" s="42"/>
      <c r="F130" s="221" t="s">
        <v>214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83</v>
      </c>
    </row>
    <row r="131" s="2" customFormat="1">
      <c r="A131" s="40"/>
      <c r="B131" s="41"/>
      <c r="C131" s="42"/>
      <c r="D131" s="225" t="s">
        <v>140</v>
      </c>
      <c r="E131" s="42"/>
      <c r="F131" s="226" t="s">
        <v>215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140</v>
      </c>
      <c r="AU131" s="19" t="s">
        <v>83</v>
      </c>
    </row>
    <row r="132" s="13" customFormat="1">
      <c r="A132" s="13"/>
      <c r="B132" s="227"/>
      <c r="C132" s="228"/>
      <c r="D132" s="220" t="s">
        <v>142</v>
      </c>
      <c r="E132" s="229" t="s">
        <v>19</v>
      </c>
      <c r="F132" s="230" t="s">
        <v>150</v>
      </c>
      <c r="G132" s="228"/>
      <c r="H132" s="231">
        <v>1116.27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142</v>
      </c>
      <c r="AU132" s="237" t="s">
        <v>83</v>
      </c>
      <c r="AV132" s="13" t="s">
        <v>83</v>
      </c>
      <c r="AW132" s="13" t="s">
        <v>35</v>
      </c>
      <c r="AX132" s="13" t="s">
        <v>81</v>
      </c>
      <c r="AY132" s="237" t="s">
        <v>128</v>
      </c>
    </row>
    <row r="133" s="2" customFormat="1" ht="16.5" customHeight="1">
      <c r="A133" s="40"/>
      <c r="B133" s="41"/>
      <c r="C133" s="207" t="s">
        <v>216</v>
      </c>
      <c r="D133" s="207" t="s">
        <v>131</v>
      </c>
      <c r="E133" s="208" t="s">
        <v>217</v>
      </c>
      <c r="F133" s="209" t="s">
        <v>218</v>
      </c>
      <c r="G133" s="210" t="s">
        <v>146</v>
      </c>
      <c r="H133" s="211">
        <v>1116.27</v>
      </c>
      <c r="I133" s="212"/>
      <c r="J133" s="213">
        <f>ROUND(I133*H133,2)</f>
        <v>0</v>
      </c>
      <c r="K133" s="209" t="s">
        <v>135</v>
      </c>
      <c r="L133" s="46"/>
      <c r="M133" s="214" t="s">
        <v>19</v>
      </c>
      <c r="N133" s="215" t="s">
        <v>44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0.016500000000000001</v>
      </c>
      <c r="T133" s="217">
        <f>S133*H133</f>
        <v>18.418455000000002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206</v>
      </c>
      <c r="AT133" s="218" t="s">
        <v>131</v>
      </c>
      <c r="AU133" s="218" t="s">
        <v>83</v>
      </c>
      <c r="AY133" s="19" t="s">
        <v>128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81</v>
      </c>
      <c r="BK133" s="219">
        <f>ROUND(I133*H133,2)</f>
        <v>0</v>
      </c>
      <c r="BL133" s="19" t="s">
        <v>206</v>
      </c>
      <c r="BM133" s="218" t="s">
        <v>219</v>
      </c>
    </row>
    <row r="134" s="2" customFormat="1">
      <c r="A134" s="40"/>
      <c r="B134" s="41"/>
      <c r="C134" s="42"/>
      <c r="D134" s="220" t="s">
        <v>138</v>
      </c>
      <c r="E134" s="42"/>
      <c r="F134" s="221" t="s">
        <v>220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138</v>
      </c>
      <c r="AU134" s="19" t="s">
        <v>83</v>
      </c>
    </row>
    <row r="135" s="2" customFormat="1">
      <c r="A135" s="40"/>
      <c r="B135" s="41"/>
      <c r="C135" s="42"/>
      <c r="D135" s="225" t="s">
        <v>140</v>
      </c>
      <c r="E135" s="42"/>
      <c r="F135" s="226" t="s">
        <v>221</v>
      </c>
      <c r="G135" s="42"/>
      <c r="H135" s="42"/>
      <c r="I135" s="222"/>
      <c r="J135" s="42"/>
      <c r="K135" s="42"/>
      <c r="L135" s="46"/>
      <c r="M135" s="223"/>
      <c r="N135" s="224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140</v>
      </c>
      <c r="AU135" s="19" t="s">
        <v>83</v>
      </c>
    </row>
    <row r="136" s="13" customFormat="1">
      <c r="A136" s="13"/>
      <c r="B136" s="227"/>
      <c r="C136" s="228"/>
      <c r="D136" s="220" t="s">
        <v>142</v>
      </c>
      <c r="E136" s="229" t="s">
        <v>19</v>
      </c>
      <c r="F136" s="230" t="s">
        <v>150</v>
      </c>
      <c r="G136" s="228"/>
      <c r="H136" s="231">
        <v>1116.27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142</v>
      </c>
      <c r="AU136" s="237" t="s">
        <v>83</v>
      </c>
      <c r="AV136" s="13" t="s">
        <v>83</v>
      </c>
      <c r="AW136" s="13" t="s">
        <v>35</v>
      </c>
      <c r="AX136" s="13" t="s">
        <v>81</v>
      </c>
      <c r="AY136" s="237" t="s">
        <v>128</v>
      </c>
    </row>
    <row r="137" s="12" customFormat="1" ht="22.8" customHeight="1">
      <c r="A137" s="12"/>
      <c r="B137" s="191"/>
      <c r="C137" s="192"/>
      <c r="D137" s="193" t="s">
        <v>72</v>
      </c>
      <c r="E137" s="205" t="s">
        <v>222</v>
      </c>
      <c r="F137" s="205" t="s">
        <v>223</v>
      </c>
      <c r="G137" s="192"/>
      <c r="H137" s="192"/>
      <c r="I137" s="195"/>
      <c r="J137" s="206">
        <f>BK137</f>
        <v>0</v>
      </c>
      <c r="K137" s="192"/>
      <c r="L137" s="197"/>
      <c r="M137" s="198"/>
      <c r="N137" s="199"/>
      <c r="O137" s="199"/>
      <c r="P137" s="200">
        <f>SUM(P138:P141)</f>
        <v>0</v>
      </c>
      <c r="Q137" s="199"/>
      <c r="R137" s="200">
        <f>SUM(R138:R141)</f>
        <v>0</v>
      </c>
      <c r="S137" s="199"/>
      <c r="T137" s="201">
        <f>SUM(T138:T141)</f>
        <v>133.95239999999998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2" t="s">
        <v>83</v>
      </c>
      <c r="AT137" s="203" t="s">
        <v>72</v>
      </c>
      <c r="AU137" s="203" t="s">
        <v>81</v>
      </c>
      <c r="AY137" s="202" t="s">
        <v>128</v>
      </c>
      <c r="BK137" s="204">
        <f>SUM(BK138:BK141)</f>
        <v>0</v>
      </c>
    </row>
    <row r="138" s="2" customFormat="1" ht="21.75" customHeight="1">
      <c r="A138" s="40"/>
      <c r="B138" s="41"/>
      <c r="C138" s="207" t="s">
        <v>224</v>
      </c>
      <c r="D138" s="207" t="s">
        <v>131</v>
      </c>
      <c r="E138" s="208" t="s">
        <v>225</v>
      </c>
      <c r="F138" s="209" t="s">
        <v>226</v>
      </c>
      <c r="G138" s="210" t="s">
        <v>146</v>
      </c>
      <c r="H138" s="211">
        <v>1116.27</v>
      </c>
      <c r="I138" s="212"/>
      <c r="J138" s="213">
        <f>ROUND(I138*H138,2)</f>
        <v>0</v>
      </c>
      <c r="K138" s="209" t="s">
        <v>135</v>
      </c>
      <c r="L138" s="46"/>
      <c r="M138" s="214" t="s">
        <v>19</v>
      </c>
      <c r="N138" s="215" t="s">
        <v>44</v>
      </c>
      <c r="O138" s="86"/>
      <c r="P138" s="216">
        <f>O138*H138</f>
        <v>0</v>
      </c>
      <c r="Q138" s="216">
        <v>0</v>
      </c>
      <c r="R138" s="216">
        <f>Q138*H138</f>
        <v>0</v>
      </c>
      <c r="S138" s="216">
        <v>0.12</v>
      </c>
      <c r="T138" s="217">
        <f>S138*H138</f>
        <v>133.95239999999998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206</v>
      </c>
      <c r="AT138" s="218" t="s">
        <v>131</v>
      </c>
      <c r="AU138" s="218" t="s">
        <v>83</v>
      </c>
      <c r="AY138" s="19" t="s">
        <v>128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81</v>
      </c>
      <c r="BK138" s="219">
        <f>ROUND(I138*H138,2)</f>
        <v>0</v>
      </c>
      <c r="BL138" s="19" t="s">
        <v>206</v>
      </c>
      <c r="BM138" s="218" t="s">
        <v>227</v>
      </c>
    </row>
    <row r="139" s="2" customFormat="1">
      <c r="A139" s="40"/>
      <c r="B139" s="41"/>
      <c r="C139" s="42"/>
      <c r="D139" s="220" t="s">
        <v>138</v>
      </c>
      <c r="E139" s="42"/>
      <c r="F139" s="221" t="s">
        <v>228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83</v>
      </c>
    </row>
    <row r="140" s="2" customFormat="1">
      <c r="A140" s="40"/>
      <c r="B140" s="41"/>
      <c r="C140" s="42"/>
      <c r="D140" s="225" t="s">
        <v>140</v>
      </c>
      <c r="E140" s="42"/>
      <c r="F140" s="226" t="s">
        <v>229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140</v>
      </c>
      <c r="AU140" s="19" t="s">
        <v>83</v>
      </c>
    </row>
    <row r="141" s="13" customFormat="1">
      <c r="A141" s="13"/>
      <c r="B141" s="227"/>
      <c r="C141" s="228"/>
      <c r="D141" s="220" t="s">
        <v>142</v>
      </c>
      <c r="E141" s="229" t="s">
        <v>19</v>
      </c>
      <c r="F141" s="230" t="s">
        <v>150</v>
      </c>
      <c r="G141" s="228"/>
      <c r="H141" s="231">
        <v>1116.27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142</v>
      </c>
      <c r="AU141" s="237" t="s">
        <v>83</v>
      </c>
      <c r="AV141" s="13" t="s">
        <v>83</v>
      </c>
      <c r="AW141" s="13" t="s">
        <v>35</v>
      </c>
      <c r="AX141" s="13" t="s">
        <v>81</v>
      </c>
      <c r="AY141" s="237" t="s">
        <v>128</v>
      </c>
    </row>
    <row r="142" s="12" customFormat="1" ht="22.8" customHeight="1">
      <c r="A142" s="12"/>
      <c r="B142" s="191"/>
      <c r="C142" s="192"/>
      <c r="D142" s="193" t="s">
        <v>72</v>
      </c>
      <c r="E142" s="205" t="s">
        <v>230</v>
      </c>
      <c r="F142" s="205" t="s">
        <v>231</v>
      </c>
      <c r="G142" s="192"/>
      <c r="H142" s="192"/>
      <c r="I142" s="195"/>
      <c r="J142" s="206">
        <f>BK142</f>
        <v>0</v>
      </c>
      <c r="K142" s="192"/>
      <c r="L142" s="197"/>
      <c r="M142" s="198"/>
      <c r="N142" s="199"/>
      <c r="O142" s="199"/>
      <c r="P142" s="200">
        <f>SUM(P143:P158)</f>
        <v>0</v>
      </c>
      <c r="Q142" s="199"/>
      <c r="R142" s="200">
        <f>SUM(R143:R158)</f>
        <v>0</v>
      </c>
      <c r="S142" s="199"/>
      <c r="T142" s="201">
        <f>SUM(T143:T158)</f>
        <v>0.8003267300000001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2" t="s">
        <v>83</v>
      </c>
      <c r="AT142" s="203" t="s">
        <v>72</v>
      </c>
      <c r="AU142" s="203" t="s">
        <v>81</v>
      </c>
      <c r="AY142" s="202" t="s">
        <v>128</v>
      </c>
      <c r="BK142" s="204">
        <f>SUM(BK143:BK158)</f>
        <v>0</v>
      </c>
    </row>
    <row r="143" s="2" customFormat="1" ht="16.5" customHeight="1">
      <c r="A143" s="40"/>
      <c r="B143" s="41"/>
      <c r="C143" s="207" t="s">
        <v>206</v>
      </c>
      <c r="D143" s="207" t="s">
        <v>131</v>
      </c>
      <c r="E143" s="208" t="s">
        <v>232</v>
      </c>
      <c r="F143" s="209" t="s">
        <v>233</v>
      </c>
      <c r="G143" s="210" t="s">
        <v>146</v>
      </c>
      <c r="H143" s="211">
        <v>13.199999999999999</v>
      </c>
      <c r="I143" s="212"/>
      <c r="J143" s="213">
        <f>ROUND(I143*H143,2)</f>
        <v>0</v>
      </c>
      <c r="K143" s="209" t="s">
        <v>135</v>
      </c>
      <c r="L143" s="46"/>
      <c r="M143" s="214" t="s">
        <v>19</v>
      </c>
      <c r="N143" s="215" t="s">
        <v>44</v>
      </c>
      <c r="O143" s="86"/>
      <c r="P143" s="216">
        <f>O143*H143</f>
        <v>0</v>
      </c>
      <c r="Q143" s="216">
        <v>0</v>
      </c>
      <c r="R143" s="216">
        <f>Q143*H143</f>
        <v>0</v>
      </c>
      <c r="S143" s="216">
        <v>0.00594</v>
      </c>
      <c r="T143" s="217">
        <f>S143*H143</f>
        <v>0.078407999999999992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206</v>
      </c>
      <c r="AT143" s="218" t="s">
        <v>131</v>
      </c>
      <c r="AU143" s="218" t="s">
        <v>83</v>
      </c>
      <c r="AY143" s="19" t="s">
        <v>128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81</v>
      </c>
      <c r="BK143" s="219">
        <f>ROUND(I143*H143,2)</f>
        <v>0</v>
      </c>
      <c r="BL143" s="19" t="s">
        <v>206</v>
      </c>
      <c r="BM143" s="218" t="s">
        <v>234</v>
      </c>
    </row>
    <row r="144" s="2" customFormat="1">
      <c r="A144" s="40"/>
      <c r="B144" s="41"/>
      <c r="C144" s="42"/>
      <c r="D144" s="220" t="s">
        <v>138</v>
      </c>
      <c r="E144" s="42"/>
      <c r="F144" s="221" t="s">
        <v>235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138</v>
      </c>
      <c r="AU144" s="19" t="s">
        <v>83</v>
      </c>
    </row>
    <row r="145" s="2" customFormat="1">
      <c r="A145" s="40"/>
      <c r="B145" s="41"/>
      <c r="C145" s="42"/>
      <c r="D145" s="225" t="s">
        <v>140</v>
      </c>
      <c r="E145" s="42"/>
      <c r="F145" s="226" t="s">
        <v>236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140</v>
      </c>
      <c r="AU145" s="19" t="s">
        <v>83</v>
      </c>
    </row>
    <row r="146" s="2" customFormat="1" ht="16.5" customHeight="1">
      <c r="A146" s="40"/>
      <c r="B146" s="41"/>
      <c r="C146" s="207" t="s">
        <v>237</v>
      </c>
      <c r="D146" s="207" t="s">
        <v>131</v>
      </c>
      <c r="E146" s="208" t="s">
        <v>238</v>
      </c>
      <c r="F146" s="209" t="s">
        <v>239</v>
      </c>
      <c r="G146" s="210" t="s">
        <v>165</v>
      </c>
      <c r="H146" s="211">
        <v>111.7</v>
      </c>
      <c r="I146" s="212"/>
      <c r="J146" s="213">
        <f>ROUND(I146*H146,2)</f>
        <v>0</v>
      </c>
      <c r="K146" s="209" t="s">
        <v>135</v>
      </c>
      <c r="L146" s="46"/>
      <c r="M146" s="214" t="s">
        <v>19</v>
      </c>
      <c r="N146" s="215" t="s">
        <v>44</v>
      </c>
      <c r="O146" s="86"/>
      <c r="P146" s="216">
        <f>O146*H146</f>
        <v>0</v>
      </c>
      <c r="Q146" s="216">
        <v>0</v>
      </c>
      <c r="R146" s="216">
        <f>Q146*H146</f>
        <v>0</v>
      </c>
      <c r="S146" s="216">
        <v>0.0017700000000000001</v>
      </c>
      <c r="T146" s="217">
        <f>S146*H146</f>
        <v>0.19770900000000002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206</v>
      </c>
      <c r="AT146" s="218" t="s">
        <v>131</v>
      </c>
      <c r="AU146" s="218" t="s">
        <v>83</v>
      </c>
      <c r="AY146" s="19" t="s">
        <v>128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81</v>
      </c>
      <c r="BK146" s="219">
        <f>ROUND(I146*H146,2)</f>
        <v>0</v>
      </c>
      <c r="BL146" s="19" t="s">
        <v>206</v>
      </c>
      <c r="BM146" s="218" t="s">
        <v>240</v>
      </c>
    </row>
    <row r="147" s="2" customFormat="1">
      <c r="A147" s="40"/>
      <c r="B147" s="41"/>
      <c r="C147" s="42"/>
      <c r="D147" s="220" t="s">
        <v>138</v>
      </c>
      <c r="E147" s="42"/>
      <c r="F147" s="221" t="s">
        <v>241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138</v>
      </c>
      <c r="AU147" s="19" t="s">
        <v>83</v>
      </c>
    </row>
    <row r="148" s="2" customFormat="1">
      <c r="A148" s="40"/>
      <c r="B148" s="41"/>
      <c r="C148" s="42"/>
      <c r="D148" s="225" t="s">
        <v>140</v>
      </c>
      <c r="E148" s="42"/>
      <c r="F148" s="226" t="s">
        <v>242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140</v>
      </c>
      <c r="AU148" s="19" t="s">
        <v>83</v>
      </c>
    </row>
    <row r="149" s="2" customFormat="1" ht="16.5" customHeight="1">
      <c r="A149" s="40"/>
      <c r="B149" s="41"/>
      <c r="C149" s="207" t="s">
        <v>243</v>
      </c>
      <c r="D149" s="207" t="s">
        <v>131</v>
      </c>
      <c r="E149" s="208" t="s">
        <v>244</v>
      </c>
      <c r="F149" s="209" t="s">
        <v>245</v>
      </c>
      <c r="G149" s="210" t="s">
        <v>165</v>
      </c>
      <c r="H149" s="211">
        <v>122.40300000000001</v>
      </c>
      <c r="I149" s="212"/>
      <c r="J149" s="213">
        <f>ROUND(I149*H149,2)</f>
        <v>0</v>
      </c>
      <c r="K149" s="209" t="s">
        <v>135</v>
      </c>
      <c r="L149" s="46"/>
      <c r="M149" s="214" t="s">
        <v>19</v>
      </c>
      <c r="N149" s="215" t="s">
        <v>44</v>
      </c>
      <c r="O149" s="86"/>
      <c r="P149" s="216">
        <f>O149*H149</f>
        <v>0</v>
      </c>
      <c r="Q149" s="216">
        <v>0</v>
      </c>
      <c r="R149" s="216">
        <f>Q149*H149</f>
        <v>0</v>
      </c>
      <c r="S149" s="216">
        <v>0.00191</v>
      </c>
      <c r="T149" s="217">
        <f>S149*H149</f>
        <v>0.23378973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206</v>
      </c>
      <c r="AT149" s="218" t="s">
        <v>131</v>
      </c>
      <c r="AU149" s="218" t="s">
        <v>83</v>
      </c>
      <c r="AY149" s="19" t="s">
        <v>128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81</v>
      </c>
      <c r="BK149" s="219">
        <f>ROUND(I149*H149,2)</f>
        <v>0</v>
      </c>
      <c r="BL149" s="19" t="s">
        <v>206</v>
      </c>
      <c r="BM149" s="218" t="s">
        <v>246</v>
      </c>
    </row>
    <row r="150" s="2" customFormat="1">
      <c r="A150" s="40"/>
      <c r="B150" s="41"/>
      <c r="C150" s="42"/>
      <c r="D150" s="220" t="s">
        <v>138</v>
      </c>
      <c r="E150" s="42"/>
      <c r="F150" s="221" t="s">
        <v>247</v>
      </c>
      <c r="G150" s="42"/>
      <c r="H150" s="42"/>
      <c r="I150" s="222"/>
      <c r="J150" s="42"/>
      <c r="K150" s="42"/>
      <c r="L150" s="46"/>
      <c r="M150" s="223"/>
      <c r="N150" s="224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138</v>
      </c>
      <c r="AU150" s="19" t="s">
        <v>83</v>
      </c>
    </row>
    <row r="151" s="2" customFormat="1">
      <c r="A151" s="40"/>
      <c r="B151" s="41"/>
      <c r="C151" s="42"/>
      <c r="D151" s="225" t="s">
        <v>140</v>
      </c>
      <c r="E151" s="42"/>
      <c r="F151" s="226" t="s">
        <v>248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140</v>
      </c>
      <c r="AU151" s="19" t="s">
        <v>83</v>
      </c>
    </row>
    <row r="152" s="2" customFormat="1">
      <c r="A152" s="40"/>
      <c r="B152" s="41"/>
      <c r="C152" s="42"/>
      <c r="D152" s="220" t="s">
        <v>249</v>
      </c>
      <c r="E152" s="42"/>
      <c r="F152" s="238" t="s">
        <v>250</v>
      </c>
      <c r="G152" s="42"/>
      <c r="H152" s="42"/>
      <c r="I152" s="222"/>
      <c r="J152" s="42"/>
      <c r="K152" s="42"/>
      <c r="L152" s="46"/>
      <c r="M152" s="223"/>
      <c r="N152" s="224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249</v>
      </c>
      <c r="AU152" s="19" t="s">
        <v>83</v>
      </c>
    </row>
    <row r="153" s="14" customFormat="1">
      <c r="A153" s="14"/>
      <c r="B153" s="239"/>
      <c r="C153" s="240"/>
      <c r="D153" s="220" t="s">
        <v>142</v>
      </c>
      <c r="E153" s="241" t="s">
        <v>19</v>
      </c>
      <c r="F153" s="242" t="s">
        <v>251</v>
      </c>
      <c r="G153" s="240"/>
      <c r="H153" s="241" t="s">
        <v>19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8" t="s">
        <v>142</v>
      </c>
      <c r="AU153" s="248" t="s">
        <v>83</v>
      </c>
      <c r="AV153" s="14" t="s">
        <v>81</v>
      </c>
      <c r="AW153" s="14" t="s">
        <v>35</v>
      </c>
      <c r="AX153" s="14" t="s">
        <v>73</v>
      </c>
      <c r="AY153" s="248" t="s">
        <v>128</v>
      </c>
    </row>
    <row r="154" s="14" customFormat="1">
      <c r="A154" s="14"/>
      <c r="B154" s="239"/>
      <c r="C154" s="240"/>
      <c r="D154" s="220" t="s">
        <v>142</v>
      </c>
      <c r="E154" s="241" t="s">
        <v>19</v>
      </c>
      <c r="F154" s="242" t="s">
        <v>252</v>
      </c>
      <c r="G154" s="240"/>
      <c r="H154" s="241" t="s">
        <v>19</v>
      </c>
      <c r="I154" s="243"/>
      <c r="J154" s="240"/>
      <c r="K154" s="240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142</v>
      </c>
      <c r="AU154" s="248" t="s">
        <v>83</v>
      </c>
      <c r="AV154" s="14" t="s">
        <v>81</v>
      </c>
      <c r="AW154" s="14" t="s">
        <v>35</v>
      </c>
      <c r="AX154" s="14" t="s">
        <v>73</v>
      </c>
      <c r="AY154" s="248" t="s">
        <v>128</v>
      </c>
    </row>
    <row r="155" s="13" customFormat="1">
      <c r="A155" s="13"/>
      <c r="B155" s="227"/>
      <c r="C155" s="228"/>
      <c r="D155" s="220" t="s">
        <v>142</v>
      </c>
      <c r="E155" s="230" t="s">
        <v>19</v>
      </c>
      <c r="F155" s="249" t="s">
        <v>93</v>
      </c>
      <c r="G155" s="228"/>
      <c r="H155" s="231">
        <v>122.40300000000001</v>
      </c>
      <c r="I155" s="232"/>
      <c r="J155" s="228"/>
      <c r="K155" s="228"/>
      <c r="L155" s="233"/>
      <c r="M155" s="234"/>
      <c r="N155" s="235"/>
      <c r="O155" s="235"/>
      <c r="P155" s="235"/>
      <c r="Q155" s="235"/>
      <c r="R155" s="235"/>
      <c r="S155" s="235"/>
      <c r="T155" s="23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7" t="s">
        <v>142</v>
      </c>
      <c r="AU155" s="237" t="s">
        <v>83</v>
      </c>
      <c r="AV155" s="13" t="s">
        <v>83</v>
      </c>
      <c r="AW155" s="13" t="s">
        <v>35</v>
      </c>
      <c r="AX155" s="13" t="s">
        <v>81</v>
      </c>
      <c r="AY155" s="237" t="s">
        <v>128</v>
      </c>
    </row>
    <row r="156" s="2" customFormat="1" ht="16.5" customHeight="1">
      <c r="A156" s="40"/>
      <c r="B156" s="41"/>
      <c r="C156" s="207" t="s">
        <v>253</v>
      </c>
      <c r="D156" s="207" t="s">
        <v>131</v>
      </c>
      <c r="E156" s="208" t="s">
        <v>254</v>
      </c>
      <c r="F156" s="209" t="s">
        <v>255</v>
      </c>
      <c r="G156" s="210" t="s">
        <v>165</v>
      </c>
      <c r="H156" s="211">
        <v>111.7</v>
      </c>
      <c r="I156" s="212"/>
      <c r="J156" s="213">
        <f>ROUND(I156*H156,2)</f>
        <v>0</v>
      </c>
      <c r="K156" s="209" t="s">
        <v>135</v>
      </c>
      <c r="L156" s="46"/>
      <c r="M156" s="214" t="s">
        <v>19</v>
      </c>
      <c r="N156" s="215" t="s">
        <v>44</v>
      </c>
      <c r="O156" s="86"/>
      <c r="P156" s="216">
        <f>O156*H156</f>
        <v>0</v>
      </c>
      <c r="Q156" s="216">
        <v>0</v>
      </c>
      <c r="R156" s="216">
        <f>Q156*H156</f>
        <v>0</v>
      </c>
      <c r="S156" s="216">
        <v>0.0025999999999999999</v>
      </c>
      <c r="T156" s="217">
        <f>S156*H156</f>
        <v>0.29042000000000001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206</v>
      </c>
      <c r="AT156" s="218" t="s">
        <v>131</v>
      </c>
      <c r="AU156" s="218" t="s">
        <v>83</v>
      </c>
      <c r="AY156" s="19" t="s">
        <v>128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81</v>
      </c>
      <c r="BK156" s="219">
        <f>ROUND(I156*H156,2)</f>
        <v>0</v>
      </c>
      <c r="BL156" s="19" t="s">
        <v>206</v>
      </c>
      <c r="BM156" s="218" t="s">
        <v>256</v>
      </c>
    </row>
    <row r="157" s="2" customFormat="1">
      <c r="A157" s="40"/>
      <c r="B157" s="41"/>
      <c r="C157" s="42"/>
      <c r="D157" s="220" t="s">
        <v>138</v>
      </c>
      <c r="E157" s="42"/>
      <c r="F157" s="221" t="s">
        <v>257</v>
      </c>
      <c r="G157" s="42"/>
      <c r="H157" s="42"/>
      <c r="I157" s="222"/>
      <c r="J157" s="42"/>
      <c r="K157" s="42"/>
      <c r="L157" s="46"/>
      <c r="M157" s="223"/>
      <c r="N157" s="224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138</v>
      </c>
      <c r="AU157" s="19" t="s">
        <v>83</v>
      </c>
    </row>
    <row r="158" s="2" customFormat="1">
      <c r="A158" s="40"/>
      <c r="B158" s="41"/>
      <c r="C158" s="42"/>
      <c r="D158" s="225" t="s">
        <v>140</v>
      </c>
      <c r="E158" s="42"/>
      <c r="F158" s="226" t="s">
        <v>258</v>
      </c>
      <c r="G158" s="42"/>
      <c r="H158" s="42"/>
      <c r="I158" s="222"/>
      <c r="J158" s="42"/>
      <c r="K158" s="42"/>
      <c r="L158" s="46"/>
      <c r="M158" s="223"/>
      <c r="N158" s="224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140</v>
      </c>
      <c r="AU158" s="19" t="s">
        <v>83</v>
      </c>
    </row>
    <row r="159" s="12" customFormat="1" ht="22.8" customHeight="1">
      <c r="A159" s="12"/>
      <c r="B159" s="191"/>
      <c r="C159" s="192"/>
      <c r="D159" s="193" t="s">
        <v>72</v>
      </c>
      <c r="E159" s="205" t="s">
        <v>259</v>
      </c>
      <c r="F159" s="205" t="s">
        <v>260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SUM(P160:P161)</f>
        <v>0</v>
      </c>
      <c r="Q159" s="199"/>
      <c r="R159" s="200">
        <f>SUM(R160:R161)</f>
        <v>0</v>
      </c>
      <c r="S159" s="199"/>
      <c r="T159" s="201">
        <f>SUM(T160:T161)</f>
        <v>0.012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83</v>
      </c>
      <c r="AT159" s="203" t="s">
        <v>72</v>
      </c>
      <c r="AU159" s="203" t="s">
        <v>81</v>
      </c>
      <c r="AY159" s="202" t="s">
        <v>128</v>
      </c>
      <c r="BK159" s="204">
        <f>SUM(BK160:BK161)</f>
        <v>0</v>
      </c>
    </row>
    <row r="160" s="2" customFormat="1" ht="16.5" customHeight="1">
      <c r="A160" s="40"/>
      <c r="B160" s="41"/>
      <c r="C160" s="207" t="s">
        <v>261</v>
      </c>
      <c r="D160" s="207" t="s">
        <v>131</v>
      </c>
      <c r="E160" s="208" t="s">
        <v>262</v>
      </c>
      <c r="F160" s="209" t="s">
        <v>263</v>
      </c>
      <c r="G160" s="210" t="s">
        <v>205</v>
      </c>
      <c r="H160" s="211">
        <v>30</v>
      </c>
      <c r="I160" s="212"/>
      <c r="J160" s="213">
        <f>ROUND(I160*H160,2)</f>
        <v>0</v>
      </c>
      <c r="K160" s="209" t="s">
        <v>158</v>
      </c>
      <c r="L160" s="46"/>
      <c r="M160" s="214" t="s">
        <v>19</v>
      </c>
      <c r="N160" s="215" t="s">
        <v>44</v>
      </c>
      <c r="O160" s="86"/>
      <c r="P160" s="216">
        <f>O160*H160</f>
        <v>0</v>
      </c>
      <c r="Q160" s="216">
        <v>0</v>
      </c>
      <c r="R160" s="216">
        <f>Q160*H160</f>
        <v>0</v>
      </c>
      <c r="S160" s="216">
        <v>0.00040000000000000002</v>
      </c>
      <c r="T160" s="217">
        <f>S160*H160</f>
        <v>0.012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8" t="s">
        <v>206</v>
      </c>
      <c r="AT160" s="218" t="s">
        <v>131</v>
      </c>
      <c r="AU160" s="218" t="s">
        <v>83</v>
      </c>
      <c r="AY160" s="19" t="s">
        <v>128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9" t="s">
        <v>81</v>
      </c>
      <c r="BK160" s="219">
        <f>ROUND(I160*H160,2)</f>
        <v>0</v>
      </c>
      <c r="BL160" s="19" t="s">
        <v>206</v>
      </c>
      <c r="BM160" s="218" t="s">
        <v>264</v>
      </c>
    </row>
    <row r="161" s="2" customFormat="1">
      <c r="A161" s="40"/>
      <c r="B161" s="41"/>
      <c r="C161" s="42"/>
      <c r="D161" s="220" t="s">
        <v>138</v>
      </c>
      <c r="E161" s="42"/>
      <c r="F161" s="221" t="s">
        <v>265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138</v>
      </c>
      <c r="AU161" s="19" t="s">
        <v>83</v>
      </c>
    </row>
    <row r="162" s="12" customFormat="1" ht="25.92" customHeight="1">
      <c r="A162" s="12"/>
      <c r="B162" s="191"/>
      <c r="C162" s="192"/>
      <c r="D162" s="193" t="s">
        <v>72</v>
      </c>
      <c r="E162" s="194" t="s">
        <v>266</v>
      </c>
      <c r="F162" s="194" t="s">
        <v>267</v>
      </c>
      <c r="G162" s="192"/>
      <c r="H162" s="192"/>
      <c r="I162" s="195"/>
      <c r="J162" s="196">
        <f>BK162</f>
        <v>0</v>
      </c>
      <c r="K162" s="192"/>
      <c r="L162" s="197"/>
      <c r="M162" s="198"/>
      <c r="N162" s="199"/>
      <c r="O162" s="199"/>
      <c r="P162" s="200">
        <f>SUM(P163:P167)</f>
        <v>0</v>
      </c>
      <c r="Q162" s="199"/>
      <c r="R162" s="200">
        <f>SUM(R163:R167)</f>
        <v>0</v>
      </c>
      <c r="S162" s="199"/>
      <c r="T162" s="201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2" t="s">
        <v>136</v>
      </c>
      <c r="AT162" s="203" t="s">
        <v>72</v>
      </c>
      <c r="AU162" s="203" t="s">
        <v>73</v>
      </c>
      <c r="AY162" s="202" t="s">
        <v>128</v>
      </c>
      <c r="BK162" s="204">
        <f>SUM(BK163:BK167)</f>
        <v>0</v>
      </c>
    </row>
    <row r="163" s="2" customFormat="1" ht="16.5" customHeight="1">
      <c r="A163" s="40"/>
      <c r="B163" s="41"/>
      <c r="C163" s="207" t="s">
        <v>7</v>
      </c>
      <c r="D163" s="207" t="s">
        <v>131</v>
      </c>
      <c r="E163" s="208" t="s">
        <v>268</v>
      </c>
      <c r="F163" s="209" t="s">
        <v>269</v>
      </c>
      <c r="G163" s="210" t="s">
        <v>270</v>
      </c>
      <c r="H163" s="211">
        <v>120</v>
      </c>
      <c r="I163" s="212"/>
      <c r="J163" s="213">
        <f>ROUND(I163*H163,2)</f>
        <v>0</v>
      </c>
      <c r="K163" s="209" t="s">
        <v>135</v>
      </c>
      <c r="L163" s="46"/>
      <c r="M163" s="214" t="s">
        <v>19</v>
      </c>
      <c r="N163" s="215" t="s">
        <v>44</v>
      </c>
      <c r="O163" s="86"/>
      <c r="P163" s="216">
        <f>O163*H163</f>
        <v>0</v>
      </c>
      <c r="Q163" s="216">
        <v>0</v>
      </c>
      <c r="R163" s="216">
        <f>Q163*H163</f>
        <v>0</v>
      </c>
      <c r="S163" s="216">
        <v>0</v>
      </c>
      <c r="T163" s="217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8" t="s">
        <v>271</v>
      </c>
      <c r="AT163" s="218" t="s">
        <v>131</v>
      </c>
      <c r="AU163" s="218" t="s">
        <v>81</v>
      </c>
      <c r="AY163" s="19" t="s">
        <v>128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9" t="s">
        <v>81</v>
      </c>
      <c r="BK163" s="219">
        <f>ROUND(I163*H163,2)</f>
        <v>0</v>
      </c>
      <c r="BL163" s="19" t="s">
        <v>271</v>
      </c>
      <c r="BM163" s="218" t="s">
        <v>272</v>
      </c>
    </row>
    <row r="164" s="2" customFormat="1">
      <c r="A164" s="40"/>
      <c r="B164" s="41"/>
      <c r="C164" s="42"/>
      <c r="D164" s="220" t="s">
        <v>138</v>
      </c>
      <c r="E164" s="42"/>
      <c r="F164" s="221" t="s">
        <v>273</v>
      </c>
      <c r="G164" s="42"/>
      <c r="H164" s="42"/>
      <c r="I164" s="222"/>
      <c r="J164" s="42"/>
      <c r="K164" s="42"/>
      <c r="L164" s="46"/>
      <c r="M164" s="223"/>
      <c r="N164" s="224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138</v>
      </c>
      <c r="AU164" s="19" t="s">
        <v>81</v>
      </c>
    </row>
    <row r="165" s="2" customFormat="1">
      <c r="A165" s="40"/>
      <c r="B165" s="41"/>
      <c r="C165" s="42"/>
      <c r="D165" s="225" t="s">
        <v>140</v>
      </c>
      <c r="E165" s="42"/>
      <c r="F165" s="226" t="s">
        <v>274</v>
      </c>
      <c r="G165" s="42"/>
      <c r="H165" s="42"/>
      <c r="I165" s="222"/>
      <c r="J165" s="42"/>
      <c r="K165" s="42"/>
      <c r="L165" s="46"/>
      <c r="M165" s="223"/>
      <c r="N165" s="224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140</v>
      </c>
      <c r="AU165" s="19" t="s">
        <v>81</v>
      </c>
    </row>
    <row r="166" s="2" customFormat="1">
      <c r="A166" s="40"/>
      <c r="B166" s="41"/>
      <c r="C166" s="42"/>
      <c r="D166" s="220" t="s">
        <v>249</v>
      </c>
      <c r="E166" s="42"/>
      <c r="F166" s="238" t="s">
        <v>275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249</v>
      </c>
      <c r="AU166" s="19" t="s">
        <v>81</v>
      </c>
    </row>
    <row r="167" s="13" customFormat="1">
      <c r="A167" s="13"/>
      <c r="B167" s="227"/>
      <c r="C167" s="228"/>
      <c r="D167" s="220" t="s">
        <v>142</v>
      </c>
      <c r="E167" s="229" t="s">
        <v>19</v>
      </c>
      <c r="F167" s="230" t="s">
        <v>276</v>
      </c>
      <c r="G167" s="228"/>
      <c r="H167" s="231">
        <v>120</v>
      </c>
      <c r="I167" s="232"/>
      <c r="J167" s="228"/>
      <c r="K167" s="228"/>
      <c r="L167" s="233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7" t="s">
        <v>142</v>
      </c>
      <c r="AU167" s="237" t="s">
        <v>81</v>
      </c>
      <c r="AV167" s="13" t="s">
        <v>83</v>
      </c>
      <c r="AW167" s="13" t="s">
        <v>35</v>
      </c>
      <c r="AX167" s="13" t="s">
        <v>81</v>
      </c>
      <c r="AY167" s="237" t="s">
        <v>128</v>
      </c>
    </row>
    <row r="168" s="2" customFormat="1" ht="6.96" customHeight="1">
      <c r="A168" s="40"/>
      <c r="B168" s="61"/>
      <c r="C168" s="62"/>
      <c r="D168" s="62"/>
      <c r="E168" s="62"/>
      <c r="F168" s="62"/>
      <c r="G168" s="62"/>
      <c r="H168" s="62"/>
      <c r="I168" s="62"/>
      <c r="J168" s="62"/>
      <c r="K168" s="62"/>
      <c r="L168" s="46"/>
      <c r="M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</row>
  </sheetData>
  <sheetProtection sheet="1" autoFilter="0" formatColumns="0" formatRows="0" objects="1" scenarios="1" spinCount="100000" saltValue="BhNZJoeZXTJpdIypq1Om6ujxsQ+1snXzVZF5z6U9Qkdbwvd5SgwXLHQ7lF62VX3Rgojwq1mMdhenyefgLyBmww==" hashValue="PuTqQ117tE2CpRN78U3rlR3MhofCtcTgYQvKAt/pbjxpqJ8Vfle4BjB3PzJaX05Nvy0FjXwCI/UxFwofmZXF5g==" algorithmName="SHA-512" password="CA9C"/>
  <autoFilter ref="C87:K16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965041341"/>
    <hyperlink ref="F97" r:id="rId2" display="https://podminky.urs.cz/item/CS_URS_2024_01/965045113"/>
    <hyperlink ref="F101" r:id="rId3" display="https://podminky.urs.cz/item/CS_URS_2024_01/985131111"/>
    <hyperlink ref="F108" r:id="rId4" display="https://podminky.urs.cz/item/CS_URS_2024_01/997013312"/>
    <hyperlink ref="F111" r:id="rId5" display="https://podminky.urs.cz/item/CS_URS_2024_01/997013322"/>
    <hyperlink ref="F123" r:id="rId6" display="https://podminky.urs.cz/item/CS_URS_2024_01/997221131"/>
    <hyperlink ref="F128" r:id="rId7" display="https://podminky.urs.cz/item/CS_URS_2024_01/712300845"/>
    <hyperlink ref="F131" r:id="rId8" display="https://podminky.urs.cz/item/CS_URS_2024_01/712340831"/>
    <hyperlink ref="F135" r:id="rId9" display="https://podminky.urs.cz/item/CS_URS_2024_01/712340833"/>
    <hyperlink ref="F140" r:id="rId10" display="https://podminky.urs.cz/item/CS_URS_2024_01/713140825"/>
    <hyperlink ref="F145" r:id="rId11" display="https://podminky.urs.cz/item/CS_URS_2024_01/764001821"/>
    <hyperlink ref="F148" r:id="rId12" display="https://podminky.urs.cz/item/CS_URS_2024_01/764002811"/>
    <hyperlink ref="F151" r:id="rId13" display="https://podminky.urs.cz/item/CS_URS_2024_01/764002841"/>
    <hyperlink ref="F155" r:id="rId14" display="VV0001"/>
    <hyperlink ref="F158" r:id="rId15" display="https://podminky.urs.cz/item/CS_URS_2024_01/764004801"/>
    <hyperlink ref="F165" r:id="rId16" display="https://podminky.urs.cz/item/CS_URS_2024_01/HZS129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  <c r="AZ2" s="130" t="s">
        <v>277</v>
      </c>
      <c r="BA2" s="130" t="s">
        <v>278</v>
      </c>
      <c r="BB2" s="130" t="s">
        <v>146</v>
      </c>
      <c r="BC2" s="130" t="s">
        <v>279</v>
      </c>
      <c r="BD2" s="130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  <c r="AZ3" s="130" t="s">
        <v>280</v>
      </c>
      <c r="BA3" s="130" t="s">
        <v>281</v>
      </c>
      <c r="BB3" s="130" t="s">
        <v>19</v>
      </c>
      <c r="BC3" s="130" t="s">
        <v>282</v>
      </c>
      <c r="BD3" s="130" t="s">
        <v>96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  <c r="AZ4" s="130" t="s">
        <v>283</v>
      </c>
      <c r="BA4" s="130" t="s">
        <v>284</v>
      </c>
      <c r="BB4" s="130" t="s">
        <v>19</v>
      </c>
      <c r="BC4" s="130" t="s">
        <v>285</v>
      </c>
      <c r="BD4" s="130" t="s">
        <v>96</v>
      </c>
    </row>
    <row r="5" s="1" customFormat="1" ht="6.96" customHeight="1">
      <c r="B5" s="22"/>
      <c r="L5" s="22"/>
      <c r="AZ5" s="130" t="s">
        <v>286</v>
      </c>
      <c r="BA5" s="130" t="s">
        <v>287</v>
      </c>
      <c r="BB5" s="130" t="s">
        <v>19</v>
      </c>
      <c r="BC5" s="130" t="s">
        <v>288</v>
      </c>
      <c r="BD5" s="130" t="s">
        <v>96</v>
      </c>
    </row>
    <row r="6" s="1" customFormat="1" ht="12" customHeight="1">
      <c r="B6" s="22"/>
      <c r="D6" s="135" t="s">
        <v>16</v>
      </c>
      <c r="L6" s="22"/>
      <c r="AZ6" s="130" t="s">
        <v>289</v>
      </c>
      <c r="BA6" s="130" t="s">
        <v>290</v>
      </c>
      <c r="BB6" s="130" t="s">
        <v>19</v>
      </c>
      <c r="BC6" s="130" t="s">
        <v>291</v>
      </c>
      <c r="BD6" s="130" t="s">
        <v>96</v>
      </c>
    </row>
    <row r="7" s="1" customFormat="1" ht="16.5" customHeight="1">
      <c r="B7" s="22"/>
      <c r="E7" s="136" t="str">
        <f>'Rekapitulace stavby'!K6</f>
        <v>Oprava střechy budovy SOŠ a SOU Kladno</v>
      </c>
      <c r="F7" s="135"/>
      <c r="G7" s="135"/>
      <c r="H7" s="135"/>
      <c r="L7" s="22"/>
      <c r="AZ7" s="130" t="s">
        <v>292</v>
      </c>
      <c r="BA7" s="130" t="s">
        <v>293</v>
      </c>
      <c r="BB7" s="130" t="s">
        <v>19</v>
      </c>
      <c r="BC7" s="130" t="s">
        <v>294</v>
      </c>
      <c r="BD7" s="130" t="s">
        <v>96</v>
      </c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295</v>
      </c>
      <c r="BA8" s="130" t="s">
        <v>296</v>
      </c>
      <c r="BB8" s="130" t="s">
        <v>19</v>
      </c>
      <c r="BC8" s="130" t="s">
        <v>297</v>
      </c>
      <c r="BD8" s="130" t="s">
        <v>96</v>
      </c>
    </row>
    <row r="9" s="2" customFormat="1" ht="16.5" customHeight="1">
      <c r="A9" s="40"/>
      <c r="B9" s="46"/>
      <c r="C9" s="40"/>
      <c r="D9" s="40"/>
      <c r="E9" s="138" t="s">
        <v>298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299</v>
      </c>
      <c r="BA9" s="130" t="s">
        <v>300</v>
      </c>
      <c r="BB9" s="130" t="s">
        <v>19</v>
      </c>
      <c r="BC9" s="130" t="s">
        <v>301</v>
      </c>
      <c r="BD9" s="130" t="s">
        <v>96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34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ROUND(J91,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ROUND((SUM(BE91:BE391)),  2)</f>
        <v>0</v>
      </c>
      <c r="G33" s="40"/>
      <c r="H33" s="40"/>
      <c r="I33" s="151">
        <v>0.20999999999999999</v>
      </c>
      <c r="J33" s="150">
        <f>ROUND(((SUM(BE91:BE391))*I33),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ROUND((SUM(BF91:BF391)),  2)</f>
        <v>0</v>
      </c>
      <c r="G34" s="40"/>
      <c r="H34" s="40"/>
      <c r="I34" s="151">
        <v>0.12</v>
      </c>
      <c r="J34" s="150">
        <f>ROUND(((SUM(BF91:BF391))*I34),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ROUND((SUM(BG91:BG391)),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ROUND((SUM(BH91:BH391)),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ROUND((SUM(BI91:BI391)),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střechy budovy SOŠ a SOU Kladno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Stavební práce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SOŠ a SOU Kladno</v>
      </c>
      <c r="G54" s="42"/>
      <c r="H54" s="42"/>
      <c r="I54" s="34" t="s">
        <v>31</v>
      </c>
      <c r="J54" s="38" t="str">
        <f>E21</f>
        <v>Ateliér Civilista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8"/>
      <c r="C60" s="169"/>
      <c r="D60" s="170" t="s">
        <v>104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302</v>
      </c>
      <c r="E61" s="177"/>
      <c r="F61" s="177"/>
      <c r="G61" s="177"/>
      <c r="H61" s="177"/>
      <c r="I61" s="177"/>
      <c r="J61" s="178">
        <f>J93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303</v>
      </c>
      <c r="E62" s="177"/>
      <c r="F62" s="177"/>
      <c r="G62" s="177"/>
      <c r="H62" s="177"/>
      <c r="I62" s="177"/>
      <c r="J62" s="178">
        <f>J131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304</v>
      </c>
      <c r="E63" s="177"/>
      <c r="F63" s="177"/>
      <c r="G63" s="177"/>
      <c r="H63" s="177"/>
      <c r="I63" s="177"/>
      <c r="J63" s="178">
        <f>J153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8"/>
      <c r="C64" s="169"/>
      <c r="D64" s="170" t="s">
        <v>107</v>
      </c>
      <c r="E64" s="171"/>
      <c r="F64" s="171"/>
      <c r="G64" s="171"/>
      <c r="H64" s="171"/>
      <c r="I64" s="171"/>
      <c r="J64" s="172">
        <f>J157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75"/>
      <c r="D65" s="176" t="s">
        <v>108</v>
      </c>
      <c r="E65" s="177"/>
      <c r="F65" s="177"/>
      <c r="G65" s="177"/>
      <c r="H65" s="177"/>
      <c r="I65" s="177"/>
      <c r="J65" s="178">
        <f>J158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109</v>
      </c>
      <c r="E66" s="177"/>
      <c r="F66" s="177"/>
      <c r="G66" s="177"/>
      <c r="H66" s="177"/>
      <c r="I66" s="177"/>
      <c r="J66" s="178">
        <f>J261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305</v>
      </c>
      <c r="E67" s="177"/>
      <c r="F67" s="177"/>
      <c r="G67" s="177"/>
      <c r="H67" s="177"/>
      <c r="I67" s="177"/>
      <c r="J67" s="178">
        <f>J305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306</v>
      </c>
      <c r="E68" s="177"/>
      <c r="F68" s="177"/>
      <c r="G68" s="177"/>
      <c r="H68" s="177"/>
      <c r="I68" s="177"/>
      <c r="J68" s="178">
        <f>J316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307</v>
      </c>
      <c r="E69" s="177"/>
      <c r="F69" s="177"/>
      <c r="G69" s="177"/>
      <c r="H69" s="177"/>
      <c r="I69" s="177"/>
      <c r="J69" s="178">
        <f>J327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110</v>
      </c>
      <c r="E70" s="177"/>
      <c r="F70" s="177"/>
      <c r="G70" s="177"/>
      <c r="H70" s="177"/>
      <c r="I70" s="177"/>
      <c r="J70" s="178">
        <f>J349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111</v>
      </c>
      <c r="E71" s="177"/>
      <c r="F71" s="177"/>
      <c r="G71" s="177"/>
      <c r="H71" s="177"/>
      <c r="I71" s="177"/>
      <c r="J71" s="178">
        <f>J381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113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3" t="str">
        <f>E7</f>
        <v>Oprava střechy budovy SOŠ a SOU Kladno</v>
      </c>
      <c r="F81" s="34"/>
      <c r="G81" s="34"/>
      <c r="H81" s="34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98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02 - Stavební práce</v>
      </c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 xml:space="preserve"> </v>
      </c>
      <c r="G85" s="42"/>
      <c r="H85" s="42"/>
      <c r="I85" s="34" t="s">
        <v>23</v>
      </c>
      <c r="J85" s="74" t="str">
        <f>IF(J12="","",J12)</f>
        <v>10. 4. 2024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SOŠ a SOU Kladno</v>
      </c>
      <c r="G87" s="42"/>
      <c r="H87" s="42"/>
      <c r="I87" s="34" t="s">
        <v>31</v>
      </c>
      <c r="J87" s="38" t="str">
        <f>E21</f>
        <v>Ateliér Civilista s.r.o.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29</v>
      </c>
      <c r="D88" s="42"/>
      <c r="E88" s="42"/>
      <c r="F88" s="29" t="str">
        <f>IF(E18="","",E18)</f>
        <v>Vyplň údaj</v>
      </c>
      <c r="G88" s="42"/>
      <c r="H88" s="42"/>
      <c r="I88" s="34" t="s">
        <v>36</v>
      </c>
      <c r="J88" s="38" t="str">
        <f>E24</f>
        <v xml:space="preserve"> 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0"/>
      <c r="B90" s="181"/>
      <c r="C90" s="182" t="s">
        <v>114</v>
      </c>
      <c r="D90" s="183" t="s">
        <v>58</v>
      </c>
      <c r="E90" s="183" t="s">
        <v>54</v>
      </c>
      <c r="F90" s="183" t="s">
        <v>55</v>
      </c>
      <c r="G90" s="183" t="s">
        <v>115</v>
      </c>
      <c r="H90" s="183" t="s">
        <v>116</v>
      </c>
      <c r="I90" s="183" t="s">
        <v>117</v>
      </c>
      <c r="J90" s="183" t="s">
        <v>102</v>
      </c>
      <c r="K90" s="184" t="s">
        <v>118</v>
      </c>
      <c r="L90" s="185"/>
      <c r="M90" s="94" t="s">
        <v>19</v>
      </c>
      <c r="N90" s="95" t="s">
        <v>43</v>
      </c>
      <c r="O90" s="95" t="s">
        <v>119</v>
      </c>
      <c r="P90" s="95" t="s">
        <v>120</v>
      </c>
      <c r="Q90" s="95" t="s">
        <v>121</v>
      </c>
      <c r="R90" s="95" t="s">
        <v>122</v>
      </c>
      <c r="S90" s="95" t="s">
        <v>123</v>
      </c>
      <c r="T90" s="96" t="s">
        <v>124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40"/>
      <c r="B91" s="41"/>
      <c r="C91" s="101" t="s">
        <v>125</v>
      </c>
      <c r="D91" s="42"/>
      <c r="E91" s="42"/>
      <c r="F91" s="42"/>
      <c r="G91" s="42"/>
      <c r="H91" s="42"/>
      <c r="I91" s="42"/>
      <c r="J91" s="186">
        <f>BK91</f>
        <v>0</v>
      </c>
      <c r="K91" s="42"/>
      <c r="L91" s="46"/>
      <c r="M91" s="97"/>
      <c r="N91" s="187"/>
      <c r="O91" s="98"/>
      <c r="P91" s="188">
        <f>P92+P157</f>
        <v>0</v>
      </c>
      <c r="Q91" s="98"/>
      <c r="R91" s="188">
        <f>R92+R157</f>
        <v>79.281536899999992</v>
      </c>
      <c r="S91" s="98"/>
      <c r="T91" s="189">
        <f>T92+T157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72</v>
      </c>
      <c r="AU91" s="19" t="s">
        <v>103</v>
      </c>
      <c r="BK91" s="190">
        <f>BK92+BK157</f>
        <v>0</v>
      </c>
    </row>
    <row r="92" s="12" customFormat="1" ht="25.92" customHeight="1">
      <c r="A92" s="12"/>
      <c r="B92" s="191"/>
      <c r="C92" s="192"/>
      <c r="D92" s="193" t="s">
        <v>72</v>
      </c>
      <c r="E92" s="194" t="s">
        <v>126</v>
      </c>
      <c r="F92" s="194" t="s">
        <v>127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P93+P131+P153</f>
        <v>0</v>
      </c>
      <c r="Q92" s="199"/>
      <c r="R92" s="200">
        <f>R93+R131+R153</f>
        <v>57.894023899999993</v>
      </c>
      <c r="S92" s="199"/>
      <c r="T92" s="201">
        <f>T93+T131+T153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81</v>
      </c>
      <c r="AT92" s="203" t="s">
        <v>72</v>
      </c>
      <c r="AU92" s="203" t="s">
        <v>73</v>
      </c>
      <c r="AY92" s="202" t="s">
        <v>128</v>
      </c>
      <c r="BK92" s="204">
        <f>BK93+BK131+BK153</f>
        <v>0</v>
      </c>
    </row>
    <row r="93" s="12" customFormat="1" ht="22.8" customHeight="1">
      <c r="A93" s="12"/>
      <c r="B93" s="191"/>
      <c r="C93" s="192"/>
      <c r="D93" s="193" t="s">
        <v>72</v>
      </c>
      <c r="E93" s="205" t="s">
        <v>96</v>
      </c>
      <c r="F93" s="205" t="s">
        <v>308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SUM(P94:P130)</f>
        <v>0</v>
      </c>
      <c r="Q93" s="199"/>
      <c r="R93" s="200">
        <f>SUM(R94:R130)</f>
        <v>1.2764700200000001</v>
      </c>
      <c r="S93" s="199"/>
      <c r="T93" s="201">
        <f>SUM(T94:T130)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81</v>
      </c>
      <c r="AT93" s="203" t="s">
        <v>72</v>
      </c>
      <c r="AU93" s="203" t="s">
        <v>81</v>
      </c>
      <c r="AY93" s="202" t="s">
        <v>128</v>
      </c>
      <c r="BK93" s="204">
        <f>SUM(BK94:BK130)</f>
        <v>0</v>
      </c>
    </row>
    <row r="94" s="2" customFormat="1" ht="16.5" customHeight="1">
      <c r="A94" s="40"/>
      <c r="B94" s="41"/>
      <c r="C94" s="207" t="s">
        <v>81</v>
      </c>
      <c r="D94" s="207" t="s">
        <v>131</v>
      </c>
      <c r="E94" s="208" t="s">
        <v>309</v>
      </c>
      <c r="F94" s="209" t="s">
        <v>310</v>
      </c>
      <c r="G94" s="210" t="s">
        <v>134</v>
      </c>
      <c r="H94" s="211">
        <v>0.183</v>
      </c>
      <c r="I94" s="212"/>
      <c r="J94" s="213">
        <f>ROUND(I94*H94,2)</f>
        <v>0</v>
      </c>
      <c r="K94" s="209" t="s">
        <v>135</v>
      </c>
      <c r="L94" s="46"/>
      <c r="M94" s="214" t="s">
        <v>19</v>
      </c>
      <c r="N94" s="215" t="s">
        <v>44</v>
      </c>
      <c r="O94" s="86"/>
      <c r="P94" s="216">
        <f>O94*H94</f>
        <v>0</v>
      </c>
      <c r="Q94" s="216">
        <v>1.6531</v>
      </c>
      <c r="R94" s="216">
        <f>Q94*H94</f>
        <v>0.30251729999999999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136</v>
      </c>
      <c r="AT94" s="218" t="s">
        <v>131</v>
      </c>
      <c r="AU94" s="218" t="s">
        <v>83</v>
      </c>
      <c r="AY94" s="19" t="s">
        <v>128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81</v>
      </c>
      <c r="BK94" s="219">
        <f>ROUND(I94*H94,2)</f>
        <v>0</v>
      </c>
      <c r="BL94" s="19" t="s">
        <v>136</v>
      </c>
      <c r="BM94" s="218" t="s">
        <v>311</v>
      </c>
    </row>
    <row r="95" s="2" customFormat="1">
      <c r="A95" s="40"/>
      <c r="B95" s="41"/>
      <c r="C95" s="42"/>
      <c r="D95" s="220" t="s">
        <v>138</v>
      </c>
      <c r="E95" s="42"/>
      <c r="F95" s="221" t="s">
        <v>312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138</v>
      </c>
      <c r="AU95" s="19" t="s">
        <v>83</v>
      </c>
    </row>
    <row r="96" s="2" customFormat="1">
      <c r="A96" s="40"/>
      <c r="B96" s="41"/>
      <c r="C96" s="42"/>
      <c r="D96" s="225" t="s">
        <v>140</v>
      </c>
      <c r="E96" s="42"/>
      <c r="F96" s="226" t="s">
        <v>313</v>
      </c>
      <c r="G96" s="42"/>
      <c r="H96" s="42"/>
      <c r="I96" s="222"/>
      <c r="J96" s="42"/>
      <c r="K96" s="42"/>
      <c r="L96" s="46"/>
      <c r="M96" s="223"/>
      <c r="N96" s="224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140</v>
      </c>
      <c r="AU96" s="19" t="s">
        <v>83</v>
      </c>
    </row>
    <row r="97" s="2" customFormat="1">
      <c r="A97" s="40"/>
      <c r="B97" s="41"/>
      <c r="C97" s="42"/>
      <c r="D97" s="220" t="s">
        <v>249</v>
      </c>
      <c r="E97" s="42"/>
      <c r="F97" s="238" t="s">
        <v>314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249</v>
      </c>
      <c r="AU97" s="19" t="s">
        <v>83</v>
      </c>
    </row>
    <row r="98" s="14" customFormat="1">
      <c r="A98" s="14"/>
      <c r="B98" s="239"/>
      <c r="C98" s="240"/>
      <c r="D98" s="220" t="s">
        <v>142</v>
      </c>
      <c r="E98" s="241" t="s">
        <v>19</v>
      </c>
      <c r="F98" s="242" t="s">
        <v>251</v>
      </c>
      <c r="G98" s="240"/>
      <c r="H98" s="241" t="s">
        <v>19</v>
      </c>
      <c r="I98" s="243"/>
      <c r="J98" s="240"/>
      <c r="K98" s="240"/>
      <c r="L98" s="244"/>
      <c r="M98" s="245"/>
      <c r="N98" s="246"/>
      <c r="O98" s="246"/>
      <c r="P98" s="246"/>
      <c r="Q98" s="246"/>
      <c r="R98" s="246"/>
      <c r="S98" s="246"/>
      <c r="T98" s="247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8" t="s">
        <v>142</v>
      </c>
      <c r="AU98" s="248" t="s">
        <v>83</v>
      </c>
      <c r="AV98" s="14" t="s">
        <v>81</v>
      </c>
      <c r="AW98" s="14" t="s">
        <v>35</v>
      </c>
      <c r="AX98" s="14" t="s">
        <v>73</v>
      </c>
      <c r="AY98" s="248" t="s">
        <v>128</v>
      </c>
    </row>
    <row r="99" s="14" customFormat="1">
      <c r="A99" s="14"/>
      <c r="B99" s="239"/>
      <c r="C99" s="240"/>
      <c r="D99" s="220" t="s">
        <v>142</v>
      </c>
      <c r="E99" s="241" t="s">
        <v>19</v>
      </c>
      <c r="F99" s="242" t="s">
        <v>315</v>
      </c>
      <c r="G99" s="240"/>
      <c r="H99" s="241" t="s">
        <v>19</v>
      </c>
      <c r="I99" s="243"/>
      <c r="J99" s="240"/>
      <c r="K99" s="240"/>
      <c r="L99" s="244"/>
      <c r="M99" s="245"/>
      <c r="N99" s="246"/>
      <c r="O99" s="246"/>
      <c r="P99" s="246"/>
      <c r="Q99" s="246"/>
      <c r="R99" s="246"/>
      <c r="S99" s="246"/>
      <c r="T99" s="247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8" t="s">
        <v>142</v>
      </c>
      <c r="AU99" s="248" t="s">
        <v>83</v>
      </c>
      <c r="AV99" s="14" t="s">
        <v>81</v>
      </c>
      <c r="AW99" s="14" t="s">
        <v>35</v>
      </c>
      <c r="AX99" s="14" t="s">
        <v>73</v>
      </c>
      <c r="AY99" s="248" t="s">
        <v>128</v>
      </c>
    </row>
    <row r="100" s="13" customFormat="1">
      <c r="A100" s="13"/>
      <c r="B100" s="227"/>
      <c r="C100" s="228"/>
      <c r="D100" s="220" t="s">
        <v>142</v>
      </c>
      <c r="E100" s="230" t="s">
        <v>19</v>
      </c>
      <c r="F100" s="249" t="s">
        <v>299</v>
      </c>
      <c r="G100" s="228"/>
      <c r="H100" s="231">
        <v>0.183</v>
      </c>
      <c r="I100" s="232"/>
      <c r="J100" s="228"/>
      <c r="K100" s="228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142</v>
      </c>
      <c r="AU100" s="237" t="s">
        <v>83</v>
      </c>
      <c r="AV100" s="13" t="s">
        <v>83</v>
      </c>
      <c r="AW100" s="13" t="s">
        <v>35</v>
      </c>
      <c r="AX100" s="13" t="s">
        <v>81</v>
      </c>
      <c r="AY100" s="237" t="s">
        <v>128</v>
      </c>
    </row>
    <row r="101" s="2" customFormat="1" ht="24.15" customHeight="1">
      <c r="A101" s="40"/>
      <c r="B101" s="41"/>
      <c r="C101" s="207" t="s">
        <v>83</v>
      </c>
      <c r="D101" s="207" t="s">
        <v>131</v>
      </c>
      <c r="E101" s="208" t="s">
        <v>316</v>
      </c>
      <c r="F101" s="209" t="s">
        <v>317</v>
      </c>
      <c r="G101" s="210" t="s">
        <v>205</v>
      </c>
      <c r="H101" s="211">
        <v>2</v>
      </c>
      <c r="I101" s="212"/>
      <c r="J101" s="213">
        <f>ROUND(I101*H101,2)</f>
        <v>0</v>
      </c>
      <c r="K101" s="209" t="s">
        <v>135</v>
      </c>
      <c r="L101" s="46"/>
      <c r="M101" s="214" t="s">
        <v>19</v>
      </c>
      <c r="N101" s="215" t="s">
        <v>44</v>
      </c>
      <c r="O101" s="86"/>
      <c r="P101" s="216">
        <f>O101*H101</f>
        <v>0</v>
      </c>
      <c r="Q101" s="216">
        <v>0.0056800000000000002</v>
      </c>
      <c r="R101" s="216">
        <f>Q101*H101</f>
        <v>0.01136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136</v>
      </c>
      <c r="AT101" s="218" t="s">
        <v>131</v>
      </c>
      <c r="AU101" s="218" t="s">
        <v>83</v>
      </c>
      <c r="AY101" s="19" t="s">
        <v>128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81</v>
      </c>
      <c r="BK101" s="219">
        <f>ROUND(I101*H101,2)</f>
        <v>0</v>
      </c>
      <c r="BL101" s="19" t="s">
        <v>136</v>
      </c>
      <c r="BM101" s="218" t="s">
        <v>318</v>
      </c>
    </row>
    <row r="102" s="2" customFormat="1">
      <c r="A102" s="40"/>
      <c r="B102" s="41"/>
      <c r="C102" s="42"/>
      <c r="D102" s="220" t="s">
        <v>138</v>
      </c>
      <c r="E102" s="42"/>
      <c r="F102" s="221" t="s">
        <v>317</v>
      </c>
      <c r="G102" s="42"/>
      <c r="H102" s="42"/>
      <c r="I102" s="222"/>
      <c r="J102" s="42"/>
      <c r="K102" s="42"/>
      <c r="L102" s="46"/>
      <c r="M102" s="223"/>
      <c r="N102" s="224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138</v>
      </c>
      <c r="AU102" s="19" t="s">
        <v>83</v>
      </c>
    </row>
    <row r="103" s="2" customFormat="1">
      <c r="A103" s="40"/>
      <c r="B103" s="41"/>
      <c r="C103" s="42"/>
      <c r="D103" s="225" t="s">
        <v>140</v>
      </c>
      <c r="E103" s="42"/>
      <c r="F103" s="226" t="s">
        <v>319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140</v>
      </c>
      <c r="AU103" s="19" t="s">
        <v>83</v>
      </c>
    </row>
    <row r="104" s="13" customFormat="1">
      <c r="A104" s="13"/>
      <c r="B104" s="227"/>
      <c r="C104" s="228"/>
      <c r="D104" s="220" t="s">
        <v>142</v>
      </c>
      <c r="E104" s="229" t="s">
        <v>19</v>
      </c>
      <c r="F104" s="230" t="s">
        <v>83</v>
      </c>
      <c r="G104" s="228"/>
      <c r="H104" s="231">
        <v>2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142</v>
      </c>
      <c r="AU104" s="237" t="s">
        <v>83</v>
      </c>
      <c r="AV104" s="13" t="s">
        <v>83</v>
      </c>
      <c r="AW104" s="13" t="s">
        <v>35</v>
      </c>
      <c r="AX104" s="13" t="s">
        <v>81</v>
      </c>
      <c r="AY104" s="237" t="s">
        <v>128</v>
      </c>
    </row>
    <row r="105" s="2" customFormat="1" ht="21.75" customHeight="1">
      <c r="A105" s="40"/>
      <c r="B105" s="41"/>
      <c r="C105" s="207" t="s">
        <v>96</v>
      </c>
      <c r="D105" s="207" t="s">
        <v>131</v>
      </c>
      <c r="E105" s="208" t="s">
        <v>320</v>
      </c>
      <c r="F105" s="209" t="s">
        <v>321</v>
      </c>
      <c r="G105" s="210" t="s">
        <v>146</v>
      </c>
      <c r="H105" s="211">
        <v>8.6999999999999993</v>
      </c>
      <c r="I105" s="212"/>
      <c r="J105" s="213">
        <f>ROUND(I105*H105,2)</f>
        <v>0</v>
      </c>
      <c r="K105" s="209" t="s">
        <v>135</v>
      </c>
      <c r="L105" s="46"/>
      <c r="M105" s="214" t="s">
        <v>19</v>
      </c>
      <c r="N105" s="215" t="s">
        <v>44</v>
      </c>
      <c r="O105" s="86"/>
      <c r="P105" s="216">
        <f>O105*H105</f>
        <v>0</v>
      </c>
      <c r="Q105" s="216">
        <v>0.063070000000000001</v>
      </c>
      <c r="R105" s="216">
        <f>Q105*H105</f>
        <v>0.548709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136</v>
      </c>
      <c r="AT105" s="218" t="s">
        <v>131</v>
      </c>
      <c r="AU105" s="218" t="s">
        <v>83</v>
      </c>
      <c r="AY105" s="19" t="s">
        <v>128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81</v>
      </c>
      <c r="BK105" s="219">
        <f>ROUND(I105*H105,2)</f>
        <v>0</v>
      </c>
      <c r="BL105" s="19" t="s">
        <v>136</v>
      </c>
      <c r="BM105" s="218" t="s">
        <v>322</v>
      </c>
    </row>
    <row r="106" s="2" customFormat="1">
      <c r="A106" s="40"/>
      <c r="B106" s="41"/>
      <c r="C106" s="42"/>
      <c r="D106" s="220" t="s">
        <v>138</v>
      </c>
      <c r="E106" s="42"/>
      <c r="F106" s="221" t="s">
        <v>323</v>
      </c>
      <c r="G106" s="42"/>
      <c r="H106" s="42"/>
      <c r="I106" s="222"/>
      <c r="J106" s="42"/>
      <c r="K106" s="42"/>
      <c r="L106" s="46"/>
      <c r="M106" s="223"/>
      <c r="N106" s="224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138</v>
      </c>
      <c r="AU106" s="19" t="s">
        <v>83</v>
      </c>
    </row>
    <row r="107" s="2" customFormat="1">
      <c r="A107" s="40"/>
      <c r="B107" s="41"/>
      <c r="C107" s="42"/>
      <c r="D107" s="225" t="s">
        <v>140</v>
      </c>
      <c r="E107" s="42"/>
      <c r="F107" s="226" t="s">
        <v>324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140</v>
      </c>
      <c r="AU107" s="19" t="s">
        <v>83</v>
      </c>
    </row>
    <row r="108" s="14" customFormat="1">
      <c r="A108" s="14"/>
      <c r="B108" s="239"/>
      <c r="C108" s="240"/>
      <c r="D108" s="220" t="s">
        <v>142</v>
      </c>
      <c r="E108" s="241" t="s">
        <v>19</v>
      </c>
      <c r="F108" s="242" t="s">
        <v>325</v>
      </c>
      <c r="G108" s="240"/>
      <c r="H108" s="241" t="s">
        <v>19</v>
      </c>
      <c r="I108" s="243"/>
      <c r="J108" s="240"/>
      <c r="K108" s="240"/>
      <c r="L108" s="244"/>
      <c r="M108" s="245"/>
      <c r="N108" s="246"/>
      <c r="O108" s="246"/>
      <c r="P108" s="246"/>
      <c r="Q108" s="246"/>
      <c r="R108" s="246"/>
      <c r="S108" s="246"/>
      <c r="T108" s="247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8" t="s">
        <v>142</v>
      </c>
      <c r="AU108" s="248" t="s">
        <v>83</v>
      </c>
      <c r="AV108" s="14" t="s">
        <v>81</v>
      </c>
      <c r="AW108" s="14" t="s">
        <v>35</v>
      </c>
      <c r="AX108" s="14" t="s">
        <v>73</v>
      </c>
      <c r="AY108" s="248" t="s">
        <v>128</v>
      </c>
    </row>
    <row r="109" s="13" customFormat="1">
      <c r="A109" s="13"/>
      <c r="B109" s="227"/>
      <c r="C109" s="228"/>
      <c r="D109" s="220" t="s">
        <v>142</v>
      </c>
      <c r="E109" s="229" t="s">
        <v>19</v>
      </c>
      <c r="F109" s="230" t="s">
        <v>326</v>
      </c>
      <c r="G109" s="228"/>
      <c r="H109" s="231">
        <v>5.5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142</v>
      </c>
      <c r="AU109" s="237" t="s">
        <v>83</v>
      </c>
      <c r="AV109" s="13" t="s">
        <v>83</v>
      </c>
      <c r="AW109" s="13" t="s">
        <v>35</v>
      </c>
      <c r="AX109" s="13" t="s">
        <v>73</v>
      </c>
      <c r="AY109" s="237" t="s">
        <v>128</v>
      </c>
    </row>
    <row r="110" s="14" customFormat="1">
      <c r="A110" s="14"/>
      <c r="B110" s="239"/>
      <c r="C110" s="240"/>
      <c r="D110" s="220" t="s">
        <v>142</v>
      </c>
      <c r="E110" s="241" t="s">
        <v>19</v>
      </c>
      <c r="F110" s="242" t="s">
        <v>327</v>
      </c>
      <c r="G110" s="240"/>
      <c r="H110" s="241" t="s">
        <v>19</v>
      </c>
      <c r="I110" s="243"/>
      <c r="J110" s="240"/>
      <c r="K110" s="240"/>
      <c r="L110" s="244"/>
      <c r="M110" s="245"/>
      <c r="N110" s="246"/>
      <c r="O110" s="246"/>
      <c r="P110" s="246"/>
      <c r="Q110" s="246"/>
      <c r="R110" s="246"/>
      <c r="S110" s="246"/>
      <c r="T110" s="247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8" t="s">
        <v>142</v>
      </c>
      <c r="AU110" s="248" t="s">
        <v>83</v>
      </c>
      <c r="AV110" s="14" t="s">
        <v>81</v>
      </c>
      <c r="AW110" s="14" t="s">
        <v>35</v>
      </c>
      <c r="AX110" s="14" t="s">
        <v>73</v>
      </c>
      <c r="AY110" s="248" t="s">
        <v>128</v>
      </c>
    </row>
    <row r="111" s="13" customFormat="1">
      <c r="A111" s="13"/>
      <c r="B111" s="227"/>
      <c r="C111" s="228"/>
      <c r="D111" s="220" t="s">
        <v>142</v>
      </c>
      <c r="E111" s="229" t="s">
        <v>19</v>
      </c>
      <c r="F111" s="230" t="s">
        <v>328</v>
      </c>
      <c r="G111" s="228"/>
      <c r="H111" s="231">
        <v>3.2000000000000002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142</v>
      </c>
      <c r="AU111" s="237" t="s">
        <v>83</v>
      </c>
      <c r="AV111" s="13" t="s">
        <v>83</v>
      </c>
      <c r="AW111" s="13" t="s">
        <v>35</v>
      </c>
      <c r="AX111" s="13" t="s">
        <v>73</v>
      </c>
      <c r="AY111" s="237" t="s">
        <v>128</v>
      </c>
    </row>
    <row r="112" s="15" customFormat="1">
      <c r="A112" s="15"/>
      <c r="B112" s="253"/>
      <c r="C112" s="254"/>
      <c r="D112" s="220" t="s">
        <v>142</v>
      </c>
      <c r="E112" s="255" t="s">
        <v>19</v>
      </c>
      <c r="F112" s="256" t="s">
        <v>329</v>
      </c>
      <c r="G112" s="254"/>
      <c r="H112" s="257">
        <v>8.6999999999999993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63" t="s">
        <v>142</v>
      </c>
      <c r="AU112" s="263" t="s">
        <v>83</v>
      </c>
      <c r="AV112" s="15" t="s">
        <v>136</v>
      </c>
      <c r="AW112" s="15" t="s">
        <v>35</v>
      </c>
      <c r="AX112" s="15" t="s">
        <v>81</v>
      </c>
      <c r="AY112" s="263" t="s">
        <v>128</v>
      </c>
    </row>
    <row r="113" s="2" customFormat="1" ht="16.5" customHeight="1">
      <c r="A113" s="40"/>
      <c r="B113" s="41"/>
      <c r="C113" s="207" t="s">
        <v>136</v>
      </c>
      <c r="D113" s="207" t="s">
        <v>131</v>
      </c>
      <c r="E113" s="208" t="s">
        <v>330</v>
      </c>
      <c r="F113" s="209" t="s">
        <v>331</v>
      </c>
      <c r="G113" s="210" t="s">
        <v>134</v>
      </c>
      <c r="H113" s="211">
        <v>0.154</v>
      </c>
      <c r="I113" s="212"/>
      <c r="J113" s="213">
        <f>ROUND(I113*H113,2)</f>
        <v>0</v>
      </c>
      <c r="K113" s="209" t="s">
        <v>135</v>
      </c>
      <c r="L113" s="46"/>
      <c r="M113" s="214" t="s">
        <v>19</v>
      </c>
      <c r="N113" s="215" t="s">
        <v>44</v>
      </c>
      <c r="O113" s="86"/>
      <c r="P113" s="216">
        <f>O113*H113</f>
        <v>0</v>
      </c>
      <c r="Q113" s="216">
        <v>2.5517099999999999</v>
      </c>
      <c r="R113" s="216">
        <f>Q113*H113</f>
        <v>0.39296333999999999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136</v>
      </c>
      <c r="AT113" s="218" t="s">
        <v>131</v>
      </c>
      <c r="AU113" s="218" t="s">
        <v>83</v>
      </c>
      <c r="AY113" s="19" t="s">
        <v>128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81</v>
      </c>
      <c r="BK113" s="219">
        <f>ROUND(I113*H113,2)</f>
        <v>0</v>
      </c>
      <c r="BL113" s="19" t="s">
        <v>136</v>
      </c>
      <c r="BM113" s="218" t="s">
        <v>332</v>
      </c>
    </row>
    <row r="114" s="2" customFormat="1">
      <c r="A114" s="40"/>
      <c r="B114" s="41"/>
      <c r="C114" s="42"/>
      <c r="D114" s="220" t="s">
        <v>138</v>
      </c>
      <c r="E114" s="42"/>
      <c r="F114" s="221" t="s">
        <v>333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138</v>
      </c>
      <c r="AU114" s="19" t="s">
        <v>83</v>
      </c>
    </row>
    <row r="115" s="2" customFormat="1">
      <c r="A115" s="40"/>
      <c r="B115" s="41"/>
      <c r="C115" s="42"/>
      <c r="D115" s="225" t="s">
        <v>140</v>
      </c>
      <c r="E115" s="42"/>
      <c r="F115" s="226" t="s">
        <v>334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140</v>
      </c>
      <c r="AU115" s="19" t="s">
        <v>83</v>
      </c>
    </row>
    <row r="116" s="14" customFormat="1">
      <c r="A116" s="14"/>
      <c r="B116" s="239"/>
      <c r="C116" s="240"/>
      <c r="D116" s="220" t="s">
        <v>142</v>
      </c>
      <c r="E116" s="241" t="s">
        <v>19</v>
      </c>
      <c r="F116" s="242" t="s">
        <v>251</v>
      </c>
      <c r="G116" s="240"/>
      <c r="H116" s="241" t="s">
        <v>19</v>
      </c>
      <c r="I116" s="243"/>
      <c r="J116" s="240"/>
      <c r="K116" s="240"/>
      <c r="L116" s="244"/>
      <c r="M116" s="245"/>
      <c r="N116" s="246"/>
      <c r="O116" s="246"/>
      <c r="P116" s="246"/>
      <c r="Q116" s="246"/>
      <c r="R116" s="246"/>
      <c r="S116" s="246"/>
      <c r="T116" s="247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8" t="s">
        <v>142</v>
      </c>
      <c r="AU116" s="248" t="s">
        <v>83</v>
      </c>
      <c r="AV116" s="14" t="s">
        <v>81</v>
      </c>
      <c r="AW116" s="14" t="s">
        <v>35</v>
      </c>
      <c r="AX116" s="14" t="s">
        <v>73</v>
      </c>
      <c r="AY116" s="248" t="s">
        <v>128</v>
      </c>
    </row>
    <row r="117" s="14" customFormat="1">
      <c r="A117" s="14"/>
      <c r="B117" s="239"/>
      <c r="C117" s="240"/>
      <c r="D117" s="220" t="s">
        <v>142</v>
      </c>
      <c r="E117" s="241" t="s">
        <v>19</v>
      </c>
      <c r="F117" s="242" t="s">
        <v>335</v>
      </c>
      <c r="G117" s="240"/>
      <c r="H117" s="241" t="s">
        <v>19</v>
      </c>
      <c r="I117" s="243"/>
      <c r="J117" s="240"/>
      <c r="K117" s="240"/>
      <c r="L117" s="244"/>
      <c r="M117" s="245"/>
      <c r="N117" s="246"/>
      <c r="O117" s="246"/>
      <c r="P117" s="246"/>
      <c r="Q117" s="246"/>
      <c r="R117" s="246"/>
      <c r="S117" s="246"/>
      <c r="T117" s="247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8" t="s">
        <v>142</v>
      </c>
      <c r="AU117" s="248" t="s">
        <v>83</v>
      </c>
      <c r="AV117" s="14" t="s">
        <v>81</v>
      </c>
      <c r="AW117" s="14" t="s">
        <v>35</v>
      </c>
      <c r="AX117" s="14" t="s">
        <v>73</v>
      </c>
      <c r="AY117" s="248" t="s">
        <v>128</v>
      </c>
    </row>
    <row r="118" s="13" customFormat="1">
      <c r="A118" s="13"/>
      <c r="B118" s="227"/>
      <c r="C118" s="228"/>
      <c r="D118" s="220" t="s">
        <v>142</v>
      </c>
      <c r="E118" s="230" t="s">
        <v>19</v>
      </c>
      <c r="F118" s="249" t="s">
        <v>280</v>
      </c>
      <c r="G118" s="228"/>
      <c r="H118" s="231">
        <v>0.154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142</v>
      </c>
      <c r="AU118" s="237" t="s">
        <v>83</v>
      </c>
      <c r="AV118" s="13" t="s">
        <v>83</v>
      </c>
      <c r="AW118" s="13" t="s">
        <v>35</v>
      </c>
      <c r="AX118" s="13" t="s">
        <v>81</v>
      </c>
      <c r="AY118" s="237" t="s">
        <v>128</v>
      </c>
    </row>
    <row r="119" s="2" customFormat="1" ht="16.5" customHeight="1">
      <c r="A119" s="40"/>
      <c r="B119" s="41"/>
      <c r="C119" s="207" t="s">
        <v>162</v>
      </c>
      <c r="D119" s="207" t="s">
        <v>131</v>
      </c>
      <c r="E119" s="208" t="s">
        <v>336</v>
      </c>
      <c r="F119" s="209" t="s">
        <v>337</v>
      </c>
      <c r="G119" s="210" t="s">
        <v>146</v>
      </c>
      <c r="H119" s="211">
        <v>0.78900000000000003</v>
      </c>
      <c r="I119" s="212"/>
      <c r="J119" s="213">
        <f>ROUND(I119*H119,2)</f>
        <v>0</v>
      </c>
      <c r="K119" s="209" t="s">
        <v>135</v>
      </c>
      <c r="L119" s="46"/>
      <c r="M119" s="214" t="s">
        <v>19</v>
      </c>
      <c r="N119" s="215" t="s">
        <v>44</v>
      </c>
      <c r="O119" s="86"/>
      <c r="P119" s="216">
        <f>O119*H119</f>
        <v>0</v>
      </c>
      <c r="Q119" s="216">
        <v>0.00142</v>
      </c>
      <c r="R119" s="216">
        <f>Q119*H119</f>
        <v>0.00112038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136</v>
      </c>
      <c r="AT119" s="218" t="s">
        <v>131</v>
      </c>
      <c r="AU119" s="218" t="s">
        <v>83</v>
      </c>
      <c r="AY119" s="19" t="s">
        <v>128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81</v>
      </c>
      <c r="BK119" s="219">
        <f>ROUND(I119*H119,2)</f>
        <v>0</v>
      </c>
      <c r="BL119" s="19" t="s">
        <v>136</v>
      </c>
      <c r="BM119" s="218" t="s">
        <v>338</v>
      </c>
    </row>
    <row r="120" s="2" customFormat="1">
      <c r="A120" s="40"/>
      <c r="B120" s="41"/>
      <c r="C120" s="42"/>
      <c r="D120" s="220" t="s">
        <v>138</v>
      </c>
      <c r="E120" s="42"/>
      <c r="F120" s="221" t="s">
        <v>339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138</v>
      </c>
      <c r="AU120" s="19" t="s">
        <v>83</v>
      </c>
    </row>
    <row r="121" s="2" customFormat="1">
      <c r="A121" s="40"/>
      <c r="B121" s="41"/>
      <c r="C121" s="42"/>
      <c r="D121" s="225" t="s">
        <v>140</v>
      </c>
      <c r="E121" s="42"/>
      <c r="F121" s="226" t="s">
        <v>340</v>
      </c>
      <c r="G121" s="42"/>
      <c r="H121" s="42"/>
      <c r="I121" s="222"/>
      <c r="J121" s="42"/>
      <c r="K121" s="42"/>
      <c r="L121" s="46"/>
      <c r="M121" s="223"/>
      <c r="N121" s="224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140</v>
      </c>
      <c r="AU121" s="19" t="s">
        <v>83</v>
      </c>
    </row>
    <row r="122" s="14" customFormat="1">
      <c r="A122" s="14"/>
      <c r="B122" s="239"/>
      <c r="C122" s="240"/>
      <c r="D122" s="220" t="s">
        <v>142</v>
      </c>
      <c r="E122" s="241" t="s">
        <v>19</v>
      </c>
      <c r="F122" s="242" t="s">
        <v>251</v>
      </c>
      <c r="G122" s="240"/>
      <c r="H122" s="241" t="s">
        <v>19</v>
      </c>
      <c r="I122" s="243"/>
      <c r="J122" s="240"/>
      <c r="K122" s="240"/>
      <c r="L122" s="244"/>
      <c r="M122" s="245"/>
      <c r="N122" s="246"/>
      <c r="O122" s="246"/>
      <c r="P122" s="246"/>
      <c r="Q122" s="246"/>
      <c r="R122" s="246"/>
      <c r="S122" s="246"/>
      <c r="T122" s="247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8" t="s">
        <v>142</v>
      </c>
      <c r="AU122" s="248" t="s">
        <v>83</v>
      </c>
      <c r="AV122" s="14" t="s">
        <v>81</v>
      </c>
      <c r="AW122" s="14" t="s">
        <v>35</v>
      </c>
      <c r="AX122" s="14" t="s">
        <v>73</v>
      </c>
      <c r="AY122" s="248" t="s">
        <v>128</v>
      </c>
    </row>
    <row r="123" s="14" customFormat="1">
      <c r="A123" s="14"/>
      <c r="B123" s="239"/>
      <c r="C123" s="240"/>
      <c r="D123" s="220" t="s">
        <v>142</v>
      </c>
      <c r="E123" s="241" t="s">
        <v>19</v>
      </c>
      <c r="F123" s="242" t="s">
        <v>341</v>
      </c>
      <c r="G123" s="240"/>
      <c r="H123" s="241" t="s">
        <v>19</v>
      </c>
      <c r="I123" s="243"/>
      <c r="J123" s="240"/>
      <c r="K123" s="240"/>
      <c r="L123" s="244"/>
      <c r="M123" s="245"/>
      <c r="N123" s="246"/>
      <c r="O123" s="246"/>
      <c r="P123" s="246"/>
      <c r="Q123" s="246"/>
      <c r="R123" s="246"/>
      <c r="S123" s="246"/>
      <c r="T123" s="247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8" t="s">
        <v>142</v>
      </c>
      <c r="AU123" s="248" t="s">
        <v>83</v>
      </c>
      <c r="AV123" s="14" t="s">
        <v>81</v>
      </c>
      <c r="AW123" s="14" t="s">
        <v>35</v>
      </c>
      <c r="AX123" s="14" t="s">
        <v>73</v>
      </c>
      <c r="AY123" s="248" t="s">
        <v>128</v>
      </c>
    </row>
    <row r="124" s="13" customFormat="1">
      <c r="A124" s="13"/>
      <c r="B124" s="227"/>
      <c r="C124" s="228"/>
      <c r="D124" s="220" t="s">
        <v>142</v>
      </c>
      <c r="E124" s="230" t="s">
        <v>19</v>
      </c>
      <c r="F124" s="249" t="s">
        <v>283</v>
      </c>
      <c r="G124" s="228"/>
      <c r="H124" s="231">
        <v>0.78900000000000003</v>
      </c>
      <c r="I124" s="232"/>
      <c r="J124" s="228"/>
      <c r="K124" s="228"/>
      <c r="L124" s="233"/>
      <c r="M124" s="234"/>
      <c r="N124" s="235"/>
      <c r="O124" s="235"/>
      <c r="P124" s="235"/>
      <c r="Q124" s="235"/>
      <c r="R124" s="235"/>
      <c r="S124" s="235"/>
      <c r="T124" s="23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7" t="s">
        <v>142</v>
      </c>
      <c r="AU124" s="237" t="s">
        <v>83</v>
      </c>
      <c r="AV124" s="13" t="s">
        <v>83</v>
      </c>
      <c r="AW124" s="13" t="s">
        <v>35</v>
      </c>
      <c r="AX124" s="13" t="s">
        <v>81</v>
      </c>
      <c r="AY124" s="237" t="s">
        <v>128</v>
      </c>
    </row>
    <row r="125" s="2" customFormat="1" ht="16.5" customHeight="1">
      <c r="A125" s="40"/>
      <c r="B125" s="41"/>
      <c r="C125" s="207" t="s">
        <v>169</v>
      </c>
      <c r="D125" s="207" t="s">
        <v>131</v>
      </c>
      <c r="E125" s="208" t="s">
        <v>342</v>
      </c>
      <c r="F125" s="209" t="s">
        <v>343</v>
      </c>
      <c r="G125" s="210" t="s">
        <v>146</v>
      </c>
      <c r="H125" s="211">
        <v>0.78900000000000003</v>
      </c>
      <c r="I125" s="212"/>
      <c r="J125" s="213">
        <f>ROUND(I125*H125,2)</f>
        <v>0</v>
      </c>
      <c r="K125" s="209" t="s">
        <v>135</v>
      </c>
      <c r="L125" s="46"/>
      <c r="M125" s="214" t="s">
        <v>19</v>
      </c>
      <c r="N125" s="215" t="s">
        <v>44</v>
      </c>
      <c r="O125" s="86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136</v>
      </c>
      <c r="AT125" s="218" t="s">
        <v>131</v>
      </c>
      <c r="AU125" s="218" t="s">
        <v>83</v>
      </c>
      <c r="AY125" s="19" t="s">
        <v>128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81</v>
      </c>
      <c r="BK125" s="219">
        <f>ROUND(I125*H125,2)</f>
        <v>0</v>
      </c>
      <c r="BL125" s="19" t="s">
        <v>136</v>
      </c>
      <c r="BM125" s="218" t="s">
        <v>344</v>
      </c>
    </row>
    <row r="126" s="2" customFormat="1">
      <c r="A126" s="40"/>
      <c r="B126" s="41"/>
      <c r="C126" s="42"/>
      <c r="D126" s="220" t="s">
        <v>138</v>
      </c>
      <c r="E126" s="42"/>
      <c r="F126" s="221" t="s">
        <v>345</v>
      </c>
      <c r="G126" s="42"/>
      <c r="H126" s="42"/>
      <c r="I126" s="222"/>
      <c r="J126" s="42"/>
      <c r="K126" s="42"/>
      <c r="L126" s="46"/>
      <c r="M126" s="223"/>
      <c r="N126" s="224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138</v>
      </c>
      <c r="AU126" s="19" t="s">
        <v>83</v>
      </c>
    </row>
    <row r="127" s="2" customFormat="1">
      <c r="A127" s="40"/>
      <c r="B127" s="41"/>
      <c r="C127" s="42"/>
      <c r="D127" s="225" t="s">
        <v>140</v>
      </c>
      <c r="E127" s="42"/>
      <c r="F127" s="226" t="s">
        <v>346</v>
      </c>
      <c r="G127" s="42"/>
      <c r="H127" s="42"/>
      <c r="I127" s="222"/>
      <c r="J127" s="42"/>
      <c r="K127" s="42"/>
      <c r="L127" s="46"/>
      <c r="M127" s="223"/>
      <c r="N127" s="224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140</v>
      </c>
      <c r="AU127" s="19" t="s">
        <v>83</v>
      </c>
    </row>
    <row r="128" s="2" customFormat="1" ht="16.5" customHeight="1">
      <c r="A128" s="40"/>
      <c r="B128" s="41"/>
      <c r="C128" s="207" t="s">
        <v>176</v>
      </c>
      <c r="D128" s="207" t="s">
        <v>131</v>
      </c>
      <c r="E128" s="208" t="s">
        <v>347</v>
      </c>
      <c r="F128" s="209" t="s">
        <v>348</v>
      </c>
      <c r="G128" s="210" t="s">
        <v>349</v>
      </c>
      <c r="H128" s="211">
        <v>2</v>
      </c>
      <c r="I128" s="212"/>
      <c r="J128" s="213">
        <f>ROUND(I128*H128,2)</f>
        <v>0</v>
      </c>
      <c r="K128" s="209" t="s">
        <v>158</v>
      </c>
      <c r="L128" s="46"/>
      <c r="M128" s="214" t="s">
        <v>19</v>
      </c>
      <c r="N128" s="215" t="s">
        <v>44</v>
      </c>
      <c r="O128" s="86"/>
      <c r="P128" s="216">
        <f>O128*H128</f>
        <v>0</v>
      </c>
      <c r="Q128" s="216">
        <v>0.0099000000000000008</v>
      </c>
      <c r="R128" s="216">
        <f>Q128*H128</f>
        <v>0.019800000000000002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136</v>
      </c>
      <c r="AT128" s="218" t="s">
        <v>131</v>
      </c>
      <c r="AU128" s="218" t="s">
        <v>83</v>
      </c>
      <c r="AY128" s="19" t="s">
        <v>128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81</v>
      </c>
      <c r="BK128" s="219">
        <f>ROUND(I128*H128,2)</f>
        <v>0</v>
      </c>
      <c r="BL128" s="19" t="s">
        <v>136</v>
      </c>
      <c r="BM128" s="218" t="s">
        <v>350</v>
      </c>
    </row>
    <row r="129" s="2" customFormat="1">
      <c r="A129" s="40"/>
      <c r="B129" s="41"/>
      <c r="C129" s="42"/>
      <c r="D129" s="220" t="s">
        <v>138</v>
      </c>
      <c r="E129" s="42"/>
      <c r="F129" s="221" t="s">
        <v>351</v>
      </c>
      <c r="G129" s="42"/>
      <c r="H129" s="42"/>
      <c r="I129" s="222"/>
      <c r="J129" s="42"/>
      <c r="K129" s="42"/>
      <c r="L129" s="46"/>
      <c r="M129" s="223"/>
      <c r="N129" s="224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138</v>
      </c>
      <c r="AU129" s="19" t="s">
        <v>83</v>
      </c>
    </row>
    <row r="130" s="2" customFormat="1">
      <c r="A130" s="40"/>
      <c r="B130" s="41"/>
      <c r="C130" s="42"/>
      <c r="D130" s="220" t="s">
        <v>249</v>
      </c>
      <c r="E130" s="42"/>
      <c r="F130" s="238" t="s">
        <v>352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249</v>
      </c>
      <c r="AU130" s="19" t="s">
        <v>83</v>
      </c>
    </row>
    <row r="131" s="12" customFormat="1" ht="22.8" customHeight="1">
      <c r="A131" s="12"/>
      <c r="B131" s="191"/>
      <c r="C131" s="192"/>
      <c r="D131" s="193" t="s">
        <v>72</v>
      </c>
      <c r="E131" s="205" t="s">
        <v>169</v>
      </c>
      <c r="F131" s="205" t="s">
        <v>353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SUM(P132:P152)</f>
        <v>0</v>
      </c>
      <c r="Q131" s="199"/>
      <c r="R131" s="200">
        <f>SUM(R132:R152)</f>
        <v>56.617553879999996</v>
      </c>
      <c r="S131" s="199"/>
      <c r="T131" s="201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81</v>
      </c>
      <c r="AT131" s="203" t="s">
        <v>72</v>
      </c>
      <c r="AU131" s="203" t="s">
        <v>81</v>
      </c>
      <c r="AY131" s="202" t="s">
        <v>128</v>
      </c>
      <c r="BK131" s="204">
        <f>SUM(BK132:BK152)</f>
        <v>0</v>
      </c>
    </row>
    <row r="132" s="2" customFormat="1" ht="16.5" customHeight="1">
      <c r="A132" s="40"/>
      <c r="B132" s="41"/>
      <c r="C132" s="207" t="s">
        <v>182</v>
      </c>
      <c r="D132" s="207" t="s">
        <v>131</v>
      </c>
      <c r="E132" s="208" t="s">
        <v>354</v>
      </c>
      <c r="F132" s="209" t="s">
        <v>355</v>
      </c>
      <c r="G132" s="210" t="s">
        <v>146</v>
      </c>
      <c r="H132" s="211">
        <v>42.972000000000001</v>
      </c>
      <c r="I132" s="212"/>
      <c r="J132" s="213">
        <f>ROUND(I132*H132,2)</f>
        <v>0</v>
      </c>
      <c r="K132" s="209" t="s">
        <v>135</v>
      </c>
      <c r="L132" s="46"/>
      <c r="M132" s="214" t="s">
        <v>19</v>
      </c>
      <c r="N132" s="215" t="s">
        <v>44</v>
      </c>
      <c r="O132" s="86"/>
      <c r="P132" s="216">
        <f>O132*H132</f>
        <v>0</v>
      </c>
      <c r="Q132" s="216">
        <v>0.00027999999999999998</v>
      </c>
      <c r="R132" s="216">
        <f>Q132*H132</f>
        <v>0.01203216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136</v>
      </c>
      <c r="AT132" s="218" t="s">
        <v>131</v>
      </c>
      <c r="AU132" s="218" t="s">
        <v>83</v>
      </c>
      <c r="AY132" s="19" t="s">
        <v>128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81</v>
      </c>
      <c r="BK132" s="219">
        <f>ROUND(I132*H132,2)</f>
        <v>0</v>
      </c>
      <c r="BL132" s="19" t="s">
        <v>136</v>
      </c>
      <c r="BM132" s="218" t="s">
        <v>356</v>
      </c>
    </row>
    <row r="133" s="2" customFormat="1">
      <c r="A133" s="40"/>
      <c r="B133" s="41"/>
      <c r="C133" s="42"/>
      <c r="D133" s="220" t="s">
        <v>138</v>
      </c>
      <c r="E133" s="42"/>
      <c r="F133" s="221" t="s">
        <v>357</v>
      </c>
      <c r="G133" s="42"/>
      <c r="H133" s="42"/>
      <c r="I133" s="222"/>
      <c r="J133" s="42"/>
      <c r="K133" s="42"/>
      <c r="L133" s="46"/>
      <c r="M133" s="223"/>
      <c r="N133" s="224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138</v>
      </c>
      <c r="AU133" s="19" t="s">
        <v>83</v>
      </c>
    </row>
    <row r="134" s="2" customFormat="1">
      <c r="A134" s="40"/>
      <c r="B134" s="41"/>
      <c r="C134" s="42"/>
      <c r="D134" s="225" t="s">
        <v>140</v>
      </c>
      <c r="E134" s="42"/>
      <c r="F134" s="226" t="s">
        <v>358</v>
      </c>
      <c r="G134" s="42"/>
      <c r="H134" s="42"/>
      <c r="I134" s="222"/>
      <c r="J134" s="42"/>
      <c r="K134" s="42"/>
      <c r="L134" s="46"/>
      <c r="M134" s="223"/>
      <c r="N134" s="224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140</v>
      </c>
      <c r="AU134" s="19" t="s">
        <v>83</v>
      </c>
    </row>
    <row r="135" s="2" customFormat="1" ht="16.5" customHeight="1">
      <c r="A135" s="40"/>
      <c r="B135" s="41"/>
      <c r="C135" s="207" t="s">
        <v>129</v>
      </c>
      <c r="D135" s="207" t="s">
        <v>131</v>
      </c>
      <c r="E135" s="208" t="s">
        <v>359</v>
      </c>
      <c r="F135" s="209" t="s">
        <v>360</v>
      </c>
      <c r="G135" s="210" t="s">
        <v>146</v>
      </c>
      <c r="H135" s="211">
        <v>42.972000000000001</v>
      </c>
      <c r="I135" s="212"/>
      <c r="J135" s="213">
        <f>ROUND(I135*H135,2)</f>
        <v>0</v>
      </c>
      <c r="K135" s="209" t="s">
        <v>135</v>
      </c>
      <c r="L135" s="46"/>
      <c r="M135" s="214" t="s">
        <v>19</v>
      </c>
      <c r="N135" s="215" t="s">
        <v>44</v>
      </c>
      <c r="O135" s="86"/>
      <c r="P135" s="216">
        <f>O135*H135</f>
        <v>0</v>
      </c>
      <c r="Q135" s="216">
        <v>0.00025999999999999998</v>
      </c>
      <c r="R135" s="216">
        <f>Q135*H135</f>
        <v>0.011172719999999999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136</v>
      </c>
      <c r="AT135" s="218" t="s">
        <v>131</v>
      </c>
      <c r="AU135" s="218" t="s">
        <v>83</v>
      </c>
      <c r="AY135" s="19" t="s">
        <v>128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81</v>
      </c>
      <c r="BK135" s="219">
        <f>ROUND(I135*H135,2)</f>
        <v>0</v>
      </c>
      <c r="BL135" s="19" t="s">
        <v>136</v>
      </c>
      <c r="BM135" s="218" t="s">
        <v>361</v>
      </c>
    </row>
    <row r="136" s="2" customFormat="1">
      <c r="A136" s="40"/>
      <c r="B136" s="41"/>
      <c r="C136" s="42"/>
      <c r="D136" s="220" t="s">
        <v>138</v>
      </c>
      <c r="E136" s="42"/>
      <c r="F136" s="221" t="s">
        <v>362</v>
      </c>
      <c r="G136" s="42"/>
      <c r="H136" s="42"/>
      <c r="I136" s="222"/>
      <c r="J136" s="42"/>
      <c r="K136" s="42"/>
      <c r="L136" s="46"/>
      <c r="M136" s="223"/>
      <c r="N136" s="224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138</v>
      </c>
      <c r="AU136" s="19" t="s">
        <v>83</v>
      </c>
    </row>
    <row r="137" s="2" customFormat="1">
      <c r="A137" s="40"/>
      <c r="B137" s="41"/>
      <c r="C137" s="42"/>
      <c r="D137" s="225" t="s">
        <v>140</v>
      </c>
      <c r="E137" s="42"/>
      <c r="F137" s="226" t="s">
        <v>363</v>
      </c>
      <c r="G137" s="42"/>
      <c r="H137" s="42"/>
      <c r="I137" s="222"/>
      <c r="J137" s="42"/>
      <c r="K137" s="42"/>
      <c r="L137" s="46"/>
      <c r="M137" s="223"/>
      <c r="N137" s="224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140</v>
      </c>
      <c r="AU137" s="19" t="s">
        <v>83</v>
      </c>
    </row>
    <row r="138" s="2" customFormat="1" ht="16.5" customHeight="1">
      <c r="A138" s="40"/>
      <c r="B138" s="41"/>
      <c r="C138" s="207" t="s">
        <v>189</v>
      </c>
      <c r="D138" s="207" t="s">
        <v>131</v>
      </c>
      <c r="E138" s="208" t="s">
        <v>364</v>
      </c>
      <c r="F138" s="209" t="s">
        <v>365</v>
      </c>
      <c r="G138" s="210" t="s">
        <v>146</v>
      </c>
      <c r="H138" s="211">
        <v>42.972000000000001</v>
      </c>
      <c r="I138" s="212"/>
      <c r="J138" s="213">
        <f>ROUND(I138*H138,2)</f>
        <v>0</v>
      </c>
      <c r="K138" s="209" t="s">
        <v>135</v>
      </c>
      <c r="L138" s="46"/>
      <c r="M138" s="214" t="s">
        <v>19</v>
      </c>
      <c r="N138" s="215" t="s">
        <v>44</v>
      </c>
      <c r="O138" s="86"/>
      <c r="P138" s="216">
        <f>O138*H138</f>
        <v>0</v>
      </c>
      <c r="Q138" s="216">
        <v>0.021000000000000001</v>
      </c>
      <c r="R138" s="216">
        <f>Q138*H138</f>
        <v>0.9024120000000001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136</v>
      </c>
      <c r="AT138" s="218" t="s">
        <v>131</v>
      </c>
      <c r="AU138" s="218" t="s">
        <v>83</v>
      </c>
      <c r="AY138" s="19" t="s">
        <v>128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81</v>
      </c>
      <c r="BK138" s="219">
        <f>ROUND(I138*H138,2)</f>
        <v>0</v>
      </c>
      <c r="BL138" s="19" t="s">
        <v>136</v>
      </c>
      <c r="BM138" s="218" t="s">
        <v>366</v>
      </c>
    </row>
    <row r="139" s="2" customFormat="1">
      <c r="A139" s="40"/>
      <c r="B139" s="41"/>
      <c r="C139" s="42"/>
      <c r="D139" s="220" t="s">
        <v>138</v>
      </c>
      <c r="E139" s="42"/>
      <c r="F139" s="221" t="s">
        <v>367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138</v>
      </c>
      <c r="AU139" s="19" t="s">
        <v>83</v>
      </c>
    </row>
    <row r="140" s="2" customFormat="1">
      <c r="A140" s="40"/>
      <c r="B140" s="41"/>
      <c r="C140" s="42"/>
      <c r="D140" s="225" t="s">
        <v>140</v>
      </c>
      <c r="E140" s="42"/>
      <c r="F140" s="226" t="s">
        <v>368</v>
      </c>
      <c r="G140" s="42"/>
      <c r="H140" s="42"/>
      <c r="I140" s="222"/>
      <c r="J140" s="42"/>
      <c r="K140" s="42"/>
      <c r="L140" s="46"/>
      <c r="M140" s="223"/>
      <c r="N140" s="224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140</v>
      </c>
      <c r="AU140" s="19" t="s">
        <v>83</v>
      </c>
    </row>
    <row r="141" s="2" customFormat="1">
      <c r="A141" s="40"/>
      <c r="B141" s="41"/>
      <c r="C141" s="42"/>
      <c r="D141" s="220" t="s">
        <v>249</v>
      </c>
      <c r="E141" s="42"/>
      <c r="F141" s="238" t="s">
        <v>369</v>
      </c>
      <c r="G141" s="42"/>
      <c r="H141" s="42"/>
      <c r="I141" s="222"/>
      <c r="J141" s="42"/>
      <c r="K141" s="42"/>
      <c r="L141" s="46"/>
      <c r="M141" s="223"/>
      <c r="N141" s="224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249</v>
      </c>
      <c r="AU141" s="19" t="s">
        <v>83</v>
      </c>
    </row>
    <row r="142" s="13" customFormat="1">
      <c r="A142" s="13"/>
      <c r="B142" s="227"/>
      <c r="C142" s="228"/>
      <c r="D142" s="220" t="s">
        <v>142</v>
      </c>
      <c r="E142" s="229" t="s">
        <v>19</v>
      </c>
      <c r="F142" s="230" t="s">
        <v>370</v>
      </c>
      <c r="G142" s="228"/>
      <c r="H142" s="231">
        <v>42.972000000000001</v>
      </c>
      <c r="I142" s="232"/>
      <c r="J142" s="228"/>
      <c r="K142" s="228"/>
      <c r="L142" s="233"/>
      <c r="M142" s="234"/>
      <c r="N142" s="235"/>
      <c r="O142" s="235"/>
      <c r="P142" s="235"/>
      <c r="Q142" s="235"/>
      <c r="R142" s="235"/>
      <c r="S142" s="235"/>
      <c r="T142" s="23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7" t="s">
        <v>142</v>
      </c>
      <c r="AU142" s="237" t="s">
        <v>83</v>
      </c>
      <c r="AV142" s="13" t="s">
        <v>83</v>
      </c>
      <c r="AW142" s="13" t="s">
        <v>35</v>
      </c>
      <c r="AX142" s="13" t="s">
        <v>81</v>
      </c>
      <c r="AY142" s="237" t="s">
        <v>128</v>
      </c>
    </row>
    <row r="143" s="2" customFormat="1" ht="21.75" customHeight="1">
      <c r="A143" s="40"/>
      <c r="B143" s="41"/>
      <c r="C143" s="207" t="s">
        <v>193</v>
      </c>
      <c r="D143" s="207" t="s">
        <v>131</v>
      </c>
      <c r="E143" s="208" t="s">
        <v>371</v>
      </c>
      <c r="F143" s="209" t="s">
        <v>372</v>
      </c>
      <c r="G143" s="210" t="s">
        <v>165</v>
      </c>
      <c r="H143" s="211">
        <v>71.620000000000005</v>
      </c>
      <c r="I143" s="212"/>
      <c r="J143" s="213">
        <f>ROUND(I143*H143,2)</f>
        <v>0</v>
      </c>
      <c r="K143" s="209" t="s">
        <v>158</v>
      </c>
      <c r="L143" s="46"/>
      <c r="M143" s="214" t="s">
        <v>19</v>
      </c>
      <c r="N143" s="215" t="s">
        <v>44</v>
      </c>
      <c r="O143" s="86"/>
      <c r="P143" s="216">
        <f>O143*H143</f>
        <v>0</v>
      </c>
      <c r="Q143" s="216">
        <v>0.00021000000000000001</v>
      </c>
      <c r="R143" s="216">
        <f>Q143*H143</f>
        <v>0.015040200000000002</v>
      </c>
      <c r="S143" s="216">
        <v>0</v>
      </c>
      <c r="T143" s="217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8" t="s">
        <v>136</v>
      </c>
      <c r="AT143" s="218" t="s">
        <v>131</v>
      </c>
      <c r="AU143" s="218" t="s">
        <v>83</v>
      </c>
      <c r="AY143" s="19" t="s">
        <v>128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9" t="s">
        <v>81</v>
      </c>
      <c r="BK143" s="219">
        <f>ROUND(I143*H143,2)</f>
        <v>0</v>
      </c>
      <c r="BL143" s="19" t="s">
        <v>136</v>
      </c>
      <c r="BM143" s="218" t="s">
        <v>373</v>
      </c>
    </row>
    <row r="144" s="2" customFormat="1">
      <c r="A144" s="40"/>
      <c r="B144" s="41"/>
      <c r="C144" s="42"/>
      <c r="D144" s="220" t="s">
        <v>138</v>
      </c>
      <c r="E144" s="42"/>
      <c r="F144" s="221" t="s">
        <v>372</v>
      </c>
      <c r="G144" s="42"/>
      <c r="H144" s="42"/>
      <c r="I144" s="222"/>
      <c r="J144" s="42"/>
      <c r="K144" s="42"/>
      <c r="L144" s="46"/>
      <c r="M144" s="223"/>
      <c r="N144" s="224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138</v>
      </c>
      <c r="AU144" s="19" t="s">
        <v>83</v>
      </c>
    </row>
    <row r="145" s="2" customFormat="1">
      <c r="A145" s="40"/>
      <c r="B145" s="41"/>
      <c r="C145" s="42"/>
      <c r="D145" s="220" t="s">
        <v>249</v>
      </c>
      <c r="E145" s="42"/>
      <c r="F145" s="238" t="s">
        <v>374</v>
      </c>
      <c r="G145" s="42"/>
      <c r="H145" s="42"/>
      <c r="I145" s="222"/>
      <c r="J145" s="42"/>
      <c r="K145" s="42"/>
      <c r="L145" s="46"/>
      <c r="M145" s="223"/>
      <c r="N145" s="224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249</v>
      </c>
      <c r="AU145" s="19" t="s">
        <v>83</v>
      </c>
    </row>
    <row r="146" s="13" customFormat="1">
      <c r="A146" s="13"/>
      <c r="B146" s="227"/>
      <c r="C146" s="228"/>
      <c r="D146" s="220" t="s">
        <v>142</v>
      </c>
      <c r="E146" s="229" t="s">
        <v>19</v>
      </c>
      <c r="F146" s="230" t="s">
        <v>375</v>
      </c>
      <c r="G146" s="228"/>
      <c r="H146" s="231">
        <v>71.620000000000005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142</v>
      </c>
      <c r="AU146" s="237" t="s">
        <v>83</v>
      </c>
      <c r="AV146" s="13" t="s">
        <v>83</v>
      </c>
      <c r="AW146" s="13" t="s">
        <v>35</v>
      </c>
      <c r="AX146" s="13" t="s">
        <v>81</v>
      </c>
      <c r="AY146" s="237" t="s">
        <v>128</v>
      </c>
    </row>
    <row r="147" s="2" customFormat="1" ht="16.5" customHeight="1">
      <c r="A147" s="40"/>
      <c r="B147" s="41"/>
      <c r="C147" s="207" t="s">
        <v>8</v>
      </c>
      <c r="D147" s="207" t="s">
        <v>131</v>
      </c>
      <c r="E147" s="208" t="s">
        <v>376</v>
      </c>
      <c r="F147" s="209" t="s">
        <v>377</v>
      </c>
      <c r="G147" s="210" t="s">
        <v>146</v>
      </c>
      <c r="H147" s="211">
        <v>1</v>
      </c>
      <c r="I147" s="212"/>
      <c r="J147" s="213">
        <f>ROUND(I147*H147,2)</f>
        <v>0</v>
      </c>
      <c r="K147" s="209" t="s">
        <v>135</v>
      </c>
      <c r="L147" s="46"/>
      <c r="M147" s="214" t="s">
        <v>19</v>
      </c>
      <c r="N147" s="215" t="s">
        <v>44</v>
      </c>
      <c r="O147" s="86"/>
      <c r="P147" s="216">
        <f>O147*H147</f>
        <v>0</v>
      </c>
      <c r="Q147" s="216">
        <v>0.042000000000000003</v>
      </c>
      <c r="R147" s="216">
        <f>Q147*H147</f>
        <v>0.042000000000000003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136</v>
      </c>
      <c r="AT147" s="218" t="s">
        <v>131</v>
      </c>
      <c r="AU147" s="218" t="s">
        <v>83</v>
      </c>
      <c r="AY147" s="19" t="s">
        <v>128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81</v>
      </c>
      <c r="BK147" s="219">
        <f>ROUND(I147*H147,2)</f>
        <v>0</v>
      </c>
      <c r="BL147" s="19" t="s">
        <v>136</v>
      </c>
      <c r="BM147" s="218" t="s">
        <v>378</v>
      </c>
    </row>
    <row r="148" s="2" customFormat="1">
      <c r="A148" s="40"/>
      <c r="B148" s="41"/>
      <c r="C148" s="42"/>
      <c r="D148" s="220" t="s">
        <v>138</v>
      </c>
      <c r="E148" s="42"/>
      <c r="F148" s="221" t="s">
        <v>379</v>
      </c>
      <c r="G148" s="42"/>
      <c r="H148" s="42"/>
      <c r="I148" s="222"/>
      <c r="J148" s="42"/>
      <c r="K148" s="42"/>
      <c r="L148" s="46"/>
      <c r="M148" s="223"/>
      <c r="N148" s="224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138</v>
      </c>
      <c r="AU148" s="19" t="s">
        <v>83</v>
      </c>
    </row>
    <row r="149" s="2" customFormat="1">
      <c r="A149" s="40"/>
      <c r="B149" s="41"/>
      <c r="C149" s="42"/>
      <c r="D149" s="225" t="s">
        <v>140</v>
      </c>
      <c r="E149" s="42"/>
      <c r="F149" s="226" t="s">
        <v>380</v>
      </c>
      <c r="G149" s="42"/>
      <c r="H149" s="42"/>
      <c r="I149" s="222"/>
      <c r="J149" s="42"/>
      <c r="K149" s="42"/>
      <c r="L149" s="46"/>
      <c r="M149" s="223"/>
      <c r="N149" s="224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140</v>
      </c>
      <c r="AU149" s="19" t="s">
        <v>83</v>
      </c>
    </row>
    <row r="150" s="2" customFormat="1" ht="16.5" customHeight="1">
      <c r="A150" s="40"/>
      <c r="B150" s="41"/>
      <c r="C150" s="207" t="s">
        <v>210</v>
      </c>
      <c r="D150" s="207" t="s">
        <v>131</v>
      </c>
      <c r="E150" s="208" t="s">
        <v>381</v>
      </c>
      <c r="F150" s="209" t="s">
        <v>382</v>
      </c>
      <c r="G150" s="210" t="s">
        <v>146</v>
      </c>
      <c r="H150" s="211">
        <v>1116.27</v>
      </c>
      <c r="I150" s="212"/>
      <c r="J150" s="213">
        <f>ROUND(I150*H150,2)</f>
        <v>0</v>
      </c>
      <c r="K150" s="209" t="s">
        <v>158</v>
      </c>
      <c r="L150" s="46"/>
      <c r="M150" s="214" t="s">
        <v>19</v>
      </c>
      <c r="N150" s="215" t="s">
        <v>44</v>
      </c>
      <c r="O150" s="86"/>
      <c r="P150" s="216">
        <f>O150*H150</f>
        <v>0</v>
      </c>
      <c r="Q150" s="216">
        <v>0.049840000000000002</v>
      </c>
      <c r="R150" s="216">
        <f>Q150*H150</f>
        <v>55.6348968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136</v>
      </c>
      <c r="AT150" s="218" t="s">
        <v>131</v>
      </c>
      <c r="AU150" s="218" t="s">
        <v>83</v>
      </c>
      <c r="AY150" s="19" t="s">
        <v>128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81</v>
      </c>
      <c r="BK150" s="219">
        <f>ROUND(I150*H150,2)</f>
        <v>0</v>
      </c>
      <c r="BL150" s="19" t="s">
        <v>136</v>
      </c>
      <c r="BM150" s="218" t="s">
        <v>383</v>
      </c>
    </row>
    <row r="151" s="2" customFormat="1">
      <c r="A151" s="40"/>
      <c r="B151" s="41"/>
      <c r="C151" s="42"/>
      <c r="D151" s="220" t="s">
        <v>138</v>
      </c>
      <c r="E151" s="42"/>
      <c r="F151" s="221" t="s">
        <v>384</v>
      </c>
      <c r="G151" s="42"/>
      <c r="H151" s="42"/>
      <c r="I151" s="222"/>
      <c r="J151" s="42"/>
      <c r="K151" s="42"/>
      <c r="L151" s="46"/>
      <c r="M151" s="223"/>
      <c r="N151" s="224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138</v>
      </c>
      <c r="AU151" s="19" t="s">
        <v>83</v>
      </c>
    </row>
    <row r="152" s="13" customFormat="1">
      <c r="A152" s="13"/>
      <c r="B152" s="227"/>
      <c r="C152" s="228"/>
      <c r="D152" s="220" t="s">
        <v>142</v>
      </c>
      <c r="E152" s="229" t="s">
        <v>19</v>
      </c>
      <c r="F152" s="230" t="s">
        <v>277</v>
      </c>
      <c r="G152" s="228"/>
      <c r="H152" s="231">
        <v>1116.27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142</v>
      </c>
      <c r="AU152" s="237" t="s">
        <v>83</v>
      </c>
      <c r="AV152" s="13" t="s">
        <v>83</v>
      </c>
      <c r="AW152" s="13" t="s">
        <v>35</v>
      </c>
      <c r="AX152" s="13" t="s">
        <v>81</v>
      </c>
      <c r="AY152" s="237" t="s">
        <v>128</v>
      </c>
    </row>
    <row r="153" s="12" customFormat="1" ht="22.8" customHeight="1">
      <c r="A153" s="12"/>
      <c r="B153" s="191"/>
      <c r="C153" s="192"/>
      <c r="D153" s="193" t="s">
        <v>72</v>
      </c>
      <c r="E153" s="205" t="s">
        <v>385</v>
      </c>
      <c r="F153" s="205" t="s">
        <v>386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SUM(P154:P156)</f>
        <v>0</v>
      </c>
      <c r="Q153" s="199"/>
      <c r="R153" s="200">
        <f>SUM(R154:R156)</f>
        <v>0</v>
      </c>
      <c r="S153" s="199"/>
      <c r="T153" s="201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81</v>
      </c>
      <c r="AT153" s="203" t="s">
        <v>72</v>
      </c>
      <c r="AU153" s="203" t="s">
        <v>81</v>
      </c>
      <c r="AY153" s="202" t="s">
        <v>128</v>
      </c>
      <c r="BK153" s="204">
        <f>SUM(BK154:BK156)</f>
        <v>0</v>
      </c>
    </row>
    <row r="154" s="2" customFormat="1" ht="16.5" customHeight="1">
      <c r="A154" s="40"/>
      <c r="B154" s="41"/>
      <c r="C154" s="207" t="s">
        <v>216</v>
      </c>
      <c r="D154" s="207" t="s">
        <v>131</v>
      </c>
      <c r="E154" s="208" t="s">
        <v>387</v>
      </c>
      <c r="F154" s="209" t="s">
        <v>388</v>
      </c>
      <c r="G154" s="210" t="s">
        <v>179</v>
      </c>
      <c r="H154" s="211">
        <v>57.893999999999998</v>
      </c>
      <c r="I154" s="212"/>
      <c r="J154" s="213">
        <f>ROUND(I154*H154,2)</f>
        <v>0</v>
      </c>
      <c r="K154" s="209" t="s">
        <v>135</v>
      </c>
      <c r="L154" s="46"/>
      <c r="M154" s="214" t="s">
        <v>19</v>
      </c>
      <c r="N154" s="215" t="s">
        <v>44</v>
      </c>
      <c r="O154" s="86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136</v>
      </c>
      <c r="AT154" s="218" t="s">
        <v>131</v>
      </c>
      <c r="AU154" s="218" t="s">
        <v>83</v>
      </c>
      <c r="AY154" s="19" t="s">
        <v>128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81</v>
      </c>
      <c r="BK154" s="219">
        <f>ROUND(I154*H154,2)</f>
        <v>0</v>
      </c>
      <c r="BL154" s="19" t="s">
        <v>136</v>
      </c>
      <c r="BM154" s="218" t="s">
        <v>389</v>
      </c>
    </row>
    <row r="155" s="2" customFormat="1">
      <c r="A155" s="40"/>
      <c r="B155" s="41"/>
      <c r="C155" s="42"/>
      <c r="D155" s="220" t="s">
        <v>138</v>
      </c>
      <c r="E155" s="42"/>
      <c r="F155" s="221" t="s">
        <v>390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138</v>
      </c>
      <c r="AU155" s="19" t="s">
        <v>83</v>
      </c>
    </row>
    <row r="156" s="2" customFormat="1">
      <c r="A156" s="40"/>
      <c r="B156" s="41"/>
      <c r="C156" s="42"/>
      <c r="D156" s="225" t="s">
        <v>140</v>
      </c>
      <c r="E156" s="42"/>
      <c r="F156" s="226" t="s">
        <v>391</v>
      </c>
      <c r="G156" s="42"/>
      <c r="H156" s="42"/>
      <c r="I156" s="222"/>
      <c r="J156" s="42"/>
      <c r="K156" s="42"/>
      <c r="L156" s="46"/>
      <c r="M156" s="223"/>
      <c r="N156" s="224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140</v>
      </c>
      <c r="AU156" s="19" t="s">
        <v>83</v>
      </c>
    </row>
    <row r="157" s="12" customFormat="1" ht="25.92" customHeight="1">
      <c r="A157" s="12"/>
      <c r="B157" s="191"/>
      <c r="C157" s="192"/>
      <c r="D157" s="193" t="s">
        <v>72</v>
      </c>
      <c r="E157" s="194" t="s">
        <v>199</v>
      </c>
      <c r="F157" s="194" t="s">
        <v>200</v>
      </c>
      <c r="G157" s="192"/>
      <c r="H157" s="192"/>
      <c r="I157" s="195"/>
      <c r="J157" s="196">
        <f>BK157</f>
        <v>0</v>
      </c>
      <c r="K157" s="192"/>
      <c r="L157" s="197"/>
      <c r="M157" s="198"/>
      <c r="N157" s="199"/>
      <c r="O157" s="199"/>
      <c r="P157" s="200">
        <f>P158+P261+P305+P316+P327+P349+P381</f>
        <v>0</v>
      </c>
      <c r="Q157" s="199"/>
      <c r="R157" s="200">
        <f>R158+R261+R305+R316+R327+R349+R381</f>
        <v>21.387513000000002</v>
      </c>
      <c r="S157" s="199"/>
      <c r="T157" s="201">
        <f>T158+T261+T305+T316+T327+T349+T381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2" t="s">
        <v>83</v>
      </c>
      <c r="AT157" s="203" t="s">
        <v>72</v>
      </c>
      <c r="AU157" s="203" t="s">
        <v>73</v>
      </c>
      <c r="AY157" s="202" t="s">
        <v>128</v>
      </c>
      <c r="BK157" s="204">
        <f>BK158+BK261+BK305+BK316+BK327+BK349+BK381</f>
        <v>0</v>
      </c>
    </row>
    <row r="158" s="12" customFormat="1" ht="22.8" customHeight="1">
      <c r="A158" s="12"/>
      <c r="B158" s="191"/>
      <c r="C158" s="192"/>
      <c r="D158" s="193" t="s">
        <v>72</v>
      </c>
      <c r="E158" s="205" t="s">
        <v>201</v>
      </c>
      <c r="F158" s="205" t="s">
        <v>202</v>
      </c>
      <c r="G158" s="192"/>
      <c r="H158" s="192"/>
      <c r="I158" s="195"/>
      <c r="J158" s="206">
        <f>BK158</f>
        <v>0</v>
      </c>
      <c r="K158" s="192"/>
      <c r="L158" s="197"/>
      <c r="M158" s="198"/>
      <c r="N158" s="199"/>
      <c r="O158" s="199"/>
      <c r="P158" s="200">
        <f>SUM(P159:P260)</f>
        <v>0</v>
      </c>
      <c r="Q158" s="199"/>
      <c r="R158" s="200">
        <f>SUM(R159:R260)</f>
        <v>9.9280547100000014</v>
      </c>
      <c r="S158" s="199"/>
      <c r="T158" s="201">
        <f>SUM(T159:T260)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2" t="s">
        <v>83</v>
      </c>
      <c r="AT158" s="203" t="s">
        <v>72</v>
      </c>
      <c r="AU158" s="203" t="s">
        <v>81</v>
      </c>
      <c r="AY158" s="202" t="s">
        <v>128</v>
      </c>
      <c r="BK158" s="204">
        <f>SUM(BK159:BK260)</f>
        <v>0</v>
      </c>
    </row>
    <row r="159" s="2" customFormat="1" ht="24.15" customHeight="1">
      <c r="A159" s="40"/>
      <c r="B159" s="41"/>
      <c r="C159" s="207" t="s">
        <v>224</v>
      </c>
      <c r="D159" s="207" t="s">
        <v>131</v>
      </c>
      <c r="E159" s="208" t="s">
        <v>392</v>
      </c>
      <c r="F159" s="209" t="s">
        <v>393</v>
      </c>
      <c r="G159" s="210" t="s">
        <v>146</v>
      </c>
      <c r="H159" s="211">
        <v>1237.02</v>
      </c>
      <c r="I159" s="212"/>
      <c r="J159" s="213">
        <f>ROUND(I159*H159,2)</f>
        <v>0</v>
      </c>
      <c r="K159" s="209" t="s">
        <v>135</v>
      </c>
      <c r="L159" s="46"/>
      <c r="M159" s="214" t="s">
        <v>19</v>
      </c>
      <c r="N159" s="215" t="s">
        <v>44</v>
      </c>
      <c r="O159" s="86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206</v>
      </c>
      <c r="AT159" s="218" t="s">
        <v>131</v>
      </c>
      <c r="AU159" s="218" t="s">
        <v>83</v>
      </c>
      <c r="AY159" s="19" t="s">
        <v>128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81</v>
      </c>
      <c r="BK159" s="219">
        <f>ROUND(I159*H159,2)</f>
        <v>0</v>
      </c>
      <c r="BL159" s="19" t="s">
        <v>206</v>
      </c>
      <c r="BM159" s="218" t="s">
        <v>394</v>
      </c>
    </row>
    <row r="160" s="2" customFormat="1">
      <c r="A160" s="40"/>
      <c r="B160" s="41"/>
      <c r="C160" s="42"/>
      <c r="D160" s="220" t="s">
        <v>138</v>
      </c>
      <c r="E160" s="42"/>
      <c r="F160" s="221" t="s">
        <v>393</v>
      </c>
      <c r="G160" s="42"/>
      <c r="H160" s="42"/>
      <c r="I160" s="222"/>
      <c r="J160" s="42"/>
      <c r="K160" s="42"/>
      <c r="L160" s="46"/>
      <c r="M160" s="223"/>
      <c r="N160" s="224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138</v>
      </c>
      <c r="AU160" s="19" t="s">
        <v>83</v>
      </c>
    </row>
    <row r="161" s="2" customFormat="1">
      <c r="A161" s="40"/>
      <c r="B161" s="41"/>
      <c r="C161" s="42"/>
      <c r="D161" s="225" t="s">
        <v>140</v>
      </c>
      <c r="E161" s="42"/>
      <c r="F161" s="226" t="s">
        <v>395</v>
      </c>
      <c r="G161" s="42"/>
      <c r="H161" s="42"/>
      <c r="I161" s="222"/>
      <c r="J161" s="42"/>
      <c r="K161" s="42"/>
      <c r="L161" s="46"/>
      <c r="M161" s="223"/>
      <c r="N161" s="224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140</v>
      </c>
      <c r="AU161" s="19" t="s">
        <v>83</v>
      </c>
    </row>
    <row r="162" s="14" customFormat="1">
      <c r="A162" s="14"/>
      <c r="B162" s="239"/>
      <c r="C162" s="240"/>
      <c r="D162" s="220" t="s">
        <v>142</v>
      </c>
      <c r="E162" s="241" t="s">
        <v>19</v>
      </c>
      <c r="F162" s="242" t="s">
        <v>251</v>
      </c>
      <c r="G162" s="240"/>
      <c r="H162" s="241" t="s">
        <v>19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142</v>
      </c>
      <c r="AU162" s="248" t="s">
        <v>83</v>
      </c>
      <c r="AV162" s="14" t="s">
        <v>81</v>
      </c>
      <c r="AW162" s="14" t="s">
        <v>35</v>
      </c>
      <c r="AX162" s="14" t="s">
        <v>73</v>
      </c>
      <c r="AY162" s="248" t="s">
        <v>128</v>
      </c>
    </row>
    <row r="163" s="14" customFormat="1">
      <c r="A163" s="14"/>
      <c r="B163" s="239"/>
      <c r="C163" s="240"/>
      <c r="D163" s="220" t="s">
        <v>142</v>
      </c>
      <c r="E163" s="241" t="s">
        <v>19</v>
      </c>
      <c r="F163" s="242" t="s">
        <v>396</v>
      </c>
      <c r="G163" s="240"/>
      <c r="H163" s="241" t="s">
        <v>19</v>
      </c>
      <c r="I163" s="243"/>
      <c r="J163" s="240"/>
      <c r="K163" s="240"/>
      <c r="L163" s="244"/>
      <c r="M163" s="245"/>
      <c r="N163" s="246"/>
      <c r="O163" s="246"/>
      <c r="P163" s="246"/>
      <c r="Q163" s="246"/>
      <c r="R163" s="246"/>
      <c r="S163" s="246"/>
      <c r="T163" s="247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8" t="s">
        <v>142</v>
      </c>
      <c r="AU163" s="248" t="s">
        <v>83</v>
      </c>
      <c r="AV163" s="14" t="s">
        <v>81</v>
      </c>
      <c r="AW163" s="14" t="s">
        <v>35</v>
      </c>
      <c r="AX163" s="14" t="s">
        <v>73</v>
      </c>
      <c r="AY163" s="248" t="s">
        <v>128</v>
      </c>
    </row>
    <row r="164" s="13" customFormat="1">
      <c r="A164" s="13"/>
      <c r="B164" s="227"/>
      <c r="C164" s="228"/>
      <c r="D164" s="220" t="s">
        <v>142</v>
      </c>
      <c r="E164" s="230" t="s">
        <v>19</v>
      </c>
      <c r="F164" s="249" t="s">
        <v>286</v>
      </c>
      <c r="G164" s="228"/>
      <c r="H164" s="231">
        <v>1237.02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142</v>
      </c>
      <c r="AU164" s="237" t="s">
        <v>83</v>
      </c>
      <c r="AV164" s="13" t="s">
        <v>83</v>
      </c>
      <c r="AW164" s="13" t="s">
        <v>35</v>
      </c>
      <c r="AX164" s="13" t="s">
        <v>81</v>
      </c>
      <c r="AY164" s="237" t="s">
        <v>128</v>
      </c>
    </row>
    <row r="165" s="2" customFormat="1" ht="16.5" customHeight="1">
      <c r="A165" s="40"/>
      <c r="B165" s="41"/>
      <c r="C165" s="264" t="s">
        <v>206</v>
      </c>
      <c r="D165" s="264" t="s">
        <v>397</v>
      </c>
      <c r="E165" s="265" t="s">
        <v>398</v>
      </c>
      <c r="F165" s="266" t="s">
        <v>399</v>
      </c>
      <c r="G165" s="267" t="s">
        <v>400</v>
      </c>
      <c r="H165" s="268">
        <v>371.10599999999999</v>
      </c>
      <c r="I165" s="269"/>
      <c r="J165" s="270">
        <f>ROUND(I165*H165,2)</f>
        <v>0</v>
      </c>
      <c r="K165" s="266" t="s">
        <v>135</v>
      </c>
      <c r="L165" s="271"/>
      <c r="M165" s="272" t="s">
        <v>19</v>
      </c>
      <c r="N165" s="273" t="s">
        <v>44</v>
      </c>
      <c r="O165" s="86"/>
      <c r="P165" s="216">
        <f>O165*H165</f>
        <v>0</v>
      </c>
      <c r="Q165" s="216">
        <v>0.001</v>
      </c>
      <c r="R165" s="216">
        <f>Q165*H165</f>
        <v>0.37110599999999999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401</v>
      </c>
      <c r="AT165" s="218" t="s">
        <v>397</v>
      </c>
      <c r="AU165" s="218" t="s">
        <v>83</v>
      </c>
      <c r="AY165" s="19" t="s">
        <v>128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81</v>
      </c>
      <c r="BK165" s="219">
        <f>ROUND(I165*H165,2)</f>
        <v>0</v>
      </c>
      <c r="BL165" s="19" t="s">
        <v>206</v>
      </c>
      <c r="BM165" s="218" t="s">
        <v>402</v>
      </c>
    </row>
    <row r="166" s="2" customFormat="1">
      <c r="A166" s="40"/>
      <c r="B166" s="41"/>
      <c r="C166" s="42"/>
      <c r="D166" s="220" t="s">
        <v>138</v>
      </c>
      <c r="E166" s="42"/>
      <c r="F166" s="221" t="s">
        <v>399</v>
      </c>
      <c r="G166" s="42"/>
      <c r="H166" s="42"/>
      <c r="I166" s="222"/>
      <c r="J166" s="42"/>
      <c r="K166" s="42"/>
      <c r="L166" s="46"/>
      <c r="M166" s="223"/>
      <c r="N166" s="224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138</v>
      </c>
      <c r="AU166" s="19" t="s">
        <v>83</v>
      </c>
    </row>
    <row r="167" s="14" customFormat="1">
      <c r="A167" s="14"/>
      <c r="B167" s="239"/>
      <c r="C167" s="240"/>
      <c r="D167" s="220" t="s">
        <v>142</v>
      </c>
      <c r="E167" s="241" t="s">
        <v>19</v>
      </c>
      <c r="F167" s="242" t="s">
        <v>403</v>
      </c>
      <c r="G167" s="240"/>
      <c r="H167" s="241" t="s">
        <v>19</v>
      </c>
      <c r="I167" s="243"/>
      <c r="J167" s="240"/>
      <c r="K167" s="240"/>
      <c r="L167" s="244"/>
      <c r="M167" s="245"/>
      <c r="N167" s="246"/>
      <c r="O167" s="246"/>
      <c r="P167" s="246"/>
      <c r="Q167" s="246"/>
      <c r="R167" s="246"/>
      <c r="S167" s="246"/>
      <c r="T167" s="24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8" t="s">
        <v>142</v>
      </c>
      <c r="AU167" s="248" t="s">
        <v>83</v>
      </c>
      <c r="AV167" s="14" t="s">
        <v>81</v>
      </c>
      <c r="AW167" s="14" t="s">
        <v>35</v>
      </c>
      <c r="AX167" s="14" t="s">
        <v>73</v>
      </c>
      <c r="AY167" s="248" t="s">
        <v>128</v>
      </c>
    </row>
    <row r="168" s="13" customFormat="1">
      <c r="A168" s="13"/>
      <c r="B168" s="227"/>
      <c r="C168" s="228"/>
      <c r="D168" s="220" t="s">
        <v>142</v>
      </c>
      <c r="E168" s="229" t="s">
        <v>19</v>
      </c>
      <c r="F168" s="230" t="s">
        <v>404</v>
      </c>
      <c r="G168" s="228"/>
      <c r="H168" s="231">
        <v>371.10599999999999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142</v>
      </c>
      <c r="AU168" s="237" t="s">
        <v>83</v>
      </c>
      <c r="AV168" s="13" t="s">
        <v>83</v>
      </c>
      <c r="AW168" s="13" t="s">
        <v>35</v>
      </c>
      <c r="AX168" s="13" t="s">
        <v>81</v>
      </c>
      <c r="AY168" s="237" t="s">
        <v>128</v>
      </c>
    </row>
    <row r="169" s="2" customFormat="1" ht="16.5" customHeight="1">
      <c r="A169" s="40"/>
      <c r="B169" s="41"/>
      <c r="C169" s="207" t="s">
        <v>237</v>
      </c>
      <c r="D169" s="207" t="s">
        <v>131</v>
      </c>
      <c r="E169" s="208" t="s">
        <v>405</v>
      </c>
      <c r="F169" s="209" t="s">
        <v>406</v>
      </c>
      <c r="G169" s="210" t="s">
        <v>146</v>
      </c>
      <c r="H169" s="211">
        <v>1237.02</v>
      </c>
      <c r="I169" s="212"/>
      <c r="J169" s="213">
        <f>ROUND(I169*H169,2)</f>
        <v>0</v>
      </c>
      <c r="K169" s="209" t="s">
        <v>135</v>
      </c>
      <c r="L169" s="46"/>
      <c r="M169" s="214" t="s">
        <v>19</v>
      </c>
      <c r="N169" s="215" t="s">
        <v>44</v>
      </c>
      <c r="O169" s="86"/>
      <c r="P169" s="216">
        <f>O169*H169</f>
        <v>0</v>
      </c>
      <c r="Q169" s="216">
        <v>0.00088000000000000003</v>
      </c>
      <c r="R169" s="216">
        <f>Q169*H169</f>
        <v>1.0885776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206</v>
      </c>
      <c r="AT169" s="218" t="s">
        <v>131</v>
      </c>
      <c r="AU169" s="218" t="s">
        <v>83</v>
      </c>
      <c r="AY169" s="19" t="s">
        <v>128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81</v>
      </c>
      <c r="BK169" s="219">
        <f>ROUND(I169*H169,2)</f>
        <v>0</v>
      </c>
      <c r="BL169" s="19" t="s">
        <v>206</v>
      </c>
      <c r="BM169" s="218" t="s">
        <v>407</v>
      </c>
    </row>
    <row r="170" s="2" customFormat="1">
      <c r="A170" s="40"/>
      <c r="B170" s="41"/>
      <c r="C170" s="42"/>
      <c r="D170" s="220" t="s">
        <v>138</v>
      </c>
      <c r="E170" s="42"/>
      <c r="F170" s="221" t="s">
        <v>408</v>
      </c>
      <c r="G170" s="42"/>
      <c r="H170" s="42"/>
      <c r="I170" s="222"/>
      <c r="J170" s="42"/>
      <c r="K170" s="42"/>
      <c r="L170" s="46"/>
      <c r="M170" s="223"/>
      <c r="N170" s="224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138</v>
      </c>
      <c r="AU170" s="19" t="s">
        <v>83</v>
      </c>
    </row>
    <row r="171" s="2" customFormat="1">
      <c r="A171" s="40"/>
      <c r="B171" s="41"/>
      <c r="C171" s="42"/>
      <c r="D171" s="225" t="s">
        <v>140</v>
      </c>
      <c r="E171" s="42"/>
      <c r="F171" s="226" t="s">
        <v>409</v>
      </c>
      <c r="G171" s="42"/>
      <c r="H171" s="42"/>
      <c r="I171" s="222"/>
      <c r="J171" s="42"/>
      <c r="K171" s="42"/>
      <c r="L171" s="46"/>
      <c r="M171" s="223"/>
      <c r="N171" s="224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140</v>
      </c>
      <c r="AU171" s="19" t="s">
        <v>83</v>
      </c>
    </row>
    <row r="172" s="14" customFormat="1">
      <c r="A172" s="14"/>
      <c r="B172" s="239"/>
      <c r="C172" s="240"/>
      <c r="D172" s="220" t="s">
        <v>142</v>
      </c>
      <c r="E172" s="241" t="s">
        <v>19</v>
      </c>
      <c r="F172" s="242" t="s">
        <v>251</v>
      </c>
      <c r="G172" s="240"/>
      <c r="H172" s="241" t="s">
        <v>19</v>
      </c>
      <c r="I172" s="243"/>
      <c r="J172" s="240"/>
      <c r="K172" s="240"/>
      <c r="L172" s="244"/>
      <c r="M172" s="245"/>
      <c r="N172" s="246"/>
      <c r="O172" s="246"/>
      <c r="P172" s="246"/>
      <c r="Q172" s="246"/>
      <c r="R172" s="246"/>
      <c r="S172" s="246"/>
      <c r="T172" s="24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8" t="s">
        <v>142</v>
      </c>
      <c r="AU172" s="248" t="s">
        <v>83</v>
      </c>
      <c r="AV172" s="14" t="s">
        <v>81</v>
      </c>
      <c r="AW172" s="14" t="s">
        <v>35</v>
      </c>
      <c r="AX172" s="14" t="s">
        <v>73</v>
      </c>
      <c r="AY172" s="248" t="s">
        <v>128</v>
      </c>
    </row>
    <row r="173" s="14" customFormat="1">
      <c r="A173" s="14"/>
      <c r="B173" s="239"/>
      <c r="C173" s="240"/>
      <c r="D173" s="220" t="s">
        <v>142</v>
      </c>
      <c r="E173" s="241" t="s">
        <v>19</v>
      </c>
      <c r="F173" s="242" t="s">
        <v>396</v>
      </c>
      <c r="G173" s="240"/>
      <c r="H173" s="241" t="s">
        <v>19</v>
      </c>
      <c r="I173" s="243"/>
      <c r="J173" s="240"/>
      <c r="K173" s="240"/>
      <c r="L173" s="244"/>
      <c r="M173" s="245"/>
      <c r="N173" s="246"/>
      <c r="O173" s="246"/>
      <c r="P173" s="246"/>
      <c r="Q173" s="246"/>
      <c r="R173" s="246"/>
      <c r="S173" s="246"/>
      <c r="T173" s="247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8" t="s">
        <v>142</v>
      </c>
      <c r="AU173" s="248" t="s">
        <v>83</v>
      </c>
      <c r="AV173" s="14" t="s">
        <v>81</v>
      </c>
      <c r="AW173" s="14" t="s">
        <v>35</v>
      </c>
      <c r="AX173" s="14" t="s">
        <v>73</v>
      </c>
      <c r="AY173" s="248" t="s">
        <v>128</v>
      </c>
    </row>
    <row r="174" s="13" customFormat="1">
      <c r="A174" s="13"/>
      <c r="B174" s="227"/>
      <c r="C174" s="228"/>
      <c r="D174" s="220" t="s">
        <v>142</v>
      </c>
      <c r="E174" s="230" t="s">
        <v>19</v>
      </c>
      <c r="F174" s="249" t="s">
        <v>286</v>
      </c>
      <c r="G174" s="228"/>
      <c r="H174" s="231">
        <v>1237.02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142</v>
      </c>
      <c r="AU174" s="237" t="s">
        <v>83</v>
      </c>
      <c r="AV174" s="13" t="s">
        <v>83</v>
      </c>
      <c r="AW174" s="13" t="s">
        <v>35</v>
      </c>
      <c r="AX174" s="13" t="s">
        <v>81</v>
      </c>
      <c r="AY174" s="237" t="s">
        <v>128</v>
      </c>
    </row>
    <row r="175" s="2" customFormat="1" ht="24.15" customHeight="1">
      <c r="A175" s="40"/>
      <c r="B175" s="41"/>
      <c r="C175" s="264" t="s">
        <v>243</v>
      </c>
      <c r="D175" s="264" t="s">
        <v>397</v>
      </c>
      <c r="E175" s="265" t="s">
        <v>410</v>
      </c>
      <c r="F175" s="266" t="s">
        <v>411</v>
      </c>
      <c r="G175" s="267" t="s">
        <v>146</v>
      </c>
      <c r="H175" s="268">
        <v>1441.7470000000001</v>
      </c>
      <c r="I175" s="269"/>
      <c r="J175" s="270">
        <f>ROUND(I175*H175,2)</f>
        <v>0</v>
      </c>
      <c r="K175" s="266" t="s">
        <v>135</v>
      </c>
      <c r="L175" s="271"/>
      <c r="M175" s="272" t="s">
        <v>19</v>
      </c>
      <c r="N175" s="273" t="s">
        <v>44</v>
      </c>
      <c r="O175" s="86"/>
      <c r="P175" s="216">
        <f>O175*H175</f>
        <v>0</v>
      </c>
      <c r="Q175" s="216">
        <v>0.0047000000000000002</v>
      </c>
      <c r="R175" s="216">
        <f>Q175*H175</f>
        <v>6.7762109000000006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401</v>
      </c>
      <c r="AT175" s="218" t="s">
        <v>397</v>
      </c>
      <c r="AU175" s="218" t="s">
        <v>83</v>
      </c>
      <c r="AY175" s="19" t="s">
        <v>128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81</v>
      </c>
      <c r="BK175" s="219">
        <f>ROUND(I175*H175,2)</f>
        <v>0</v>
      </c>
      <c r="BL175" s="19" t="s">
        <v>206</v>
      </c>
      <c r="BM175" s="218" t="s">
        <v>412</v>
      </c>
    </row>
    <row r="176" s="2" customFormat="1">
      <c r="A176" s="40"/>
      <c r="B176" s="41"/>
      <c r="C176" s="42"/>
      <c r="D176" s="220" t="s">
        <v>138</v>
      </c>
      <c r="E176" s="42"/>
      <c r="F176" s="221" t="s">
        <v>411</v>
      </c>
      <c r="G176" s="42"/>
      <c r="H176" s="42"/>
      <c r="I176" s="222"/>
      <c r="J176" s="42"/>
      <c r="K176" s="42"/>
      <c r="L176" s="46"/>
      <c r="M176" s="223"/>
      <c r="N176" s="224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138</v>
      </c>
      <c r="AU176" s="19" t="s">
        <v>83</v>
      </c>
    </row>
    <row r="177" s="13" customFormat="1">
      <c r="A177" s="13"/>
      <c r="B177" s="227"/>
      <c r="C177" s="228"/>
      <c r="D177" s="220" t="s">
        <v>142</v>
      </c>
      <c r="E177" s="228"/>
      <c r="F177" s="230" t="s">
        <v>413</v>
      </c>
      <c r="G177" s="228"/>
      <c r="H177" s="231">
        <v>1441.7470000000001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142</v>
      </c>
      <c r="AU177" s="237" t="s">
        <v>83</v>
      </c>
      <c r="AV177" s="13" t="s">
        <v>83</v>
      </c>
      <c r="AW177" s="13" t="s">
        <v>4</v>
      </c>
      <c r="AX177" s="13" t="s">
        <v>81</v>
      </c>
      <c r="AY177" s="237" t="s">
        <v>128</v>
      </c>
    </row>
    <row r="178" s="2" customFormat="1" ht="24.15" customHeight="1">
      <c r="A178" s="40"/>
      <c r="B178" s="41"/>
      <c r="C178" s="207" t="s">
        <v>253</v>
      </c>
      <c r="D178" s="207" t="s">
        <v>131</v>
      </c>
      <c r="E178" s="208" t="s">
        <v>414</v>
      </c>
      <c r="F178" s="209" t="s">
        <v>415</v>
      </c>
      <c r="G178" s="210" t="s">
        <v>205</v>
      </c>
      <c r="H178" s="211">
        <v>8</v>
      </c>
      <c r="I178" s="212"/>
      <c r="J178" s="213">
        <f>ROUND(I178*H178,2)</f>
        <v>0</v>
      </c>
      <c r="K178" s="209" t="s">
        <v>135</v>
      </c>
      <c r="L178" s="46"/>
      <c r="M178" s="214" t="s">
        <v>19</v>
      </c>
      <c r="N178" s="215" t="s">
        <v>44</v>
      </c>
      <c r="O178" s="86"/>
      <c r="P178" s="216">
        <f>O178*H178</f>
        <v>0</v>
      </c>
      <c r="Q178" s="216">
        <v>0.00108</v>
      </c>
      <c r="R178" s="216">
        <f>Q178*H178</f>
        <v>0.0086400000000000001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206</v>
      </c>
      <c r="AT178" s="218" t="s">
        <v>131</v>
      </c>
      <c r="AU178" s="218" t="s">
        <v>83</v>
      </c>
      <c r="AY178" s="19" t="s">
        <v>128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81</v>
      </c>
      <c r="BK178" s="219">
        <f>ROUND(I178*H178,2)</f>
        <v>0</v>
      </c>
      <c r="BL178" s="19" t="s">
        <v>206</v>
      </c>
      <c r="BM178" s="218" t="s">
        <v>416</v>
      </c>
    </row>
    <row r="179" s="2" customFormat="1">
      <c r="A179" s="40"/>
      <c r="B179" s="41"/>
      <c r="C179" s="42"/>
      <c r="D179" s="220" t="s">
        <v>138</v>
      </c>
      <c r="E179" s="42"/>
      <c r="F179" s="221" t="s">
        <v>417</v>
      </c>
      <c r="G179" s="42"/>
      <c r="H179" s="42"/>
      <c r="I179" s="222"/>
      <c r="J179" s="42"/>
      <c r="K179" s="42"/>
      <c r="L179" s="46"/>
      <c r="M179" s="223"/>
      <c r="N179" s="224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138</v>
      </c>
      <c r="AU179" s="19" t="s">
        <v>83</v>
      </c>
    </row>
    <row r="180" s="2" customFormat="1">
      <c r="A180" s="40"/>
      <c r="B180" s="41"/>
      <c r="C180" s="42"/>
      <c r="D180" s="225" t="s">
        <v>140</v>
      </c>
      <c r="E180" s="42"/>
      <c r="F180" s="226" t="s">
        <v>418</v>
      </c>
      <c r="G180" s="42"/>
      <c r="H180" s="42"/>
      <c r="I180" s="222"/>
      <c r="J180" s="42"/>
      <c r="K180" s="42"/>
      <c r="L180" s="46"/>
      <c r="M180" s="223"/>
      <c r="N180" s="224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140</v>
      </c>
      <c r="AU180" s="19" t="s">
        <v>83</v>
      </c>
    </row>
    <row r="181" s="2" customFormat="1">
      <c r="A181" s="40"/>
      <c r="B181" s="41"/>
      <c r="C181" s="42"/>
      <c r="D181" s="220" t="s">
        <v>249</v>
      </c>
      <c r="E181" s="42"/>
      <c r="F181" s="238" t="s">
        <v>419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249</v>
      </c>
      <c r="AU181" s="19" t="s">
        <v>83</v>
      </c>
    </row>
    <row r="182" s="13" customFormat="1">
      <c r="A182" s="13"/>
      <c r="B182" s="227"/>
      <c r="C182" s="228"/>
      <c r="D182" s="220" t="s">
        <v>142</v>
      </c>
      <c r="E182" s="229" t="s">
        <v>19</v>
      </c>
      <c r="F182" s="230" t="s">
        <v>182</v>
      </c>
      <c r="G182" s="228"/>
      <c r="H182" s="231">
        <v>8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142</v>
      </c>
      <c r="AU182" s="237" t="s">
        <v>83</v>
      </c>
      <c r="AV182" s="13" t="s">
        <v>83</v>
      </c>
      <c r="AW182" s="13" t="s">
        <v>35</v>
      </c>
      <c r="AX182" s="13" t="s">
        <v>81</v>
      </c>
      <c r="AY182" s="237" t="s">
        <v>128</v>
      </c>
    </row>
    <row r="183" s="2" customFormat="1" ht="16.5" customHeight="1">
      <c r="A183" s="40"/>
      <c r="B183" s="41"/>
      <c r="C183" s="264" t="s">
        <v>261</v>
      </c>
      <c r="D183" s="264" t="s">
        <v>397</v>
      </c>
      <c r="E183" s="265" t="s">
        <v>420</v>
      </c>
      <c r="F183" s="266" t="s">
        <v>421</v>
      </c>
      <c r="G183" s="267" t="s">
        <v>205</v>
      </c>
      <c r="H183" s="268">
        <v>8</v>
      </c>
      <c r="I183" s="269"/>
      <c r="J183" s="270">
        <f>ROUND(I183*H183,2)</f>
        <v>0</v>
      </c>
      <c r="K183" s="266" t="s">
        <v>135</v>
      </c>
      <c r="L183" s="271"/>
      <c r="M183" s="272" t="s">
        <v>19</v>
      </c>
      <c r="N183" s="273" t="s">
        <v>44</v>
      </c>
      <c r="O183" s="86"/>
      <c r="P183" s="216">
        <f>O183*H183</f>
        <v>0</v>
      </c>
      <c r="Q183" s="216">
        <v>0.0031700000000000001</v>
      </c>
      <c r="R183" s="216">
        <f>Q183*H183</f>
        <v>0.025360000000000001</v>
      </c>
      <c r="S183" s="216">
        <v>0</v>
      </c>
      <c r="T183" s="217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8" t="s">
        <v>401</v>
      </c>
      <c r="AT183" s="218" t="s">
        <v>397</v>
      </c>
      <c r="AU183" s="218" t="s">
        <v>83</v>
      </c>
      <c r="AY183" s="19" t="s">
        <v>128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9" t="s">
        <v>81</v>
      </c>
      <c r="BK183" s="219">
        <f>ROUND(I183*H183,2)</f>
        <v>0</v>
      </c>
      <c r="BL183" s="19" t="s">
        <v>206</v>
      </c>
      <c r="BM183" s="218" t="s">
        <v>422</v>
      </c>
    </row>
    <row r="184" s="2" customFormat="1">
      <c r="A184" s="40"/>
      <c r="B184" s="41"/>
      <c r="C184" s="42"/>
      <c r="D184" s="220" t="s">
        <v>138</v>
      </c>
      <c r="E184" s="42"/>
      <c r="F184" s="221" t="s">
        <v>421</v>
      </c>
      <c r="G184" s="42"/>
      <c r="H184" s="42"/>
      <c r="I184" s="222"/>
      <c r="J184" s="42"/>
      <c r="K184" s="42"/>
      <c r="L184" s="46"/>
      <c r="M184" s="223"/>
      <c r="N184" s="224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138</v>
      </c>
      <c r="AU184" s="19" t="s">
        <v>83</v>
      </c>
    </row>
    <row r="185" s="2" customFormat="1" ht="16.5" customHeight="1">
      <c r="A185" s="40"/>
      <c r="B185" s="41"/>
      <c r="C185" s="207" t="s">
        <v>7</v>
      </c>
      <c r="D185" s="207" t="s">
        <v>131</v>
      </c>
      <c r="E185" s="208" t="s">
        <v>423</v>
      </c>
      <c r="F185" s="209" t="s">
        <v>424</v>
      </c>
      <c r="G185" s="210" t="s">
        <v>205</v>
      </c>
      <c r="H185" s="211">
        <v>7</v>
      </c>
      <c r="I185" s="212"/>
      <c r="J185" s="213">
        <f>ROUND(I185*H185,2)</f>
        <v>0</v>
      </c>
      <c r="K185" s="209" t="s">
        <v>135</v>
      </c>
      <c r="L185" s="46"/>
      <c r="M185" s="214" t="s">
        <v>19</v>
      </c>
      <c r="N185" s="215" t="s">
        <v>44</v>
      </c>
      <c r="O185" s="86"/>
      <c r="P185" s="216">
        <f>O185*H185</f>
        <v>0</v>
      </c>
      <c r="Q185" s="216">
        <v>0.0074999999999999997</v>
      </c>
      <c r="R185" s="216">
        <f>Q185*H185</f>
        <v>0.052499999999999998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206</v>
      </c>
      <c r="AT185" s="218" t="s">
        <v>131</v>
      </c>
      <c r="AU185" s="218" t="s">
        <v>83</v>
      </c>
      <c r="AY185" s="19" t="s">
        <v>128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81</v>
      </c>
      <c r="BK185" s="219">
        <f>ROUND(I185*H185,2)</f>
        <v>0</v>
      </c>
      <c r="BL185" s="19" t="s">
        <v>206</v>
      </c>
      <c r="BM185" s="218" t="s">
        <v>425</v>
      </c>
    </row>
    <row r="186" s="2" customFormat="1">
      <c r="A186" s="40"/>
      <c r="B186" s="41"/>
      <c r="C186" s="42"/>
      <c r="D186" s="220" t="s">
        <v>138</v>
      </c>
      <c r="E186" s="42"/>
      <c r="F186" s="221" t="s">
        <v>426</v>
      </c>
      <c r="G186" s="42"/>
      <c r="H186" s="42"/>
      <c r="I186" s="222"/>
      <c r="J186" s="42"/>
      <c r="K186" s="42"/>
      <c r="L186" s="46"/>
      <c r="M186" s="223"/>
      <c r="N186" s="224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138</v>
      </c>
      <c r="AU186" s="19" t="s">
        <v>83</v>
      </c>
    </row>
    <row r="187" s="2" customFormat="1">
      <c r="A187" s="40"/>
      <c r="B187" s="41"/>
      <c r="C187" s="42"/>
      <c r="D187" s="225" t="s">
        <v>140</v>
      </c>
      <c r="E187" s="42"/>
      <c r="F187" s="226" t="s">
        <v>427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140</v>
      </c>
      <c r="AU187" s="19" t="s">
        <v>83</v>
      </c>
    </row>
    <row r="188" s="2" customFormat="1">
      <c r="A188" s="40"/>
      <c r="B188" s="41"/>
      <c r="C188" s="42"/>
      <c r="D188" s="220" t="s">
        <v>249</v>
      </c>
      <c r="E188" s="42"/>
      <c r="F188" s="238" t="s">
        <v>428</v>
      </c>
      <c r="G188" s="42"/>
      <c r="H188" s="42"/>
      <c r="I188" s="222"/>
      <c r="J188" s="42"/>
      <c r="K188" s="42"/>
      <c r="L188" s="46"/>
      <c r="M188" s="223"/>
      <c r="N188" s="224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249</v>
      </c>
      <c r="AU188" s="19" t="s">
        <v>83</v>
      </c>
    </row>
    <row r="189" s="13" customFormat="1">
      <c r="A189" s="13"/>
      <c r="B189" s="227"/>
      <c r="C189" s="228"/>
      <c r="D189" s="220" t="s">
        <v>142</v>
      </c>
      <c r="E189" s="229" t="s">
        <v>19</v>
      </c>
      <c r="F189" s="230" t="s">
        <v>176</v>
      </c>
      <c r="G189" s="228"/>
      <c r="H189" s="231">
        <v>7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142</v>
      </c>
      <c r="AU189" s="237" t="s">
        <v>83</v>
      </c>
      <c r="AV189" s="13" t="s">
        <v>83</v>
      </c>
      <c r="AW189" s="13" t="s">
        <v>35</v>
      </c>
      <c r="AX189" s="13" t="s">
        <v>81</v>
      </c>
      <c r="AY189" s="237" t="s">
        <v>128</v>
      </c>
    </row>
    <row r="190" s="2" customFormat="1" ht="16.5" customHeight="1">
      <c r="A190" s="40"/>
      <c r="B190" s="41"/>
      <c r="C190" s="264" t="s">
        <v>429</v>
      </c>
      <c r="D190" s="264" t="s">
        <v>397</v>
      </c>
      <c r="E190" s="265" t="s">
        <v>430</v>
      </c>
      <c r="F190" s="266" t="s">
        <v>431</v>
      </c>
      <c r="G190" s="267" t="s">
        <v>205</v>
      </c>
      <c r="H190" s="268">
        <v>7</v>
      </c>
      <c r="I190" s="269"/>
      <c r="J190" s="270">
        <f>ROUND(I190*H190,2)</f>
        <v>0</v>
      </c>
      <c r="K190" s="266" t="s">
        <v>135</v>
      </c>
      <c r="L190" s="271"/>
      <c r="M190" s="272" t="s">
        <v>19</v>
      </c>
      <c r="N190" s="273" t="s">
        <v>44</v>
      </c>
      <c r="O190" s="86"/>
      <c r="P190" s="216">
        <f>O190*H190</f>
        <v>0</v>
      </c>
      <c r="Q190" s="216">
        <v>0.00023000000000000001</v>
      </c>
      <c r="R190" s="216">
        <f>Q190*H190</f>
        <v>0.0016100000000000001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401</v>
      </c>
      <c r="AT190" s="218" t="s">
        <v>397</v>
      </c>
      <c r="AU190" s="218" t="s">
        <v>83</v>
      </c>
      <c r="AY190" s="19" t="s">
        <v>128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81</v>
      </c>
      <c r="BK190" s="219">
        <f>ROUND(I190*H190,2)</f>
        <v>0</v>
      </c>
      <c r="BL190" s="19" t="s">
        <v>206</v>
      </c>
      <c r="BM190" s="218" t="s">
        <v>432</v>
      </c>
    </row>
    <row r="191" s="2" customFormat="1">
      <c r="A191" s="40"/>
      <c r="B191" s="41"/>
      <c r="C191" s="42"/>
      <c r="D191" s="220" t="s">
        <v>138</v>
      </c>
      <c r="E191" s="42"/>
      <c r="F191" s="221" t="s">
        <v>431</v>
      </c>
      <c r="G191" s="42"/>
      <c r="H191" s="42"/>
      <c r="I191" s="222"/>
      <c r="J191" s="42"/>
      <c r="K191" s="42"/>
      <c r="L191" s="46"/>
      <c r="M191" s="223"/>
      <c r="N191" s="224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138</v>
      </c>
      <c r="AU191" s="19" t="s">
        <v>83</v>
      </c>
    </row>
    <row r="192" s="2" customFormat="1" ht="21.75" customHeight="1">
      <c r="A192" s="40"/>
      <c r="B192" s="41"/>
      <c r="C192" s="207" t="s">
        <v>433</v>
      </c>
      <c r="D192" s="207" t="s">
        <v>131</v>
      </c>
      <c r="E192" s="208" t="s">
        <v>434</v>
      </c>
      <c r="F192" s="209" t="s">
        <v>435</v>
      </c>
      <c r="G192" s="210" t="s">
        <v>165</v>
      </c>
      <c r="H192" s="211">
        <v>246.55000000000001</v>
      </c>
      <c r="I192" s="212"/>
      <c r="J192" s="213">
        <f>ROUND(I192*H192,2)</f>
        <v>0</v>
      </c>
      <c r="K192" s="209" t="s">
        <v>436</v>
      </c>
      <c r="L192" s="46"/>
      <c r="M192" s="214" t="s">
        <v>19</v>
      </c>
      <c r="N192" s="215" t="s">
        <v>44</v>
      </c>
      <c r="O192" s="86"/>
      <c r="P192" s="216">
        <f>O192*H192</f>
        <v>0</v>
      </c>
      <c r="Q192" s="216">
        <v>0.00059999999999999995</v>
      </c>
      <c r="R192" s="216">
        <f>Q192*H192</f>
        <v>0.14793000000000001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206</v>
      </c>
      <c r="AT192" s="218" t="s">
        <v>131</v>
      </c>
      <c r="AU192" s="218" t="s">
        <v>83</v>
      </c>
      <c r="AY192" s="19" t="s">
        <v>128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81</v>
      </c>
      <c r="BK192" s="219">
        <f>ROUND(I192*H192,2)</f>
        <v>0</v>
      </c>
      <c r="BL192" s="19" t="s">
        <v>206</v>
      </c>
      <c r="BM192" s="218" t="s">
        <v>437</v>
      </c>
    </row>
    <row r="193" s="2" customFormat="1">
      <c r="A193" s="40"/>
      <c r="B193" s="41"/>
      <c r="C193" s="42"/>
      <c r="D193" s="220" t="s">
        <v>138</v>
      </c>
      <c r="E193" s="42"/>
      <c r="F193" s="221" t="s">
        <v>438</v>
      </c>
      <c r="G193" s="42"/>
      <c r="H193" s="42"/>
      <c r="I193" s="222"/>
      <c r="J193" s="42"/>
      <c r="K193" s="42"/>
      <c r="L193" s="46"/>
      <c r="M193" s="223"/>
      <c r="N193" s="224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138</v>
      </c>
      <c r="AU193" s="19" t="s">
        <v>83</v>
      </c>
    </row>
    <row r="194" s="2" customFormat="1">
      <c r="A194" s="40"/>
      <c r="B194" s="41"/>
      <c r="C194" s="42"/>
      <c r="D194" s="220" t="s">
        <v>249</v>
      </c>
      <c r="E194" s="42"/>
      <c r="F194" s="238" t="s">
        <v>439</v>
      </c>
      <c r="G194" s="42"/>
      <c r="H194" s="42"/>
      <c r="I194" s="222"/>
      <c r="J194" s="42"/>
      <c r="K194" s="42"/>
      <c r="L194" s="46"/>
      <c r="M194" s="223"/>
      <c r="N194" s="224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249</v>
      </c>
      <c r="AU194" s="19" t="s">
        <v>83</v>
      </c>
    </row>
    <row r="195" s="13" customFormat="1">
      <c r="A195" s="13"/>
      <c r="B195" s="227"/>
      <c r="C195" s="228"/>
      <c r="D195" s="220" t="s">
        <v>142</v>
      </c>
      <c r="E195" s="229" t="s">
        <v>19</v>
      </c>
      <c r="F195" s="230" t="s">
        <v>440</v>
      </c>
      <c r="G195" s="228"/>
      <c r="H195" s="231">
        <v>246.55000000000001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142</v>
      </c>
      <c r="AU195" s="237" t="s">
        <v>83</v>
      </c>
      <c r="AV195" s="13" t="s">
        <v>83</v>
      </c>
      <c r="AW195" s="13" t="s">
        <v>35</v>
      </c>
      <c r="AX195" s="13" t="s">
        <v>81</v>
      </c>
      <c r="AY195" s="237" t="s">
        <v>128</v>
      </c>
    </row>
    <row r="196" s="2" customFormat="1" ht="21.75" customHeight="1">
      <c r="A196" s="40"/>
      <c r="B196" s="41"/>
      <c r="C196" s="207" t="s">
        <v>441</v>
      </c>
      <c r="D196" s="207" t="s">
        <v>131</v>
      </c>
      <c r="E196" s="208" t="s">
        <v>442</v>
      </c>
      <c r="F196" s="209" t="s">
        <v>443</v>
      </c>
      <c r="G196" s="210" t="s">
        <v>165</v>
      </c>
      <c r="H196" s="211">
        <v>111.7</v>
      </c>
      <c r="I196" s="212"/>
      <c r="J196" s="213">
        <f>ROUND(I196*H196,2)</f>
        <v>0</v>
      </c>
      <c r="K196" s="209" t="s">
        <v>436</v>
      </c>
      <c r="L196" s="46"/>
      <c r="M196" s="214" t="s">
        <v>19</v>
      </c>
      <c r="N196" s="215" t="s">
        <v>44</v>
      </c>
      <c r="O196" s="86"/>
      <c r="P196" s="216">
        <f>O196*H196</f>
        <v>0</v>
      </c>
      <c r="Q196" s="216">
        <v>0.0015</v>
      </c>
      <c r="R196" s="216">
        <f>Q196*H196</f>
        <v>0.16755</v>
      </c>
      <c r="S196" s="216">
        <v>0</v>
      </c>
      <c r="T196" s="217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8" t="s">
        <v>206</v>
      </c>
      <c r="AT196" s="218" t="s">
        <v>131</v>
      </c>
      <c r="AU196" s="218" t="s">
        <v>83</v>
      </c>
      <c r="AY196" s="19" t="s">
        <v>128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9" t="s">
        <v>81</v>
      </c>
      <c r="BK196" s="219">
        <f>ROUND(I196*H196,2)</f>
        <v>0</v>
      </c>
      <c r="BL196" s="19" t="s">
        <v>206</v>
      </c>
      <c r="BM196" s="218" t="s">
        <v>444</v>
      </c>
    </row>
    <row r="197" s="2" customFormat="1">
      <c r="A197" s="40"/>
      <c r="B197" s="41"/>
      <c r="C197" s="42"/>
      <c r="D197" s="220" t="s">
        <v>138</v>
      </c>
      <c r="E197" s="42"/>
      <c r="F197" s="221" t="s">
        <v>445</v>
      </c>
      <c r="G197" s="42"/>
      <c r="H197" s="42"/>
      <c r="I197" s="222"/>
      <c r="J197" s="42"/>
      <c r="K197" s="42"/>
      <c r="L197" s="46"/>
      <c r="M197" s="223"/>
      <c r="N197" s="224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138</v>
      </c>
      <c r="AU197" s="19" t="s">
        <v>83</v>
      </c>
    </row>
    <row r="198" s="2" customFormat="1">
      <c r="A198" s="40"/>
      <c r="B198" s="41"/>
      <c r="C198" s="42"/>
      <c r="D198" s="220" t="s">
        <v>249</v>
      </c>
      <c r="E198" s="42"/>
      <c r="F198" s="238" t="s">
        <v>446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249</v>
      </c>
      <c r="AU198" s="19" t="s">
        <v>83</v>
      </c>
    </row>
    <row r="199" s="13" customFormat="1">
      <c r="A199" s="13"/>
      <c r="B199" s="227"/>
      <c r="C199" s="228"/>
      <c r="D199" s="220" t="s">
        <v>142</v>
      </c>
      <c r="E199" s="229" t="s">
        <v>19</v>
      </c>
      <c r="F199" s="230" t="s">
        <v>447</v>
      </c>
      <c r="G199" s="228"/>
      <c r="H199" s="231">
        <v>111.7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142</v>
      </c>
      <c r="AU199" s="237" t="s">
        <v>83</v>
      </c>
      <c r="AV199" s="13" t="s">
        <v>83</v>
      </c>
      <c r="AW199" s="13" t="s">
        <v>35</v>
      </c>
      <c r="AX199" s="13" t="s">
        <v>81</v>
      </c>
      <c r="AY199" s="237" t="s">
        <v>128</v>
      </c>
    </row>
    <row r="200" s="2" customFormat="1" ht="21.75" customHeight="1">
      <c r="A200" s="40"/>
      <c r="B200" s="41"/>
      <c r="C200" s="207" t="s">
        <v>448</v>
      </c>
      <c r="D200" s="207" t="s">
        <v>131</v>
      </c>
      <c r="E200" s="208" t="s">
        <v>449</v>
      </c>
      <c r="F200" s="209" t="s">
        <v>450</v>
      </c>
      <c r="G200" s="210" t="s">
        <v>165</v>
      </c>
      <c r="H200" s="211">
        <v>93.969999999999999</v>
      </c>
      <c r="I200" s="212"/>
      <c r="J200" s="213">
        <f>ROUND(I200*H200,2)</f>
        <v>0</v>
      </c>
      <c r="K200" s="209" t="s">
        <v>135</v>
      </c>
      <c r="L200" s="46"/>
      <c r="M200" s="214" t="s">
        <v>19</v>
      </c>
      <c r="N200" s="215" t="s">
        <v>44</v>
      </c>
      <c r="O200" s="86"/>
      <c r="P200" s="216">
        <f>O200*H200</f>
        <v>0</v>
      </c>
      <c r="Q200" s="216">
        <v>0.0015</v>
      </c>
      <c r="R200" s="216">
        <f>Q200*H200</f>
        <v>0.140955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206</v>
      </c>
      <c r="AT200" s="218" t="s">
        <v>131</v>
      </c>
      <c r="AU200" s="218" t="s">
        <v>83</v>
      </c>
      <c r="AY200" s="19" t="s">
        <v>128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81</v>
      </c>
      <c r="BK200" s="219">
        <f>ROUND(I200*H200,2)</f>
        <v>0</v>
      </c>
      <c r="BL200" s="19" t="s">
        <v>206</v>
      </c>
      <c r="BM200" s="218" t="s">
        <v>451</v>
      </c>
    </row>
    <row r="201" s="2" customFormat="1">
      <c r="A201" s="40"/>
      <c r="B201" s="41"/>
      <c r="C201" s="42"/>
      <c r="D201" s="220" t="s">
        <v>138</v>
      </c>
      <c r="E201" s="42"/>
      <c r="F201" s="221" t="s">
        <v>452</v>
      </c>
      <c r="G201" s="42"/>
      <c r="H201" s="42"/>
      <c r="I201" s="222"/>
      <c r="J201" s="42"/>
      <c r="K201" s="42"/>
      <c r="L201" s="46"/>
      <c r="M201" s="223"/>
      <c r="N201" s="224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138</v>
      </c>
      <c r="AU201" s="19" t="s">
        <v>83</v>
      </c>
    </row>
    <row r="202" s="2" customFormat="1">
      <c r="A202" s="40"/>
      <c r="B202" s="41"/>
      <c r="C202" s="42"/>
      <c r="D202" s="225" t="s">
        <v>140</v>
      </c>
      <c r="E202" s="42"/>
      <c r="F202" s="226" t="s">
        <v>453</v>
      </c>
      <c r="G202" s="42"/>
      <c r="H202" s="42"/>
      <c r="I202" s="222"/>
      <c r="J202" s="42"/>
      <c r="K202" s="42"/>
      <c r="L202" s="46"/>
      <c r="M202" s="223"/>
      <c r="N202" s="224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140</v>
      </c>
      <c r="AU202" s="19" t="s">
        <v>83</v>
      </c>
    </row>
    <row r="203" s="2" customFormat="1">
      <c r="A203" s="40"/>
      <c r="B203" s="41"/>
      <c r="C203" s="42"/>
      <c r="D203" s="220" t="s">
        <v>249</v>
      </c>
      <c r="E203" s="42"/>
      <c r="F203" s="238" t="s">
        <v>454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249</v>
      </c>
      <c r="AU203" s="19" t="s">
        <v>83</v>
      </c>
    </row>
    <row r="204" s="13" customFormat="1">
      <c r="A204" s="13"/>
      <c r="B204" s="227"/>
      <c r="C204" s="228"/>
      <c r="D204" s="220" t="s">
        <v>142</v>
      </c>
      <c r="E204" s="229" t="s">
        <v>19</v>
      </c>
      <c r="F204" s="230" t="s">
        <v>455</v>
      </c>
      <c r="G204" s="228"/>
      <c r="H204" s="231">
        <v>93.969999999999999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142</v>
      </c>
      <c r="AU204" s="237" t="s">
        <v>83</v>
      </c>
      <c r="AV204" s="13" t="s">
        <v>83</v>
      </c>
      <c r="AW204" s="13" t="s">
        <v>35</v>
      </c>
      <c r="AX204" s="13" t="s">
        <v>81</v>
      </c>
      <c r="AY204" s="237" t="s">
        <v>128</v>
      </c>
    </row>
    <row r="205" s="2" customFormat="1" ht="21.75" customHeight="1">
      <c r="A205" s="40"/>
      <c r="B205" s="41"/>
      <c r="C205" s="207" t="s">
        <v>456</v>
      </c>
      <c r="D205" s="207" t="s">
        <v>131</v>
      </c>
      <c r="E205" s="208" t="s">
        <v>457</v>
      </c>
      <c r="F205" s="209" t="s">
        <v>458</v>
      </c>
      <c r="G205" s="210" t="s">
        <v>165</v>
      </c>
      <c r="H205" s="211">
        <v>71.620000000000005</v>
      </c>
      <c r="I205" s="212"/>
      <c r="J205" s="213">
        <f>ROUND(I205*H205,2)</f>
        <v>0</v>
      </c>
      <c r="K205" s="209" t="s">
        <v>135</v>
      </c>
      <c r="L205" s="46"/>
      <c r="M205" s="214" t="s">
        <v>19</v>
      </c>
      <c r="N205" s="215" t="s">
        <v>44</v>
      </c>
      <c r="O205" s="86"/>
      <c r="P205" s="216">
        <f>O205*H205</f>
        <v>0</v>
      </c>
      <c r="Q205" s="216">
        <v>0.00054000000000000001</v>
      </c>
      <c r="R205" s="216">
        <f>Q205*H205</f>
        <v>0.038674800000000002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206</v>
      </c>
      <c r="AT205" s="218" t="s">
        <v>131</v>
      </c>
      <c r="AU205" s="218" t="s">
        <v>83</v>
      </c>
      <c r="AY205" s="19" t="s">
        <v>128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81</v>
      </c>
      <c r="BK205" s="219">
        <f>ROUND(I205*H205,2)</f>
        <v>0</v>
      </c>
      <c r="BL205" s="19" t="s">
        <v>206</v>
      </c>
      <c r="BM205" s="218" t="s">
        <v>459</v>
      </c>
    </row>
    <row r="206" s="2" customFormat="1">
      <c r="A206" s="40"/>
      <c r="B206" s="41"/>
      <c r="C206" s="42"/>
      <c r="D206" s="220" t="s">
        <v>138</v>
      </c>
      <c r="E206" s="42"/>
      <c r="F206" s="221" t="s">
        <v>460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138</v>
      </c>
      <c r="AU206" s="19" t="s">
        <v>83</v>
      </c>
    </row>
    <row r="207" s="2" customFormat="1">
      <c r="A207" s="40"/>
      <c r="B207" s="41"/>
      <c r="C207" s="42"/>
      <c r="D207" s="225" t="s">
        <v>140</v>
      </c>
      <c r="E207" s="42"/>
      <c r="F207" s="226" t="s">
        <v>461</v>
      </c>
      <c r="G207" s="42"/>
      <c r="H207" s="42"/>
      <c r="I207" s="222"/>
      <c r="J207" s="42"/>
      <c r="K207" s="42"/>
      <c r="L207" s="46"/>
      <c r="M207" s="223"/>
      <c r="N207" s="224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140</v>
      </c>
      <c r="AU207" s="19" t="s">
        <v>83</v>
      </c>
    </row>
    <row r="208" s="2" customFormat="1">
      <c r="A208" s="40"/>
      <c r="B208" s="41"/>
      <c r="C208" s="42"/>
      <c r="D208" s="220" t="s">
        <v>249</v>
      </c>
      <c r="E208" s="42"/>
      <c r="F208" s="238" t="s">
        <v>462</v>
      </c>
      <c r="G208" s="42"/>
      <c r="H208" s="42"/>
      <c r="I208" s="222"/>
      <c r="J208" s="42"/>
      <c r="K208" s="42"/>
      <c r="L208" s="46"/>
      <c r="M208" s="223"/>
      <c r="N208" s="224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249</v>
      </c>
      <c r="AU208" s="19" t="s">
        <v>83</v>
      </c>
    </row>
    <row r="209" s="13" customFormat="1">
      <c r="A209" s="13"/>
      <c r="B209" s="227"/>
      <c r="C209" s="228"/>
      <c r="D209" s="220" t="s">
        <v>142</v>
      </c>
      <c r="E209" s="229" t="s">
        <v>19</v>
      </c>
      <c r="F209" s="230" t="s">
        <v>375</v>
      </c>
      <c r="G209" s="228"/>
      <c r="H209" s="231">
        <v>71.620000000000005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142</v>
      </c>
      <c r="AU209" s="237" t="s">
        <v>83</v>
      </c>
      <c r="AV209" s="13" t="s">
        <v>83</v>
      </c>
      <c r="AW209" s="13" t="s">
        <v>35</v>
      </c>
      <c r="AX209" s="13" t="s">
        <v>81</v>
      </c>
      <c r="AY209" s="237" t="s">
        <v>128</v>
      </c>
    </row>
    <row r="210" s="2" customFormat="1" ht="37.8" customHeight="1">
      <c r="A210" s="40"/>
      <c r="B210" s="41"/>
      <c r="C210" s="207" t="s">
        <v>463</v>
      </c>
      <c r="D210" s="207" t="s">
        <v>131</v>
      </c>
      <c r="E210" s="208" t="s">
        <v>464</v>
      </c>
      <c r="F210" s="209" t="s">
        <v>465</v>
      </c>
      <c r="G210" s="210" t="s">
        <v>146</v>
      </c>
      <c r="H210" s="211">
        <v>893.01599999999996</v>
      </c>
      <c r="I210" s="212"/>
      <c r="J210" s="213">
        <f>ROUND(I210*H210,2)</f>
        <v>0</v>
      </c>
      <c r="K210" s="209" t="s">
        <v>135</v>
      </c>
      <c r="L210" s="46"/>
      <c r="M210" s="214" t="s">
        <v>19</v>
      </c>
      <c r="N210" s="215" t="s">
        <v>44</v>
      </c>
      <c r="O210" s="86"/>
      <c r="P210" s="216">
        <f>O210*H210</f>
        <v>0</v>
      </c>
      <c r="Q210" s="216">
        <v>0.00013999999999999999</v>
      </c>
      <c r="R210" s="216">
        <f>Q210*H210</f>
        <v>0.12502223999999998</v>
      </c>
      <c r="S210" s="216">
        <v>0</v>
      </c>
      <c r="T210" s="217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8" t="s">
        <v>206</v>
      </c>
      <c r="AT210" s="218" t="s">
        <v>131</v>
      </c>
      <c r="AU210" s="218" t="s">
        <v>83</v>
      </c>
      <c r="AY210" s="19" t="s">
        <v>128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9" t="s">
        <v>81</v>
      </c>
      <c r="BK210" s="219">
        <f>ROUND(I210*H210,2)</f>
        <v>0</v>
      </c>
      <c r="BL210" s="19" t="s">
        <v>206</v>
      </c>
      <c r="BM210" s="218" t="s">
        <v>466</v>
      </c>
    </row>
    <row r="211" s="2" customFormat="1">
      <c r="A211" s="40"/>
      <c r="B211" s="41"/>
      <c r="C211" s="42"/>
      <c r="D211" s="220" t="s">
        <v>138</v>
      </c>
      <c r="E211" s="42"/>
      <c r="F211" s="221" t="s">
        <v>465</v>
      </c>
      <c r="G211" s="42"/>
      <c r="H211" s="42"/>
      <c r="I211" s="222"/>
      <c r="J211" s="42"/>
      <c r="K211" s="42"/>
      <c r="L211" s="46"/>
      <c r="M211" s="223"/>
      <c r="N211" s="224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138</v>
      </c>
      <c r="AU211" s="19" t="s">
        <v>83</v>
      </c>
    </row>
    <row r="212" s="2" customFormat="1">
      <c r="A212" s="40"/>
      <c r="B212" s="41"/>
      <c r="C212" s="42"/>
      <c r="D212" s="225" t="s">
        <v>140</v>
      </c>
      <c r="E212" s="42"/>
      <c r="F212" s="226" t="s">
        <v>467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140</v>
      </c>
      <c r="AU212" s="19" t="s">
        <v>83</v>
      </c>
    </row>
    <row r="213" s="14" customFormat="1">
      <c r="A213" s="14"/>
      <c r="B213" s="239"/>
      <c r="C213" s="240"/>
      <c r="D213" s="220" t="s">
        <v>142</v>
      </c>
      <c r="E213" s="241" t="s">
        <v>19</v>
      </c>
      <c r="F213" s="242" t="s">
        <v>403</v>
      </c>
      <c r="G213" s="240"/>
      <c r="H213" s="241" t="s">
        <v>19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8" t="s">
        <v>142</v>
      </c>
      <c r="AU213" s="248" t="s">
        <v>83</v>
      </c>
      <c r="AV213" s="14" t="s">
        <v>81</v>
      </c>
      <c r="AW213" s="14" t="s">
        <v>35</v>
      </c>
      <c r="AX213" s="14" t="s">
        <v>73</v>
      </c>
      <c r="AY213" s="248" t="s">
        <v>128</v>
      </c>
    </row>
    <row r="214" s="13" customFormat="1">
      <c r="A214" s="13"/>
      <c r="B214" s="227"/>
      <c r="C214" s="228"/>
      <c r="D214" s="220" t="s">
        <v>142</v>
      </c>
      <c r="E214" s="229" t="s">
        <v>19</v>
      </c>
      <c r="F214" s="230" t="s">
        <v>468</v>
      </c>
      <c r="G214" s="228"/>
      <c r="H214" s="231">
        <v>893.01599999999996</v>
      </c>
      <c r="I214" s="232"/>
      <c r="J214" s="228"/>
      <c r="K214" s="228"/>
      <c r="L214" s="233"/>
      <c r="M214" s="234"/>
      <c r="N214" s="235"/>
      <c r="O214" s="235"/>
      <c r="P214" s="235"/>
      <c r="Q214" s="235"/>
      <c r="R214" s="235"/>
      <c r="S214" s="235"/>
      <c r="T214" s="23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7" t="s">
        <v>142</v>
      </c>
      <c r="AU214" s="237" t="s">
        <v>83</v>
      </c>
      <c r="AV214" s="13" t="s">
        <v>83</v>
      </c>
      <c r="AW214" s="13" t="s">
        <v>35</v>
      </c>
      <c r="AX214" s="13" t="s">
        <v>81</v>
      </c>
      <c r="AY214" s="237" t="s">
        <v>128</v>
      </c>
    </row>
    <row r="215" s="2" customFormat="1" ht="16.5" customHeight="1">
      <c r="A215" s="40"/>
      <c r="B215" s="41"/>
      <c r="C215" s="264" t="s">
        <v>469</v>
      </c>
      <c r="D215" s="264" t="s">
        <v>397</v>
      </c>
      <c r="E215" s="265" t="s">
        <v>470</v>
      </c>
      <c r="F215" s="266" t="s">
        <v>471</v>
      </c>
      <c r="G215" s="267" t="s">
        <v>146</v>
      </c>
      <c r="H215" s="268">
        <v>1283.711</v>
      </c>
      <c r="I215" s="269"/>
      <c r="J215" s="270">
        <f>ROUND(I215*H215,2)</f>
        <v>0</v>
      </c>
      <c r="K215" s="266" t="s">
        <v>135</v>
      </c>
      <c r="L215" s="271"/>
      <c r="M215" s="272" t="s">
        <v>19</v>
      </c>
      <c r="N215" s="273" t="s">
        <v>44</v>
      </c>
      <c r="O215" s="86"/>
      <c r="P215" s="216">
        <f>O215*H215</f>
        <v>0</v>
      </c>
      <c r="Q215" s="216">
        <v>0.00050000000000000001</v>
      </c>
      <c r="R215" s="216">
        <f>Q215*H215</f>
        <v>0.64185550000000002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401</v>
      </c>
      <c r="AT215" s="218" t="s">
        <v>397</v>
      </c>
      <c r="AU215" s="218" t="s">
        <v>83</v>
      </c>
      <c r="AY215" s="19" t="s">
        <v>128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81</v>
      </c>
      <c r="BK215" s="219">
        <f>ROUND(I215*H215,2)</f>
        <v>0</v>
      </c>
      <c r="BL215" s="19" t="s">
        <v>206</v>
      </c>
      <c r="BM215" s="218" t="s">
        <v>472</v>
      </c>
    </row>
    <row r="216" s="2" customFormat="1">
      <c r="A216" s="40"/>
      <c r="B216" s="41"/>
      <c r="C216" s="42"/>
      <c r="D216" s="220" t="s">
        <v>138</v>
      </c>
      <c r="E216" s="42"/>
      <c r="F216" s="221" t="s">
        <v>471</v>
      </c>
      <c r="G216" s="42"/>
      <c r="H216" s="42"/>
      <c r="I216" s="222"/>
      <c r="J216" s="42"/>
      <c r="K216" s="42"/>
      <c r="L216" s="46"/>
      <c r="M216" s="223"/>
      <c r="N216" s="22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138</v>
      </c>
      <c r="AU216" s="19" t="s">
        <v>83</v>
      </c>
    </row>
    <row r="217" s="14" customFormat="1">
      <c r="A217" s="14"/>
      <c r="B217" s="239"/>
      <c r="C217" s="240"/>
      <c r="D217" s="220" t="s">
        <v>142</v>
      </c>
      <c r="E217" s="241" t="s">
        <v>19</v>
      </c>
      <c r="F217" s="242" t="s">
        <v>403</v>
      </c>
      <c r="G217" s="240"/>
      <c r="H217" s="241" t="s">
        <v>19</v>
      </c>
      <c r="I217" s="243"/>
      <c r="J217" s="240"/>
      <c r="K217" s="240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142</v>
      </c>
      <c r="AU217" s="248" t="s">
        <v>83</v>
      </c>
      <c r="AV217" s="14" t="s">
        <v>81</v>
      </c>
      <c r="AW217" s="14" t="s">
        <v>35</v>
      </c>
      <c r="AX217" s="14" t="s">
        <v>73</v>
      </c>
      <c r="AY217" s="248" t="s">
        <v>128</v>
      </c>
    </row>
    <row r="218" s="13" customFormat="1">
      <c r="A218" s="13"/>
      <c r="B218" s="227"/>
      <c r="C218" s="228"/>
      <c r="D218" s="220" t="s">
        <v>142</v>
      </c>
      <c r="E218" s="229" t="s">
        <v>19</v>
      </c>
      <c r="F218" s="230" t="s">
        <v>473</v>
      </c>
      <c r="G218" s="228"/>
      <c r="H218" s="231">
        <v>1283.711</v>
      </c>
      <c r="I218" s="232"/>
      <c r="J218" s="228"/>
      <c r="K218" s="228"/>
      <c r="L218" s="233"/>
      <c r="M218" s="234"/>
      <c r="N218" s="235"/>
      <c r="O218" s="235"/>
      <c r="P218" s="235"/>
      <c r="Q218" s="235"/>
      <c r="R218" s="235"/>
      <c r="S218" s="235"/>
      <c r="T218" s="23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7" t="s">
        <v>142</v>
      </c>
      <c r="AU218" s="237" t="s">
        <v>83</v>
      </c>
      <c r="AV218" s="13" t="s">
        <v>83</v>
      </c>
      <c r="AW218" s="13" t="s">
        <v>35</v>
      </c>
      <c r="AX218" s="13" t="s">
        <v>81</v>
      </c>
      <c r="AY218" s="237" t="s">
        <v>128</v>
      </c>
    </row>
    <row r="219" s="2" customFormat="1" ht="37.8" customHeight="1">
      <c r="A219" s="40"/>
      <c r="B219" s="41"/>
      <c r="C219" s="207" t="s">
        <v>474</v>
      </c>
      <c r="D219" s="207" t="s">
        <v>131</v>
      </c>
      <c r="E219" s="208" t="s">
        <v>475</v>
      </c>
      <c r="F219" s="209" t="s">
        <v>476</v>
      </c>
      <c r="G219" s="210" t="s">
        <v>146</v>
      </c>
      <c r="H219" s="211">
        <v>111.627</v>
      </c>
      <c r="I219" s="212"/>
      <c r="J219" s="213">
        <f>ROUND(I219*H219,2)</f>
        <v>0</v>
      </c>
      <c r="K219" s="209" t="s">
        <v>135</v>
      </c>
      <c r="L219" s="46"/>
      <c r="M219" s="214" t="s">
        <v>19</v>
      </c>
      <c r="N219" s="215" t="s">
        <v>44</v>
      </c>
      <c r="O219" s="86"/>
      <c r="P219" s="216">
        <f>O219*H219</f>
        <v>0</v>
      </c>
      <c r="Q219" s="216">
        <v>0.00027999999999999998</v>
      </c>
      <c r="R219" s="216">
        <f>Q219*H219</f>
        <v>0.031255559999999995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206</v>
      </c>
      <c r="AT219" s="218" t="s">
        <v>131</v>
      </c>
      <c r="AU219" s="218" t="s">
        <v>83</v>
      </c>
      <c r="AY219" s="19" t="s">
        <v>128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81</v>
      </c>
      <c r="BK219" s="219">
        <f>ROUND(I219*H219,2)</f>
        <v>0</v>
      </c>
      <c r="BL219" s="19" t="s">
        <v>206</v>
      </c>
      <c r="BM219" s="218" t="s">
        <v>477</v>
      </c>
    </row>
    <row r="220" s="2" customFormat="1">
      <c r="A220" s="40"/>
      <c r="B220" s="41"/>
      <c r="C220" s="42"/>
      <c r="D220" s="220" t="s">
        <v>138</v>
      </c>
      <c r="E220" s="42"/>
      <c r="F220" s="221" t="s">
        <v>476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138</v>
      </c>
      <c r="AU220" s="19" t="s">
        <v>83</v>
      </c>
    </row>
    <row r="221" s="2" customFormat="1">
      <c r="A221" s="40"/>
      <c r="B221" s="41"/>
      <c r="C221" s="42"/>
      <c r="D221" s="225" t="s">
        <v>140</v>
      </c>
      <c r="E221" s="42"/>
      <c r="F221" s="226" t="s">
        <v>478</v>
      </c>
      <c r="G221" s="42"/>
      <c r="H221" s="42"/>
      <c r="I221" s="222"/>
      <c r="J221" s="42"/>
      <c r="K221" s="42"/>
      <c r="L221" s="46"/>
      <c r="M221" s="223"/>
      <c r="N221" s="224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140</v>
      </c>
      <c r="AU221" s="19" t="s">
        <v>83</v>
      </c>
    </row>
    <row r="222" s="14" customFormat="1">
      <c r="A222" s="14"/>
      <c r="B222" s="239"/>
      <c r="C222" s="240"/>
      <c r="D222" s="220" t="s">
        <v>142</v>
      </c>
      <c r="E222" s="241" t="s">
        <v>19</v>
      </c>
      <c r="F222" s="242" t="s">
        <v>403</v>
      </c>
      <c r="G222" s="240"/>
      <c r="H222" s="241" t="s">
        <v>19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142</v>
      </c>
      <c r="AU222" s="248" t="s">
        <v>83</v>
      </c>
      <c r="AV222" s="14" t="s">
        <v>81</v>
      </c>
      <c r="AW222" s="14" t="s">
        <v>35</v>
      </c>
      <c r="AX222" s="14" t="s">
        <v>73</v>
      </c>
      <c r="AY222" s="248" t="s">
        <v>128</v>
      </c>
    </row>
    <row r="223" s="13" customFormat="1">
      <c r="A223" s="13"/>
      <c r="B223" s="227"/>
      <c r="C223" s="228"/>
      <c r="D223" s="220" t="s">
        <v>142</v>
      </c>
      <c r="E223" s="229" t="s">
        <v>19</v>
      </c>
      <c r="F223" s="230" t="s">
        <v>479</v>
      </c>
      <c r="G223" s="228"/>
      <c r="H223" s="231">
        <v>111.627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142</v>
      </c>
      <c r="AU223" s="237" t="s">
        <v>83</v>
      </c>
      <c r="AV223" s="13" t="s">
        <v>83</v>
      </c>
      <c r="AW223" s="13" t="s">
        <v>35</v>
      </c>
      <c r="AX223" s="13" t="s">
        <v>81</v>
      </c>
      <c r="AY223" s="237" t="s">
        <v>128</v>
      </c>
    </row>
    <row r="224" s="2" customFormat="1" ht="37.8" customHeight="1">
      <c r="A224" s="40"/>
      <c r="B224" s="41"/>
      <c r="C224" s="207" t="s">
        <v>480</v>
      </c>
      <c r="D224" s="207" t="s">
        <v>131</v>
      </c>
      <c r="E224" s="208" t="s">
        <v>481</v>
      </c>
      <c r="F224" s="209" t="s">
        <v>482</v>
      </c>
      <c r="G224" s="210" t="s">
        <v>146</v>
      </c>
      <c r="H224" s="211">
        <v>111.627</v>
      </c>
      <c r="I224" s="212"/>
      <c r="J224" s="213">
        <f>ROUND(I224*H224,2)</f>
        <v>0</v>
      </c>
      <c r="K224" s="209" t="s">
        <v>135</v>
      </c>
      <c r="L224" s="46"/>
      <c r="M224" s="214" t="s">
        <v>19</v>
      </c>
      <c r="N224" s="215" t="s">
        <v>44</v>
      </c>
      <c r="O224" s="86"/>
      <c r="P224" s="216">
        <f>O224*H224</f>
        <v>0</v>
      </c>
      <c r="Q224" s="216">
        <v>0.00042999999999999999</v>
      </c>
      <c r="R224" s="216">
        <f>Q224*H224</f>
        <v>0.047999609999999998</v>
      </c>
      <c r="S224" s="216">
        <v>0</v>
      </c>
      <c r="T224" s="217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8" t="s">
        <v>206</v>
      </c>
      <c r="AT224" s="218" t="s">
        <v>131</v>
      </c>
      <c r="AU224" s="218" t="s">
        <v>83</v>
      </c>
      <c r="AY224" s="19" t="s">
        <v>128</v>
      </c>
      <c r="BE224" s="219">
        <f>IF(N224="základní",J224,0)</f>
        <v>0</v>
      </c>
      <c r="BF224" s="219">
        <f>IF(N224="snížená",J224,0)</f>
        <v>0</v>
      </c>
      <c r="BG224" s="219">
        <f>IF(N224="zákl. přenesená",J224,0)</f>
        <v>0</v>
      </c>
      <c r="BH224" s="219">
        <f>IF(N224="sníž. přenesená",J224,0)</f>
        <v>0</v>
      </c>
      <c r="BI224" s="219">
        <f>IF(N224="nulová",J224,0)</f>
        <v>0</v>
      </c>
      <c r="BJ224" s="19" t="s">
        <v>81</v>
      </c>
      <c r="BK224" s="219">
        <f>ROUND(I224*H224,2)</f>
        <v>0</v>
      </c>
      <c r="BL224" s="19" t="s">
        <v>206</v>
      </c>
      <c r="BM224" s="218" t="s">
        <v>483</v>
      </c>
    </row>
    <row r="225" s="2" customFormat="1">
      <c r="A225" s="40"/>
      <c r="B225" s="41"/>
      <c r="C225" s="42"/>
      <c r="D225" s="220" t="s">
        <v>138</v>
      </c>
      <c r="E225" s="42"/>
      <c r="F225" s="221" t="s">
        <v>482</v>
      </c>
      <c r="G225" s="42"/>
      <c r="H225" s="42"/>
      <c r="I225" s="222"/>
      <c r="J225" s="42"/>
      <c r="K225" s="42"/>
      <c r="L225" s="46"/>
      <c r="M225" s="223"/>
      <c r="N225" s="224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138</v>
      </c>
      <c r="AU225" s="19" t="s">
        <v>83</v>
      </c>
    </row>
    <row r="226" s="2" customFormat="1">
      <c r="A226" s="40"/>
      <c r="B226" s="41"/>
      <c r="C226" s="42"/>
      <c r="D226" s="225" t="s">
        <v>140</v>
      </c>
      <c r="E226" s="42"/>
      <c r="F226" s="226" t="s">
        <v>484</v>
      </c>
      <c r="G226" s="42"/>
      <c r="H226" s="42"/>
      <c r="I226" s="222"/>
      <c r="J226" s="42"/>
      <c r="K226" s="42"/>
      <c r="L226" s="46"/>
      <c r="M226" s="223"/>
      <c r="N226" s="224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140</v>
      </c>
      <c r="AU226" s="19" t="s">
        <v>83</v>
      </c>
    </row>
    <row r="227" s="14" customFormat="1">
      <c r="A227" s="14"/>
      <c r="B227" s="239"/>
      <c r="C227" s="240"/>
      <c r="D227" s="220" t="s">
        <v>142</v>
      </c>
      <c r="E227" s="241" t="s">
        <v>19</v>
      </c>
      <c r="F227" s="242" t="s">
        <v>403</v>
      </c>
      <c r="G227" s="240"/>
      <c r="H227" s="241" t="s">
        <v>19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8" t="s">
        <v>142</v>
      </c>
      <c r="AU227" s="248" t="s">
        <v>83</v>
      </c>
      <c r="AV227" s="14" t="s">
        <v>81</v>
      </c>
      <c r="AW227" s="14" t="s">
        <v>35</v>
      </c>
      <c r="AX227" s="14" t="s">
        <v>73</v>
      </c>
      <c r="AY227" s="248" t="s">
        <v>128</v>
      </c>
    </row>
    <row r="228" s="13" customFormat="1">
      <c r="A228" s="13"/>
      <c r="B228" s="227"/>
      <c r="C228" s="228"/>
      <c r="D228" s="220" t="s">
        <v>142</v>
      </c>
      <c r="E228" s="229" t="s">
        <v>19</v>
      </c>
      <c r="F228" s="230" t="s">
        <v>479</v>
      </c>
      <c r="G228" s="228"/>
      <c r="H228" s="231">
        <v>111.627</v>
      </c>
      <c r="I228" s="232"/>
      <c r="J228" s="228"/>
      <c r="K228" s="228"/>
      <c r="L228" s="233"/>
      <c r="M228" s="234"/>
      <c r="N228" s="235"/>
      <c r="O228" s="235"/>
      <c r="P228" s="235"/>
      <c r="Q228" s="235"/>
      <c r="R228" s="235"/>
      <c r="S228" s="235"/>
      <c r="T228" s="236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7" t="s">
        <v>142</v>
      </c>
      <c r="AU228" s="237" t="s">
        <v>83</v>
      </c>
      <c r="AV228" s="13" t="s">
        <v>83</v>
      </c>
      <c r="AW228" s="13" t="s">
        <v>35</v>
      </c>
      <c r="AX228" s="13" t="s">
        <v>81</v>
      </c>
      <c r="AY228" s="237" t="s">
        <v>128</v>
      </c>
    </row>
    <row r="229" s="2" customFormat="1" ht="16.5" customHeight="1">
      <c r="A229" s="40"/>
      <c r="B229" s="41"/>
      <c r="C229" s="207" t="s">
        <v>485</v>
      </c>
      <c r="D229" s="207" t="s">
        <v>131</v>
      </c>
      <c r="E229" s="208" t="s">
        <v>486</v>
      </c>
      <c r="F229" s="209" t="s">
        <v>487</v>
      </c>
      <c r="G229" s="210" t="s">
        <v>146</v>
      </c>
      <c r="H229" s="211">
        <v>120.75</v>
      </c>
      <c r="I229" s="212"/>
      <c r="J229" s="213">
        <f>ROUND(I229*H229,2)</f>
        <v>0</v>
      </c>
      <c r="K229" s="209" t="s">
        <v>135</v>
      </c>
      <c r="L229" s="46"/>
      <c r="M229" s="214" t="s">
        <v>19</v>
      </c>
      <c r="N229" s="215" t="s">
        <v>44</v>
      </c>
      <c r="O229" s="86"/>
      <c r="P229" s="216">
        <f>O229*H229</f>
        <v>0</v>
      </c>
      <c r="Q229" s="216">
        <v>0.00076999999999999996</v>
      </c>
      <c r="R229" s="216">
        <f>Q229*H229</f>
        <v>0.092977499999999991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206</v>
      </c>
      <c r="AT229" s="218" t="s">
        <v>131</v>
      </c>
      <c r="AU229" s="218" t="s">
        <v>83</v>
      </c>
      <c r="AY229" s="19" t="s">
        <v>128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81</v>
      </c>
      <c r="BK229" s="219">
        <f>ROUND(I229*H229,2)</f>
        <v>0</v>
      </c>
      <c r="BL229" s="19" t="s">
        <v>206</v>
      </c>
      <c r="BM229" s="218" t="s">
        <v>488</v>
      </c>
    </row>
    <row r="230" s="2" customFormat="1">
      <c r="A230" s="40"/>
      <c r="B230" s="41"/>
      <c r="C230" s="42"/>
      <c r="D230" s="220" t="s">
        <v>138</v>
      </c>
      <c r="E230" s="42"/>
      <c r="F230" s="221" t="s">
        <v>489</v>
      </c>
      <c r="G230" s="42"/>
      <c r="H230" s="42"/>
      <c r="I230" s="222"/>
      <c r="J230" s="42"/>
      <c r="K230" s="42"/>
      <c r="L230" s="46"/>
      <c r="M230" s="223"/>
      <c r="N230" s="224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138</v>
      </c>
      <c r="AU230" s="19" t="s">
        <v>83</v>
      </c>
    </row>
    <row r="231" s="2" customFormat="1">
      <c r="A231" s="40"/>
      <c r="B231" s="41"/>
      <c r="C231" s="42"/>
      <c r="D231" s="225" t="s">
        <v>140</v>
      </c>
      <c r="E231" s="42"/>
      <c r="F231" s="226" t="s">
        <v>490</v>
      </c>
      <c r="G231" s="42"/>
      <c r="H231" s="42"/>
      <c r="I231" s="222"/>
      <c r="J231" s="42"/>
      <c r="K231" s="42"/>
      <c r="L231" s="46"/>
      <c r="M231" s="223"/>
      <c r="N231" s="224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140</v>
      </c>
      <c r="AU231" s="19" t="s">
        <v>83</v>
      </c>
    </row>
    <row r="232" s="14" customFormat="1">
      <c r="A232" s="14"/>
      <c r="B232" s="239"/>
      <c r="C232" s="240"/>
      <c r="D232" s="220" t="s">
        <v>142</v>
      </c>
      <c r="E232" s="241" t="s">
        <v>19</v>
      </c>
      <c r="F232" s="242" t="s">
        <v>251</v>
      </c>
      <c r="G232" s="240"/>
      <c r="H232" s="241" t="s">
        <v>19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142</v>
      </c>
      <c r="AU232" s="248" t="s">
        <v>83</v>
      </c>
      <c r="AV232" s="14" t="s">
        <v>81</v>
      </c>
      <c r="AW232" s="14" t="s">
        <v>35</v>
      </c>
      <c r="AX232" s="14" t="s">
        <v>73</v>
      </c>
      <c r="AY232" s="248" t="s">
        <v>128</v>
      </c>
    </row>
    <row r="233" s="14" customFormat="1">
      <c r="A233" s="14"/>
      <c r="B233" s="239"/>
      <c r="C233" s="240"/>
      <c r="D233" s="220" t="s">
        <v>142</v>
      </c>
      <c r="E233" s="241" t="s">
        <v>19</v>
      </c>
      <c r="F233" s="242" t="s">
        <v>491</v>
      </c>
      <c r="G233" s="240"/>
      <c r="H233" s="241" t="s">
        <v>19</v>
      </c>
      <c r="I233" s="243"/>
      <c r="J233" s="240"/>
      <c r="K233" s="240"/>
      <c r="L233" s="244"/>
      <c r="M233" s="245"/>
      <c r="N233" s="246"/>
      <c r="O233" s="246"/>
      <c r="P233" s="246"/>
      <c r="Q233" s="246"/>
      <c r="R233" s="246"/>
      <c r="S233" s="246"/>
      <c r="T233" s="24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8" t="s">
        <v>142</v>
      </c>
      <c r="AU233" s="248" t="s">
        <v>83</v>
      </c>
      <c r="AV233" s="14" t="s">
        <v>81</v>
      </c>
      <c r="AW233" s="14" t="s">
        <v>35</v>
      </c>
      <c r="AX233" s="14" t="s">
        <v>73</v>
      </c>
      <c r="AY233" s="248" t="s">
        <v>128</v>
      </c>
    </row>
    <row r="234" s="13" customFormat="1">
      <c r="A234" s="13"/>
      <c r="B234" s="227"/>
      <c r="C234" s="228"/>
      <c r="D234" s="220" t="s">
        <v>142</v>
      </c>
      <c r="E234" s="230" t="s">
        <v>19</v>
      </c>
      <c r="F234" s="249" t="s">
        <v>289</v>
      </c>
      <c r="G234" s="228"/>
      <c r="H234" s="231">
        <v>120.75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142</v>
      </c>
      <c r="AU234" s="237" t="s">
        <v>83</v>
      </c>
      <c r="AV234" s="13" t="s">
        <v>83</v>
      </c>
      <c r="AW234" s="13" t="s">
        <v>35</v>
      </c>
      <c r="AX234" s="13" t="s">
        <v>81</v>
      </c>
      <c r="AY234" s="237" t="s">
        <v>128</v>
      </c>
    </row>
    <row r="235" s="2" customFormat="1" ht="16.5" customHeight="1">
      <c r="A235" s="40"/>
      <c r="B235" s="41"/>
      <c r="C235" s="264" t="s">
        <v>401</v>
      </c>
      <c r="D235" s="264" t="s">
        <v>397</v>
      </c>
      <c r="E235" s="265" t="s">
        <v>470</v>
      </c>
      <c r="F235" s="266" t="s">
        <v>471</v>
      </c>
      <c r="G235" s="267" t="s">
        <v>146</v>
      </c>
      <c r="H235" s="268">
        <v>144.90000000000001</v>
      </c>
      <c r="I235" s="269"/>
      <c r="J235" s="270">
        <f>ROUND(I235*H235,2)</f>
        <v>0</v>
      </c>
      <c r="K235" s="266" t="s">
        <v>135</v>
      </c>
      <c r="L235" s="271"/>
      <c r="M235" s="272" t="s">
        <v>19</v>
      </c>
      <c r="N235" s="273" t="s">
        <v>44</v>
      </c>
      <c r="O235" s="86"/>
      <c r="P235" s="216">
        <f>O235*H235</f>
        <v>0</v>
      </c>
      <c r="Q235" s="216">
        <v>0.00050000000000000001</v>
      </c>
      <c r="R235" s="216">
        <f>Q235*H235</f>
        <v>0.072450000000000001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401</v>
      </c>
      <c r="AT235" s="218" t="s">
        <v>397</v>
      </c>
      <c r="AU235" s="218" t="s">
        <v>83</v>
      </c>
      <c r="AY235" s="19" t="s">
        <v>128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81</v>
      </c>
      <c r="BK235" s="219">
        <f>ROUND(I235*H235,2)</f>
        <v>0</v>
      </c>
      <c r="BL235" s="19" t="s">
        <v>206</v>
      </c>
      <c r="BM235" s="218" t="s">
        <v>492</v>
      </c>
    </row>
    <row r="236" s="2" customFormat="1">
      <c r="A236" s="40"/>
      <c r="B236" s="41"/>
      <c r="C236" s="42"/>
      <c r="D236" s="220" t="s">
        <v>138</v>
      </c>
      <c r="E236" s="42"/>
      <c r="F236" s="221" t="s">
        <v>471</v>
      </c>
      <c r="G236" s="42"/>
      <c r="H236" s="42"/>
      <c r="I236" s="222"/>
      <c r="J236" s="42"/>
      <c r="K236" s="42"/>
      <c r="L236" s="46"/>
      <c r="M236" s="223"/>
      <c r="N236" s="224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138</v>
      </c>
      <c r="AU236" s="19" t="s">
        <v>83</v>
      </c>
    </row>
    <row r="237" s="13" customFormat="1">
      <c r="A237" s="13"/>
      <c r="B237" s="227"/>
      <c r="C237" s="228"/>
      <c r="D237" s="220" t="s">
        <v>142</v>
      </c>
      <c r="E237" s="228"/>
      <c r="F237" s="230" t="s">
        <v>493</v>
      </c>
      <c r="G237" s="228"/>
      <c r="H237" s="231">
        <v>144.90000000000001</v>
      </c>
      <c r="I237" s="232"/>
      <c r="J237" s="228"/>
      <c r="K237" s="228"/>
      <c r="L237" s="233"/>
      <c r="M237" s="234"/>
      <c r="N237" s="235"/>
      <c r="O237" s="235"/>
      <c r="P237" s="235"/>
      <c r="Q237" s="235"/>
      <c r="R237" s="235"/>
      <c r="S237" s="235"/>
      <c r="T237" s="23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7" t="s">
        <v>142</v>
      </c>
      <c r="AU237" s="237" t="s">
        <v>83</v>
      </c>
      <c r="AV237" s="13" t="s">
        <v>83</v>
      </c>
      <c r="AW237" s="13" t="s">
        <v>4</v>
      </c>
      <c r="AX237" s="13" t="s">
        <v>81</v>
      </c>
      <c r="AY237" s="237" t="s">
        <v>128</v>
      </c>
    </row>
    <row r="238" s="2" customFormat="1" ht="16.5" customHeight="1">
      <c r="A238" s="40"/>
      <c r="B238" s="41"/>
      <c r="C238" s="207" t="s">
        <v>494</v>
      </c>
      <c r="D238" s="207" t="s">
        <v>131</v>
      </c>
      <c r="E238" s="208" t="s">
        <v>495</v>
      </c>
      <c r="F238" s="209" t="s">
        <v>496</v>
      </c>
      <c r="G238" s="210" t="s">
        <v>205</v>
      </c>
      <c r="H238" s="211">
        <v>2</v>
      </c>
      <c r="I238" s="212"/>
      <c r="J238" s="213">
        <f>ROUND(I238*H238,2)</f>
        <v>0</v>
      </c>
      <c r="K238" s="209" t="s">
        <v>135</v>
      </c>
      <c r="L238" s="46"/>
      <c r="M238" s="214" t="s">
        <v>19</v>
      </c>
      <c r="N238" s="215" t="s">
        <v>44</v>
      </c>
      <c r="O238" s="86"/>
      <c r="P238" s="216">
        <f>O238*H238</f>
        <v>0</v>
      </c>
      <c r="Q238" s="216">
        <v>6.9999999999999994E-05</v>
      </c>
      <c r="R238" s="216">
        <f>Q238*H238</f>
        <v>0.00013999999999999999</v>
      </c>
      <c r="S238" s="216">
        <v>0</v>
      </c>
      <c r="T238" s="217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206</v>
      </c>
      <c r="AT238" s="218" t="s">
        <v>131</v>
      </c>
      <c r="AU238" s="218" t="s">
        <v>83</v>
      </c>
      <c r="AY238" s="19" t="s">
        <v>128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81</v>
      </c>
      <c r="BK238" s="219">
        <f>ROUND(I238*H238,2)</f>
        <v>0</v>
      </c>
      <c r="BL238" s="19" t="s">
        <v>206</v>
      </c>
      <c r="BM238" s="218" t="s">
        <v>497</v>
      </c>
    </row>
    <row r="239" s="2" customFormat="1">
      <c r="A239" s="40"/>
      <c r="B239" s="41"/>
      <c r="C239" s="42"/>
      <c r="D239" s="220" t="s">
        <v>138</v>
      </c>
      <c r="E239" s="42"/>
      <c r="F239" s="221" t="s">
        <v>498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138</v>
      </c>
      <c r="AU239" s="19" t="s">
        <v>83</v>
      </c>
    </row>
    <row r="240" s="2" customFormat="1">
      <c r="A240" s="40"/>
      <c r="B240" s="41"/>
      <c r="C240" s="42"/>
      <c r="D240" s="225" t="s">
        <v>140</v>
      </c>
      <c r="E240" s="42"/>
      <c r="F240" s="226" t="s">
        <v>499</v>
      </c>
      <c r="G240" s="42"/>
      <c r="H240" s="42"/>
      <c r="I240" s="222"/>
      <c r="J240" s="42"/>
      <c r="K240" s="42"/>
      <c r="L240" s="46"/>
      <c r="M240" s="223"/>
      <c r="N240" s="224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140</v>
      </c>
      <c r="AU240" s="19" t="s">
        <v>83</v>
      </c>
    </row>
    <row r="241" s="2" customFormat="1">
      <c r="A241" s="40"/>
      <c r="B241" s="41"/>
      <c r="C241" s="42"/>
      <c r="D241" s="220" t="s">
        <v>249</v>
      </c>
      <c r="E241" s="42"/>
      <c r="F241" s="238" t="s">
        <v>500</v>
      </c>
      <c r="G241" s="42"/>
      <c r="H241" s="42"/>
      <c r="I241" s="222"/>
      <c r="J241" s="42"/>
      <c r="K241" s="42"/>
      <c r="L241" s="46"/>
      <c r="M241" s="223"/>
      <c r="N241" s="224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249</v>
      </c>
      <c r="AU241" s="19" t="s">
        <v>83</v>
      </c>
    </row>
    <row r="242" s="13" customFormat="1">
      <c r="A242" s="13"/>
      <c r="B242" s="227"/>
      <c r="C242" s="228"/>
      <c r="D242" s="220" t="s">
        <v>142</v>
      </c>
      <c r="E242" s="229" t="s">
        <v>19</v>
      </c>
      <c r="F242" s="230" t="s">
        <v>83</v>
      </c>
      <c r="G242" s="228"/>
      <c r="H242" s="231">
        <v>2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142</v>
      </c>
      <c r="AU242" s="237" t="s">
        <v>83</v>
      </c>
      <c r="AV242" s="13" t="s">
        <v>83</v>
      </c>
      <c r="AW242" s="13" t="s">
        <v>35</v>
      </c>
      <c r="AX242" s="13" t="s">
        <v>81</v>
      </c>
      <c r="AY242" s="237" t="s">
        <v>128</v>
      </c>
    </row>
    <row r="243" s="2" customFormat="1" ht="16.5" customHeight="1">
      <c r="A243" s="40"/>
      <c r="B243" s="41"/>
      <c r="C243" s="264" t="s">
        <v>501</v>
      </c>
      <c r="D243" s="264" t="s">
        <v>397</v>
      </c>
      <c r="E243" s="265" t="s">
        <v>502</v>
      </c>
      <c r="F243" s="266" t="s">
        <v>503</v>
      </c>
      <c r="G243" s="267" t="s">
        <v>205</v>
      </c>
      <c r="H243" s="268">
        <v>2</v>
      </c>
      <c r="I243" s="269"/>
      <c r="J243" s="270">
        <f>ROUND(I243*H243,2)</f>
        <v>0</v>
      </c>
      <c r="K243" s="266" t="s">
        <v>135</v>
      </c>
      <c r="L243" s="271"/>
      <c r="M243" s="272" t="s">
        <v>19</v>
      </c>
      <c r="N243" s="273" t="s">
        <v>44</v>
      </c>
      <c r="O243" s="86"/>
      <c r="P243" s="216">
        <f>O243*H243</f>
        <v>0</v>
      </c>
      <c r="Q243" s="216">
        <v>0.00164</v>
      </c>
      <c r="R243" s="216">
        <f>Q243*H243</f>
        <v>0.0032799999999999999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401</v>
      </c>
      <c r="AT243" s="218" t="s">
        <v>397</v>
      </c>
      <c r="AU243" s="218" t="s">
        <v>83</v>
      </c>
      <c r="AY243" s="19" t="s">
        <v>128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81</v>
      </c>
      <c r="BK243" s="219">
        <f>ROUND(I243*H243,2)</f>
        <v>0</v>
      </c>
      <c r="BL243" s="19" t="s">
        <v>206</v>
      </c>
      <c r="BM243" s="218" t="s">
        <v>504</v>
      </c>
    </row>
    <row r="244" s="2" customFormat="1">
      <c r="A244" s="40"/>
      <c r="B244" s="41"/>
      <c r="C244" s="42"/>
      <c r="D244" s="220" t="s">
        <v>138</v>
      </c>
      <c r="E244" s="42"/>
      <c r="F244" s="221" t="s">
        <v>503</v>
      </c>
      <c r="G244" s="42"/>
      <c r="H244" s="42"/>
      <c r="I244" s="222"/>
      <c r="J244" s="42"/>
      <c r="K244" s="42"/>
      <c r="L244" s="46"/>
      <c r="M244" s="223"/>
      <c r="N244" s="224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138</v>
      </c>
      <c r="AU244" s="19" t="s">
        <v>83</v>
      </c>
    </row>
    <row r="245" s="2" customFormat="1" ht="16.5" customHeight="1">
      <c r="A245" s="40"/>
      <c r="B245" s="41"/>
      <c r="C245" s="207" t="s">
        <v>505</v>
      </c>
      <c r="D245" s="207" t="s">
        <v>131</v>
      </c>
      <c r="E245" s="208" t="s">
        <v>506</v>
      </c>
      <c r="F245" s="209" t="s">
        <v>507</v>
      </c>
      <c r="G245" s="210" t="s">
        <v>205</v>
      </c>
      <c r="H245" s="211">
        <v>2</v>
      </c>
      <c r="I245" s="212"/>
      <c r="J245" s="213">
        <f>ROUND(I245*H245,2)</f>
        <v>0</v>
      </c>
      <c r="K245" s="209" t="s">
        <v>158</v>
      </c>
      <c r="L245" s="46"/>
      <c r="M245" s="214" t="s">
        <v>19</v>
      </c>
      <c r="N245" s="215" t="s">
        <v>44</v>
      </c>
      <c r="O245" s="86"/>
      <c r="P245" s="216">
        <f>O245*H245</f>
        <v>0</v>
      </c>
      <c r="Q245" s="216">
        <v>0.00010000000000000001</v>
      </c>
      <c r="R245" s="216">
        <f>Q245*H245</f>
        <v>0.00020000000000000001</v>
      </c>
      <c r="S245" s="216">
        <v>0</v>
      </c>
      <c r="T245" s="21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8" t="s">
        <v>206</v>
      </c>
      <c r="AT245" s="218" t="s">
        <v>131</v>
      </c>
      <c r="AU245" s="218" t="s">
        <v>83</v>
      </c>
      <c r="AY245" s="19" t="s">
        <v>128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81</v>
      </c>
      <c r="BK245" s="219">
        <f>ROUND(I245*H245,2)</f>
        <v>0</v>
      </c>
      <c r="BL245" s="19" t="s">
        <v>206</v>
      </c>
      <c r="BM245" s="218" t="s">
        <v>508</v>
      </c>
    </row>
    <row r="246" s="2" customFormat="1">
      <c r="A246" s="40"/>
      <c r="B246" s="41"/>
      <c r="C246" s="42"/>
      <c r="D246" s="220" t="s">
        <v>138</v>
      </c>
      <c r="E246" s="42"/>
      <c r="F246" s="221" t="s">
        <v>509</v>
      </c>
      <c r="G246" s="42"/>
      <c r="H246" s="42"/>
      <c r="I246" s="222"/>
      <c r="J246" s="42"/>
      <c r="K246" s="42"/>
      <c r="L246" s="46"/>
      <c r="M246" s="223"/>
      <c r="N246" s="224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138</v>
      </c>
      <c r="AU246" s="19" t="s">
        <v>83</v>
      </c>
    </row>
    <row r="247" s="2" customFormat="1">
      <c r="A247" s="40"/>
      <c r="B247" s="41"/>
      <c r="C247" s="42"/>
      <c r="D247" s="220" t="s">
        <v>249</v>
      </c>
      <c r="E247" s="42"/>
      <c r="F247" s="238" t="s">
        <v>510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249</v>
      </c>
      <c r="AU247" s="19" t="s">
        <v>83</v>
      </c>
    </row>
    <row r="248" s="13" customFormat="1">
      <c r="A248" s="13"/>
      <c r="B248" s="227"/>
      <c r="C248" s="228"/>
      <c r="D248" s="220" t="s">
        <v>142</v>
      </c>
      <c r="E248" s="229" t="s">
        <v>19</v>
      </c>
      <c r="F248" s="230" t="s">
        <v>83</v>
      </c>
      <c r="G248" s="228"/>
      <c r="H248" s="231">
        <v>2</v>
      </c>
      <c r="I248" s="232"/>
      <c r="J248" s="228"/>
      <c r="K248" s="228"/>
      <c r="L248" s="233"/>
      <c r="M248" s="234"/>
      <c r="N248" s="235"/>
      <c r="O248" s="235"/>
      <c r="P248" s="235"/>
      <c r="Q248" s="235"/>
      <c r="R248" s="235"/>
      <c r="S248" s="235"/>
      <c r="T248" s="23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7" t="s">
        <v>142</v>
      </c>
      <c r="AU248" s="237" t="s">
        <v>83</v>
      </c>
      <c r="AV248" s="13" t="s">
        <v>83</v>
      </c>
      <c r="AW248" s="13" t="s">
        <v>35</v>
      </c>
      <c r="AX248" s="13" t="s">
        <v>81</v>
      </c>
      <c r="AY248" s="237" t="s">
        <v>128</v>
      </c>
    </row>
    <row r="249" s="2" customFormat="1" ht="21.75" customHeight="1">
      <c r="A249" s="40"/>
      <c r="B249" s="41"/>
      <c r="C249" s="264" t="s">
        <v>511</v>
      </c>
      <c r="D249" s="264" t="s">
        <v>397</v>
      </c>
      <c r="E249" s="265" t="s">
        <v>512</v>
      </c>
      <c r="F249" s="266" t="s">
        <v>513</v>
      </c>
      <c r="G249" s="267" t="s">
        <v>205</v>
      </c>
      <c r="H249" s="268">
        <v>2</v>
      </c>
      <c r="I249" s="269"/>
      <c r="J249" s="270">
        <f>ROUND(I249*H249,2)</f>
        <v>0</v>
      </c>
      <c r="K249" s="266" t="s">
        <v>135</v>
      </c>
      <c r="L249" s="271"/>
      <c r="M249" s="272" t="s">
        <v>19</v>
      </c>
      <c r="N249" s="273" t="s">
        <v>44</v>
      </c>
      <c r="O249" s="86"/>
      <c r="P249" s="216">
        <f>O249*H249</f>
        <v>0</v>
      </c>
      <c r="Q249" s="216">
        <v>0.00164</v>
      </c>
      <c r="R249" s="216">
        <f>Q249*H249</f>
        <v>0.0032799999999999999</v>
      </c>
      <c r="S249" s="216">
        <v>0</v>
      </c>
      <c r="T249" s="217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8" t="s">
        <v>401</v>
      </c>
      <c r="AT249" s="218" t="s">
        <v>397</v>
      </c>
      <c r="AU249" s="218" t="s">
        <v>83</v>
      </c>
      <c r="AY249" s="19" t="s">
        <v>128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9" t="s">
        <v>81</v>
      </c>
      <c r="BK249" s="219">
        <f>ROUND(I249*H249,2)</f>
        <v>0</v>
      </c>
      <c r="BL249" s="19" t="s">
        <v>206</v>
      </c>
      <c r="BM249" s="218" t="s">
        <v>514</v>
      </c>
    </row>
    <row r="250" s="2" customFormat="1">
      <c r="A250" s="40"/>
      <c r="B250" s="41"/>
      <c r="C250" s="42"/>
      <c r="D250" s="220" t="s">
        <v>138</v>
      </c>
      <c r="E250" s="42"/>
      <c r="F250" s="221" t="s">
        <v>513</v>
      </c>
      <c r="G250" s="42"/>
      <c r="H250" s="42"/>
      <c r="I250" s="222"/>
      <c r="J250" s="42"/>
      <c r="K250" s="42"/>
      <c r="L250" s="46"/>
      <c r="M250" s="223"/>
      <c r="N250" s="224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138</v>
      </c>
      <c r="AU250" s="19" t="s">
        <v>83</v>
      </c>
    </row>
    <row r="251" s="2" customFormat="1" ht="16.5" customHeight="1">
      <c r="A251" s="40"/>
      <c r="B251" s="41"/>
      <c r="C251" s="207" t="s">
        <v>515</v>
      </c>
      <c r="D251" s="207" t="s">
        <v>131</v>
      </c>
      <c r="E251" s="208" t="s">
        <v>516</v>
      </c>
      <c r="F251" s="209" t="s">
        <v>517</v>
      </c>
      <c r="G251" s="210" t="s">
        <v>165</v>
      </c>
      <c r="H251" s="211">
        <v>78</v>
      </c>
      <c r="I251" s="212"/>
      <c r="J251" s="213">
        <f>ROUND(I251*H251,2)</f>
        <v>0</v>
      </c>
      <c r="K251" s="209" t="s">
        <v>135</v>
      </c>
      <c r="L251" s="46"/>
      <c r="M251" s="214" t="s">
        <v>19</v>
      </c>
      <c r="N251" s="215" t="s">
        <v>44</v>
      </c>
      <c r="O251" s="86"/>
      <c r="P251" s="216">
        <f>O251*H251</f>
        <v>0</v>
      </c>
      <c r="Q251" s="216">
        <v>0.00048000000000000001</v>
      </c>
      <c r="R251" s="216">
        <f>Q251*H251</f>
        <v>0.037440000000000001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206</v>
      </c>
      <c r="AT251" s="218" t="s">
        <v>131</v>
      </c>
      <c r="AU251" s="218" t="s">
        <v>83</v>
      </c>
      <c r="AY251" s="19" t="s">
        <v>128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81</v>
      </c>
      <c r="BK251" s="219">
        <f>ROUND(I251*H251,2)</f>
        <v>0</v>
      </c>
      <c r="BL251" s="19" t="s">
        <v>206</v>
      </c>
      <c r="BM251" s="218" t="s">
        <v>518</v>
      </c>
    </row>
    <row r="252" s="2" customFormat="1">
      <c r="A252" s="40"/>
      <c r="B252" s="41"/>
      <c r="C252" s="42"/>
      <c r="D252" s="220" t="s">
        <v>138</v>
      </c>
      <c r="E252" s="42"/>
      <c r="F252" s="221" t="s">
        <v>519</v>
      </c>
      <c r="G252" s="42"/>
      <c r="H252" s="42"/>
      <c r="I252" s="222"/>
      <c r="J252" s="42"/>
      <c r="K252" s="42"/>
      <c r="L252" s="46"/>
      <c r="M252" s="223"/>
      <c r="N252" s="224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138</v>
      </c>
      <c r="AU252" s="19" t="s">
        <v>83</v>
      </c>
    </row>
    <row r="253" s="2" customFormat="1">
      <c r="A253" s="40"/>
      <c r="B253" s="41"/>
      <c r="C253" s="42"/>
      <c r="D253" s="225" t="s">
        <v>140</v>
      </c>
      <c r="E253" s="42"/>
      <c r="F253" s="226" t="s">
        <v>520</v>
      </c>
      <c r="G253" s="42"/>
      <c r="H253" s="42"/>
      <c r="I253" s="222"/>
      <c r="J253" s="42"/>
      <c r="K253" s="42"/>
      <c r="L253" s="46"/>
      <c r="M253" s="223"/>
      <c r="N253" s="224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140</v>
      </c>
      <c r="AU253" s="19" t="s">
        <v>83</v>
      </c>
    </row>
    <row r="254" s="2" customFormat="1">
      <c r="A254" s="40"/>
      <c r="B254" s="41"/>
      <c r="C254" s="42"/>
      <c r="D254" s="220" t="s">
        <v>249</v>
      </c>
      <c r="E254" s="42"/>
      <c r="F254" s="238" t="s">
        <v>521</v>
      </c>
      <c r="G254" s="42"/>
      <c r="H254" s="42"/>
      <c r="I254" s="222"/>
      <c r="J254" s="42"/>
      <c r="K254" s="42"/>
      <c r="L254" s="46"/>
      <c r="M254" s="223"/>
      <c r="N254" s="224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249</v>
      </c>
      <c r="AU254" s="19" t="s">
        <v>83</v>
      </c>
    </row>
    <row r="255" s="13" customFormat="1">
      <c r="A255" s="13"/>
      <c r="B255" s="227"/>
      <c r="C255" s="228"/>
      <c r="D255" s="220" t="s">
        <v>142</v>
      </c>
      <c r="E255" s="229" t="s">
        <v>19</v>
      </c>
      <c r="F255" s="230" t="s">
        <v>522</v>
      </c>
      <c r="G255" s="228"/>
      <c r="H255" s="231">
        <v>78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142</v>
      </c>
      <c r="AU255" s="237" t="s">
        <v>83</v>
      </c>
      <c r="AV255" s="13" t="s">
        <v>83</v>
      </c>
      <c r="AW255" s="13" t="s">
        <v>35</v>
      </c>
      <c r="AX255" s="13" t="s">
        <v>81</v>
      </c>
      <c r="AY255" s="237" t="s">
        <v>128</v>
      </c>
    </row>
    <row r="256" s="2" customFormat="1" ht="24.15" customHeight="1">
      <c r="A256" s="40"/>
      <c r="B256" s="41"/>
      <c r="C256" s="264" t="s">
        <v>523</v>
      </c>
      <c r="D256" s="264" t="s">
        <v>397</v>
      </c>
      <c r="E256" s="265" t="s">
        <v>524</v>
      </c>
      <c r="F256" s="266" t="s">
        <v>525</v>
      </c>
      <c r="G256" s="267" t="s">
        <v>165</v>
      </c>
      <c r="H256" s="268">
        <v>78</v>
      </c>
      <c r="I256" s="269"/>
      <c r="J256" s="270">
        <f>ROUND(I256*H256,2)</f>
        <v>0</v>
      </c>
      <c r="K256" s="266" t="s">
        <v>135</v>
      </c>
      <c r="L256" s="271"/>
      <c r="M256" s="272" t="s">
        <v>19</v>
      </c>
      <c r="N256" s="273" t="s">
        <v>44</v>
      </c>
      <c r="O256" s="86"/>
      <c r="P256" s="216">
        <f>O256*H256</f>
        <v>0</v>
      </c>
      <c r="Q256" s="216">
        <v>0.00068000000000000005</v>
      </c>
      <c r="R256" s="216">
        <f>Q256*H256</f>
        <v>0.053040000000000004</v>
      </c>
      <c r="S256" s="216">
        <v>0</v>
      </c>
      <c r="T256" s="217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8" t="s">
        <v>401</v>
      </c>
      <c r="AT256" s="218" t="s">
        <v>397</v>
      </c>
      <c r="AU256" s="218" t="s">
        <v>83</v>
      </c>
      <c r="AY256" s="19" t="s">
        <v>128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9" t="s">
        <v>81</v>
      </c>
      <c r="BK256" s="219">
        <f>ROUND(I256*H256,2)</f>
        <v>0</v>
      </c>
      <c r="BL256" s="19" t="s">
        <v>206</v>
      </c>
      <c r="BM256" s="218" t="s">
        <v>526</v>
      </c>
    </row>
    <row r="257" s="2" customFormat="1">
      <c r="A257" s="40"/>
      <c r="B257" s="41"/>
      <c r="C257" s="42"/>
      <c r="D257" s="220" t="s">
        <v>138</v>
      </c>
      <c r="E257" s="42"/>
      <c r="F257" s="221" t="s">
        <v>525</v>
      </c>
      <c r="G257" s="42"/>
      <c r="H257" s="42"/>
      <c r="I257" s="222"/>
      <c r="J257" s="42"/>
      <c r="K257" s="42"/>
      <c r="L257" s="46"/>
      <c r="M257" s="223"/>
      <c r="N257" s="224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138</v>
      </c>
      <c r="AU257" s="19" t="s">
        <v>83</v>
      </c>
    </row>
    <row r="258" s="2" customFormat="1" ht="21.75" customHeight="1">
      <c r="A258" s="40"/>
      <c r="B258" s="41"/>
      <c r="C258" s="207" t="s">
        <v>527</v>
      </c>
      <c r="D258" s="207" t="s">
        <v>131</v>
      </c>
      <c r="E258" s="208" t="s">
        <v>528</v>
      </c>
      <c r="F258" s="209" t="s">
        <v>529</v>
      </c>
      <c r="G258" s="210" t="s">
        <v>179</v>
      </c>
      <c r="H258" s="211">
        <v>9.9280000000000008</v>
      </c>
      <c r="I258" s="212"/>
      <c r="J258" s="213">
        <f>ROUND(I258*H258,2)</f>
        <v>0</v>
      </c>
      <c r="K258" s="209" t="s">
        <v>135</v>
      </c>
      <c r="L258" s="46"/>
      <c r="M258" s="214" t="s">
        <v>19</v>
      </c>
      <c r="N258" s="215" t="s">
        <v>44</v>
      </c>
      <c r="O258" s="86"/>
      <c r="P258" s="216">
        <f>O258*H258</f>
        <v>0</v>
      </c>
      <c r="Q258" s="216">
        <v>0</v>
      </c>
      <c r="R258" s="216">
        <f>Q258*H258</f>
        <v>0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206</v>
      </c>
      <c r="AT258" s="218" t="s">
        <v>131</v>
      </c>
      <c r="AU258" s="218" t="s">
        <v>83</v>
      </c>
      <c r="AY258" s="19" t="s">
        <v>128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81</v>
      </c>
      <c r="BK258" s="219">
        <f>ROUND(I258*H258,2)</f>
        <v>0</v>
      </c>
      <c r="BL258" s="19" t="s">
        <v>206</v>
      </c>
      <c r="BM258" s="218" t="s">
        <v>530</v>
      </c>
    </row>
    <row r="259" s="2" customFormat="1">
      <c r="A259" s="40"/>
      <c r="B259" s="41"/>
      <c r="C259" s="42"/>
      <c r="D259" s="220" t="s">
        <v>138</v>
      </c>
      <c r="E259" s="42"/>
      <c r="F259" s="221" t="s">
        <v>531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138</v>
      </c>
      <c r="AU259" s="19" t="s">
        <v>83</v>
      </c>
    </row>
    <row r="260" s="2" customFormat="1">
      <c r="A260" s="40"/>
      <c r="B260" s="41"/>
      <c r="C260" s="42"/>
      <c r="D260" s="225" t="s">
        <v>140</v>
      </c>
      <c r="E260" s="42"/>
      <c r="F260" s="226" t="s">
        <v>532</v>
      </c>
      <c r="G260" s="42"/>
      <c r="H260" s="42"/>
      <c r="I260" s="222"/>
      <c r="J260" s="42"/>
      <c r="K260" s="42"/>
      <c r="L260" s="46"/>
      <c r="M260" s="223"/>
      <c r="N260" s="224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140</v>
      </c>
      <c r="AU260" s="19" t="s">
        <v>83</v>
      </c>
    </row>
    <row r="261" s="12" customFormat="1" ht="22.8" customHeight="1">
      <c r="A261" s="12"/>
      <c r="B261" s="191"/>
      <c r="C261" s="192"/>
      <c r="D261" s="193" t="s">
        <v>72</v>
      </c>
      <c r="E261" s="205" t="s">
        <v>222</v>
      </c>
      <c r="F261" s="205" t="s">
        <v>223</v>
      </c>
      <c r="G261" s="192"/>
      <c r="H261" s="192"/>
      <c r="I261" s="195"/>
      <c r="J261" s="206">
        <f>BK261</f>
        <v>0</v>
      </c>
      <c r="K261" s="192"/>
      <c r="L261" s="197"/>
      <c r="M261" s="198"/>
      <c r="N261" s="199"/>
      <c r="O261" s="199"/>
      <c r="P261" s="200">
        <f>SUM(P262:P304)</f>
        <v>0</v>
      </c>
      <c r="Q261" s="199"/>
      <c r="R261" s="200">
        <f>SUM(R262:R304)</f>
        <v>7.5818642899999995</v>
      </c>
      <c r="S261" s="199"/>
      <c r="T261" s="201">
        <f>SUM(T262:T304)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02" t="s">
        <v>83</v>
      </c>
      <c r="AT261" s="203" t="s">
        <v>72</v>
      </c>
      <c r="AU261" s="203" t="s">
        <v>81</v>
      </c>
      <c r="AY261" s="202" t="s">
        <v>128</v>
      </c>
      <c r="BK261" s="204">
        <f>SUM(BK262:BK304)</f>
        <v>0</v>
      </c>
    </row>
    <row r="262" s="2" customFormat="1" ht="24.15" customHeight="1">
      <c r="A262" s="40"/>
      <c r="B262" s="41"/>
      <c r="C262" s="207" t="s">
        <v>533</v>
      </c>
      <c r="D262" s="207" t="s">
        <v>131</v>
      </c>
      <c r="E262" s="208" t="s">
        <v>534</v>
      </c>
      <c r="F262" s="209" t="s">
        <v>535</v>
      </c>
      <c r="G262" s="210" t="s">
        <v>146</v>
      </c>
      <c r="H262" s="211">
        <v>1116.27</v>
      </c>
      <c r="I262" s="212"/>
      <c r="J262" s="213">
        <f>ROUND(I262*H262,2)</f>
        <v>0</v>
      </c>
      <c r="K262" s="209" t="s">
        <v>135</v>
      </c>
      <c r="L262" s="46"/>
      <c r="M262" s="214" t="s">
        <v>19</v>
      </c>
      <c r="N262" s="215" t="s">
        <v>44</v>
      </c>
      <c r="O262" s="86"/>
      <c r="P262" s="216">
        <f>O262*H262</f>
        <v>0</v>
      </c>
      <c r="Q262" s="216">
        <v>0</v>
      </c>
      <c r="R262" s="216">
        <f>Q262*H262</f>
        <v>0</v>
      </c>
      <c r="S262" s="216">
        <v>0</v>
      </c>
      <c r="T262" s="21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8" t="s">
        <v>206</v>
      </c>
      <c r="AT262" s="218" t="s">
        <v>131</v>
      </c>
      <c r="AU262" s="218" t="s">
        <v>83</v>
      </c>
      <c r="AY262" s="19" t="s">
        <v>128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9" t="s">
        <v>81</v>
      </c>
      <c r="BK262" s="219">
        <f>ROUND(I262*H262,2)</f>
        <v>0</v>
      </c>
      <c r="BL262" s="19" t="s">
        <v>206</v>
      </c>
      <c r="BM262" s="218" t="s">
        <v>536</v>
      </c>
    </row>
    <row r="263" s="2" customFormat="1">
      <c r="A263" s="40"/>
      <c r="B263" s="41"/>
      <c r="C263" s="42"/>
      <c r="D263" s="220" t="s">
        <v>138</v>
      </c>
      <c r="E263" s="42"/>
      <c r="F263" s="221" t="s">
        <v>535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138</v>
      </c>
      <c r="AU263" s="19" t="s">
        <v>83</v>
      </c>
    </row>
    <row r="264" s="2" customFormat="1">
      <c r="A264" s="40"/>
      <c r="B264" s="41"/>
      <c r="C264" s="42"/>
      <c r="D264" s="225" t="s">
        <v>140</v>
      </c>
      <c r="E264" s="42"/>
      <c r="F264" s="226" t="s">
        <v>537</v>
      </c>
      <c r="G264" s="42"/>
      <c r="H264" s="42"/>
      <c r="I264" s="222"/>
      <c r="J264" s="42"/>
      <c r="K264" s="42"/>
      <c r="L264" s="46"/>
      <c r="M264" s="223"/>
      <c r="N264" s="224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140</v>
      </c>
      <c r="AU264" s="19" t="s">
        <v>83</v>
      </c>
    </row>
    <row r="265" s="13" customFormat="1">
      <c r="A265" s="13"/>
      <c r="B265" s="227"/>
      <c r="C265" s="228"/>
      <c r="D265" s="220" t="s">
        <v>142</v>
      </c>
      <c r="E265" s="229" t="s">
        <v>19</v>
      </c>
      <c r="F265" s="230" t="s">
        <v>277</v>
      </c>
      <c r="G265" s="228"/>
      <c r="H265" s="231">
        <v>1116.27</v>
      </c>
      <c r="I265" s="232"/>
      <c r="J265" s="228"/>
      <c r="K265" s="228"/>
      <c r="L265" s="233"/>
      <c r="M265" s="234"/>
      <c r="N265" s="235"/>
      <c r="O265" s="235"/>
      <c r="P265" s="235"/>
      <c r="Q265" s="235"/>
      <c r="R265" s="235"/>
      <c r="S265" s="235"/>
      <c r="T265" s="236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7" t="s">
        <v>142</v>
      </c>
      <c r="AU265" s="237" t="s">
        <v>83</v>
      </c>
      <c r="AV265" s="13" t="s">
        <v>83</v>
      </c>
      <c r="AW265" s="13" t="s">
        <v>35</v>
      </c>
      <c r="AX265" s="13" t="s">
        <v>81</v>
      </c>
      <c r="AY265" s="237" t="s">
        <v>128</v>
      </c>
    </row>
    <row r="266" s="2" customFormat="1" ht="16.5" customHeight="1">
      <c r="A266" s="40"/>
      <c r="B266" s="41"/>
      <c r="C266" s="264" t="s">
        <v>538</v>
      </c>
      <c r="D266" s="264" t="s">
        <v>397</v>
      </c>
      <c r="E266" s="265" t="s">
        <v>539</v>
      </c>
      <c r="F266" s="266" t="s">
        <v>540</v>
      </c>
      <c r="G266" s="267" t="s">
        <v>146</v>
      </c>
      <c r="H266" s="268">
        <v>1138.595</v>
      </c>
      <c r="I266" s="269"/>
      <c r="J266" s="270">
        <f>ROUND(I266*H266,2)</f>
        <v>0</v>
      </c>
      <c r="K266" s="266" t="s">
        <v>135</v>
      </c>
      <c r="L266" s="271"/>
      <c r="M266" s="272" t="s">
        <v>19</v>
      </c>
      <c r="N266" s="273" t="s">
        <v>44</v>
      </c>
      <c r="O266" s="86"/>
      <c r="P266" s="216">
        <f>O266*H266</f>
        <v>0</v>
      </c>
      <c r="Q266" s="216">
        <v>0.0047999999999999996</v>
      </c>
      <c r="R266" s="216">
        <f>Q266*H266</f>
        <v>5.4652559999999992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401</v>
      </c>
      <c r="AT266" s="218" t="s">
        <v>397</v>
      </c>
      <c r="AU266" s="218" t="s">
        <v>83</v>
      </c>
      <c r="AY266" s="19" t="s">
        <v>128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81</v>
      </c>
      <c r="BK266" s="219">
        <f>ROUND(I266*H266,2)</f>
        <v>0</v>
      </c>
      <c r="BL266" s="19" t="s">
        <v>206</v>
      </c>
      <c r="BM266" s="218" t="s">
        <v>541</v>
      </c>
    </row>
    <row r="267" s="2" customFormat="1">
      <c r="A267" s="40"/>
      <c r="B267" s="41"/>
      <c r="C267" s="42"/>
      <c r="D267" s="220" t="s">
        <v>138</v>
      </c>
      <c r="E267" s="42"/>
      <c r="F267" s="221" t="s">
        <v>540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138</v>
      </c>
      <c r="AU267" s="19" t="s">
        <v>83</v>
      </c>
    </row>
    <row r="268" s="14" customFormat="1">
      <c r="A268" s="14"/>
      <c r="B268" s="239"/>
      <c r="C268" s="240"/>
      <c r="D268" s="220" t="s">
        <v>142</v>
      </c>
      <c r="E268" s="241" t="s">
        <v>19</v>
      </c>
      <c r="F268" s="242" t="s">
        <v>403</v>
      </c>
      <c r="G268" s="240"/>
      <c r="H268" s="241" t="s">
        <v>19</v>
      </c>
      <c r="I268" s="243"/>
      <c r="J268" s="240"/>
      <c r="K268" s="240"/>
      <c r="L268" s="244"/>
      <c r="M268" s="245"/>
      <c r="N268" s="246"/>
      <c r="O268" s="246"/>
      <c r="P268" s="246"/>
      <c r="Q268" s="246"/>
      <c r="R268" s="246"/>
      <c r="S268" s="246"/>
      <c r="T268" s="247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8" t="s">
        <v>142</v>
      </c>
      <c r="AU268" s="248" t="s">
        <v>83</v>
      </c>
      <c r="AV268" s="14" t="s">
        <v>81</v>
      </c>
      <c r="AW268" s="14" t="s">
        <v>35</v>
      </c>
      <c r="AX268" s="14" t="s">
        <v>73</v>
      </c>
      <c r="AY268" s="248" t="s">
        <v>128</v>
      </c>
    </row>
    <row r="269" s="13" customFormat="1">
      <c r="A269" s="13"/>
      <c r="B269" s="227"/>
      <c r="C269" s="228"/>
      <c r="D269" s="220" t="s">
        <v>142</v>
      </c>
      <c r="E269" s="229" t="s">
        <v>19</v>
      </c>
      <c r="F269" s="230" t="s">
        <v>542</v>
      </c>
      <c r="G269" s="228"/>
      <c r="H269" s="231">
        <v>1138.595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142</v>
      </c>
      <c r="AU269" s="237" t="s">
        <v>83</v>
      </c>
      <c r="AV269" s="13" t="s">
        <v>83</v>
      </c>
      <c r="AW269" s="13" t="s">
        <v>35</v>
      </c>
      <c r="AX269" s="13" t="s">
        <v>81</v>
      </c>
      <c r="AY269" s="237" t="s">
        <v>128</v>
      </c>
    </row>
    <row r="270" s="2" customFormat="1" ht="16.5" customHeight="1">
      <c r="A270" s="40"/>
      <c r="B270" s="41"/>
      <c r="C270" s="207" t="s">
        <v>543</v>
      </c>
      <c r="D270" s="207" t="s">
        <v>131</v>
      </c>
      <c r="E270" s="208" t="s">
        <v>544</v>
      </c>
      <c r="F270" s="209" t="s">
        <v>545</v>
      </c>
      <c r="G270" s="210" t="s">
        <v>165</v>
      </c>
      <c r="H270" s="211">
        <v>227.173</v>
      </c>
      <c r="I270" s="212"/>
      <c r="J270" s="213">
        <f>ROUND(I270*H270,2)</f>
        <v>0</v>
      </c>
      <c r="K270" s="209" t="s">
        <v>135</v>
      </c>
      <c r="L270" s="46"/>
      <c r="M270" s="214" t="s">
        <v>19</v>
      </c>
      <c r="N270" s="215" t="s">
        <v>44</v>
      </c>
      <c r="O270" s="86"/>
      <c r="P270" s="216">
        <f>O270*H270</f>
        <v>0</v>
      </c>
      <c r="Q270" s="216">
        <v>3.0000000000000001E-05</v>
      </c>
      <c r="R270" s="216">
        <f>Q270*H270</f>
        <v>0.0068151900000000005</v>
      </c>
      <c r="S270" s="216">
        <v>0</v>
      </c>
      <c r="T270" s="217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206</v>
      </c>
      <c r="AT270" s="218" t="s">
        <v>131</v>
      </c>
      <c r="AU270" s="218" t="s">
        <v>83</v>
      </c>
      <c r="AY270" s="19" t="s">
        <v>128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81</v>
      </c>
      <c r="BK270" s="219">
        <f>ROUND(I270*H270,2)</f>
        <v>0</v>
      </c>
      <c r="BL270" s="19" t="s">
        <v>206</v>
      </c>
      <c r="BM270" s="218" t="s">
        <v>546</v>
      </c>
    </row>
    <row r="271" s="2" customFormat="1">
      <c r="A271" s="40"/>
      <c r="B271" s="41"/>
      <c r="C271" s="42"/>
      <c r="D271" s="220" t="s">
        <v>138</v>
      </c>
      <c r="E271" s="42"/>
      <c r="F271" s="221" t="s">
        <v>547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138</v>
      </c>
      <c r="AU271" s="19" t="s">
        <v>83</v>
      </c>
    </row>
    <row r="272" s="2" customFormat="1">
      <c r="A272" s="40"/>
      <c r="B272" s="41"/>
      <c r="C272" s="42"/>
      <c r="D272" s="225" t="s">
        <v>140</v>
      </c>
      <c r="E272" s="42"/>
      <c r="F272" s="226" t="s">
        <v>548</v>
      </c>
      <c r="G272" s="42"/>
      <c r="H272" s="42"/>
      <c r="I272" s="222"/>
      <c r="J272" s="42"/>
      <c r="K272" s="42"/>
      <c r="L272" s="46"/>
      <c r="M272" s="223"/>
      <c r="N272" s="224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140</v>
      </c>
      <c r="AU272" s="19" t="s">
        <v>83</v>
      </c>
    </row>
    <row r="273" s="14" customFormat="1">
      <c r="A273" s="14"/>
      <c r="B273" s="239"/>
      <c r="C273" s="240"/>
      <c r="D273" s="220" t="s">
        <v>142</v>
      </c>
      <c r="E273" s="241" t="s">
        <v>19</v>
      </c>
      <c r="F273" s="242" t="s">
        <v>251</v>
      </c>
      <c r="G273" s="240"/>
      <c r="H273" s="241" t="s">
        <v>19</v>
      </c>
      <c r="I273" s="243"/>
      <c r="J273" s="240"/>
      <c r="K273" s="240"/>
      <c r="L273" s="244"/>
      <c r="M273" s="245"/>
      <c r="N273" s="246"/>
      <c r="O273" s="246"/>
      <c r="P273" s="246"/>
      <c r="Q273" s="246"/>
      <c r="R273" s="246"/>
      <c r="S273" s="246"/>
      <c r="T273" s="24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8" t="s">
        <v>142</v>
      </c>
      <c r="AU273" s="248" t="s">
        <v>83</v>
      </c>
      <c r="AV273" s="14" t="s">
        <v>81</v>
      </c>
      <c r="AW273" s="14" t="s">
        <v>35</v>
      </c>
      <c r="AX273" s="14" t="s">
        <v>73</v>
      </c>
      <c r="AY273" s="248" t="s">
        <v>128</v>
      </c>
    </row>
    <row r="274" s="14" customFormat="1">
      <c r="A274" s="14"/>
      <c r="B274" s="239"/>
      <c r="C274" s="240"/>
      <c r="D274" s="220" t="s">
        <v>142</v>
      </c>
      <c r="E274" s="241" t="s">
        <v>19</v>
      </c>
      <c r="F274" s="242" t="s">
        <v>549</v>
      </c>
      <c r="G274" s="240"/>
      <c r="H274" s="241" t="s">
        <v>19</v>
      </c>
      <c r="I274" s="243"/>
      <c r="J274" s="240"/>
      <c r="K274" s="240"/>
      <c r="L274" s="244"/>
      <c r="M274" s="245"/>
      <c r="N274" s="246"/>
      <c r="O274" s="246"/>
      <c r="P274" s="246"/>
      <c r="Q274" s="246"/>
      <c r="R274" s="246"/>
      <c r="S274" s="246"/>
      <c r="T274" s="247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8" t="s">
        <v>142</v>
      </c>
      <c r="AU274" s="248" t="s">
        <v>83</v>
      </c>
      <c r="AV274" s="14" t="s">
        <v>81</v>
      </c>
      <c r="AW274" s="14" t="s">
        <v>35</v>
      </c>
      <c r="AX274" s="14" t="s">
        <v>73</v>
      </c>
      <c r="AY274" s="248" t="s">
        <v>128</v>
      </c>
    </row>
    <row r="275" s="13" customFormat="1">
      <c r="A275" s="13"/>
      <c r="B275" s="227"/>
      <c r="C275" s="228"/>
      <c r="D275" s="220" t="s">
        <v>142</v>
      </c>
      <c r="E275" s="230" t="s">
        <v>19</v>
      </c>
      <c r="F275" s="249" t="s">
        <v>292</v>
      </c>
      <c r="G275" s="228"/>
      <c r="H275" s="231">
        <v>227.173</v>
      </c>
      <c r="I275" s="232"/>
      <c r="J275" s="228"/>
      <c r="K275" s="228"/>
      <c r="L275" s="233"/>
      <c r="M275" s="234"/>
      <c r="N275" s="235"/>
      <c r="O275" s="235"/>
      <c r="P275" s="235"/>
      <c r="Q275" s="235"/>
      <c r="R275" s="235"/>
      <c r="S275" s="235"/>
      <c r="T275" s="23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7" t="s">
        <v>142</v>
      </c>
      <c r="AU275" s="237" t="s">
        <v>83</v>
      </c>
      <c r="AV275" s="13" t="s">
        <v>83</v>
      </c>
      <c r="AW275" s="13" t="s">
        <v>35</v>
      </c>
      <c r="AX275" s="13" t="s">
        <v>81</v>
      </c>
      <c r="AY275" s="237" t="s">
        <v>128</v>
      </c>
    </row>
    <row r="276" s="2" customFormat="1" ht="16.5" customHeight="1">
      <c r="A276" s="40"/>
      <c r="B276" s="41"/>
      <c r="C276" s="264" t="s">
        <v>550</v>
      </c>
      <c r="D276" s="264" t="s">
        <v>397</v>
      </c>
      <c r="E276" s="265" t="s">
        <v>551</v>
      </c>
      <c r="F276" s="266" t="s">
        <v>552</v>
      </c>
      <c r="G276" s="267" t="s">
        <v>165</v>
      </c>
      <c r="H276" s="268">
        <v>238.53200000000001</v>
      </c>
      <c r="I276" s="269"/>
      <c r="J276" s="270">
        <f>ROUND(I276*H276,2)</f>
        <v>0</v>
      </c>
      <c r="K276" s="266" t="s">
        <v>135</v>
      </c>
      <c r="L276" s="271"/>
      <c r="M276" s="272" t="s">
        <v>19</v>
      </c>
      <c r="N276" s="273" t="s">
        <v>44</v>
      </c>
      <c r="O276" s="86"/>
      <c r="P276" s="216">
        <f>O276*H276</f>
        <v>0</v>
      </c>
      <c r="Q276" s="216">
        <v>0.00055000000000000003</v>
      </c>
      <c r="R276" s="216">
        <f>Q276*H276</f>
        <v>0.13119260000000002</v>
      </c>
      <c r="S276" s="216">
        <v>0</v>
      </c>
      <c r="T276" s="217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8" t="s">
        <v>401</v>
      </c>
      <c r="AT276" s="218" t="s">
        <v>397</v>
      </c>
      <c r="AU276" s="218" t="s">
        <v>83</v>
      </c>
      <c r="AY276" s="19" t="s">
        <v>128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9" t="s">
        <v>81</v>
      </c>
      <c r="BK276" s="219">
        <f>ROUND(I276*H276,2)</f>
        <v>0</v>
      </c>
      <c r="BL276" s="19" t="s">
        <v>206</v>
      </c>
      <c r="BM276" s="218" t="s">
        <v>553</v>
      </c>
    </row>
    <row r="277" s="2" customFormat="1">
      <c r="A277" s="40"/>
      <c r="B277" s="41"/>
      <c r="C277" s="42"/>
      <c r="D277" s="220" t="s">
        <v>138</v>
      </c>
      <c r="E277" s="42"/>
      <c r="F277" s="221" t="s">
        <v>552</v>
      </c>
      <c r="G277" s="42"/>
      <c r="H277" s="42"/>
      <c r="I277" s="222"/>
      <c r="J277" s="42"/>
      <c r="K277" s="42"/>
      <c r="L277" s="46"/>
      <c r="M277" s="223"/>
      <c r="N277" s="224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138</v>
      </c>
      <c r="AU277" s="19" t="s">
        <v>83</v>
      </c>
    </row>
    <row r="278" s="13" customFormat="1">
      <c r="A278" s="13"/>
      <c r="B278" s="227"/>
      <c r="C278" s="228"/>
      <c r="D278" s="220" t="s">
        <v>142</v>
      </c>
      <c r="E278" s="228"/>
      <c r="F278" s="230" t="s">
        <v>554</v>
      </c>
      <c r="G278" s="228"/>
      <c r="H278" s="231">
        <v>238.53200000000001</v>
      </c>
      <c r="I278" s="232"/>
      <c r="J278" s="228"/>
      <c r="K278" s="228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142</v>
      </c>
      <c r="AU278" s="237" t="s">
        <v>83</v>
      </c>
      <c r="AV278" s="13" t="s">
        <v>83</v>
      </c>
      <c r="AW278" s="13" t="s">
        <v>4</v>
      </c>
      <c r="AX278" s="13" t="s">
        <v>81</v>
      </c>
      <c r="AY278" s="237" t="s">
        <v>128</v>
      </c>
    </row>
    <row r="279" s="2" customFormat="1" ht="24.15" customHeight="1">
      <c r="A279" s="40"/>
      <c r="B279" s="41"/>
      <c r="C279" s="207" t="s">
        <v>555</v>
      </c>
      <c r="D279" s="207" t="s">
        <v>131</v>
      </c>
      <c r="E279" s="208" t="s">
        <v>556</v>
      </c>
      <c r="F279" s="209" t="s">
        <v>557</v>
      </c>
      <c r="G279" s="210" t="s">
        <v>146</v>
      </c>
      <c r="H279" s="211">
        <v>1116.27</v>
      </c>
      <c r="I279" s="212"/>
      <c r="J279" s="213">
        <f>ROUND(I279*H279,2)</f>
        <v>0</v>
      </c>
      <c r="K279" s="209" t="s">
        <v>135</v>
      </c>
      <c r="L279" s="46"/>
      <c r="M279" s="214" t="s">
        <v>19</v>
      </c>
      <c r="N279" s="215" t="s">
        <v>44</v>
      </c>
      <c r="O279" s="86"/>
      <c r="P279" s="216">
        <f>O279*H279</f>
        <v>0</v>
      </c>
      <c r="Q279" s="216">
        <v>9.0000000000000006E-05</v>
      </c>
      <c r="R279" s="216">
        <f>Q279*H279</f>
        <v>0.10046430000000001</v>
      </c>
      <c r="S279" s="216">
        <v>0</v>
      </c>
      <c r="T279" s="217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8" t="s">
        <v>206</v>
      </c>
      <c r="AT279" s="218" t="s">
        <v>131</v>
      </c>
      <c r="AU279" s="218" t="s">
        <v>83</v>
      </c>
      <c r="AY279" s="19" t="s">
        <v>128</v>
      </c>
      <c r="BE279" s="219">
        <f>IF(N279="základní",J279,0)</f>
        <v>0</v>
      </c>
      <c r="BF279" s="219">
        <f>IF(N279="snížená",J279,0)</f>
        <v>0</v>
      </c>
      <c r="BG279" s="219">
        <f>IF(N279="zákl. přenesená",J279,0)</f>
        <v>0</v>
      </c>
      <c r="BH279" s="219">
        <f>IF(N279="sníž. přenesená",J279,0)</f>
        <v>0</v>
      </c>
      <c r="BI279" s="219">
        <f>IF(N279="nulová",J279,0)</f>
        <v>0</v>
      </c>
      <c r="BJ279" s="19" t="s">
        <v>81</v>
      </c>
      <c r="BK279" s="219">
        <f>ROUND(I279*H279,2)</f>
        <v>0</v>
      </c>
      <c r="BL279" s="19" t="s">
        <v>206</v>
      </c>
      <c r="BM279" s="218" t="s">
        <v>558</v>
      </c>
    </row>
    <row r="280" s="2" customFormat="1">
      <c r="A280" s="40"/>
      <c r="B280" s="41"/>
      <c r="C280" s="42"/>
      <c r="D280" s="220" t="s">
        <v>138</v>
      </c>
      <c r="E280" s="42"/>
      <c r="F280" s="221" t="s">
        <v>557</v>
      </c>
      <c r="G280" s="42"/>
      <c r="H280" s="42"/>
      <c r="I280" s="222"/>
      <c r="J280" s="42"/>
      <c r="K280" s="42"/>
      <c r="L280" s="46"/>
      <c r="M280" s="223"/>
      <c r="N280" s="224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138</v>
      </c>
      <c r="AU280" s="19" t="s">
        <v>83</v>
      </c>
    </row>
    <row r="281" s="2" customFormat="1">
      <c r="A281" s="40"/>
      <c r="B281" s="41"/>
      <c r="C281" s="42"/>
      <c r="D281" s="225" t="s">
        <v>140</v>
      </c>
      <c r="E281" s="42"/>
      <c r="F281" s="226" t="s">
        <v>559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140</v>
      </c>
      <c r="AU281" s="19" t="s">
        <v>83</v>
      </c>
    </row>
    <row r="282" s="13" customFormat="1">
      <c r="A282" s="13"/>
      <c r="B282" s="227"/>
      <c r="C282" s="228"/>
      <c r="D282" s="220" t="s">
        <v>142</v>
      </c>
      <c r="E282" s="229" t="s">
        <v>19</v>
      </c>
      <c r="F282" s="230" t="s">
        <v>277</v>
      </c>
      <c r="G282" s="228"/>
      <c r="H282" s="231">
        <v>1116.27</v>
      </c>
      <c r="I282" s="232"/>
      <c r="J282" s="228"/>
      <c r="K282" s="228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142</v>
      </c>
      <c r="AU282" s="237" t="s">
        <v>83</v>
      </c>
      <c r="AV282" s="13" t="s">
        <v>83</v>
      </c>
      <c r="AW282" s="13" t="s">
        <v>35</v>
      </c>
      <c r="AX282" s="13" t="s">
        <v>81</v>
      </c>
      <c r="AY282" s="237" t="s">
        <v>128</v>
      </c>
    </row>
    <row r="283" s="2" customFormat="1" ht="16.5" customHeight="1">
      <c r="A283" s="40"/>
      <c r="B283" s="41"/>
      <c r="C283" s="207" t="s">
        <v>560</v>
      </c>
      <c r="D283" s="207" t="s">
        <v>131</v>
      </c>
      <c r="E283" s="208" t="s">
        <v>561</v>
      </c>
      <c r="F283" s="209" t="s">
        <v>562</v>
      </c>
      <c r="G283" s="210" t="s">
        <v>146</v>
      </c>
      <c r="H283" s="211">
        <v>1116.27</v>
      </c>
      <c r="I283" s="212"/>
      <c r="J283" s="213">
        <f>ROUND(I283*H283,2)</f>
        <v>0</v>
      </c>
      <c r="K283" s="209" t="s">
        <v>135</v>
      </c>
      <c r="L283" s="46"/>
      <c r="M283" s="214" t="s">
        <v>19</v>
      </c>
      <c r="N283" s="215" t="s">
        <v>44</v>
      </c>
      <c r="O283" s="86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8" t="s">
        <v>206</v>
      </c>
      <c r="AT283" s="218" t="s">
        <v>131</v>
      </c>
      <c r="AU283" s="218" t="s">
        <v>83</v>
      </c>
      <c r="AY283" s="19" t="s">
        <v>128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81</v>
      </c>
      <c r="BK283" s="219">
        <f>ROUND(I283*H283,2)</f>
        <v>0</v>
      </c>
      <c r="BL283" s="19" t="s">
        <v>206</v>
      </c>
      <c r="BM283" s="218" t="s">
        <v>563</v>
      </c>
    </row>
    <row r="284" s="2" customFormat="1">
      <c r="A284" s="40"/>
      <c r="B284" s="41"/>
      <c r="C284" s="42"/>
      <c r="D284" s="220" t="s">
        <v>138</v>
      </c>
      <c r="E284" s="42"/>
      <c r="F284" s="221" t="s">
        <v>562</v>
      </c>
      <c r="G284" s="42"/>
      <c r="H284" s="42"/>
      <c r="I284" s="222"/>
      <c r="J284" s="42"/>
      <c r="K284" s="42"/>
      <c r="L284" s="46"/>
      <c r="M284" s="223"/>
      <c r="N284" s="224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138</v>
      </c>
      <c r="AU284" s="19" t="s">
        <v>83</v>
      </c>
    </row>
    <row r="285" s="2" customFormat="1">
      <c r="A285" s="40"/>
      <c r="B285" s="41"/>
      <c r="C285" s="42"/>
      <c r="D285" s="225" t="s">
        <v>140</v>
      </c>
      <c r="E285" s="42"/>
      <c r="F285" s="226" t="s">
        <v>564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140</v>
      </c>
      <c r="AU285" s="19" t="s">
        <v>83</v>
      </c>
    </row>
    <row r="286" s="13" customFormat="1">
      <c r="A286" s="13"/>
      <c r="B286" s="227"/>
      <c r="C286" s="228"/>
      <c r="D286" s="220" t="s">
        <v>142</v>
      </c>
      <c r="E286" s="229" t="s">
        <v>19</v>
      </c>
      <c r="F286" s="230" t="s">
        <v>277</v>
      </c>
      <c r="G286" s="228"/>
      <c r="H286" s="231">
        <v>1116.27</v>
      </c>
      <c r="I286" s="232"/>
      <c r="J286" s="228"/>
      <c r="K286" s="228"/>
      <c r="L286" s="233"/>
      <c r="M286" s="234"/>
      <c r="N286" s="235"/>
      <c r="O286" s="235"/>
      <c r="P286" s="235"/>
      <c r="Q286" s="235"/>
      <c r="R286" s="235"/>
      <c r="S286" s="235"/>
      <c r="T286" s="23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7" t="s">
        <v>142</v>
      </c>
      <c r="AU286" s="237" t="s">
        <v>83</v>
      </c>
      <c r="AV286" s="13" t="s">
        <v>83</v>
      </c>
      <c r="AW286" s="13" t="s">
        <v>35</v>
      </c>
      <c r="AX286" s="13" t="s">
        <v>81</v>
      </c>
      <c r="AY286" s="237" t="s">
        <v>128</v>
      </c>
    </row>
    <row r="287" s="2" customFormat="1" ht="16.5" customHeight="1">
      <c r="A287" s="40"/>
      <c r="B287" s="41"/>
      <c r="C287" s="264" t="s">
        <v>565</v>
      </c>
      <c r="D287" s="264" t="s">
        <v>397</v>
      </c>
      <c r="E287" s="265" t="s">
        <v>566</v>
      </c>
      <c r="F287" s="266" t="s">
        <v>567</v>
      </c>
      <c r="G287" s="267" t="s">
        <v>134</v>
      </c>
      <c r="H287" s="268">
        <v>91.087999999999994</v>
      </c>
      <c r="I287" s="269"/>
      <c r="J287" s="270">
        <f>ROUND(I287*H287,2)</f>
        <v>0</v>
      </c>
      <c r="K287" s="266" t="s">
        <v>135</v>
      </c>
      <c r="L287" s="271"/>
      <c r="M287" s="272" t="s">
        <v>19</v>
      </c>
      <c r="N287" s="273" t="s">
        <v>44</v>
      </c>
      <c r="O287" s="86"/>
      <c r="P287" s="216">
        <f>O287*H287</f>
        <v>0</v>
      </c>
      <c r="Q287" s="216">
        <v>0.02</v>
      </c>
      <c r="R287" s="216">
        <f>Q287*H287</f>
        <v>1.8217599999999998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401</v>
      </c>
      <c r="AT287" s="218" t="s">
        <v>397</v>
      </c>
      <c r="AU287" s="218" t="s">
        <v>83</v>
      </c>
      <c r="AY287" s="19" t="s">
        <v>128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81</v>
      </c>
      <c r="BK287" s="219">
        <f>ROUND(I287*H287,2)</f>
        <v>0</v>
      </c>
      <c r="BL287" s="19" t="s">
        <v>206</v>
      </c>
      <c r="BM287" s="218" t="s">
        <v>568</v>
      </c>
    </row>
    <row r="288" s="2" customFormat="1">
      <c r="A288" s="40"/>
      <c r="B288" s="41"/>
      <c r="C288" s="42"/>
      <c r="D288" s="220" t="s">
        <v>138</v>
      </c>
      <c r="E288" s="42"/>
      <c r="F288" s="221" t="s">
        <v>567</v>
      </c>
      <c r="G288" s="42"/>
      <c r="H288" s="42"/>
      <c r="I288" s="222"/>
      <c r="J288" s="42"/>
      <c r="K288" s="42"/>
      <c r="L288" s="46"/>
      <c r="M288" s="223"/>
      <c r="N288" s="224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138</v>
      </c>
      <c r="AU288" s="19" t="s">
        <v>83</v>
      </c>
    </row>
    <row r="289" s="14" customFormat="1">
      <c r="A289" s="14"/>
      <c r="B289" s="239"/>
      <c r="C289" s="240"/>
      <c r="D289" s="220" t="s">
        <v>142</v>
      </c>
      <c r="E289" s="241" t="s">
        <v>19</v>
      </c>
      <c r="F289" s="242" t="s">
        <v>403</v>
      </c>
      <c r="G289" s="240"/>
      <c r="H289" s="241" t="s">
        <v>19</v>
      </c>
      <c r="I289" s="243"/>
      <c r="J289" s="240"/>
      <c r="K289" s="240"/>
      <c r="L289" s="244"/>
      <c r="M289" s="245"/>
      <c r="N289" s="246"/>
      <c r="O289" s="246"/>
      <c r="P289" s="246"/>
      <c r="Q289" s="246"/>
      <c r="R289" s="246"/>
      <c r="S289" s="246"/>
      <c r="T289" s="247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8" t="s">
        <v>142</v>
      </c>
      <c r="AU289" s="248" t="s">
        <v>83</v>
      </c>
      <c r="AV289" s="14" t="s">
        <v>81</v>
      </c>
      <c r="AW289" s="14" t="s">
        <v>35</v>
      </c>
      <c r="AX289" s="14" t="s">
        <v>73</v>
      </c>
      <c r="AY289" s="248" t="s">
        <v>128</v>
      </c>
    </row>
    <row r="290" s="13" customFormat="1">
      <c r="A290" s="13"/>
      <c r="B290" s="227"/>
      <c r="C290" s="228"/>
      <c r="D290" s="220" t="s">
        <v>142</v>
      </c>
      <c r="E290" s="229" t="s">
        <v>19</v>
      </c>
      <c r="F290" s="230" t="s">
        <v>569</v>
      </c>
      <c r="G290" s="228"/>
      <c r="H290" s="231">
        <v>91.087999999999994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142</v>
      </c>
      <c r="AU290" s="237" t="s">
        <v>83</v>
      </c>
      <c r="AV290" s="13" t="s">
        <v>83</v>
      </c>
      <c r="AW290" s="13" t="s">
        <v>35</v>
      </c>
      <c r="AX290" s="13" t="s">
        <v>81</v>
      </c>
      <c r="AY290" s="237" t="s">
        <v>128</v>
      </c>
    </row>
    <row r="291" s="2" customFormat="1" ht="16.5" customHeight="1">
      <c r="A291" s="40"/>
      <c r="B291" s="41"/>
      <c r="C291" s="207" t="s">
        <v>570</v>
      </c>
      <c r="D291" s="207" t="s">
        <v>131</v>
      </c>
      <c r="E291" s="208" t="s">
        <v>571</v>
      </c>
      <c r="F291" s="209" t="s">
        <v>572</v>
      </c>
      <c r="G291" s="210" t="s">
        <v>165</v>
      </c>
      <c r="H291" s="211">
        <v>122.56999999999999</v>
      </c>
      <c r="I291" s="212"/>
      <c r="J291" s="213">
        <f>ROUND(I291*H291,2)</f>
        <v>0</v>
      </c>
      <c r="K291" s="209" t="s">
        <v>135</v>
      </c>
      <c r="L291" s="46"/>
      <c r="M291" s="214" t="s">
        <v>19</v>
      </c>
      <c r="N291" s="215" t="s">
        <v>44</v>
      </c>
      <c r="O291" s="86"/>
      <c r="P291" s="216">
        <f>O291*H291</f>
        <v>0</v>
      </c>
      <c r="Q291" s="216">
        <v>0.00016000000000000001</v>
      </c>
      <c r="R291" s="216">
        <f>Q291*H291</f>
        <v>0.019611200000000002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206</v>
      </c>
      <c r="AT291" s="218" t="s">
        <v>131</v>
      </c>
      <c r="AU291" s="218" t="s">
        <v>83</v>
      </c>
      <c r="AY291" s="19" t="s">
        <v>128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81</v>
      </c>
      <c r="BK291" s="219">
        <f>ROUND(I291*H291,2)</f>
        <v>0</v>
      </c>
      <c r="BL291" s="19" t="s">
        <v>206</v>
      </c>
      <c r="BM291" s="218" t="s">
        <v>573</v>
      </c>
    </row>
    <row r="292" s="2" customFormat="1">
      <c r="A292" s="40"/>
      <c r="B292" s="41"/>
      <c r="C292" s="42"/>
      <c r="D292" s="220" t="s">
        <v>138</v>
      </c>
      <c r="E292" s="42"/>
      <c r="F292" s="221" t="s">
        <v>574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138</v>
      </c>
      <c r="AU292" s="19" t="s">
        <v>83</v>
      </c>
    </row>
    <row r="293" s="2" customFormat="1">
      <c r="A293" s="40"/>
      <c r="B293" s="41"/>
      <c r="C293" s="42"/>
      <c r="D293" s="225" t="s">
        <v>140</v>
      </c>
      <c r="E293" s="42"/>
      <c r="F293" s="226" t="s">
        <v>575</v>
      </c>
      <c r="G293" s="42"/>
      <c r="H293" s="42"/>
      <c r="I293" s="222"/>
      <c r="J293" s="42"/>
      <c r="K293" s="42"/>
      <c r="L293" s="46"/>
      <c r="M293" s="223"/>
      <c r="N293" s="224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140</v>
      </c>
      <c r="AU293" s="19" t="s">
        <v>83</v>
      </c>
    </row>
    <row r="294" s="14" customFormat="1">
      <c r="A294" s="14"/>
      <c r="B294" s="239"/>
      <c r="C294" s="240"/>
      <c r="D294" s="220" t="s">
        <v>142</v>
      </c>
      <c r="E294" s="241" t="s">
        <v>19</v>
      </c>
      <c r="F294" s="242" t="s">
        <v>251</v>
      </c>
      <c r="G294" s="240"/>
      <c r="H294" s="241" t="s">
        <v>19</v>
      </c>
      <c r="I294" s="243"/>
      <c r="J294" s="240"/>
      <c r="K294" s="240"/>
      <c r="L294" s="244"/>
      <c r="M294" s="245"/>
      <c r="N294" s="246"/>
      <c r="O294" s="246"/>
      <c r="P294" s="246"/>
      <c r="Q294" s="246"/>
      <c r="R294" s="246"/>
      <c r="S294" s="246"/>
      <c r="T294" s="24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8" t="s">
        <v>142</v>
      </c>
      <c r="AU294" s="248" t="s">
        <v>83</v>
      </c>
      <c r="AV294" s="14" t="s">
        <v>81</v>
      </c>
      <c r="AW294" s="14" t="s">
        <v>35</v>
      </c>
      <c r="AX294" s="14" t="s">
        <v>73</v>
      </c>
      <c r="AY294" s="248" t="s">
        <v>128</v>
      </c>
    </row>
    <row r="295" s="14" customFormat="1">
      <c r="A295" s="14"/>
      <c r="B295" s="239"/>
      <c r="C295" s="240"/>
      <c r="D295" s="220" t="s">
        <v>142</v>
      </c>
      <c r="E295" s="241" t="s">
        <v>19</v>
      </c>
      <c r="F295" s="242" t="s">
        <v>576</v>
      </c>
      <c r="G295" s="240"/>
      <c r="H295" s="241" t="s">
        <v>19</v>
      </c>
      <c r="I295" s="243"/>
      <c r="J295" s="240"/>
      <c r="K295" s="240"/>
      <c r="L295" s="244"/>
      <c r="M295" s="245"/>
      <c r="N295" s="246"/>
      <c r="O295" s="246"/>
      <c r="P295" s="246"/>
      <c r="Q295" s="246"/>
      <c r="R295" s="246"/>
      <c r="S295" s="246"/>
      <c r="T295" s="247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48" t="s">
        <v>142</v>
      </c>
      <c r="AU295" s="248" t="s">
        <v>83</v>
      </c>
      <c r="AV295" s="14" t="s">
        <v>81</v>
      </c>
      <c r="AW295" s="14" t="s">
        <v>35</v>
      </c>
      <c r="AX295" s="14" t="s">
        <v>73</v>
      </c>
      <c r="AY295" s="248" t="s">
        <v>128</v>
      </c>
    </row>
    <row r="296" s="13" customFormat="1">
      <c r="A296" s="13"/>
      <c r="B296" s="227"/>
      <c r="C296" s="228"/>
      <c r="D296" s="220" t="s">
        <v>142</v>
      </c>
      <c r="E296" s="230" t="s">
        <v>19</v>
      </c>
      <c r="F296" s="249" t="s">
        <v>295</v>
      </c>
      <c r="G296" s="228"/>
      <c r="H296" s="231">
        <v>122.56999999999999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142</v>
      </c>
      <c r="AU296" s="237" t="s">
        <v>83</v>
      </c>
      <c r="AV296" s="13" t="s">
        <v>83</v>
      </c>
      <c r="AW296" s="13" t="s">
        <v>35</v>
      </c>
      <c r="AX296" s="13" t="s">
        <v>81</v>
      </c>
      <c r="AY296" s="237" t="s">
        <v>128</v>
      </c>
    </row>
    <row r="297" s="2" customFormat="1" ht="16.5" customHeight="1">
      <c r="A297" s="40"/>
      <c r="B297" s="41"/>
      <c r="C297" s="264" t="s">
        <v>577</v>
      </c>
      <c r="D297" s="264" t="s">
        <v>397</v>
      </c>
      <c r="E297" s="265" t="s">
        <v>578</v>
      </c>
      <c r="F297" s="266" t="s">
        <v>579</v>
      </c>
      <c r="G297" s="267" t="s">
        <v>134</v>
      </c>
      <c r="H297" s="268">
        <v>2.4510000000000001</v>
      </c>
      <c r="I297" s="269"/>
      <c r="J297" s="270">
        <f>ROUND(I297*H297,2)</f>
        <v>0</v>
      </c>
      <c r="K297" s="266" t="s">
        <v>135</v>
      </c>
      <c r="L297" s="271"/>
      <c r="M297" s="272" t="s">
        <v>19</v>
      </c>
      <c r="N297" s="273" t="s">
        <v>44</v>
      </c>
      <c r="O297" s="86"/>
      <c r="P297" s="216">
        <f>O297*H297</f>
        <v>0</v>
      </c>
      <c r="Q297" s="216">
        <v>0.014999999999999999</v>
      </c>
      <c r="R297" s="216">
        <f>Q297*H297</f>
        <v>0.036764999999999999</v>
      </c>
      <c r="S297" s="216">
        <v>0</v>
      </c>
      <c r="T297" s="217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8" t="s">
        <v>401</v>
      </c>
      <c r="AT297" s="218" t="s">
        <v>397</v>
      </c>
      <c r="AU297" s="218" t="s">
        <v>83</v>
      </c>
      <c r="AY297" s="19" t="s">
        <v>128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9" t="s">
        <v>81</v>
      </c>
      <c r="BK297" s="219">
        <f>ROUND(I297*H297,2)</f>
        <v>0</v>
      </c>
      <c r="BL297" s="19" t="s">
        <v>206</v>
      </c>
      <c r="BM297" s="218" t="s">
        <v>580</v>
      </c>
    </row>
    <row r="298" s="2" customFormat="1">
      <c r="A298" s="40"/>
      <c r="B298" s="41"/>
      <c r="C298" s="42"/>
      <c r="D298" s="220" t="s">
        <v>138</v>
      </c>
      <c r="E298" s="42"/>
      <c r="F298" s="221" t="s">
        <v>579</v>
      </c>
      <c r="G298" s="42"/>
      <c r="H298" s="42"/>
      <c r="I298" s="222"/>
      <c r="J298" s="42"/>
      <c r="K298" s="42"/>
      <c r="L298" s="46"/>
      <c r="M298" s="223"/>
      <c r="N298" s="224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138</v>
      </c>
      <c r="AU298" s="19" t="s">
        <v>83</v>
      </c>
    </row>
    <row r="299" s="13" customFormat="1">
      <c r="A299" s="13"/>
      <c r="B299" s="227"/>
      <c r="C299" s="228"/>
      <c r="D299" s="220" t="s">
        <v>142</v>
      </c>
      <c r="E299" s="228"/>
      <c r="F299" s="230" t="s">
        <v>581</v>
      </c>
      <c r="G299" s="228"/>
      <c r="H299" s="231">
        <v>2.4510000000000001</v>
      </c>
      <c r="I299" s="232"/>
      <c r="J299" s="228"/>
      <c r="K299" s="228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142</v>
      </c>
      <c r="AU299" s="237" t="s">
        <v>83</v>
      </c>
      <c r="AV299" s="13" t="s">
        <v>83</v>
      </c>
      <c r="AW299" s="13" t="s">
        <v>4</v>
      </c>
      <c r="AX299" s="13" t="s">
        <v>81</v>
      </c>
      <c r="AY299" s="237" t="s">
        <v>128</v>
      </c>
    </row>
    <row r="300" s="2" customFormat="1" ht="16.5" customHeight="1">
      <c r="A300" s="40"/>
      <c r="B300" s="41"/>
      <c r="C300" s="207" t="s">
        <v>582</v>
      </c>
      <c r="D300" s="207" t="s">
        <v>131</v>
      </c>
      <c r="E300" s="208" t="s">
        <v>583</v>
      </c>
      <c r="F300" s="209" t="s">
        <v>584</v>
      </c>
      <c r="G300" s="210" t="s">
        <v>157</v>
      </c>
      <c r="H300" s="211">
        <v>1</v>
      </c>
      <c r="I300" s="212"/>
      <c r="J300" s="213">
        <f>ROUND(I300*H300,2)</f>
        <v>0</v>
      </c>
      <c r="K300" s="209" t="s">
        <v>158</v>
      </c>
      <c r="L300" s="46"/>
      <c r="M300" s="214" t="s">
        <v>19</v>
      </c>
      <c r="N300" s="215" t="s">
        <v>44</v>
      </c>
      <c r="O300" s="86"/>
      <c r="P300" s="216">
        <f>O300*H300</f>
        <v>0</v>
      </c>
      <c r="Q300" s="216">
        <v>0</v>
      </c>
      <c r="R300" s="216">
        <f>Q300*H300</f>
        <v>0</v>
      </c>
      <c r="S300" s="216">
        <v>0</v>
      </c>
      <c r="T300" s="217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8" t="s">
        <v>206</v>
      </c>
      <c r="AT300" s="218" t="s">
        <v>131</v>
      </c>
      <c r="AU300" s="218" t="s">
        <v>83</v>
      </c>
      <c r="AY300" s="19" t="s">
        <v>128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9" t="s">
        <v>81</v>
      </c>
      <c r="BK300" s="219">
        <f>ROUND(I300*H300,2)</f>
        <v>0</v>
      </c>
      <c r="BL300" s="19" t="s">
        <v>206</v>
      </c>
      <c r="BM300" s="218" t="s">
        <v>585</v>
      </c>
    </row>
    <row r="301" s="2" customFormat="1">
      <c r="A301" s="40"/>
      <c r="B301" s="41"/>
      <c r="C301" s="42"/>
      <c r="D301" s="220" t="s">
        <v>138</v>
      </c>
      <c r="E301" s="42"/>
      <c r="F301" s="221" t="s">
        <v>584</v>
      </c>
      <c r="G301" s="42"/>
      <c r="H301" s="42"/>
      <c r="I301" s="222"/>
      <c r="J301" s="42"/>
      <c r="K301" s="42"/>
      <c r="L301" s="46"/>
      <c r="M301" s="223"/>
      <c r="N301" s="224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138</v>
      </c>
      <c r="AU301" s="19" t="s">
        <v>83</v>
      </c>
    </row>
    <row r="302" s="2" customFormat="1" ht="21.75" customHeight="1">
      <c r="A302" s="40"/>
      <c r="B302" s="41"/>
      <c r="C302" s="207" t="s">
        <v>586</v>
      </c>
      <c r="D302" s="207" t="s">
        <v>131</v>
      </c>
      <c r="E302" s="208" t="s">
        <v>587</v>
      </c>
      <c r="F302" s="209" t="s">
        <v>588</v>
      </c>
      <c r="G302" s="210" t="s">
        <v>179</v>
      </c>
      <c r="H302" s="211">
        <v>7.5819999999999999</v>
      </c>
      <c r="I302" s="212"/>
      <c r="J302" s="213">
        <f>ROUND(I302*H302,2)</f>
        <v>0</v>
      </c>
      <c r="K302" s="209" t="s">
        <v>135</v>
      </c>
      <c r="L302" s="46"/>
      <c r="M302" s="214" t="s">
        <v>19</v>
      </c>
      <c r="N302" s="215" t="s">
        <v>44</v>
      </c>
      <c r="O302" s="86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8" t="s">
        <v>206</v>
      </c>
      <c r="AT302" s="218" t="s">
        <v>131</v>
      </c>
      <c r="AU302" s="218" t="s">
        <v>83</v>
      </c>
      <c r="AY302" s="19" t="s">
        <v>128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9" t="s">
        <v>81</v>
      </c>
      <c r="BK302" s="219">
        <f>ROUND(I302*H302,2)</f>
        <v>0</v>
      </c>
      <c r="BL302" s="19" t="s">
        <v>206</v>
      </c>
      <c r="BM302" s="218" t="s">
        <v>589</v>
      </c>
    </row>
    <row r="303" s="2" customFormat="1">
      <c r="A303" s="40"/>
      <c r="B303" s="41"/>
      <c r="C303" s="42"/>
      <c r="D303" s="220" t="s">
        <v>138</v>
      </c>
      <c r="E303" s="42"/>
      <c r="F303" s="221" t="s">
        <v>590</v>
      </c>
      <c r="G303" s="42"/>
      <c r="H303" s="42"/>
      <c r="I303" s="222"/>
      <c r="J303" s="42"/>
      <c r="K303" s="42"/>
      <c r="L303" s="46"/>
      <c r="M303" s="223"/>
      <c r="N303" s="224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138</v>
      </c>
      <c r="AU303" s="19" t="s">
        <v>83</v>
      </c>
    </row>
    <row r="304" s="2" customFormat="1">
      <c r="A304" s="40"/>
      <c r="B304" s="41"/>
      <c r="C304" s="42"/>
      <c r="D304" s="225" t="s">
        <v>140</v>
      </c>
      <c r="E304" s="42"/>
      <c r="F304" s="226" t="s">
        <v>591</v>
      </c>
      <c r="G304" s="42"/>
      <c r="H304" s="42"/>
      <c r="I304" s="222"/>
      <c r="J304" s="42"/>
      <c r="K304" s="42"/>
      <c r="L304" s="46"/>
      <c r="M304" s="223"/>
      <c r="N304" s="22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140</v>
      </c>
      <c r="AU304" s="19" t="s">
        <v>83</v>
      </c>
    </row>
    <row r="305" s="12" customFormat="1" ht="22.8" customHeight="1">
      <c r="A305" s="12"/>
      <c r="B305" s="191"/>
      <c r="C305" s="192"/>
      <c r="D305" s="193" t="s">
        <v>72</v>
      </c>
      <c r="E305" s="205" t="s">
        <v>592</v>
      </c>
      <c r="F305" s="205" t="s">
        <v>593</v>
      </c>
      <c r="G305" s="192"/>
      <c r="H305" s="192"/>
      <c r="I305" s="195"/>
      <c r="J305" s="206">
        <f>BK305</f>
        <v>0</v>
      </c>
      <c r="K305" s="192"/>
      <c r="L305" s="197"/>
      <c r="M305" s="198"/>
      <c r="N305" s="199"/>
      <c r="O305" s="199"/>
      <c r="P305" s="200">
        <f>SUM(P306:P315)</f>
        <v>0</v>
      </c>
      <c r="Q305" s="199"/>
      <c r="R305" s="200">
        <f>SUM(R306:R315)</f>
        <v>0.0011199999999999999</v>
      </c>
      <c r="S305" s="199"/>
      <c r="T305" s="201">
        <f>SUM(T306:T315)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02" t="s">
        <v>83</v>
      </c>
      <c r="AT305" s="203" t="s">
        <v>72</v>
      </c>
      <c r="AU305" s="203" t="s">
        <v>81</v>
      </c>
      <c r="AY305" s="202" t="s">
        <v>128</v>
      </c>
      <c r="BK305" s="204">
        <f>SUM(BK306:BK315)</f>
        <v>0</v>
      </c>
    </row>
    <row r="306" s="2" customFormat="1" ht="16.5" customHeight="1">
      <c r="A306" s="40"/>
      <c r="B306" s="41"/>
      <c r="C306" s="207" t="s">
        <v>594</v>
      </c>
      <c r="D306" s="207" t="s">
        <v>131</v>
      </c>
      <c r="E306" s="208" t="s">
        <v>595</v>
      </c>
      <c r="F306" s="209" t="s">
        <v>596</v>
      </c>
      <c r="G306" s="210" t="s">
        <v>205</v>
      </c>
      <c r="H306" s="211">
        <v>7</v>
      </c>
      <c r="I306" s="212"/>
      <c r="J306" s="213">
        <f>ROUND(I306*H306,2)</f>
        <v>0</v>
      </c>
      <c r="K306" s="209" t="s">
        <v>135</v>
      </c>
      <c r="L306" s="46"/>
      <c r="M306" s="214" t="s">
        <v>19</v>
      </c>
      <c r="N306" s="215" t="s">
        <v>44</v>
      </c>
      <c r="O306" s="86"/>
      <c r="P306" s="216">
        <f>O306*H306</f>
        <v>0</v>
      </c>
      <c r="Q306" s="216">
        <v>3.0000000000000001E-05</v>
      </c>
      <c r="R306" s="216">
        <f>Q306*H306</f>
        <v>0.00021000000000000001</v>
      </c>
      <c r="S306" s="216">
        <v>0</v>
      </c>
      <c r="T306" s="217">
        <f>S306*H306</f>
        <v>0</v>
      </c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R306" s="218" t="s">
        <v>206</v>
      </c>
      <c r="AT306" s="218" t="s">
        <v>131</v>
      </c>
      <c r="AU306" s="218" t="s">
        <v>83</v>
      </c>
      <c r="AY306" s="19" t="s">
        <v>128</v>
      </c>
      <c r="BE306" s="219">
        <f>IF(N306="základní",J306,0)</f>
        <v>0</v>
      </c>
      <c r="BF306" s="219">
        <f>IF(N306="snížená",J306,0)</f>
        <v>0</v>
      </c>
      <c r="BG306" s="219">
        <f>IF(N306="zákl. přenesená",J306,0)</f>
        <v>0</v>
      </c>
      <c r="BH306" s="219">
        <f>IF(N306="sníž. přenesená",J306,0)</f>
        <v>0</v>
      </c>
      <c r="BI306" s="219">
        <f>IF(N306="nulová",J306,0)</f>
        <v>0</v>
      </c>
      <c r="BJ306" s="19" t="s">
        <v>81</v>
      </c>
      <c r="BK306" s="219">
        <f>ROUND(I306*H306,2)</f>
        <v>0</v>
      </c>
      <c r="BL306" s="19" t="s">
        <v>206</v>
      </c>
      <c r="BM306" s="218" t="s">
        <v>597</v>
      </c>
    </row>
    <row r="307" s="2" customFormat="1">
      <c r="A307" s="40"/>
      <c r="B307" s="41"/>
      <c r="C307" s="42"/>
      <c r="D307" s="220" t="s">
        <v>138</v>
      </c>
      <c r="E307" s="42"/>
      <c r="F307" s="221" t="s">
        <v>598</v>
      </c>
      <c r="G307" s="42"/>
      <c r="H307" s="42"/>
      <c r="I307" s="222"/>
      <c r="J307" s="42"/>
      <c r="K307" s="42"/>
      <c r="L307" s="46"/>
      <c r="M307" s="223"/>
      <c r="N307" s="224"/>
      <c r="O307" s="86"/>
      <c r="P307" s="86"/>
      <c r="Q307" s="86"/>
      <c r="R307" s="86"/>
      <c r="S307" s="86"/>
      <c r="T307" s="87"/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T307" s="19" t="s">
        <v>138</v>
      </c>
      <c r="AU307" s="19" t="s">
        <v>83</v>
      </c>
    </row>
    <row r="308" s="2" customFormat="1">
      <c r="A308" s="40"/>
      <c r="B308" s="41"/>
      <c r="C308" s="42"/>
      <c r="D308" s="225" t="s">
        <v>140</v>
      </c>
      <c r="E308" s="42"/>
      <c r="F308" s="226" t="s">
        <v>599</v>
      </c>
      <c r="G308" s="42"/>
      <c r="H308" s="42"/>
      <c r="I308" s="222"/>
      <c r="J308" s="42"/>
      <c r="K308" s="42"/>
      <c r="L308" s="46"/>
      <c r="M308" s="223"/>
      <c r="N308" s="224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140</v>
      </c>
      <c r="AU308" s="19" t="s">
        <v>83</v>
      </c>
    </row>
    <row r="309" s="2" customFormat="1">
      <c r="A309" s="40"/>
      <c r="B309" s="41"/>
      <c r="C309" s="42"/>
      <c r="D309" s="220" t="s">
        <v>249</v>
      </c>
      <c r="E309" s="42"/>
      <c r="F309" s="238" t="s">
        <v>600</v>
      </c>
      <c r="G309" s="42"/>
      <c r="H309" s="42"/>
      <c r="I309" s="222"/>
      <c r="J309" s="42"/>
      <c r="K309" s="42"/>
      <c r="L309" s="46"/>
      <c r="M309" s="223"/>
      <c r="N309" s="224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249</v>
      </c>
      <c r="AU309" s="19" t="s">
        <v>83</v>
      </c>
    </row>
    <row r="310" s="13" customFormat="1">
      <c r="A310" s="13"/>
      <c r="B310" s="227"/>
      <c r="C310" s="228"/>
      <c r="D310" s="220" t="s">
        <v>142</v>
      </c>
      <c r="E310" s="229" t="s">
        <v>19</v>
      </c>
      <c r="F310" s="230" t="s">
        <v>176</v>
      </c>
      <c r="G310" s="228"/>
      <c r="H310" s="231">
        <v>7</v>
      </c>
      <c r="I310" s="232"/>
      <c r="J310" s="228"/>
      <c r="K310" s="228"/>
      <c r="L310" s="233"/>
      <c r="M310" s="234"/>
      <c r="N310" s="235"/>
      <c r="O310" s="235"/>
      <c r="P310" s="235"/>
      <c r="Q310" s="235"/>
      <c r="R310" s="235"/>
      <c r="S310" s="235"/>
      <c r="T310" s="23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7" t="s">
        <v>142</v>
      </c>
      <c r="AU310" s="237" t="s">
        <v>83</v>
      </c>
      <c r="AV310" s="13" t="s">
        <v>83</v>
      </c>
      <c r="AW310" s="13" t="s">
        <v>35</v>
      </c>
      <c r="AX310" s="13" t="s">
        <v>81</v>
      </c>
      <c r="AY310" s="237" t="s">
        <v>128</v>
      </c>
    </row>
    <row r="311" s="2" customFormat="1" ht="16.5" customHeight="1">
      <c r="A311" s="40"/>
      <c r="B311" s="41"/>
      <c r="C311" s="264" t="s">
        <v>601</v>
      </c>
      <c r="D311" s="264" t="s">
        <v>397</v>
      </c>
      <c r="E311" s="265" t="s">
        <v>602</v>
      </c>
      <c r="F311" s="266" t="s">
        <v>603</v>
      </c>
      <c r="G311" s="267" t="s">
        <v>205</v>
      </c>
      <c r="H311" s="268">
        <v>7</v>
      </c>
      <c r="I311" s="269"/>
      <c r="J311" s="270">
        <f>ROUND(I311*H311,2)</f>
        <v>0</v>
      </c>
      <c r="K311" s="266" t="s">
        <v>135</v>
      </c>
      <c r="L311" s="271"/>
      <c r="M311" s="272" t="s">
        <v>19</v>
      </c>
      <c r="N311" s="273" t="s">
        <v>44</v>
      </c>
      <c r="O311" s="86"/>
      <c r="P311" s="216">
        <f>O311*H311</f>
        <v>0</v>
      </c>
      <c r="Q311" s="216">
        <v>0.00012999999999999999</v>
      </c>
      <c r="R311" s="216">
        <f>Q311*H311</f>
        <v>0.00090999999999999989</v>
      </c>
      <c r="S311" s="216">
        <v>0</v>
      </c>
      <c r="T311" s="217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8" t="s">
        <v>401</v>
      </c>
      <c r="AT311" s="218" t="s">
        <v>397</v>
      </c>
      <c r="AU311" s="218" t="s">
        <v>83</v>
      </c>
      <c r="AY311" s="19" t="s">
        <v>128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9" t="s">
        <v>81</v>
      </c>
      <c r="BK311" s="219">
        <f>ROUND(I311*H311,2)</f>
        <v>0</v>
      </c>
      <c r="BL311" s="19" t="s">
        <v>206</v>
      </c>
      <c r="BM311" s="218" t="s">
        <v>604</v>
      </c>
    </row>
    <row r="312" s="2" customFormat="1">
      <c r="A312" s="40"/>
      <c r="B312" s="41"/>
      <c r="C312" s="42"/>
      <c r="D312" s="220" t="s">
        <v>138</v>
      </c>
      <c r="E312" s="42"/>
      <c r="F312" s="221" t="s">
        <v>603</v>
      </c>
      <c r="G312" s="42"/>
      <c r="H312" s="42"/>
      <c r="I312" s="222"/>
      <c r="J312" s="42"/>
      <c r="K312" s="42"/>
      <c r="L312" s="46"/>
      <c r="M312" s="223"/>
      <c r="N312" s="224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138</v>
      </c>
      <c r="AU312" s="19" t="s">
        <v>83</v>
      </c>
    </row>
    <row r="313" s="2" customFormat="1" ht="21.75" customHeight="1">
      <c r="A313" s="40"/>
      <c r="B313" s="41"/>
      <c r="C313" s="207" t="s">
        <v>605</v>
      </c>
      <c r="D313" s="207" t="s">
        <v>131</v>
      </c>
      <c r="E313" s="208" t="s">
        <v>606</v>
      </c>
      <c r="F313" s="209" t="s">
        <v>607</v>
      </c>
      <c r="G313" s="210" t="s">
        <v>179</v>
      </c>
      <c r="H313" s="211">
        <v>0.001</v>
      </c>
      <c r="I313" s="212"/>
      <c r="J313" s="213">
        <f>ROUND(I313*H313,2)</f>
        <v>0</v>
      </c>
      <c r="K313" s="209" t="s">
        <v>135</v>
      </c>
      <c r="L313" s="46"/>
      <c r="M313" s="214" t="s">
        <v>19</v>
      </c>
      <c r="N313" s="215" t="s">
        <v>44</v>
      </c>
      <c r="O313" s="86"/>
      <c r="P313" s="216">
        <f>O313*H313</f>
        <v>0</v>
      </c>
      <c r="Q313" s="216">
        <v>0</v>
      </c>
      <c r="R313" s="216">
        <f>Q313*H313</f>
        <v>0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206</v>
      </c>
      <c r="AT313" s="218" t="s">
        <v>131</v>
      </c>
      <c r="AU313" s="218" t="s">
        <v>83</v>
      </c>
      <c r="AY313" s="19" t="s">
        <v>128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81</v>
      </c>
      <c r="BK313" s="219">
        <f>ROUND(I313*H313,2)</f>
        <v>0</v>
      </c>
      <c r="BL313" s="19" t="s">
        <v>206</v>
      </c>
      <c r="BM313" s="218" t="s">
        <v>608</v>
      </c>
    </row>
    <row r="314" s="2" customFormat="1">
      <c r="A314" s="40"/>
      <c r="B314" s="41"/>
      <c r="C314" s="42"/>
      <c r="D314" s="220" t="s">
        <v>138</v>
      </c>
      <c r="E314" s="42"/>
      <c r="F314" s="221" t="s">
        <v>609</v>
      </c>
      <c r="G314" s="42"/>
      <c r="H314" s="42"/>
      <c r="I314" s="222"/>
      <c r="J314" s="42"/>
      <c r="K314" s="42"/>
      <c r="L314" s="46"/>
      <c r="M314" s="223"/>
      <c r="N314" s="224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138</v>
      </c>
      <c r="AU314" s="19" t="s">
        <v>83</v>
      </c>
    </row>
    <row r="315" s="2" customFormat="1">
      <c r="A315" s="40"/>
      <c r="B315" s="41"/>
      <c r="C315" s="42"/>
      <c r="D315" s="225" t="s">
        <v>140</v>
      </c>
      <c r="E315" s="42"/>
      <c r="F315" s="226" t="s">
        <v>610</v>
      </c>
      <c r="G315" s="42"/>
      <c r="H315" s="42"/>
      <c r="I315" s="222"/>
      <c r="J315" s="42"/>
      <c r="K315" s="42"/>
      <c r="L315" s="46"/>
      <c r="M315" s="223"/>
      <c r="N315" s="224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140</v>
      </c>
      <c r="AU315" s="19" t="s">
        <v>83</v>
      </c>
    </row>
    <row r="316" s="12" customFormat="1" ht="22.8" customHeight="1">
      <c r="A316" s="12"/>
      <c r="B316" s="191"/>
      <c r="C316" s="192"/>
      <c r="D316" s="193" t="s">
        <v>72</v>
      </c>
      <c r="E316" s="205" t="s">
        <v>611</v>
      </c>
      <c r="F316" s="205" t="s">
        <v>612</v>
      </c>
      <c r="G316" s="192"/>
      <c r="H316" s="192"/>
      <c r="I316" s="195"/>
      <c r="J316" s="206">
        <f>BK316</f>
        <v>0</v>
      </c>
      <c r="K316" s="192"/>
      <c r="L316" s="197"/>
      <c r="M316" s="198"/>
      <c r="N316" s="199"/>
      <c r="O316" s="199"/>
      <c r="P316" s="200">
        <f>SUM(P317:P326)</f>
        <v>0</v>
      </c>
      <c r="Q316" s="199"/>
      <c r="R316" s="200">
        <f>SUM(R317:R326)</f>
        <v>0.026399999999999996</v>
      </c>
      <c r="S316" s="199"/>
      <c r="T316" s="201">
        <f>SUM(T317:T326)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02" t="s">
        <v>83</v>
      </c>
      <c r="AT316" s="203" t="s">
        <v>72</v>
      </c>
      <c r="AU316" s="203" t="s">
        <v>81</v>
      </c>
      <c r="AY316" s="202" t="s">
        <v>128</v>
      </c>
      <c r="BK316" s="204">
        <f>SUM(BK317:BK326)</f>
        <v>0</v>
      </c>
    </row>
    <row r="317" s="2" customFormat="1" ht="16.5" customHeight="1">
      <c r="A317" s="40"/>
      <c r="B317" s="41"/>
      <c r="C317" s="207" t="s">
        <v>613</v>
      </c>
      <c r="D317" s="207" t="s">
        <v>131</v>
      </c>
      <c r="E317" s="208" t="s">
        <v>614</v>
      </c>
      <c r="F317" s="209" t="s">
        <v>615</v>
      </c>
      <c r="G317" s="210" t="s">
        <v>205</v>
      </c>
      <c r="H317" s="211">
        <v>22</v>
      </c>
      <c r="I317" s="212"/>
      <c r="J317" s="213">
        <f>ROUND(I317*H317,2)</f>
        <v>0</v>
      </c>
      <c r="K317" s="209" t="s">
        <v>135</v>
      </c>
      <c r="L317" s="46"/>
      <c r="M317" s="214" t="s">
        <v>19</v>
      </c>
      <c r="N317" s="215" t="s">
        <v>44</v>
      </c>
      <c r="O317" s="86"/>
      <c r="P317" s="216">
        <f>O317*H317</f>
        <v>0</v>
      </c>
      <c r="Q317" s="216">
        <v>0</v>
      </c>
      <c r="R317" s="216">
        <f>Q317*H317</f>
        <v>0</v>
      </c>
      <c r="S317" s="216">
        <v>0</v>
      </c>
      <c r="T317" s="217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8" t="s">
        <v>206</v>
      </c>
      <c r="AT317" s="218" t="s">
        <v>131</v>
      </c>
      <c r="AU317" s="218" t="s">
        <v>83</v>
      </c>
      <c r="AY317" s="19" t="s">
        <v>128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9" t="s">
        <v>81</v>
      </c>
      <c r="BK317" s="219">
        <f>ROUND(I317*H317,2)</f>
        <v>0</v>
      </c>
      <c r="BL317" s="19" t="s">
        <v>206</v>
      </c>
      <c r="BM317" s="218" t="s">
        <v>616</v>
      </c>
    </row>
    <row r="318" s="2" customFormat="1">
      <c r="A318" s="40"/>
      <c r="B318" s="41"/>
      <c r="C318" s="42"/>
      <c r="D318" s="220" t="s">
        <v>138</v>
      </c>
      <c r="E318" s="42"/>
      <c r="F318" s="221" t="s">
        <v>617</v>
      </c>
      <c r="G318" s="42"/>
      <c r="H318" s="42"/>
      <c r="I318" s="222"/>
      <c r="J318" s="42"/>
      <c r="K318" s="42"/>
      <c r="L318" s="46"/>
      <c r="M318" s="223"/>
      <c r="N318" s="224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138</v>
      </c>
      <c r="AU318" s="19" t="s">
        <v>83</v>
      </c>
    </row>
    <row r="319" s="2" customFormat="1">
      <c r="A319" s="40"/>
      <c r="B319" s="41"/>
      <c r="C319" s="42"/>
      <c r="D319" s="225" t="s">
        <v>140</v>
      </c>
      <c r="E319" s="42"/>
      <c r="F319" s="226" t="s">
        <v>618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140</v>
      </c>
      <c r="AU319" s="19" t="s">
        <v>83</v>
      </c>
    </row>
    <row r="320" s="2" customFormat="1">
      <c r="A320" s="40"/>
      <c r="B320" s="41"/>
      <c r="C320" s="42"/>
      <c r="D320" s="220" t="s">
        <v>249</v>
      </c>
      <c r="E320" s="42"/>
      <c r="F320" s="238" t="s">
        <v>619</v>
      </c>
      <c r="G320" s="42"/>
      <c r="H320" s="42"/>
      <c r="I320" s="222"/>
      <c r="J320" s="42"/>
      <c r="K320" s="42"/>
      <c r="L320" s="46"/>
      <c r="M320" s="223"/>
      <c r="N320" s="224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249</v>
      </c>
      <c r="AU320" s="19" t="s">
        <v>83</v>
      </c>
    </row>
    <row r="321" s="13" customFormat="1">
      <c r="A321" s="13"/>
      <c r="B321" s="227"/>
      <c r="C321" s="228"/>
      <c r="D321" s="220" t="s">
        <v>142</v>
      </c>
      <c r="E321" s="229" t="s">
        <v>19</v>
      </c>
      <c r="F321" s="230" t="s">
        <v>429</v>
      </c>
      <c r="G321" s="228"/>
      <c r="H321" s="231">
        <v>22</v>
      </c>
      <c r="I321" s="232"/>
      <c r="J321" s="228"/>
      <c r="K321" s="228"/>
      <c r="L321" s="233"/>
      <c r="M321" s="234"/>
      <c r="N321" s="235"/>
      <c r="O321" s="235"/>
      <c r="P321" s="235"/>
      <c r="Q321" s="235"/>
      <c r="R321" s="235"/>
      <c r="S321" s="235"/>
      <c r="T321" s="23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7" t="s">
        <v>142</v>
      </c>
      <c r="AU321" s="237" t="s">
        <v>83</v>
      </c>
      <c r="AV321" s="13" t="s">
        <v>83</v>
      </c>
      <c r="AW321" s="13" t="s">
        <v>35</v>
      </c>
      <c r="AX321" s="13" t="s">
        <v>81</v>
      </c>
      <c r="AY321" s="237" t="s">
        <v>128</v>
      </c>
    </row>
    <row r="322" s="2" customFormat="1" ht="16.5" customHeight="1">
      <c r="A322" s="40"/>
      <c r="B322" s="41"/>
      <c r="C322" s="264" t="s">
        <v>620</v>
      </c>
      <c r="D322" s="264" t="s">
        <v>397</v>
      </c>
      <c r="E322" s="265" t="s">
        <v>621</v>
      </c>
      <c r="F322" s="266" t="s">
        <v>622</v>
      </c>
      <c r="G322" s="267" t="s">
        <v>205</v>
      </c>
      <c r="H322" s="268">
        <v>22</v>
      </c>
      <c r="I322" s="269"/>
      <c r="J322" s="270">
        <f>ROUND(I322*H322,2)</f>
        <v>0</v>
      </c>
      <c r="K322" s="266" t="s">
        <v>158</v>
      </c>
      <c r="L322" s="271"/>
      <c r="M322" s="272" t="s">
        <v>19</v>
      </c>
      <c r="N322" s="273" t="s">
        <v>44</v>
      </c>
      <c r="O322" s="86"/>
      <c r="P322" s="216">
        <f>O322*H322</f>
        <v>0</v>
      </c>
      <c r="Q322" s="216">
        <v>0.0011999999999999999</v>
      </c>
      <c r="R322" s="216">
        <f>Q322*H322</f>
        <v>0.026399999999999996</v>
      </c>
      <c r="S322" s="216">
        <v>0</v>
      </c>
      <c r="T322" s="217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8" t="s">
        <v>401</v>
      </c>
      <c r="AT322" s="218" t="s">
        <v>397</v>
      </c>
      <c r="AU322" s="218" t="s">
        <v>83</v>
      </c>
      <c r="AY322" s="19" t="s">
        <v>128</v>
      </c>
      <c r="BE322" s="219">
        <f>IF(N322="základní",J322,0)</f>
        <v>0</v>
      </c>
      <c r="BF322" s="219">
        <f>IF(N322="snížená",J322,0)</f>
        <v>0</v>
      </c>
      <c r="BG322" s="219">
        <f>IF(N322="zákl. přenesená",J322,0)</f>
        <v>0</v>
      </c>
      <c r="BH322" s="219">
        <f>IF(N322="sníž. přenesená",J322,0)</f>
        <v>0</v>
      </c>
      <c r="BI322" s="219">
        <f>IF(N322="nulová",J322,0)</f>
        <v>0</v>
      </c>
      <c r="BJ322" s="19" t="s">
        <v>81</v>
      </c>
      <c r="BK322" s="219">
        <f>ROUND(I322*H322,2)</f>
        <v>0</v>
      </c>
      <c r="BL322" s="19" t="s">
        <v>206</v>
      </c>
      <c r="BM322" s="218" t="s">
        <v>623</v>
      </c>
    </row>
    <row r="323" s="2" customFormat="1">
      <c r="A323" s="40"/>
      <c r="B323" s="41"/>
      <c r="C323" s="42"/>
      <c r="D323" s="220" t="s">
        <v>138</v>
      </c>
      <c r="E323" s="42"/>
      <c r="F323" s="221" t="s">
        <v>622</v>
      </c>
      <c r="G323" s="42"/>
      <c r="H323" s="42"/>
      <c r="I323" s="222"/>
      <c r="J323" s="42"/>
      <c r="K323" s="42"/>
      <c r="L323" s="46"/>
      <c r="M323" s="223"/>
      <c r="N323" s="224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138</v>
      </c>
      <c r="AU323" s="19" t="s">
        <v>83</v>
      </c>
    </row>
    <row r="324" s="2" customFormat="1" ht="21.75" customHeight="1">
      <c r="A324" s="40"/>
      <c r="B324" s="41"/>
      <c r="C324" s="207" t="s">
        <v>624</v>
      </c>
      <c r="D324" s="207" t="s">
        <v>131</v>
      </c>
      <c r="E324" s="208" t="s">
        <v>625</v>
      </c>
      <c r="F324" s="209" t="s">
        <v>626</v>
      </c>
      <c r="G324" s="210" t="s">
        <v>179</v>
      </c>
      <c r="H324" s="211">
        <v>0.025999999999999999</v>
      </c>
      <c r="I324" s="212"/>
      <c r="J324" s="213">
        <f>ROUND(I324*H324,2)</f>
        <v>0</v>
      </c>
      <c r="K324" s="209" t="s">
        <v>135</v>
      </c>
      <c r="L324" s="46"/>
      <c r="M324" s="214" t="s">
        <v>19</v>
      </c>
      <c r="N324" s="215" t="s">
        <v>44</v>
      </c>
      <c r="O324" s="86"/>
      <c r="P324" s="216">
        <f>O324*H324</f>
        <v>0</v>
      </c>
      <c r="Q324" s="216">
        <v>0</v>
      </c>
      <c r="R324" s="216">
        <f>Q324*H324</f>
        <v>0</v>
      </c>
      <c r="S324" s="216">
        <v>0</v>
      </c>
      <c r="T324" s="217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8" t="s">
        <v>206</v>
      </c>
      <c r="AT324" s="218" t="s">
        <v>131</v>
      </c>
      <c r="AU324" s="218" t="s">
        <v>83</v>
      </c>
      <c r="AY324" s="19" t="s">
        <v>128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19" t="s">
        <v>81</v>
      </c>
      <c r="BK324" s="219">
        <f>ROUND(I324*H324,2)</f>
        <v>0</v>
      </c>
      <c r="BL324" s="19" t="s">
        <v>206</v>
      </c>
      <c r="BM324" s="218" t="s">
        <v>627</v>
      </c>
    </row>
    <row r="325" s="2" customFormat="1">
      <c r="A325" s="40"/>
      <c r="B325" s="41"/>
      <c r="C325" s="42"/>
      <c r="D325" s="220" t="s">
        <v>138</v>
      </c>
      <c r="E325" s="42"/>
      <c r="F325" s="221" t="s">
        <v>628</v>
      </c>
      <c r="G325" s="42"/>
      <c r="H325" s="42"/>
      <c r="I325" s="222"/>
      <c r="J325" s="42"/>
      <c r="K325" s="42"/>
      <c r="L325" s="46"/>
      <c r="M325" s="223"/>
      <c r="N325" s="224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138</v>
      </c>
      <c r="AU325" s="19" t="s">
        <v>83</v>
      </c>
    </row>
    <row r="326" s="2" customFormat="1">
      <c r="A326" s="40"/>
      <c r="B326" s="41"/>
      <c r="C326" s="42"/>
      <c r="D326" s="225" t="s">
        <v>140</v>
      </c>
      <c r="E326" s="42"/>
      <c r="F326" s="226" t="s">
        <v>629</v>
      </c>
      <c r="G326" s="42"/>
      <c r="H326" s="42"/>
      <c r="I326" s="222"/>
      <c r="J326" s="42"/>
      <c r="K326" s="42"/>
      <c r="L326" s="46"/>
      <c r="M326" s="223"/>
      <c r="N326" s="224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140</v>
      </c>
      <c r="AU326" s="19" t="s">
        <v>83</v>
      </c>
    </row>
    <row r="327" s="12" customFormat="1" ht="22.8" customHeight="1">
      <c r="A327" s="12"/>
      <c r="B327" s="191"/>
      <c r="C327" s="192"/>
      <c r="D327" s="193" t="s">
        <v>72</v>
      </c>
      <c r="E327" s="205" t="s">
        <v>630</v>
      </c>
      <c r="F327" s="205" t="s">
        <v>631</v>
      </c>
      <c r="G327" s="192"/>
      <c r="H327" s="192"/>
      <c r="I327" s="195"/>
      <c r="J327" s="206">
        <f>BK327</f>
        <v>0</v>
      </c>
      <c r="K327" s="192"/>
      <c r="L327" s="197"/>
      <c r="M327" s="198"/>
      <c r="N327" s="199"/>
      <c r="O327" s="199"/>
      <c r="P327" s="200">
        <f>SUM(P328:P348)</f>
        <v>0</v>
      </c>
      <c r="Q327" s="199"/>
      <c r="R327" s="200">
        <f>SUM(R328:R348)</f>
        <v>3.1630599999999998</v>
      </c>
      <c r="S327" s="199"/>
      <c r="T327" s="201">
        <f>SUM(T328:T348)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2" t="s">
        <v>83</v>
      </c>
      <c r="AT327" s="203" t="s">
        <v>72</v>
      </c>
      <c r="AU327" s="203" t="s">
        <v>81</v>
      </c>
      <c r="AY327" s="202" t="s">
        <v>128</v>
      </c>
      <c r="BK327" s="204">
        <f>SUM(BK328:BK348)</f>
        <v>0</v>
      </c>
    </row>
    <row r="328" s="2" customFormat="1" ht="16.5" customHeight="1">
      <c r="A328" s="40"/>
      <c r="B328" s="41"/>
      <c r="C328" s="207" t="s">
        <v>632</v>
      </c>
      <c r="D328" s="207" t="s">
        <v>131</v>
      </c>
      <c r="E328" s="208" t="s">
        <v>633</v>
      </c>
      <c r="F328" s="209" t="s">
        <v>634</v>
      </c>
      <c r="G328" s="210" t="s">
        <v>146</v>
      </c>
      <c r="H328" s="211">
        <v>50.530000000000001</v>
      </c>
      <c r="I328" s="212"/>
      <c r="J328" s="213">
        <f>ROUND(I328*H328,2)</f>
        <v>0</v>
      </c>
      <c r="K328" s="209" t="s">
        <v>135</v>
      </c>
      <c r="L328" s="46"/>
      <c r="M328" s="214" t="s">
        <v>19</v>
      </c>
      <c r="N328" s="215" t="s">
        <v>44</v>
      </c>
      <c r="O328" s="86"/>
      <c r="P328" s="216">
        <f>O328*H328</f>
        <v>0</v>
      </c>
      <c r="Q328" s="216">
        <v>0.03696</v>
      </c>
      <c r="R328" s="216">
        <f>Q328*H328</f>
        <v>1.8675888000000001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206</v>
      </c>
      <c r="AT328" s="218" t="s">
        <v>131</v>
      </c>
      <c r="AU328" s="218" t="s">
        <v>83</v>
      </c>
      <c r="AY328" s="19" t="s">
        <v>128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81</v>
      </c>
      <c r="BK328" s="219">
        <f>ROUND(I328*H328,2)</f>
        <v>0</v>
      </c>
      <c r="BL328" s="19" t="s">
        <v>206</v>
      </c>
      <c r="BM328" s="218" t="s">
        <v>635</v>
      </c>
    </row>
    <row r="329" s="2" customFormat="1">
      <c r="A329" s="40"/>
      <c r="B329" s="41"/>
      <c r="C329" s="42"/>
      <c r="D329" s="220" t="s">
        <v>138</v>
      </c>
      <c r="E329" s="42"/>
      <c r="F329" s="221" t="s">
        <v>636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138</v>
      </c>
      <c r="AU329" s="19" t="s">
        <v>83</v>
      </c>
    </row>
    <row r="330" s="2" customFormat="1">
      <c r="A330" s="40"/>
      <c r="B330" s="41"/>
      <c r="C330" s="42"/>
      <c r="D330" s="225" t="s">
        <v>140</v>
      </c>
      <c r="E330" s="42"/>
      <c r="F330" s="226" t="s">
        <v>637</v>
      </c>
      <c r="G330" s="42"/>
      <c r="H330" s="42"/>
      <c r="I330" s="222"/>
      <c r="J330" s="42"/>
      <c r="K330" s="42"/>
      <c r="L330" s="46"/>
      <c r="M330" s="223"/>
      <c r="N330" s="224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140</v>
      </c>
      <c r="AU330" s="19" t="s">
        <v>83</v>
      </c>
    </row>
    <row r="331" s="2" customFormat="1" ht="16.5" customHeight="1">
      <c r="A331" s="40"/>
      <c r="B331" s="41"/>
      <c r="C331" s="207" t="s">
        <v>638</v>
      </c>
      <c r="D331" s="207" t="s">
        <v>131</v>
      </c>
      <c r="E331" s="208" t="s">
        <v>639</v>
      </c>
      <c r="F331" s="209" t="s">
        <v>640</v>
      </c>
      <c r="G331" s="210" t="s">
        <v>146</v>
      </c>
      <c r="H331" s="211">
        <v>21.222999999999999</v>
      </c>
      <c r="I331" s="212"/>
      <c r="J331" s="213">
        <f>ROUND(I331*H331,2)</f>
        <v>0</v>
      </c>
      <c r="K331" s="209" t="s">
        <v>135</v>
      </c>
      <c r="L331" s="46"/>
      <c r="M331" s="214" t="s">
        <v>19</v>
      </c>
      <c r="N331" s="215" t="s">
        <v>44</v>
      </c>
      <c r="O331" s="86"/>
      <c r="P331" s="216">
        <f>O331*H331</f>
        <v>0</v>
      </c>
      <c r="Q331" s="216">
        <v>0.0344</v>
      </c>
      <c r="R331" s="216">
        <f>Q331*H331</f>
        <v>0.73007119999999992</v>
      </c>
      <c r="S331" s="216">
        <v>0</v>
      </c>
      <c r="T331" s="217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206</v>
      </c>
      <c r="AT331" s="218" t="s">
        <v>131</v>
      </c>
      <c r="AU331" s="218" t="s">
        <v>83</v>
      </c>
      <c r="AY331" s="19" t="s">
        <v>128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81</v>
      </c>
      <c r="BK331" s="219">
        <f>ROUND(I331*H331,2)</f>
        <v>0</v>
      </c>
      <c r="BL331" s="19" t="s">
        <v>206</v>
      </c>
      <c r="BM331" s="218" t="s">
        <v>641</v>
      </c>
    </row>
    <row r="332" s="2" customFormat="1">
      <c r="A332" s="40"/>
      <c r="B332" s="41"/>
      <c r="C332" s="42"/>
      <c r="D332" s="220" t="s">
        <v>138</v>
      </c>
      <c r="E332" s="42"/>
      <c r="F332" s="221" t="s">
        <v>642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138</v>
      </c>
      <c r="AU332" s="19" t="s">
        <v>83</v>
      </c>
    </row>
    <row r="333" s="2" customFormat="1">
      <c r="A333" s="40"/>
      <c r="B333" s="41"/>
      <c r="C333" s="42"/>
      <c r="D333" s="225" t="s">
        <v>140</v>
      </c>
      <c r="E333" s="42"/>
      <c r="F333" s="226" t="s">
        <v>643</v>
      </c>
      <c r="G333" s="42"/>
      <c r="H333" s="42"/>
      <c r="I333" s="222"/>
      <c r="J333" s="42"/>
      <c r="K333" s="42"/>
      <c r="L333" s="46"/>
      <c r="M333" s="223"/>
      <c r="N333" s="224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140</v>
      </c>
      <c r="AU333" s="19" t="s">
        <v>83</v>
      </c>
    </row>
    <row r="334" s="2" customFormat="1">
      <c r="A334" s="40"/>
      <c r="B334" s="41"/>
      <c r="C334" s="42"/>
      <c r="D334" s="220" t="s">
        <v>249</v>
      </c>
      <c r="E334" s="42"/>
      <c r="F334" s="238" t="s">
        <v>644</v>
      </c>
      <c r="G334" s="42"/>
      <c r="H334" s="42"/>
      <c r="I334" s="222"/>
      <c r="J334" s="42"/>
      <c r="K334" s="42"/>
      <c r="L334" s="46"/>
      <c r="M334" s="223"/>
      <c r="N334" s="224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249</v>
      </c>
      <c r="AU334" s="19" t="s">
        <v>83</v>
      </c>
    </row>
    <row r="335" s="13" customFormat="1">
      <c r="A335" s="13"/>
      <c r="B335" s="227"/>
      <c r="C335" s="228"/>
      <c r="D335" s="220" t="s">
        <v>142</v>
      </c>
      <c r="E335" s="229" t="s">
        <v>19</v>
      </c>
      <c r="F335" s="230" t="s">
        <v>645</v>
      </c>
      <c r="G335" s="228"/>
      <c r="H335" s="231">
        <v>21.222999999999999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142</v>
      </c>
      <c r="AU335" s="237" t="s">
        <v>83</v>
      </c>
      <c r="AV335" s="13" t="s">
        <v>83</v>
      </c>
      <c r="AW335" s="13" t="s">
        <v>35</v>
      </c>
      <c r="AX335" s="13" t="s">
        <v>81</v>
      </c>
      <c r="AY335" s="237" t="s">
        <v>128</v>
      </c>
    </row>
    <row r="336" s="2" customFormat="1" ht="16.5" customHeight="1">
      <c r="A336" s="40"/>
      <c r="B336" s="41"/>
      <c r="C336" s="207" t="s">
        <v>646</v>
      </c>
      <c r="D336" s="207" t="s">
        <v>131</v>
      </c>
      <c r="E336" s="208" t="s">
        <v>647</v>
      </c>
      <c r="F336" s="209" t="s">
        <v>648</v>
      </c>
      <c r="G336" s="210" t="s">
        <v>165</v>
      </c>
      <c r="H336" s="211">
        <v>111.7</v>
      </c>
      <c r="I336" s="212"/>
      <c r="J336" s="213">
        <f>ROUND(I336*H336,2)</f>
        <v>0</v>
      </c>
      <c r="K336" s="209" t="s">
        <v>158</v>
      </c>
      <c r="L336" s="46"/>
      <c r="M336" s="214" t="s">
        <v>19</v>
      </c>
      <c r="N336" s="215" t="s">
        <v>44</v>
      </c>
      <c r="O336" s="86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8" t="s">
        <v>206</v>
      </c>
      <c r="AT336" s="218" t="s">
        <v>131</v>
      </c>
      <c r="AU336" s="218" t="s">
        <v>83</v>
      </c>
      <c r="AY336" s="19" t="s">
        <v>128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9" t="s">
        <v>81</v>
      </c>
      <c r="BK336" s="219">
        <f>ROUND(I336*H336,2)</f>
        <v>0</v>
      </c>
      <c r="BL336" s="19" t="s">
        <v>206</v>
      </c>
      <c r="BM336" s="218" t="s">
        <v>649</v>
      </c>
    </row>
    <row r="337" s="2" customFormat="1">
      <c r="A337" s="40"/>
      <c r="B337" s="41"/>
      <c r="C337" s="42"/>
      <c r="D337" s="220" t="s">
        <v>138</v>
      </c>
      <c r="E337" s="42"/>
      <c r="F337" s="221" t="s">
        <v>648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138</v>
      </c>
      <c r="AU337" s="19" t="s">
        <v>83</v>
      </c>
    </row>
    <row r="338" s="2" customFormat="1">
      <c r="A338" s="40"/>
      <c r="B338" s="41"/>
      <c r="C338" s="42"/>
      <c r="D338" s="220" t="s">
        <v>249</v>
      </c>
      <c r="E338" s="42"/>
      <c r="F338" s="238" t="s">
        <v>650</v>
      </c>
      <c r="G338" s="42"/>
      <c r="H338" s="42"/>
      <c r="I338" s="222"/>
      <c r="J338" s="42"/>
      <c r="K338" s="42"/>
      <c r="L338" s="46"/>
      <c r="M338" s="223"/>
      <c r="N338" s="224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249</v>
      </c>
      <c r="AU338" s="19" t="s">
        <v>83</v>
      </c>
    </row>
    <row r="339" s="13" customFormat="1">
      <c r="A339" s="13"/>
      <c r="B339" s="227"/>
      <c r="C339" s="228"/>
      <c r="D339" s="220" t="s">
        <v>142</v>
      </c>
      <c r="E339" s="229" t="s">
        <v>19</v>
      </c>
      <c r="F339" s="230" t="s">
        <v>447</v>
      </c>
      <c r="G339" s="228"/>
      <c r="H339" s="231">
        <v>111.7</v>
      </c>
      <c r="I339" s="232"/>
      <c r="J339" s="228"/>
      <c r="K339" s="228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142</v>
      </c>
      <c r="AU339" s="237" t="s">
        <v>83</v>
      </c>
      <c r="AV339" s="13" t="s">
        <v>83</v>
      </c>
      <c r="AW339" s="13" t="s">
        <v>35</v>
      </c>
      <c r="AX339" s="13" t="s">
        <v>81</v>
      </c>
      <c r="AY339" s="237" t="s">
        <v>128</v>
      </c>
    </row>
    <row r="340" s="2" customFormat="1" ht="16.5" customHeight="1">
      <c r="A340" s="40"/>
      <c r="B340" s="41"/>
      <c r="C340" s="264" t="s">
        <v>651</v>
      </c>
      <c r="D340" s="264" t="s">
        <v>397</v>
      </c>
      <c r="E340" s="265" t="s">
        <v>652</v>
      </c>
      <c r="F340" s="266" t="s">
        <v>653</v>
      </c>
      <c r="G340" s="267" t="s">
        <v>134</v>
      </c>
      <c r="H340" s="268">
        <v>1.028</v>
      </c>
      <c r="I340" s="269"/>
      <c r="J340" s="270">
        <f>ROUND(I340*H340,2)</f>
        <v>0</v>
      </c>
      <c r="K340" s="266" t="s">
        <v>135</v>
      </c>
      <c r="L340" s="271"/>
      <c r="M340" s="272" t="s">
        <v>19</v>
      </c>
      <c r="N340" s="273" t="s">
        <v>44</v>
      </c>
      <c r="O340" s="86"/>
      <c r="P340" s="216">
        <f>O340*H340</f>
        <v>0</v>
      </c>
      <c r="Q340" s="216">
        <v>0.55000000000000004</v>
      </c>
      <c r="R340" s="216">
        <f>Q340*H340</f>
        <v>0.56540000000000001</v>
      </c>
      <c r="S340" s="216">
        <v>0</v>
      </c>
      <c r="T340" s="21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8" t="s">
        <v>401</v>
      </c>
      <c r="AT340" s="218" t="s">
        <v>397</v>
      </c>
      <c r="AU340" s="218" t="s">
        <v>83</v>
      </c>
      <c r="AY340" s="19" t="s">
        <v>128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81</v>
      </c>
      <c r="BK340" s="219">
        <f>ROUND(I340*H340,2)</f>
        <v>0</v>
      </c>
      <c r="BL340" s="19" t="s">
        <v>206</v>
      </c>
      <c r="BM340" s="218" t="s">
        <v>654</v>
      </c>
    </row>
    <row r="341" s="2" customFormat="1">
      <c r="A341" s="40"/>
      <c r="B341" s="41"/>
      <c r="C341" s="42"/>
      <c r="D341" s="220" t="s">
        <v>138</v>
      </c>
      <c r="E341" s="42"/>
      <c r="F341" s="221" t="s">
        <v>653</v>
      </c>
      <c r="G341" s="42"/>
      <c r="H341" s="42"/>
      <c r="I341" s="222"/>
      <c r="J341" s="42"/>
      <c r="K341" s="42"/>
      <c r="L341" s="46"/>
      <c r="M341" s="223"/>
      <c r="N341" s="224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138</v>
      </c>
      <c r="AU341" s="19" t="s">
        <v>83</v>
      </c>
    </row>
    <row r="342" s="13" customFormat="1">
      <c r="A342" s="13"/>
      <c r="B342" s="227"/>
      <c r="C342" s="228"/>
      <c r="D342" s="220" t="s">
        <v>142</v>
      </c>
      <c r="E342" s="229" t="s">
        <v>19</v>
      </c>
      <c r="F342" s="230" t="s">
        <v>655</v>
      </c>
      <c r="G342" s="228"/>
      <c r="H342" s="231">
        <v>1.028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142</v>
      </c>
      <c r="AU342" s="237" t="s">
        <v>83</v>
      </c>
      <c r="AV342" s="13" t="s">
        <v>83</v>
      </c>
      <c r="AW342" s="13" t="s">
        <v>35</v>
      </c>
      <c r="AX342" s="13" t="s">
        <v>81</v>
      </c>
      <c r="AY342" s="237" t="s">
        <v>128</v>
      </c>
    </row>
    <row r="343" s="2" customFormat="1" ht="16.5" customHeight="1">
      <c r="A343" s="40"/>
      <c r="B343" s="41"/>
      <c r="C343" s="207" t="s">
        <v>656</v>
      </c>
      <c r="D343" s="207" t="s">
        <v>131</v>
      </c>
      <c r="E343" s="208" t="s">
        <v>657</v>
      </c>
      <c r="F343" s="209" t="s">
        <v>658</v>
      </c>
      <c r="G343" s="210" t="s">
        <v>205</v>
      </c>
      <c r="H343" s="211">
        <v>230</v>
      </c>
      <c r="I343" s="212"/>
      <c r="J343" s="213">
        <f>ROUND(I343*H343,2)</f>
        <v>0</v>
      </c>
      <c r="K343" s="209" t="s">
        <v>158</v>
      </c>
      <c r="L343" s="46"/>
      <c r="M343" s="214" t="s">
        <v>19</v>
      </c>
      <c r="N343" s="215" t="s">
        <v>44</v>
      </c>
      <c r="O343" s="86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206</v>
      </c>
      <c r="AT343" s="218" t="s">
        <v>131</v>
      </c>
      <c r="AU343" s="218" t="s">
        <v>83</v>
      </c>
      <c r="AY343" s="19" t="s">
        <v>128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81</v>
      </c>
      <c r="BK343" s="219">
        <f>ROUND(I343*H343,2)</f>
        <v>0</v>
      </c>
      <c r="BL343" s="19" t="s">
        <v>206</v>
      </c>
      <c r="BM343" s="218" t="s">
        <v>659</v>
      </c>
    </row>
    <row r="344" s="2" customFormat="1">
      <c r="A344" s="40"/>
      <c r="B344" s="41"/>
      <c r="C344" s="42"/>
      <c r="D344" s="220" t="s">
        <v>138</v>
      </c>
      <c r="E344" s="42"/>
      <c r="F344" s="221" t="s">
        <v>658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138</v>
      </c>
      <c r="AU344" s="19" t="s">
        <v>83</v>
      </c>
    </row>
    <row r="345" s="2" customFormat="1">
      <c r="A345" s="40"/>
      <c r="B345" s="41"/>
      <c r="C345" s="42"/>
      <c r="D345" s="220" t="s">
        <v>249</v>
      </c>
      <c r="E345" s="42"/>
      <c r="F345" s="238" t="s">
        <v>660</v>
      </c>
      <c r="G345" s="42"/>
      <c r="H345" s="42"/>
      <c r="I345" s="222"/>
      <c r="J345" s="42"/>
      <c r="K345" s="42"/>
      <c r="L345" s="46"/>
      <c r="M345" s="223"/>
      <c r="N345" s="224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249</v>
      </c>
      <c r="AU345" s="19" t="s">
        <v>83</v>
      </c>
    </row>
    <row r="346" s="2" customFormat="1" ht="21.75" customHeight="1">
      <c r="A346" s="40"/>
      <c r="B346" s="41"/>
      <c r="C346" s="207" t="s">
        <v>661</v>
      </c>
      <c r="D346" s="207" t="s">
        <v>131</v>
      </c>
      <c r="E346" s="208" t="s">
        <v>662</v>
      </c>
      <c r="F346" s="209" t="s">
        <v>663</v>
      </c>
      <c r="G346" s="210" t="s">
        <v>179</v>
      </c>
      <c r="H346" s="211">
        <v>3.1629999999999998</v>
      </c>
      <c r="I346" s="212"/>
      <c r="J346" s="213">
        <f>ROUND(I346*H346,2)</f>
        <v>0</v>
      </c>
      <c r="K346" s="209" t="s">
        <v>135</v>
      </c>
      <c r="L346" s="46"/>
      <c r="M346" s="214" t="s">
        <v>19</v>
      </c>
      <c r="N346" s="215" t="s">
        <v>44</v>
      </c>
      <c r="O346" s="86"/>
      <c r="P346" s="216">
        <f>O346*H346</f>
        <v>0</v>
      </c>
      <c r="Q346" s="216">
        <v>0</v>
      </c>
      <c r="R346" s="216">
        <f>Q346*H346</f>
        <v>0</v>
      </c>
      <c r="S346" s="216">
        <v>0</v>
      </c>
      <c r="T346" s="217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8" t="s">
        <v>206</v>
      </c>
      <c r="AT346" s="218" t="s">
        <v>131</v>
      </c>
      <c r="AU346" s="218" t="s">
        <v>83</v>
      </c>
      <c r="AY346" s="19" t="s">
        <v>128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81</v>
      </c>
      <c r="BK346" s="219">
        <f>ROUND(I346*H346,2)</f>
        <v>0</v>
      </c>
      <c r="BL346" s="19" t="s">
        <v>206</v>
      </c>
      <c r="BM346" s="218" t="s">
        <v>664</v>
      </c>
    </row>
    <row r="347" s="2" customFormat="1">
      <c r="A347" s="40"/>
      <c r="B347" s="41"/>
      <c r="C347" s="42"/>
      <c r="D347" s="220" t="s">
        <v>138</v>
      </c>
      <c r="E347" s="42"/>
      <c r="F347" s="221" t="s">
        <v>665</v>
      </c>
      <c r="G347" s="42"/>
      <c r="H347" s="42"/>
      <c r="I347" s="222"/>
      <c r="J347" s="42"/>
      <c r="K347" s="42"/>
      <c r="L347" s="46"/>
      <c r="M347" s="223"/>
      <c r="N347" s="22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138</v>
      </c>
      <c r="AU347" s="19" t="s">
        <v>83</v>
      </c>
    </row>
    <row r="348" s="2" customFormat="1">
      <c r="A348" s="40"/>
      <c r="B348" s="41"/>
      <c r="C348" s="42"/>
      <c r="D348" s="225" t="s">
        <v>140</v>
      </c>
      <c r="E348" s="42"/>
      <c r="F348" s="226" t="s">
        <v>666</v>
      </c>
      <c r="G348" s="42"/>
      <c r="H348" s="42"/>
      <c r="I348" s="222"/>
      <c r="J348" s="42"/>
      <c r="K348" s="42"/>
      <c r="L348" s="46"/>
      <c r="M348" s="223"/>
      <c r="N348" s="224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140</v>
      </c>
      <c r="AU348" s="19" t="s">
        <v>83</v>
      </c>
    </row>
    <row r="349" s="12" customFormat="1" ht="22.8" customHeight="1">
      <c r="A349" s="12"/>
      <c r="B349" s="191"/>
      <c r="C349" s="192"/>
      <c r="D349" s="193" t="s">
        <v>72</v>
      </c>
      <c r="E349" s="205" t="s">
        <v>230</v>
      </c>
      <c r="F349" s="205" t="s">
        <v>231</v>
      </c>
      <c r="G349" s="192"/>
      <c r="H349" s="192"/>
      <c r="I349" s="195"/>
      <c r="J349" s="206">
        <f>BK349</f>
        <v>0</v>
      </c>
      <c r="K349" s="192"/>
      <c r="L349" s="197"/>
      <c r="M349" s="198"/>
      <c r="N349" s="199"/>
      <c r="O349" s="199"/>
      <c r="P349" s="200">
        <f>SUM(P350:P380)</f>
        <v>0</v>
      </c>
      <c r="Q349" s="199"/>
      <c r="R349" s="200">
        <f>SUM(R350:R380)</f>
        <v>0.66621399999999997</v>
      </c>
      <c r="S349" s="199"/>
      <c r="T349" s="201">
        <f>SUM(T350:T380)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2" t="s">
        <v>83</v>
      </c>
      <c r="AT349" s="203" t="s">
        <v>72</v>
      </c>
      <c r="AU349" s="203" t="s">
        <v>81</v>
      </c>
      <c r="AY349" s="202" t="s">
        <v>128</v>
      </c>
      <c r="BK349" s="204">
        <f>SUM(BK350:BK380)</f>
        <v>0</v>
      </c>
    </row>
    <row r="350" s="2" customFormat="1" ht="21.75" customHeight="1">
      <c r="A350" s="40"/>
      <c r="B350" s="41"/>
      <c r="C350" s="207" t="s">
        <v>667</v>
      </c>
      <c r="D350" s="207" t="s">
        <v>131</v>
      </c>
      <c r="E350" s="208" t="s">
        <v>668</v>
      </c>
      <c r="F350" s="209" t="s">
        <v>669</v>
      </c>
      <c r="G350" s="210" t="s">
        <v>146</v>
      </c>
      <c r="H350" s="211">
        <v>13.199999999999999</v>
      </c>
      <c r="I350" s="212"/>
      <c r="J350" s="213">
        <f>ROUND(I350*H350,2)</f>
        <v>0</v>
      </c>
      <c r="K350" s="209" t="s">
        <v>135</v>
      </c>
      <c r="L350" s="46"/>
      <c r="M350" s="214" t="s">
        <v>19</v>
      </c>
      <c r="N350" s="215" t="s">
        <v>44</v>
      </c>
      <c r="O350" s="86"/>
      <c r="P350" s="216">
        <f>O350*H350</f>
        <v>0</v>
      </c>
      <c r="Q350" s="216">
        <v>0.0078300000000000002</v>
      </c>
      <c r="R350" s="216">
        <f>Q350*H350</f>
        <v>0.10335599999999999</v>
      </c>
      <c r="S350" s="216">
        <v>0</v>
      </c>
      <c r="T350" s="217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8" t="s">
        <v>206</v>
      </c>
      <c r="AT350" s="218" t="s">
        <v>131</v>
      </c>
      <c r="AU350" s="218" t="s">
        <v>83</v>
      </c>
      <c r="AY350" s="19" t="s">
        <v>128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81</v>
      </c>
      <c r="BK350" s="219">
        <f>ROUND(I350*H350,2)</f>
        <v>0</v>
      </c>
      <c r="BL350" s="19" t="s">
        <v>206</v>
      </c>
      <c r="BM350" s="218" t="s">
        <v>670</v>
      </c>
    </row>
    <row r="351" s="2" customFormat="1">
      <c r="A351" s="40"/>
      <c r="B351" s="41"/>
      <c r="C351" s="42"/>
      <c r="D351" s="220" t="s">
        <v>138</v>
      </c>
      <c r="E351" s="42"/>
      <c r="F351" s="221" t="s">
        <v>671</v>
      </c>
      <c r="G351" s="42"/>
      <c r="H351" s="42"/>
      <c r="I351" s="222"/>
      <c r="J351" s="42"/>
      <c r="K351" s="42"/>
      <c r="L351" s="46"/>
      <c r="M351" s="223"/>
      <c r="N351" s="224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138</v>
      </c>
      <c r="AU351" s="19" t="s">
        <v>83</v>
      </c>
    </row>
    <row r="352" s="2" customFormat="1">
      <c r="A352" s="40"/>
      <c r="B352" s="41"/>
      <c r="C352" s="42"/>
      <c r="D352" s="225" t="s">
        <v>140</v>
      </c>
      <c r="E352" s="42"/>
      <c r="F352" s="226" t="s">
        <v>672</v>
      </c>
      <c r="G352" s="42"/>
      <c r="H352" s="42"/>
      <c r="I352" s="222"/>
      <c r="J352" s="42"/>
      <c r="K352" s="42"/>
      <c r="L352" s="46"/>
      <c r="M352" s="223"/>
      <c r="N352" s="224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140</v>
      </c>
      <c r="AU352" s="19" t="s">
        <v>83</v>
      </c>
    </row>
    <row r="353" s="2" customFormat="1">
      <c r="A353" s="40"/>
      <c r="B353" s="41"/>
      <c r="C353" s="42"/>
      <c r="D353" s="220" t="s">
        <v>249</v>
      </c>
      <c r="E353" s="42"/>
      <c r="F353" s="238" t="s">
        <v>673</v>
      </c>
      <c r="G353" s="42"/>
      <c r="H353" s="42"/>
      <c r="I353" s="222"/>
      <c r="J353" s="42"/>
      <c r="K353" s="42"/>
      <c r="L353" s="46"/>
      <c r="M353" s="223"/>
      <c r="N353" s="224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249</v>
      </c>
      <c r="AU353" s="19" t="s">
        <v>83</v>
      </c>
    </row>
    <row r="354" s="13" customFormat="1">
      <c r="A354" s="13"/>
      <c r="B354" s="227"/>
      <c r="C354" s="228"/>
      <c r="D354" s="220" t="s">
        <v>142</v>
      </c>
      <c r="E354" s="229" t="s">
        <v>19</v>
      </c>
      <c r="F354" s="230" t="s">
        <v>674</v>
      </c>
      <c r="G354" s="228"/>
      <c r="H354" s="231">
        <v>13.199999999999999</v>
      </c>
      <c r="I354" s="232"/>
      <c r="J354" s="228"/>
      <c r="K354" s="228"/>
      <c r="L354" s="233"/>
      <c r="M354" s="234"/>
      <c r="N354" s="235"/>
      <c r="O354" s="235"/>
      <c r="P354" s="235"/>
      <c r="Q354" s="235"/>
      <c r="R354" s="235"/>
      <c r="S354" s="235"/>
      <c r="T354" s="23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7" t="s">
        <v>142</v>
      </c>
      <c r="AU354" s="237" t="s">
        <v>83</v>
      </c>
      <c r="AV354" s="13" t="s">
        <v>83</v>
      </c>
      <c r="AW354" s="13" t="s">
        <v>35</v>
      </c>
      <c r="AX354" s="13" t="s">
        <v>81</v>
      </c>
      <c r="AY354" s="237" t="s">
        <v>128</v>
      </c>
    </row>
    <row r="355" s="2" customFormat="1" ht="21.75" customHeight="1">
      <c r="A355" s="40"/>
      <c r="B355" s="41"/>
      <c r="C355" s="207" t="s">
        <v>675</v>
      </c>
      <c r="D355" s="207" t="s">
        <v>131</v>
      </c>
      <c r="E355" s="208" t="s">
        <v>676</v>
      </c>
      <c r="F355" s="209" t="s">
        <v>677</v>
      </c>
      <c r="G355" s="210" t="s">
        <v>205</v>
      </c>
      <c r="H355" s="211">
        <v>1</v>
      </c>
      <c r="I355" s="212"/>
      <c r="J355" s="213">
        <f>ROUND(I355*H355,2)</f>
        <v>0</v>
      </c>
      <c r="K355" s="209" t="s">
        <v>135</v>
      </c>
      <c r="L355" s="46"/>
      <c r="M355" s="214" t="s">
        <v>19</v>
      </c>
      <c r="N355" s="215" t="s">
        <v>44</v>
      </c>
      <c r="O355" s="86"/>
      <c r="P355" s="216">
        <f>O355*H355</f>
        <v>0</v>
      </c>
      <c r="Q355" s="216">
        <v>0</v>
      </c>
      <c r="R355" s="216">
        <f>Q355*H355</f>
        <v>0</v>
      </c>
      <c r="S355" s="216">
        <v>0</v>
      </c>
      <c r="T355" s="217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8" t="s">
        <v>206</v>
      </c>
      <c r="AT355" s="218" t="s">
        <v>131</v>
      </c>
      <c r="AU355" s="218" t="s">
        <v>83</v>
      </c>
      <c r="AY355" s="19" t="s">
        <v>128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9" t="s">
        <v>81</v>
      </c>
      <c r="BK355" s="219">
        <f>ROUND(I355*H355,2)</f>
        <v>0</v>
      </c>
      <c r="BL355" s="19" t="s">
        <v>206</v>
      </c>
      <c r="BM355" s="218" t="s">
        <v>678</v>
      </c>
    </row>
    <row r="356" s="2" customFormat="1">
      <c r="A356" s="40"/>
      <c r="B356" s="41"/>
      <c r="C356" s="42"/>
      <c r="D356" s="220" t="s">
        <v>138</v>
      </c>
      <c r="E356" s="42"/>
      <c r="F356" s="221" t="s">
        <v>679</v>
      </c>
      <c r="G356" s="42"/>
      <c r="H356" s="42"/>
      <c r="I356" s="222"/>
      <c r="J356" s="42"/>
      <c r="K356" s="42"/>
      <c r="L356" s="46"/>
      <c r="M356" s="223"/>
      <c r="N356" s="224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138</v>
      </c>
      <c r="AU356" s="19" t="s">
        <v>83</v>
      </c>
    </row>
    <row r="357" s="2" customFormat="1">
      <c r="A357" s="40"/>
      <c r="B357" s="41"/>
      <c r="C357" s="42"/>
      <c r="D357" s="225" t="s">
        <v>140</v>
      </c>
      <c r="E357" s="42"/>
      <c r="F357" s="226" t="s">
        <v>680</v>
      </c>
      <c r="G357" s="42"/>
      <c r="H357" s="42"/>
      <c r="I357" s="222"/>
      <c r="J357" s="42"/>
      <c r="K357" s="42"/>
      <c r="L357" s="46"/>
      <c r="M357" s="223"/>
      <c r="N357" s="224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140</v>
      </c>
      <c r="AU357" s="19" t="s">
        <v>83</v>
      </c>
    </row>
    <row r="358" s="2" customFormat="1">
      <c r="A358" s="40"/>
      <c r="B358" s="41"/>
      <c r="C358" s="42"/>
      <c r="D358" s="220" t="s">
        <v>249</v>
      </c>
      <c r="E358" s="42"/>
      <c r="F358" s="238" t="s">
        <v>681</v>
      </c>
      <c r="G358" s="42"/>
      <c r="H358" s="42"/>
      <c r="I358" s="222"/>
      <c r="J358" s="42"/>
      <c r="K358" s="42"/>
      <c r="L358" s="46"/>
      <c r="M358" s="223"/>
      <c r="N358" s="224"/>
      <c r="O358" s="86"/>
      <c r="P358" s="86"/>
      <c r="Q358" s="86"/>
      <c r="R358" s="86"/>
      <c r="S358" s="86"/>
      <c r="T358" s="87"/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T358" s="19" t="s">
        <v>249</v>
      </c>
      <c r="AU358" s="19" t="s">
        <v>83</v>
      </c>
    </row>
    <row r="359" s="2" customFormat="1" ht="16.5" customHeight="1">
      <c r="A359" s="40"/>
      <c r="B359" s="41"/>
      <c r="C359" s="207" t="s">
        <v>682</v>
      </c>
      <c r="D359" s="207" t="s">
        <v>131</v>
      </c>
      <c r="E359" s="208" t="s">
        <v>683</v>
      </c>
      <c r="F359" s="209" t="s">
        <v>684</v>
      </c>
      <c r="G359" s="210" t="s">
        <v>165</v>
      </c>
      <c r="H359" s="211">
        <v>71.620000000000005</v>
      </c>
      <c r="I359" s="212"/>
      <c r="J359" s="213">
        <f>ROUND(I359*H359,2)</f>
        <v>0</v>
      </c>
      <c r="K359" s="209" t="s">
        <v>135</v>
      </c>
      <c r="L359" s="46"/>
      <c r="M359" s="214" t="s">
        <v>19</v>
      </c>
      <c r="N359" s="215" t="s">
        <v>44</v>
      </c>
      <c r="O359" s="86"/>
      <c r="P359" s="216">
        <f>O359*H359</f>
        <v>0</v>
      </c>
      <c r="Q359" s="216">
        <v>0.0013500000000000001</v>
      </c>
      <c r="R359" s="216">
        <f>Q359*H359</f>
        <v>0.096687000000000009</v>
      </c>
      <c r="S359" s="216">
        <v>0</v>
      </c>
      <c r="T359" s="217">
        <f>S359*H359</f>
        <v>0</v>
      </c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R359" s="218" t="s">
        <v>206</v>
      </c>
      <c r="AT359" s="218" t="s">
        <v>131</v>
      </c>
      <c r="AU359" s="218" t="s">
        <v>83</v>
      </c>
      <c r="AY359" s="19" t="s">
        <v>128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9" t="s">
        <v>81</v>
      </c>
      <c r="BK359" s="219">
        <f>ROUND(I359*H359,2)</f>
        <v>0</v>
      </c>
      <c r="BL359" s="19" t="s">
        <v>206</v>
      </c>
      <c r="BM359" s="218" t="s">
        <v>685</v>
      </c>
    </row>
    <row r="360" s="2" customFormat="1">
      <c r="A360" s="40"/>
      <c r="B360" s="41"/>
      <c r="C360" s="42"/>
      <c r="D360" s="220" t="s">
        <v>138</v>
      </c>
      <c r="E360" s="42"/>
      <c r="F360" s="221" t="s">
        <v>686</v>
      </c>
      <c r="G360" s="42"/>
      <c r="H360" s="42"/>
      <c r="I360" s="222"/>
      <c r="J360" s="42"/>
      <c r="K360" s="42"/>
      <c r="L360" s="46"/>
      <c r="M360" s="223"/>
      <c r="N360" s="224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138</v>
      </c>
      <c r="AU360" s="19" t="s">
        <v>83</v>
      </c>
    </row>
    <row r="361" s="2" customFormat="1">
      <c r="A361" s="40"/>
      <c r="B361" s="41"/>
      <c r="C361" s="42"/>
      <c r="D361" s="225" t="s">
        <v>140</v>
      </c>
      <c r="E361" s="42"/>
      <c r="F361" s="226" t="s">
        <v>687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140</v>
      </c>
      <c r="AU361" s="19" t="s">
        <v>83</v>
      </c>
    </row>
    <row r="362" s="2" customFormat="1">
      <c r="A362" s="40"/>
      <c r="B362" s="41"/>
      <c r="C362" s="42"/>
      <c r="D362" s="220" t="s">
        <v>249</v>
      </c>
      <c r="E362" s="42"/>
      <c r="F362" s="238" t="s">
        <v>688</v>
      </c>
      <c r="G362" s="42"/>
      <c r="H362" s="42"/>
      <c r="I362" s="222"/>
      <c r="J362" s="42"/>
      <c r="K362" s="42"/>
      <c r="L362" s="46"/>
      <c r="M362" s="223"/>
      <c r="N362" s="224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249</v>
      </c>
      <c r="AU362" s="19" t="s">
        <v>83</v>
      </c>
    </row>
    <row r="363" s="13" customFormat="1">
      <c r="A363" s="13"/>
      <c r="B363" s="227"/>
      <c r="C363" s="228"/>
      <c r="D363" s="220" t="s">
        <v>142</v>
      </c>
      <c r="E363" s="229" t="s">
        <v>19</v>
      </c>
      <c r="F363" s="230" t="s">
        <v>375</v>
      </c>
      <c r="G363" s="228"/>
      <c r="H363" s="231">
        <v>71.620000000000005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142</v>
      </c>
      <c r="AU363" s="237" t="s">
        <v>83</v>
      </c>
      <c r="AV363" s="13" t="s">
        <v>83</v>
      </c>
      <c r="AW363" s="13" t="s">
        <v>35</v>
      </c>
      <c r="AX363" s="13" t="s">
        <v>81</v>
      </c>
      <c r="AY363" s="237" t="s">
        <v>128</v>
      </c>
    </row>
    <row r="364" s="2" customFormat="1" ht="16.5" customHeight="1">
      <c r="A364" s="40"/>
      <c r="B364" s="41"/>
      <c r="C364" s="207" t="s">
        <v>689</v>
      </c>
      <c r="D364" s="207" t="s">
        <v>131</v>
      </c>
      <c r="E364" s="208" t="s">
        <v>690</v>
      </c>
      <c r="F364" s="209" t="s">
        <v>691</v>
      </c>
      <c r="G364" s="210" t="s">
        <v>205</v>
      </c>
      <c r="H364" s="211">
        <v>8</v>
      </c>
      <c r="I364" s="212"/>
      <c r="J364" s="213">
        <f>ROUND(I364*H364,2)</f>
        <v>0</v>
      </c>
      <c r="K364" s="209" t="s">
        <v>135</v>
      </c>
      <c r="L364" s="46"/>
      <c r="M364" s="214" t="s">
        <v>19</v>
      </c>
      <c r="N364" s="215" t="s">
        <v>44</v>
      </c>
      <c r="O364" s="86"/>
      <c r="P364" s="216">
        <f>O364*H364</f>
        <v>0</v>
      </c>
      <c r="Q364" s="216">
        <v>0.00025000000000000001</v>
      </c>
      <c r="R364" s="216">
        <f>Q364*H364</f>
        <v>0.002</v>
      </c>
      <c r="S364" s="216">
        <v>0</v>
      </c>
      <c r="T364" s="217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8" t="s">
        <v>206</v>
      </c>
      <c r="AT364" s="218" t="s">
        <v>131</v>
      </c>
      <c r="AU364" s="218" t="s">
        <v>83</v>
      </c>
      <c r="AY364" s="19" t="s">
        <v>128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81</v>
      </c>
      <c r="BK364" s="219">
        <f>ROUND(I364*H364,2)</f>
        <v>0</v>
      </c>
      <c r="BL364" s="19" t="s">
        <v>206</v>
      </c>
      <c r="BM364" s="218" t="s">
        <v>692</v>
      </c>
    </row>
    <row r="365" s="2" customFormat="1">
      <c r="A365" s="40"/>
      <c r="B365" s="41"/>
      <c r="C365" s="42"/>
      <c r="D365" s="220" t="s">
        <v>138</v>
      </c>
      <c r="E365" s="42"/>
      <c r="F365" s="221" t="s">
        <v>693</v>
      </c>
      <c r="G365" s="42"/>
      <c r="H365" s="42"/>
      <c r="I365" s="222"/>
      <c r="J365" s="42"/>
      <c r="K365" s="42"/>
      <c r="L365" s="46"/>
      <c r="M365" s="223"/>
      <c r="N365" s="224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138</v>
      </c>
      <c r="AU365" s="19" t="s">
        <v>83</v>
      </c>
    </row>
    <row r="366" s="2" customFormat="1">
      <c r="A366" s="40"/>
      <c r="B366" s="41"/>
      <c r="C366" s="42"/>
      <c r="D366" s="225" t="s">
        <v>140</v>
      </c>
      <c r="E366" s="42"/>
      <c r="F366" s="226" t="s">
        <v>694</v>
      </c>
      <c r="G366" s="42"/>
      <c r="H366" s="42"/>
      <c r="I366" s="222"/>
      <c r="J366" s="42"/>
      <c r="K366" s="42"/>
      <c r="L366" s="46"/>
      <c r="M366" s="223"/>
      <c r="N366" s="224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140</v>
      </c>
      <c r="AU366" s="19" t="s">
        <v>83</v>
      </c>
    </row>
    <row r="367" s="2" customFormat="1">
      <c r="A367" s="40"/>
      <c r="B367" s="41"/>
      <c r="C367" s="42"/>
      <c r="D367" s="220" t="s">
        <v>249</v>
      </c>
      <c r="E367" s="42"/>
      <c r="F367" s="238" t="s">
        <v>695</v>
      </c>
      <c r="G367" s="42"/>
      <c r="H367" s="42"/>
      <c r="I367" s="222"/>
      <c r="J367" s="42"/>
      <c r="K367" s="42"/>
      <c r="L367" s="46"/>
      <c r="M367" s="223"/>
      <c r="N367" s="224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249</v>
      </c>
      <c r="AU367" s="19" t="s">
        <v>83</v>
      </c>
    </row>
    <row r="368" s="13" customFormat="1">
      <c r="A368" s="13"/>
      <c r="B368" s="227"/>
      <c r="C368" s="228"/>
      <c r="D368" s="220" t="s">
        <v>142</v>
      </c>
      <c r="E368" s="229" t="s">
        <v>19</v>
      </c>
      <c r="F368" s="230" t="s">
        <v>182</v>
      </c>
      <c r="G368" s="228"/>
      <c r="H368" s="231">
        <v>8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142</v>
      </c>
      <c r="AU368" s="237" t="s">
        <v>83</v>
      </c>
      <c r="AV368" s="13" t="s">
        <v>83</v>
      </c>
      <c r="AW368" s="13" t="s">
        <v>35</v>
      </c>
      <c r="AX368" s="13" t="s">
        <v>81</v>
      </c>
      <c r="AY368" s="237" t="s">
        <v>128</v>
      </c>
    </row>
    <row r="369" s="2" customFormat="1" ht="16.5" customHeight="1">
      <c r="A369" s="40"/>
      <c r="B369" s="41"/>
      <c r="C369" s="207" t="s">
        <v>696</v>
      </c>
      <c r="D369" s="207" t="s">
        <v>131</v>
      </c>
      <c r="E369" s="208" t="s">
        <v>697</v>
      </c>
      <c r="F369" s="209" t="s">
        <v>698</v>
      </c>
      <c r="G369" s="210" t="s">
        <v>165</v>
      </c>
      <c r="H369" s="211">
        <v>111.7</v>
      </c>
      <c r="I369" s="212"/>
      <c r="J369" s="213">
        <f>ROUND(I369*H369,2)</f>
        <v>0</v>
      </c>
      <c r="K369" s="209" t="s">
        <v>436</v>
      </c>
      <c r="L369" s="46"/>
      <c r="M369" s="214" t="s">
        <v>19</v>
      </c>
      <c r="N369" s="215" t="s">
        <v>44</v>
      </c>
      <c r="O369" s="86"/>
      <c r="P369" s="216">
        <f>O369*H369</f>
        <v>0</v>
      </c>
      <c r="Q369" s="216">
        <v>0.0016299999999999999</v>
      </c>
      <c r="R369" s="216">
        <f>Q369*H369</f>
        <v>0.18207100000000001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206</v>
      </c>
      <c r="AT369" s="218" t="s">
        <v>131</v>
      </c>
      <c r="AU369" s="218" t="s">
        <v>83</v>
      </c>
      <c r="AY369" s="19" t="s">
        <v>128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81</v>
      </c>
      <c r="BK369" s="219">
        <f>ROUND(I369*H369,2)</f>
        <v>0</v>
      </c>
      <c r="BL369" s="19" t="s">
        <v>206</v>
      </c>
      <c r="BM369" s="218" t="s">
        <v>699</v>
      </c>
    </row>
    <row r="370" s="2" customFormat="1">
      <c r="A370" s="40"/>
      <c r="B370" s="41"/>
      <c r="C370" s="42"/>
      <c r="D370" s="220" t="s">
        <v>138</v>
      </c>
      <c r="E370" s="42"/>
      <c r="F370" s="221" t="s">
        <v>700</v>
      </c>
      <c r="G370" s="42"/>
      <c r="H370" s="42"/>
      <c r="I370" s="222"/>
      <c r="J370" s="42"/>
      <c r="K370" s="42"/>
      <c r="L370" s="46"/>
      <c r="M370" s="223"/>
      <c r="N370" s="224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138</v>
      </c>
      <c r="AU370" s="19" t="s">
        <v>83</v>
      </c>
    </row>
    <row r="371" s="2" customFormat="1">
      <c r="A371" s="40"/>
      <c r="B371" s="41"/>
      <c r="C371" s="42"/>
      <c r="D371" s="220" t="s">
        <v>249</v>
      </c>
      <c r="E371" s="42"/>
      <c r="F371" s="238" t="s">
        <v>701</v>
      </c>
      <c r="G371" s="42"/>
      <c r="H371" s="42"/>
      <c r="I371" s="222"/>
      <c r="J371" s="42"/>
      <c r="K371" s="42"/>
      <c r="L371" s="46"/>
      <c r="M371" s="223"/>
      <c r="N371" s="224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249</v>
      </c>
      <c r="AU371" s="19" t="s">
        <v>83</v>
      </c>
    </row>
    <row r="372" s="13" customFormat="1">
      <c r="A372" s="13"/>
      <c r="B372" s="227"/>
      <c r="C372" s="228"/>
      <c r="D372" s="220" t="s">
        <v>142</v>
      </c>
      <c r="E372" s="229" t="s">
        <v>19</v>
      </c>
      <c r="F372" s="230" t="s">
        <v>447</v>
      </c>
      <c r="G372" s="228"/>
      <c r="H372" s="231">
        <v>111.7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142</v>
      </c>
      <c r="AU372" s="237" t="s">
        <v>83</v>
      </c>
      <c r="AV372" s="13" t="s">
        <v>83</v>
      </c>
      <c r="AW372" s="13" t="s">
        <v>35</v>
      </c>
      <c r="AX372" s="13" t="s">
        <v>81</v>
      </c>
      <c r="AY372" s="237" t="s">
        <v>128</v>
      </c>
    </row>
    <row r="373" s="2" customFormat="1" ht="16.5" customHeight="1">
      <c r="A373" s="40"/>
      <c r="B373" s="41"/>
      <c r="C373" s="207" t="s">
        <v>702</v>
      </c>
      <c r="D373" s="207" t="s">
        <v>131</v>
      </c>
      <c r="E373" s="208" t="s">
        <v>703</v>
      </c>
      <c r="F373" s="209" t="s">
        <v>704</v>
      </c>
      <c r="G373" s="210" t="s">
        <v>165</v>
      </c>
      <c r="H373" s="211">
        <v>130</v>
      </c>
      <c r="I373" s="212"/>
      <c r="J373" s="213">
        <f>ROUND(I373*H373,2)</f>
        <v>0</v>
      </c>
      <c r="K373" s="209" t="s">
        <v>135</v>
      </c>
      <c r="L373" s="46"/>
      <c r="M373" s="214" t="s">
        <v>19</v>
      </c>
      <c r="N373" s="215" t="s">
        <v>44</v>
      </c>
      <c r="O373" s="86"/>
      <c r="P373" s="216">
        <f>O373*H373</f>
        <v>0</v>
      </c>
      <c r="Q373" s="216">
        <v>0.0021700000000000001</v>
      </c>
      <c r="R373" s="216">
        <f>Q373*H373</f>
        <v>0.28210000000000002</v>
      </c>
      <c r="S373" s="216">
        <v>0</v>
      </c>
      <c r="T373" s="21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8" t="s">
        <v>206</v>
      </c>
      <c r="AT373" s="218" t="s">
        <v>131</v>
      </c>
      <c r="AU373" s="218" t="s">
        <v>83</v>
      </c>
      <c r="AY373" s="19" t="s">
        <v>128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9" t="s">
        <v>81</v>
      </c>
      <c r="BK373" s="219">
        <f>ROUND(I373*H373,2)</f>
        <v>0</v>
      </c>
      <c r="BL373" s="19" t="s">
        <v>206</v>
      </c>
      <c r="BM373" s="218" t="s">
        <v>705</v>
      </c>
    </row>
    <row r="374" s="2" customFormat="1">
      <c r="A374" s="40"/>
      <c r="B374" s="41"/>
      <c r="C374" s="42"/>
      <c r="D374" s="220" t="s">
        <v>138</v>
      </c>
      <c r="E374" s="42"/>
      <c r="F374" s="221" t="s">
        <v>706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138</v>
      </c>
      <c r="AU374" s="19" t="s">
        <v>83</v>
      </c>
    </row>
    <row r="375" s="2" customFormat="1">
      <c r="A375" s="40"/>
      <c r="B375" s="41"/>
      <c r="C375" s="42"/>
      <c r="D375" s="225" t="s">
        <v>140</v>
      </c>
      <c r="E375" s="42"/>
      <c r="F375" s="226" t="s">
        <v>707</v>
      </c>
      <c r="G375" s="42"/>
      <c r="H375" s="42"/>
      <c r="I375" s="222"/>
      <c r="J375" s="42"/>
      <c r="K375" s="42"/>
      <c r="L375" s="46"/>
      <c r="M375" s="223"/>
      <c r="N375" s="224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140</v>
      </c>
      <c r="AU375" s="19" t="s">
        <v>83</v>
      </c>
    </row>
    <row r="376" s="2" customFormat="1">
      <c r="A376" s="40"/>
      <c r="B376" s="41"/>
      <c r="C376" s="42"/>
      <c r="D376" s="220" t="s">
        <v>249</v>
      </c>
      <c r="E376" s="42"/>
      <c r="F376" s="238" t="s">
        <v>708</v>
      </c>
      <c r="G376" s="42"/>
      <c r="H376" s="42"/>
      <c r="I376" s="222"/>
      <c r="J376" s="42"/>
      <c r="K376" s="42"/>
      <c r="L376" s="46"/>
      <c r="M376" s="223"/>
      <c r="N376" s="224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249</v>
      </c>
      <c r="AU376" s="19" t="s">
        <v>83</v>
      </c>
    </row>
    <row r="377" s="13" customFormat="1">
      <c r="A377" s="13"/>
      <c r="B377" s="227"/>
      <c r="C377" s="228"/>
      <c r="D377" s="220" t="s">
        <v>142</v>
      </c>
      <c r="E377" s="229" t="s">
        <v>19</v>
      </c>
      <c r="F377" s="230" t="s">
        <v>709</v>
      </c>
      <c r="G377" s="228"/>
      <c r="H377" s="231">
        <v>130</v>
      </c>
      <c r="I377" s="232"/>
      <c r="J377" s="228"/>
      <c r="K377" s="228"/>
      <c r="L377" s="233"/>
      <c r="M377" s="234"/>
      <c r="N377" s="235"/>
      <c r="O377" s="235"/>
      <c r="P377" s="235"/>
      <c r="Q377" s="235"/>
      <c r="R377" s="235"/>
      <c r="S377" s="235"/>
      <c r="T377" s="236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7" t="s">
        <v>142</v>
      </c>
      <c r="AU377" s="237" t="s">
        <v>83</v>
      </c>
      <c r="AV377" s="13" t="s">
        <v>83</v>
      </c>
      <c r="AW377" s="13" t="s">
        <v>35</v>
      </c>
      <c r="AX377" s="13" t="s">
        <v>81</v>
      </c>
      <c r="AY377" s="237" t="s">
        <v>128</v>
      </c>
    </row>
    <row r="378" s="2" customFormat="1" ht="21.75" customHeight="1">
      <c r="A378" s="40"/>
      <c r="B378" s="41"/>
      <c r="C378" s="207" t="s">
        <v>710</v>
      </c>
      <c r="D378" s="207" t="s">
        <v>131</v>
      </c>
      <c r="E378" s="208" t="s">
        <v>711</v>
      </c>
      <c r="F378" s="209" t="s">
        <v>712</v>
      </c>
      <c r="G378" s="210" t="s">
        <v>179</v>
      </c>
      <c r="H378" s="211">
        <v>0.66600000000000004</v>
      </c>
      <c r="I378" s="212"/>
      <c r="J378" s="213">
        <f>ROUND(I378*H378,2)</f>
        <v>0</v>
      </c>
      <c r="K378" s="209" t="s">
        <v>135</v>
      </c>
      <c r="L378" s="46"/>
      <c r="M378" s="214" t="s">
        <v>19</v>
      </c>
      <c r="N378" s="215" t="s">
        <v>44</v>
      </c>
      <c r="O378" s="86"/>
      <c r="P378" s="216">
        <f>O378*H378</f>
        <v>0</v>
      </c>
      <c r="Q378" s="216">
        <v>0</v>
      </c>
      <c r="R378" s="216">
        <f>Q378*H378</f>
        <v>0</v>
      </c>
      <c r="S378" s="216">
        <v>0</v>
      </c>
      <c r="T378" s="217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8" t="s">
        <v>206</v>
      </c>
      <c r="AT378" s="218" t="s">
        <v>131</v>
      </c>
      <c r="AU378" s="218" t="s">
        <v>83</v>
      </c>
      <c r="AY378" s="19" t="s">
        <v>128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9" t="s">
        <v>81</v>
      </c>
      <c r="BK378" s="219">
        <f>ROUND(I378*H378,2)</f>
        <v>0</v>
      </c>
      <c r="BL378" s="19" t="s">
        <v>206</v>
      </c>
      <c r="BM378" s="218" t="s">
        <v>713</v>
      </c>
    </row>
    <row r="379" s="2" customFormat="1">
      <c r="A379" s="40"/>
      <c r="B379" s="41"/>
      <c r="C379" s="42"/>
      <c r="D379" s="220" t="s">
        <v>138</v>
      </c>
      <c r="E379" s="42"/>
      <c r="F379" s="221" t="s">
        <v>714</v>
      </c>
      <c r="G379" s="42"/>
      <c r="H379" s="42"/>
      <c r="I379" s="222"/>
      <c r="J379" s="42"/>
      <c r="K379" s="42"/>
      <c r="L379" s="46"/>
      <c r="M379" s="223"/>
      <c r="N379" s="224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138</v>
      </c>
      <c r="AU379" s="19" t="s">
        <v>83</v>
      </c>
    </row>
    <row r="380" s="2" customFormat="1">
      <c r="A380" s="40"/>
      <c r="B380" s="41"/>
      <c r="C380" s="42"/>
      <c r="D380" s="225" t="s">
        <v>140</v>
      </c>
      <c r="E380" s="42"/>
      <c r="F380" s="226" t="s">
        <v>715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140</v>
      </c>
      <c r="AU380" s="19" t="s">
        <v>83</v>
      </c>
    </row>
    <row r="381" s="12" customFormat="1" ht="22.8" customHeight="1">
      <c r="A381" s="12"/>
      <c r="B381" s="191"/>
      <c r="C381" s="192"/>
      <c r="D381" s="193" t="s">
        <v>72</v>
      </c>
      <c r="E381" s="205" t="s">
        <v>259</v>
      </c>
      <c r="F381" s="205" t="s">
        <v>260</v>
      </c>
      <c r="G381" s="192"/>
      <c r="H381" s="192"/>
      <c r="I381" s="195"/>
      <c r="J381" s="206">
        <f>BK381</f>
        <v>0</v>
      </c>
      <c r="K381" s="192"/>
      <c r="L381" s="197"/>
      <c r="M381" s="198"/>
      <c r="N381" s="199"/>
      <c r="O381" s="199"/>
      <c r="P381" s="200">
        <f>SUM(P382:P391)</f>
        <v>0</v>
      </c>
      <c r="Q381" s="199"/>
      <c r="R381" s="200">
        <f>SUM(R382:R391)</f>
        <v>0.020799999999999999</v>
      </c>
      <c r="S381" s="199"/>
      <c r="T381" s="201">
        <f>SUM(T382:T391)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02" t="s">
        <v>83</v>
      </c>
      <c r="AT381" s="203" t="s">
        <v>72</v>
      </c>
      <c r="AU381" s="203" t="s">
        <v>81</v>
      </c>
      <c r="AY381" s="202" t="s">
        <v>128</v>
      </c>
      <c r="BK381" s="204">
        <f>SUM(BK382:BK391)</f>
        <v>0</v>
      </c>
    </row>
    <row r="382" s="2" customFormat="1" ht="16.5" customHeight="1">
      <c r="A382" s="40"/>
      <c r="B382" s="41"/>
      <c r="C382" s="207" t="s">
        <v>716</v>
      </c>
      <c r="D382" s="207" t="s">
        <v>131</v>
      </c>
      <c r="E382" s="208" t="s">
        <v>717</v>
      </c>
      <c r="F382" s="209" t="s">
        <v>718</v>
      </c>
      <c r="G382" s="210" t="s">
        <v>205</v>
      </c>
      <c r="H382" s="211">
        <v>8</v>
      </c>
      <c r="I382" s="212"/>
      <c r="J382" s="213">
        <f>ROUND(I382*H382,2)</f>
        <v>0</v>
      </c>
      <c r="K382" s="209" t="s">
        <v>135</v>
      </c>
      <c r="L382" s="46"/>
      <c r="M382" s="214" t="s">
        <v>19</v>
      </c>
      <c r="N382" s="215" t="s">
        <v>44</v>
      </c>
      <c r="O382" s="86"/>
      <c r="P382" s="216">
        <f>O382*H382</f>
        <v>0</v>
      </c>
      <c r="Q382" s="216">
        <v>0</v>
      </c>
      <c r="R382" s="216">
        <f>Q382*H382</f>
        <v>0</v>
      </c>
      <c r="S382" s="216">
        <v>0</v>
      </c>
      <c r="T382" s="217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8" t="s">
        <v>206</v>
      </c>
      <c r="AT382" s="218" t="s">
        <v>131</v>
      </c>
      <c r="AU382" s="218" t="s">
        <v>83</v>
      </c>
      <c r="AY382" s="19" t="s">
        <v>128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9" t="s">
        <v>81</v>
      </c>
      <c r="BK382" s="219">
        <f>ROUND(I382*H382,2)</f>
        <v>0</v>
      </c>
      <c r="BL382" s="19" t="s">
        <v>206</v>
      </c>
      <c r="BM382" s="218" t="s">
        <v>719</v>
      </c>
    </row>
    <row r="383" s="2" customFormat="1">
      <c r="A383" s="40"/>
      <c r="B383" s="41"/>
      <c r="C383" s="42"/>
      <c r="D383" s="220" t="s">
        <v>138</v>
      </c>
      <c r="E383" s="42"/>
      <c r="F383" s="221" t="s">
        <v>720</v>
      </c>
      <c r="G383" s="42"/>
      <c r="H383" s="42"/>
      <c r="I383" s="222"/>
      <c r="J383" s="42"/>
      <c r="K383" s="42"/>
      <c r="L383" s="46"/>
      <c r="M383" s="223"/>
      <c r="N383" s="224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138</v>
      </c>
      <c r="AU383" s="19" t="s">
        <v>83</v>
      </c>
    </row>
    <row r="384" s="2" customFormat="1">
      <c r="A384" s="40"/>
      <c r="B384" s="41"/>
      <c r="C384" s="42"/>
      <c r="D384" s="225" t="s">
        <v>140</v>
      </c>
      <c r="E384" s="42"/>
      <c r="F384" s="226" t="s">
        <v>721</v>
      </c>
      <c r="G384" s="42"/>
      <c r="H384" s="42"/>
      <c r="I384" s="222"/>
      <c r="J384" s="42"/>
      <c r="K384" s="42"/>
      <c r="L384" s="46"/>
      <c r="M384" s="223"/>
      <c r="N384" s="224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140</v>
      </c>
      <c r="AU384" s="19" t="s">
        <v>83</v>
      </c>
    </row>
    <row r="385" s="2" customFormat="1">
      <c r="A385" s="40"/>
      <c r="B385" s="41"/>
      <c r="C385" s="42"/>
      <c r="D385" s="220" t="s">
        <v>249</v>
      </c>
      <c r="E385" s="42"/>
      <c r="F385" s="238" t="s">
        <v>722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249</v>
      </c>
      <c r="AU385" s="19" t="s">
        <v>83</v>
      </c>
    </row>
    <row r="386" s="13" customFormat="1">
      <c r="A386" s="13"/>
      <c r="B386" s="227"/>
      <c r="C386" s="228"/>
      <c r="D386" s="220" t="s">
        <v>142</v>
      </c>
      <c r="E386" s="229" t="s">
        <v>19</v>
      </c>
      <c r="F386" s="230" t="s">
        <v>182</v>
      </c>
      <c r="G386" s="228"/>
      <c r="H386" s="231">
        <v>8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142</v>
      </c>
      <c r="AU386" s="237" t="s">
        <v>83</v>
      </c>
      <c r="AV386" s="13" t="s">
        <v>83</v>
      </c>
      <c r="AW386" s="13" t="s">
        <v>35</v>
      </c>
      <c r="AX386" s="13" t="s">
        <v>81</v>
      </c>
      <c r="AY386" s="237" t="s">
        <v>128</v>
      </c>
    </row>
    <row r="387" s="2" customFormat="1" ht="16.5" customHeight="1">
      <c r="A387" s="40"/>
      <c r="B387" s="41"/>
      <c r="C387" s="264" t="s">
        <v>723</v>
      </c>
      <c r="D387" s="264" t="s">
        <v>397</v>
      </c>
      <c r="E387" s="265" t="s">
        <v>724</v>
      </c>
      <c r="F387" s="266" t="s">
        <v>725</v>
      </c>
      <c r="G387" s="267" t="s">
        <v>205</v>
      </c>
      <c r="H387" s="268">
        <v>8</v>
      </c>
      <c r="I387" s="269"/>
      <c r="J387" s="270">
        <f>ROUND(I387*H387,2)</f>
        <v>0</v>
      </c>
      <c r="K387" s="266" t="s">
        <v>158</v>
      </c>
      <c r="L387" s="271"/>
      <c r="M387" s="272" t="s">
        <v>19</v>
      </c>
      <c r="N387" s="273" t="s">
        <v>44</v>
      </c>
      <c r="O387" s="86"/>
      <c r="P387" s="216">
        <f>O387*H387</f>
        <v>0</v>
      </c>
      <c r="Q387" s="216">
        <v>0.0025999999999999999</v>
      </c>
      <c r="R387" s="216">
        <f>Q387*H387</f>
        <v>0.020799999999999999</v>
      </c>
      <c r="S387" s="216">
        <v>0</v>
      </c>
      <c r="T387" s="217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8" t="s">
        <v>401</v>
      </c>
      <c r="AT387" s="218" t="s">
        <v>397</v>
      </c>
      <c r="AU387" s="218" t="s">
        <v>83</v>
      </c>
      <c r="AY387" s="19" t="s">
        <v>128</v>
      </c>
      <c r="BE387" s="219">
        <f>IF(N387="základní",J387,0)</f>
        <v>0</v>
      </c>
      <c r="BF387" s="219">
        <f>IF(N387="snížená",J387,0)</f>
        <v>0</v>
      </c>
      <c r="BG387" s="219">
        <f>IF(N387="zákl. přenesená",J387,0)</f>
        <v>0</v>
      </c>
      <c r="BH387" s="219">
        <f>IF(N387="sníž. přenesená",J387,0)</f>
        <v>0</v>
      </c>
      <c r="BI387" s="219">
        <f>IF(N387="nulová",J387,0)</f>
        <v>0</v>
      </c>
      <c r="BJ387" s="19" t="s">
        <v>81</v>
      </c>
      <c r="BK387" s="219">
        <f>ROUND(I387*H387,2)</f>
        <v>0</v>
      </c>
      <c r="BL387" s="19" t="s">
        <v>206</v>
      </c>
      <c r="BM387" s="218" t="s">
        <v>726</v>
      </c>
    </row>
    <row r="388" s="2" customFormat="1">
      <c r="A388" s="40"/>
      <c r="B388" s="41"/>
      <c r="C388" s="42"/>
      <c r="D388" s="220" t="s">
        <v>138</v>
      </c>
      <c r="E388" s="42"/>
      <c r="F388" s="221" t="s">
        <v>725</v>
      </c>
      <c r="G388" s="42"/>
      <c r="H388" s="42"/>
      <c r="I388" s="222"/>
      <c r="J388" s="42"/>
      <c r="K388" s="42"/>
      <c r="L388" s="46"/>
      <c r="M388" s="223"/>
      <c r="N388" s="224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138</v>
      </c>
      <c r="AU388" s="19" t="s">
        <v>83</v>
      </c>
    </row>
    <row r="389" s="2" customFormat="1" ht="21.75" customHeight="1">
      <c r="A389" s="40"/>
      <c r="B389" s="41"/>
      <c r="C389" s="207" t="s">
        <v>727</v>
      </c>
      <c r="D389" s="207" t="s">
        <v>131</v>
      </c>
      <c r="E389" s="208" t="s">
        <v>728</v>
      </c>
      <c r="F389" s="209" t="s">
        <v>729</v>
      </c>
      <c r="G389" s="210" t="s">
        <v>179</v>
      </c>
      <c r="H389" s="211">
        <v>0.021000000000000001</v>
      </c>
      <c r="I389" s="212"/>
      <c r="J389" s="213">
        <f>ROUND(I389*H389,2)</f>
        <v>0</v>
      </c>
      <c r="K389" s="209" t="s">
        <v>135</v>
      </c>
      <c r="L389" s="46"/>
      <c r="M389" s="214" t="s">
        <v>19</v>
      </c>
      <c r="N389" s="215" t="s">
        <v>44</v>
      </c>
      <c r="O389" s="86"/>
      <c r="P389" s="216">
        <f>O389*H389</f>
        <v>0</v>
      </c>
      <c r="Q389" s="216">
        <v>0</v>
      </c>
      <c r="R389" s="216">
        <f>Q389*H389</f>
        <v>0</v>
      </c>
      <c r="S389" s="216">
        <v>0</v>
      </c>
      <c r="T389" s="21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206</v>
      </c>
      <c r="AT389" s="218" t="s">
        <v>131</v>
      </c>
      <c r="AU389" s="218" t="s">
        <v>83</v>
      </c>
      <c r="AY389" s="19" t="s">
        <v>128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81</v>
      </c>
      <c r="BK389" s="219">
        <f>ROUND(I389*H389,2)</f>
        <v>0</v>
      </c>
      <c r="BL389" s="19" t="s">
        <v>206</v>
      </c>
      <c r="BM389" s="218" t="s">
        <v>730</v>
      </c>
    </row>
    <row r="390" s="2" customFormat="1">
      <c r="A390" s="40"/>
      <c r="B390" s="41"/>
      <c r="C390" s="42"/>
      <c r="D390" s="220" t="s">
        <v>138</v>
      </c>
      <c r="E390" s="42"/>
      <c r="F390" s="221" t="s">
        <v>731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138</v>
      </c>
      <c r="AU390" s="19" t="s">
        <v>83</v>
      </c>
    </row>
    <row r="391" s="2" customFormat="1">
      <c r="A391" s="40"/>
      <c r="B391" s="41"/>
      <c r="C391" s="42"/>
      <c r="D391" s="225" t="s">
        <v>140</v>
      </c>
      <c r="E391" s="42"/>
      <c r="F391" s="226" t="s">
        <v>732</v>
      </c>
      <c r="G391" s="42"/>
      <c r="H391" s="42"/>
      <c r="I391" s="222"/>
      <c r="J391" s="42"/>
      <c r="K391" s="42"/>
      <c r="L391" s="46"/>
      <c r="M391" s="274"/>
      <c r="N391" s="275"/>
      <c r="O391" s="276"/>
      <c r="P391" s="276"/>
      <c r="Q391" s="276"/>
      <c r="R391" s="276"/>
      <c r="S391" s="276"/>
      <c r="T391" s="27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140</v>
      </c>
      <c r="AU391" s="19" t="s">
        <v>83</v>
      </c>
    </row>
    <row r="392" s="2" customFormat="1" ht="6.96" customHeight="1">
      <c r="A392" s="40"/>
      <c r="B392" s="61"/>
      <c r="C392" s="62"/>
      <c r="D392" s="62"/>
      <c r="E392" s="62"/>
      <c r="F392" s="62"/>
      <c r="G392" s="62"/>
      <c r="H392" s="62"/>
      <c r="I392" s="62"/>
      <c r="J392" s="62"/>
      <c r="K392" s="62"/>
      <c r="L392" s="46"/>
      <c r="M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</row>
  </sheetData>
  <sheetProtection sheet="1" autoFilter="0" formatColumns="0" formatRows="0" objects="1" scenarios="1" spinCount="100000" saltValue="hs2JJXfrD/ZuogJ4MKC4Gs0GUiS1pK91Gzz8a/MENiHXmQoOHNbtnUGg5QcV4ZWa/iNDa/dKBy4ZuwwGrU+M6w==" hashValue="/+MT23Lv8+gETOCTtMmauMVW8UAZMNiTT0cQitGeT3X1HxjM5Rqw39RlGXKDlo/qZzXADQHKNsZVIbl/PQ+pJQ==" algorithmName="SHA-512" password="CA9C"/>
  <autoFilter ref="C90:K39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4_01/314231115"/>
    <hyperlink ref="F100" r:id="rId2" display="VV0011"/>
    <hyperlink ref="F103" r:id="rId3" display="https://podminky.urs.cz/item/CS_URS_2024_01/314272576"/>
    <hyperlink ref="F107" r:id="rId4" display="https://podminky.urs.cz/item/CS_URS_2024_01/340271021"/>
    <hyperlink ref="F115" r:id="rId5" display="https://podminky.urs.cz/item/CS_URS_2024_01/345311106"/>
    <hyperlink ref="F118" r:id="rId6" display="VV0003"/>
    <hyperlink ref="F121" r:id="rId7" display="https://podminky.urs.cz/item/CS_URS_2024_01/345351005"/>
    <hyperlink ref="F124" r:id="rId8" display="VV0004"/>
    <hyperlink ref="F127" r:id="rId9" display="https://podminky.urs.cz/item/CS_URS_2024_01/345351006"/>
    <hyperlink ref="F134" r:id="rId10" display="https://podminky.urs.cz/item/CS_URS_2024_01/612142002"/>
    <hyperlink ref="F137" r:id="rId11" display="https://podminky.urs.cz/item/CS_URS_2024_01/622131121"/>
    <hyperlink ref="F140" r:id="rId12" display="https://podminky.urs.cz/item/CS_URS_2024_01/622311111"/>
    <hyperlink ref="F149" r:id="rId13" display="https://podminky.urs.cz/item/CS_URS_2024_01/632450121"/>
    <hyperlink ref="F156" r:id="rId14" display="https://podminky.urs.cz/item/CS_URS_2024_01/998011010"/>
    <hyperlink ref="F161" r:id="rId15" display="https://podminky.urs.cz/item/CS_URS_2024_01/712311101"/>
    <hyperlink ref="F164" r:id="rId16" display="VV0007"/>
    <hyperlink ref="F171" r:id="rId17" display="https://podminky.urs.cz/item/CS_URS_2024_01/712341559"/>
    <hyperlink ref="F174" r:id="rId18" display="VV0007"/>
    <hyperlink ref="F180" r:id="rId19" display="https://podminky.urs.cz/item/CS_URS_2024_01/712341715"/>
    <hyperlink ref="F187" r:id="rId20" display="https://podminky.urs.cz/item/CS_URS_2024_01/712363115"/>
    <hyperlink ref="F202" r:id="rId21" display="https://podminky.urs.cz/item/CS_URS_2024_01/712363358"/>
    <hyperlink ref="F207" r:id="rId22" display="https://podminky.urs.cz/item/CS_URS_2024_01/712363362"/>
    <hyperlink ref="F212" r:id="rId23" display="https://podminky.urs.cz/item/CS_URS_2024_01/712363604"/>
    <hyperlink ref="F221" r:id="rId24" display="https://podminky.urs.cz/item/CS_URS_2024_01/712363605"/>
    <hyperlink ref="F226" r:id="rId25" display="https://podminky.urs.cz/item/CS_URS_2024_01/712363606"/>
    <hyperlink ref="F231" r:id="rId26" display="https://podminky.urs.cz/item/CS_URS_2024_01/712861703"/>
    <hyperlink ref="F234" r:id="rId27" display="VV0008"/>
    <hyperlink ref="F240" r:id="rId28" display="https://podminky.urs.cz/item/CS_URS_2024_01/712998004"/>
    <hyperlink ref="F253" r:id="rId29" display="https://podminky.urs.cz/item/CS_URS_2024_01/712999003"/>
    <hyperlink ref="F260" r:id="rId30" display="https://podminky.urs.cz/item/CS_URS_2024_01/998712113"/>
    <hyperlink ref="F264" r:id="rId31" display="https://podminky.urs.cz/item/CS_URS_2024_01/713141151"/>
    <hyperlink ref="F272" r:id="rId32" display="https://podminky.urs.cz/item/CS_URS_2024_01/713141212"/>
    <hyperlink ref="F275" r:id="rId33" display="VV0009"/>
    <hyperlink ref="F281" r:id="rId34" display="https://podminky.urs.cz/item/CS_URS_2024_01/713141253"/>
    <hyperlink ref="F285" r:id="rId35" display="https://podminky.urs.cz/item/CS_URS_2024_01/713141311"/>
    <hyperlink ref="F293" r:id="rId36" display="https://podminky.urs.cz/item/CS_URS_2024_01/713141358"/>
    <hyperlink ref="F296" r:id="rId37" display="VV0010"/>
    <hyperlink ref="F304" r:id="rId38" display="https://podminky.urs.cz/item/CS_URS_2024_01/998713113"/>
    <hyperlink ref="F308" r:id="rId39" display="https://podminky.urs.cz/item/CS_URS_2024_01/721279153"/>
    <hyperlink ref="F315" r:id="rId40" display="https://podminky.urs.cz/item/CS_URS_2024_01/998721113"/>
    <hyperlink ref="F319" r:id="rId41" display="https://podminky.urs.cz/item/CS_URS_2024_01/751398023"/>
    <hyperlink ref="F326" r:id="rId42" display="https://podminky.urs.cz/item/CS_URS_2024_01/998751112"/>
    <hyperlink ref="F330" r:id="rId43" display="https://podminky.urs.cz/item/CS_URS_2024_01/762361323"/>
    <hyperlink ref="F333" r:id="rId44" display="https://podminky.urs.cz/item/CS_URS_2024_01/762430017"/>
    <hyperlink ref="F348" r:id="rId45" display="https://podminky.urs.cz/item/CS_URS_2024_01/998762113"/>
    <hyperlink ref="F352" r:id="rId46" display="https://podminky.urs.cz/item/CS_URS_2024_01/764214611"/>
    <hyperlink ref="F357" r:id="rId47" display="https://podminky.urs.cz/item/CS_URS_2024_01/764215446"/>
    <hyperlink ref="F361" r:id="rId48" display="https://podminky.urs.cz/item/CS_URS_2024_01/764311403"/>
    <hyperlink ref="F366" r:id="rId49" display="https://podminky.urs.cz/item/CS_URS_2024_01/764511662"/>
    <hyperlink ref="F375" r:id="rId50" display="https://podminky.urs.cz/item/CS_URS_2024_01/764518622"/>
    <hyperlink ref="F380" r:id="rId51" display="https://podminky.urs.cz/item/CS_URS_2024_01/998764113"/>
    <hyperlink ref="F384" r:id="rId52" display="https://podminky.urs.cz/item/CS_URS_2024_01/767810113"/>
    <hyperlink ref="F391" r:id="rId53" display="https://podminky.urs.cz/item/CS_URS_2024_01/99876711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střechy budovy SOŠ a SOU Kladno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733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34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ROUND(J80,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ROUND((SUM(BE80:BE134)),  2)</f>
        <v>0</v>
      </c>
      <c r="G33" s="40"/>
      <c r="H33" s="40"/>
      <c r="I33" s="151">
        <v>0.20999999999999999</v>
      </c>
      <c r="J33" s="150">
        <f>ROUND(((SUM(BE80:BE134))*I33),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ROUND((SUM(BF80:BF134)),  2)</f>
        <v>0</v>
      </c>
      <c r="G34" s="40"/>
      <c r="H34" s="40"/>
      <c r="I34" s="151">
        <v>0.12</v>
      </c>
      <c r="J34" s="150">
        <f>ROUND(((SUM(BF80:BF134))*I34),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ROUND((SUM(BG80:BG134)),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ROUND((SUM(BH80:BH134)),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ROUND((SUM(BI80:BI134)),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střechy budovy SOŠ a SOU Kladno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Hromosvod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SOŠ a SOU Kladno</v>
      </c>
      <c r="G54" s="42"/>
      <c r="H54" s="42"/>
      <c r="I54" s="34" t="s">
        <v>31</v>
      </c>
      <c r="J54" s="38" t="str">
        <f>E21</f>
        <v>Ateliér Civilista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8"/>
      <c r="C60" s="169"/>
      <c r="D60" s="170" t="s">
        <v>734</v>
      </c>
      <c r="E60" s="171"/>
      <c r="F60" s="171"/>
      <c r="G60" s="171"/>
      <c r="H60" s="171"/>
      <c r="I60" s="171"/>
      <c r="J60" s="172">
        <f>J81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113</v>
      </c>
      <c r="D67" s="42"/>
      <c r="E67" s="42"/>
      <c r="F67" s="42"/>
      <c r="G67" s="42"/>
      <c r="H67" s="42"/>
      <c r="I67" s="42"/>
      <c r="J67" s="42"/>
      <c r="K67" s="4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3" t="str">
        <f>E7</f>
        <v>Oprava střechy budovy SOŠ a SOU Kladno</v>
      </c>
      <c r="F70" s="34"/>
      <c r="G70" s="34"/>
      <c r="H70" s="34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03 - Hromosvod</v>
      </c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 xml:space="preserve"> </v>
      </c>
      <c r="G74" s="42"/>
      <c r="H74" s="42"/>
      <c r="I74" s="34" t="s">
        <v>23</v>
      </c>
      <c r="J74" s="74" t="str">
        <f>IF(J12="","",J12)</f>
        <v>10. 4. 2024</v>
      </c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SOŠ a SOU Kladno</v>
      </c>
      <c r="G76" s="42"/>
      <c r="H76" s="42"/>
      <c r="I76" s="34" t="s">
        <v>31</v>
      </c>
      <c r="J76" s="38" t="str">
        <f>E21</f>
        <v>Ateliér Civilista s.r.o.</v>
      </c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29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80"/>
      <c r="B79" s="181"/>
      <c r="C79" s="182" t="s">
        <v>114</v>
      </c>
      <c r="D79" s="183" t="s">
        <v>58</v>
      </c>
      <c r="E79" s="183" t="s">
        <v>54</v>
      </c>
      <c r="F79" s="183" t="s">
        <v>55</v>
      </c>
      <c r="G79" s="183" t="s">
        <v>115</v>
      </c>
      <c r="H79" s="183" t="s">
        <v>116</v>
      </c>
      <c r="I79" s="183" t="s">
        <v>117</v>
      </c>
      <c r="J79" s="183" t="s">
        <v>102</v>
      </c>
      <c r="K79" s="184" t="s">
        <v>118</v>
      </c>
      <c r="L79" s="185"/>
      <c r="M79" s="94" t="s">
        <v>19</v>
      </c>
      <c r="N79" s="95" t="s">
        <v>43</v>
      </c>
      <c r="O79" s="95" t="s">
        <v>119</v>
      </c>
      <c r="P79" s="95" t="s">
        <v>120</v>
      </c>
      <c r="Q79" s="95" t="s">
        <v>121</v>
      </c>
      <c r="R79" s="95" t="s">
        <v>122</v>
      </c>
      <c r="S79" s="95" t="s">
        <v>123</v>
      </c>
      <c r="T79" s="96" t="s">
        <v>124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40"/>
      <c r="B80" s="41"/>
      <c r="C80" s="101" t="s">
        <v>125</v>
      </c>
      <c r="D80" s="42"/>
      <c r="E80" s="42"/>
      <c r="F80" s="42"/>
      <c r="G80" s="42"/>
      <c r="H80" s="42"/>
      <c r="I80" s="42"/>
      <c r="J80" s="186">
        <f>BK80</f>
        <v>0</v>
      </c>
      <c r="K80" s="42"/>
      <c r="L80" s="46"/>
      <c r="M80" s="97"/>
      <c r="N80" s="187"/>
      <c r="O80" s="98"/>
      <c r="P80" s="188">
        <f>P81</f>
        <v>0</v>
      </c>
      <c r="Q80" s="98"/>
      <c r="R80" s="188">
        <f>R81</f>
        <v>0</v>
      </c>
      <c r="S80" s="98"/>
      <c r="T80" s="189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72</v>
      </c>
      <c r="AU80" s="19" t="s">
        <v>103</v>
      </c>
      <c r="BK80" s="190">
        <f>BK81</f>
        <v>0</v>
      </c>
    </row>
    <row r="81" s="12" customFormat="1" ht="25.92" customHeight="1">
      <c r="A81" s="12"/>
      <c r="B81" s="191"/>
      <c r="C81" s="192"/>
      <c r="D81" s="193" t="s">
        <v>72</v>
      </c>
      <c r="E81" s="194" t="s">
        <v>735</v>
      </c>
      <c r="F81" s="194" t="s">
        <v>736</v>
      </c>
      <c r="G81" s="192"/>
      <c r="H81" s="192"/>
      <c r="I81" s="195"/>
      <c r="J81" s="196">
        <f>BK81</f>
        <v>0</v>
      </c>
      <c r="K81" s="192"/>
      <c r="L81" s="197"/>
      <c r="M81" s="198"/>
      <c r="N81" s="199"/>
      <c r="O81" s="199"/>
      <c r="P81" s="200">
        <f>SUM(P82:P134)</f>
        <v>0</v>
      </c>
      <c r="Q81" s="199"/>
      <c r="R81" s="200">
        <f>SUM(R82:R134)</f>
        <v>0</v>
      </c>
      <c r="S81" s="199"/>
      <c r="T81" s="201">
        <f>SUM(T82:T134)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2" t="s">
        <v>81</v>
      </c>
      <c r="AT81" s="203" t="s">
        <v>72</v>
      </c>
      <c r="AU81" s="203" t="s">
        <v>73</v>
      </c>
      <c r="AY81" s="202" t="s">
        <v>128</v>
      </c>
      <c r="BK81" s="204">
        <f>SUM(BK82:BK134)</f>
        <v>0</v>
      </c>
    </row>
    <row r="82" s="2" customFormat="1" ht="16.5" customHeight="1">
      <c r="A82" s="40"/>
      <c r="B82" s="41"/>
      <c r="C82" s="207" t="s">
        <v>81</v>
      </c>
      <c r="D82" s="207" t="s">
        <v>131</v>
      </c>
      <c r="E82" s="208" t="s">
        <v>737</v>
      </c>
      <c r="F82" s="209" t="s">
        <v>738</v>
      </c>
      <c r="G82" s="210" t="s">
        <v>165</v>
      </c>
      <c r="H82" s="211">
        <v>342.101</v>
      </c>
      <c r="I82" s="212"/>
      <c r="J82" s="213">
        <f>ROUND(I82*H82,2)</f>
        <v>0</v>
      </c>
      <c r="K82" s="209" t="s">
        <v>19</v>
      </c>
      <c r="L82" s="46"/>
      <c r="M82" s="214" t="s">
        <v>19</v>
      </c>
      <c r="N82" s="215" t="s">
        <v>44</v>
      </c>
      <c r="O82" s="86"/>
      <c r="P82" s="216">
        <f>O82*H82</f>
        <v>0</v>
      </c>
      <c r="Q82" s="216">
        <v>0</v>
      </c>
      <c r="R82" s="216">
        <f>Q82*H82</f>
        <v>0</v>
      </c>
      <c r="S82" s="216">
        <v>0</v>
      </c>
      <c r="T82" s="217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8" t="s">
        <v>136</v>
      </c>
      <c r="AT82" s="218" t="s">
        <v>131</v>
      </c>
      <c r="AU82" s="218" t="s">
        <v>81</v>
      </c>
      <c r="AY82" s="19" t="s">
        <v>128</v>
      </c>
      <c r="BE82" s="219">
        <f>IF(N82="základní",J82,0)</f>
        <v>0</v>
      </c>
      <c r="BF82" s="219">
        <f>IF(N82="snížená",J82,0)</f>
        <v>0</v>
      </c>
      <c r="BG82" s="219">
        <f>IF(N82="zákl. přenesená",J82,0)</f>
        <v>0</v>
      </c>
      <c r="BH82" s="219">
        <f>IF(N82="sníž. přenesená",J82,0)</f>
        <v>0</v>
      </c>
      <c r="BI82" s="219">
        <f>IF(N82="nulová",J82,0)</f>
        <v>0</v>
      </c>
      <c r="BJ82" s="19" t="s">
        <v>81</v>
      </c>
      <c r="BK82" s="219">
        <f>ROUND(I82*H82,2)</f>
        <v>0</v>
      </c>
      <c r="BL82" s="19" t="s">
        <v>136</v>
      </c>
      <c r="BM82" s="218" t="s">
        <v>739</v>
      </c>
    </row>
    <row r="83" s="2" customFormat="1">
      <c r="A83" s="40"/>
      <c r="B83" s="41"/>
      <c r="C83" s="42"/>
      <c r="D83" s="220" t="s">
        <v>138</v>
      </c>
      <c r="E83" s="42"/>
      <c r="F83" s="221" t="s">
        <v>738</v>
      </c>
      <c r="G83" s="42"/>
      <c r="H83" s="42"/>
      <c r="I83" s="222"/>
      <c r="J83" s="42"/>
      <c r="K83" s="42"/>
      <c r="L83" s="46"/>
      <c r="M83" s="223"/>
      <c r="N83" s="224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138</v>
      </c>
      <c r="AU83" s="19" t="s">
        <v>81</v>
      </c>
    </row>
    <row r="84" s="13" customFormat="1">
      <c r="A84" s="13"/>
      <c r="B84" s="227"/>
      <c r="C84" s="228"/>
      <c r="D84" s="220" t="s">
        <v>142</v>
      </c>
      <c r="E84" s="229" t="s">
        <v>19</v>
      </c>
      <c r="F84" s="230" t="s">
        <v>740</v>
      </c>
      <c r="G84" s="228"/>
      <c r="H84" s="231">
        <v>342.101</v>
      </c>
      <c r="I84" s="232"/>
      <c r="J84" s="228"/>
      <c r="K84" s="228"/>
      <c r="L84" s="233"/>
      <c r="M84" s="234"/>
      <c r="N84" s="235"/>
      <c r="O84" s="235"/>
      <c r="P84" s="235"/>
      <c r="Q84" s="235"/>
      <c r="R84" s="235"/>
      <c r="S84" s="235"/>
      <c r="T84" s="236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7" t="s">
        <v>142</v>
      </c>
      <c r="AU84" s="237" t="s">
        <v>81</v>
      </c>
      <c r="AV84" s="13" t="s">
        <v>83</v>
      </c>
      <c r="AW84" s="13" t="s">
        <v>35</v>
      </c>
      <c r="AX84" s="13" t="s">
        <v>81</v>
      </c>
      <c r="AY84" s="237" t="s">
        <v>128</v>
      </c>
    </row>
    <row r="85" s="2" customFormat="1" ht="16.5" customHeight="1">
      <c r="A85" s="40"/>
      <c r="B85" s="41"/>
      <c r="C85" s="207" t="s">
        <v>83</v>
      </c>
      <c r="D85" s="207" t="s">
        <v>131</v>
      </c>
      <c r="E85" s="208" t="s">
        <v>741</v>
      </c>
      <c r="F85" s="209" t="s">
        <v>742</v>
      </c>
      <c r="G85" s="210" t="s">
        <v>165</v>
      </c>
      <c r="H85" s="211">
        <v>240</v>
      </c>
      <c r="I85" s="212"/>
      <c r="J85" s="213">
        <f>ROUND(I85*H85,2)</f>
        <v>0</v>
      </c>
      <c r="K85" s="209" t="s">
        <v>19</v>
      </c>
      <c r="L85" s="46"/>
      <c r="M85" s="214" t="s">
        <v>19</v>
      </c>
      <c r="N85" s="215" t="s">
        <v>44</v>
      </c>
      <c r="O85" s="86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8" t="s">
        <v>136</v>
      </c>
      <c r="AT85" s="218" t="s">
        <v>131</v>
      </c>
      <c r="AU85" s="218" t="s">
        <v>81</v>
      </c>
      <c r="AY85" s="19" t="s">
        <v>128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9" t="s">
        <v>81</v>
      </c>
      <c r="BK85" s="219">
        <f>ROUND(I85*H85,2)</f>
        <v>0</v>
      </c>
      <c r="BL85" s="19" t="s">
        <v>136</v>
      </c>
      <c r="BM85" s="218" t="s">
        <v>743</v>
      </c>
    </row>
    <row r="86" s="2" customFormat="1">
      <c r="A86" s="40"/>
      <c r="B86" s="41"/>
      <c r="C86" s="42"/>
      <c r="D86" s="220" t="s">
        <v>138</v>
      </c>
      <c r="E86" s="42"/>
      <c r="F86" s="221" t="s">
        <v>742</v>
      </c>
      <c r="G86" s="42"/>
      <c r="H86" s="42"/>
      <c r="I86" s="222"/>
      <c r="J86" s="42"/>
      <c r="K86" s="42"/>
      <c r="L86" s="46"/>
      <c r="M86" s="223"/>
      <c r="N86" s="224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138</v>
      </c>
      <c r="AU86" s="19" t="s">
        <v>81</v>
      </c>
    </row>
    <row r="87" s="13" customFormat="1">
      <c r="A87" s="13"/>
      <c r="B87" s="227"/>
      <c r="C87" s="228"/>
      <c r="D87" s="220" t="s">
        <v>142</v>
      </c>
      <c r="E87" s="229" t="s">
        <v>19</v>
      </c>
      <c r="F87" s="230" t="s">
        <v>744</v>
      </c>
      <c r="G87" s="228"/>
      <c r="H87" s="231">
        <v>240</v>
      </c>
      <c r="I87" s="232"/>
      <c r="J87" s="228"/>
      <c r="K87" s="228"/>
      <c r="L87" s="233"/>
      <c r="M87" s="234"/>
      <c r="N87" s="235"/>
      <c r="O87" s="235"/>
      <c r="P87" s="235"/>
      <c r="Q87" s="235"/>
      <c r="R87" s="235"/>
      <c r="S87" s="235"/>
      <c r="T87" s="23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7" t="s">
        <v>142</v>
      </c>
      <c r="AU87" s="237" t="s">
        <v>81</v>
      </c>
      <c r="AV87" s="13" t="s">
        <v>83</v>
      </c>
      <c r="AW87" s="13" t="s">
        <v>35</v>
      </c>
      <c r="AX87" s="13" t="s">
        <v>81</v>
      </c>
      <c r="AY87" s="237" t="s">
        <v>128</v>
      </c>
    </row>
    <row r="88" s="2" customFormat="1" ht="16.5" customHeight="1">
      <c r="A88" s="40"/>
      <c r="B88" s="41"/>
      <c r="C88" s="207" t="s">
        <v>96</v>
      </c>
      <c r="D88" s="207" t="s">
        <v>131</v>
      </c>
      <c r="E88" s="208" t="s">
        <v>745</v>
      </c>
      <c r="F88" s="209" t="s">
        <v>746</v>
      </c>
      <c r="G88" s="210" t="s">
        <v>747</v>
      </c>
      <c r="H88" s="211">
        <v>80</v>
      </c>
      <c r="I88" s="212"/>
      <c r="J88" s="213">
        <f>ROUND(I88*H88,2)</f>
        <v>0</v>
      </c>
      <c r="K88" s="209" t="s">
        <v>19</v>
      </c>
      <c r="L88" s="46"/>
      <c r="M88" s="214" t="s">
        <v>19</v>
      </c>
      <c r="N88" s="215" t="s">
        <v>44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136</v>
      </c>
      <c r="AT88" s="218" t="s">
        <v>131</v>
      </c>
      <c r="AU88" s="218" t="s">
        <v>81</v>
      </c>
      <c r="AY88" s="19" t="s">
        <v>128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81</v>
      </c>
      <c r="BK88" s="219">
        <f>ROUND(I88*H88,2)</f>
        <v>0</v>
      </c>
      <c r="BL88" s="19" t="s">
        <v>136</v>
      </c>
      <c r="BM88" s="218" t="s">
        <v>748</v>
      </c>
    </row>
    <row r="89" s="2" customFormat="1">
      <c r="A89" s="40"/>
      <c r="B89" s="41"/>
      <c r="C89" s="42"/>
      <c r="D89" s="220" t="s">
        <v>138</v>
      </c>
      <c r="E89" s="42"/>
      <c r="F89" s="221" t="s">
        <v>746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138</v>
      </c>
      <c r="AU89" s="19" t="s">
        <v>81</v>
      </c>
    </row>
    <row r="90" s="13" customFormat="1">
      <c r="A90" s="13"/>
      <c r="B90" s="227"/>
      <c r="C90" s="228"/>
      <c r="D90" s="220" t="s">
        <v>142</v>
      </c>
      <c r="E90" s="229" t="s">
        <v>19</v>
      </c>
      <c r="F90" s="230" t="s">
        <v>749</v>
      </c>
      <c r="G90" s="228"/>
      <c r="H90" s="231">
        <v>80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142</v>
      </c>
      <c r="AU90" s="237" t="s">
        <v>81</v>
      </c>
      <c r="AV90" s="13" t="s">
        <v>83</v>
      </c>
      <c r="AW90" s="13" t="s">
        <v>35</v>
      </c>
      <c r="AX90" s="13" t="s">
        <v>81</v>
      </c>
      <c r="AY90" s="237" t="s">
        <v>128</v>
      </c>
    </row>
    <row r="91" s="2" customFormat="1" ht="16.5" customHeight="1">
      <c r="A91" s="40"/>
      <c r="B91" s="41"/>
      <c r="C91" s="207" t="s">
        <v>136</v>
      </c>
      <c r="D91" s="207" t="s">
        <v>131</v>
      </c>
      <c r="E91" s="208" t="s">
        <v>750</v>
      </c>
      <c r="F91" s="209" t="s">
        <v>751</v>
      </c>
      <c r="G91" s="210" t="s">
        <v>747</v>
      </c>
      <c r="H91" s="211">
        <v>80</v>
      </c>
      <c r="I91" s="212"/>
      <c r="J91" s="213">
        <f>ROUND(I91*H91,2)</f>
        <v>0</v>
      </c>
      <c r="K91" s="209" t="s">
        <v>19</v>
      </c>
      <c r="L91" s="46"/>
      <c r="M91" s="214" t="s">
        <v>19</v>
      </c>
      <c r="N91" s="215" t="s">
        <v>44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136</v>
      </c>
      <c r="AT91" s="218" t="s">
        <v>131</v>
      </c>
      <c r="AU91" s="218" t="s">
        <v>81</v>
      </c>
      <c r="AY91" s="19" t="s">
        <v>128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81</v>
      </c>
      <c r="BK91" s="219">
        <f>ROUND(I91*H91,2)</f>
        <v>0</v>
      </c>
      <c r="BL91" s="19" t="s">
        <v>136</v>
      </c>
      <c r="BM91" s="218" t="s">
        <v>752</v>
      </c>
    </row>
    <row r="92" s="2" customFormat="1">
      <c r="A92" s="40"/>
      <c r="B92" s="41"/>
      <c r="C92" s="42"/>
      <c r="D92" s="220" t="s">
        <v>138</v>
      </c>
      <c r="E92" s="42"/>
      <c r="F92" s="221" t="s">
        <v>751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81</v>
      </c>
    </row>
    <row r="93" s="13" customFormat="1">
      <c r="A93" s="13"/>
      <c r="B93" s="227"/>
      <c r="C93" s="228"/>
      <c r="D93" s="220" t="s">
        <v>142</v>
      </c>
      <c r="E93" s="229" t="s">
        <v>19</v>
      </c>
      <c r="F93" s="230" t="s">
        <v>749</v>
      </c>
      <c r="G93" s="228"/>
      <c r="H93" s="231">
        <v>80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142</v>
      </c>
      <c r="AU93" s="237" t="s">
        <v>81</v>
      </c>
      <c r="AV93" s="13" t="s">
        <v>83</v>
      </c>
      <c r="AW93" s="13" t="s">
        <v>35</v>
      </c>
      <c r="AX93" s="13" t="s">
        <v>81</v>
      </c>
      <c r="AY93" s="237" t="s">
        <v>128</v>
      </c>
    </row>
    <row r="94" s="2" customFormat="1" ht="16.5" customHeight="1">
      <c r="A94" s="40"/>
      <c r="B94" s="41"/>
      <c r="C94" s="207" t="s">
        <v>162</v>
      </c>
      <c r="D94" s="207" t="s">
        <v>131</v>
      </c>
      <c r="E94" s="208" t="s">
        <v>753</v>
      </c>
      <c r="F94" s="209" t="s">
        <v>754</v>
      </c>
      <c r="G94" s="210" t="s">
        <v>747</v>
      </c>
      <c r="H94" s="211">
        <v>15</v>
      </c>
      <c r="I94" s="212"/>
      <c r="J94" s="213">
        <f>ROUND(I94*H94,2)</f>
        <v>0</v>
      </c>
      <c r="K94" s="209" t="s">
        <v>19</v>
      </c>
      <c r="L94" s="46"/>
      <c r="M94" s="214" t="s">
        <v>19</v>
      </c>
      <c r="N94" s="215" t="s">
        <v>44</v>
      </c>
      <c r="O94" s="86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136</v>
      </c>
      <c r="AT94" s="218" t="s">
        <v>131</v>
      </c>
      <c r="AU94" s="218" t="s">
        <v>81</v>
      </c>
      <c r="AY94" s="19" t="s">
        <v>128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81</v>
      </c>
      <c r="BK94" s="219">
        <f>ROUND(I94*H94,2)</f>
        <v>0</v>
      </c>
      <c r="BL94" s="19" t="s">
        <v>136</v>
      </c>
      <c r="BM94" s="218" t="s">
        <v>755</v>
      </c>
    </row>
    <row r="95" s="2" customFormat="1">
      <c r="A95" s="40"/>
      <c r="B95" s="41"/>
      <c r="C95" s="42"/>
      <c r="D95" s="220" t="s">
        <v>138</v>
      </c>
      <c r="E95" s="42"/>
      <c r="F95" s="221" t="s">
        <v>754</v>
      </c>
      <c r="G95" s="42"/>
      <c r="H95" s="42"/>
      <c r="I95" s="222"/>
      <c r="J95" s="42"/>
      <c r="K95" s="42"/>
      <c r="L95" s="46"/>
      <c r="M95" s="223"/>
      <c r="N95" s="224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138</v>
      </c>
      <c r="AU95" s="19" t="s">
        <v>81</v>
      </c>
    </row>
    <row r="96" s="13" customFormat="1">
      <c r="A96" s="13"/>
      <c r="B96" s="227"/>
      <c r="C96" s="228"/>
      <c r="D96" s="220" t="s">
        <v>142</v>
      </c>
      <c r="E96" s="229" t="s">
        <v>19</v>
      </c>
      <c r="F96" s="230" t="s">
        <v>224</v>
      </c>
      <c r="G96" s="228"/>
      <c r="H96" s="231">
        <v>15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142</v>
      </c>
      <c r="AU96" s="237" t="s">
        <v>81</v>
      </c>
      <c r="AV96" s="13" t="s">
        <v>83</v>
      </c>
      <c r="AW96" s="13" t="s">
        <v>35</v>
      </c>
      <c r="AX96" s="13" t="s">
        <v>81</v>
      </c>
      <c r="AY96" s="237" t="s">
        <v>128</v>
      </c>
    </row>
    <row r="97" s="2" customFormat="1" ht="16.5" customHeight="1">
      <c r="A97" s="40"/>
      <c r="B97" s="41"/>
      <c r="C97" s="207" t="s">
        <v>169</v>
      </c>
      <c r="D97" s="207" t="s">
        <v>131</v>
      </c>
      <c r="E97" s="208" t="s">
        <v>756</v>
      </c>
      <c r="F97" s="209" t="s">
        <v>757</v>
      </c>
      <c r="G97" s="210" t="s">
        <v>747</v>
      </c>
      <c r="H97" s="211">
        <v>80</v>
      </c>
      <c r="I97" s="212"/>
      <c r="J97" s="213">
        <f>ROUND(I97*H97,2)</f>
        <v>0</v>
      </c>
      <c r="K97" s="209" t="s">
        <v>19</v>
      </c>
      <c r="L97" s="46"/>
      <c r="M97" s="214" t="s">
        <v>19</v>
      </c>
      <c r="N97" s="215" t="s">
        <v>44</v>
      </c>
      <c r="O97" s="86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8" t="s">
        <v>136</v>
      </c>
      <c r="AT97" s="218" t="s">
        <v>131</v>
      </c>
      <c r="AU97" s="218" t="s">
        <v>81</v>
      </c>
      <c r="AY97" s="19" t="s">
        <v>128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9" t="s">
        <v>81</v>
      </c>
      <c r="BK97" s="219">
        <f>ROUND(I97*H97,2)</f>
        <v>0</v>
      </c>
      <c r="BL97" s="19" t="s">
        <v>136</v>
      </c>
      <c r="BM97" s="218" t="s">
        <v>758</v>
      </c>
    </row>
    <row r="98" s="2" customFormat="1">
      <c r="A98" s="40"/>
      <c r="B98" s="41"/>
      <c r="C98" s="42"/>
      <c r="D98" s="220" t="s">
        <v>138</v>
      </c>
      <c r="E98" s="42"/>
      <c r="F98" s="221" t="s">
        <v>757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138</v>
      </c>
      <c r="AU98" s="19" t="s">
        <v>81</v>
      </c>
    </row>
    <row r="99" s="13" customFormat="1">
      <c r="A99" s="13"/>
      <c r="B99" s="227"/>
      <c r="C99" s="228"/>
      <c r="D99" s="220" t="s">
        <v>142</v>
      </c>
      <c r="E99" s="229" t="s">
        <v>19</v>
      </c>
      <c r="F99" s="230" t="s">
        <v>749</v>
      </c>
      <c r="G99" s="228"/>
      <c r="H99" s="231">
        <v>80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142</v>
      </c>
      <c r="AU99" s="237" t="s">
        <v>81</v>
      </c>
      <c r="AV99" s="13" t="s">
        <v>83</v>
      </c>
      <c r="AW99" s="13" t="s">
        <v>35</v>
      </c>
      <c r="AX99" s="13" t="s">
        <v>81</v>
      </c>
      <c r="AY99" s="237" t="s">
        <v>128</v>
      </c>
    </row>
    <row r="100" s="2" customFormat="1" ht="16.5" customHeight="1">
      <c r="A100" s="40"/>
      <c r="B100" s="41"/>
      <c r="C100" s="207" t="s">
        <v>176</v>
      </c>
      <c r="D100" s="207" t="s">
        <v>131</v>
      </c>
      <c r="E100" s="208" t="s">
        <v>759</v>
      </c>
      <c r="F100" s="209" t="s">
        <v>760</v>
      </c>
      <c r="G100" s="210" t="s">
        <v>747</v>
      </c>
      <c r="H100" s="211">
        <v>310</v>
      </c>
      <c r="I100" s="212"/>
      <c r="J100" s="213">
        <f>ROUND(I100*H100,2)</f>
        <v>0</v>
      </c>
      <c r="K100" s="209" t="s">
        <v>19</v>
      </c>
      <c r="L100" s="46"/>
      <c r="M100" s="214" t="s">
        <v>19</v>
      </c>
      <c r="N100" s="215" t="s">
        <v>44</v>
      </c>
      <c r="O100" s="86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136</v>
      </c>
      <c r="AT100" s="218" t="s">
        <v>131</v>
      </c>
      <c r="AU100" s="218" t="s">
        <v>81</v>
      </c>
      <c r="AY100" s="19" t="s">
        <v>128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81</v>
      </c>
      <c r="BK100" s="219">
        <f>ROUND(I100*H100,2)</f>
        <v>0</v>
      </c>
      <c r="BL100" s="19" t="s">
        <v>136</v>
      </c>
      <c r="BM100" s="218" t="s">
        <v>761</v>
      </c>
    </row>
    <row r="101" s="2" customFormat="1">
      <c r="A101" s="40"/>
      <c r="B101" s="41"/>
      <c r="C101" s="42"/>
      <c r="D101" s="220" t="s">
        <v>138</v>
      </c>
      <c r="E101" s="42"/>
      <c r="F101" s="221" t="s">
        <v>760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138</v>
      </c>
      <c r="AU101" s="19" t="s">
        <v>81</v>
      </c>
    </row>
    <row r="102" s="13" customFormat="1">
      <c r="A102" s="13"/>
      <c r="B102" s="227"/>
      <c r="C102" s="228"/>
      <c r="D102" s="220" t="s">
        <v>142</v>
      </c>
      <c r="E102" s="229" t="s">
        <v>19</v>
      </c>
      <c r="F102" s="230" t="s">
        <v>762</v>
      </c>
      <c r="G102" s="228"/>
      <c r="H102" s="231">
        <v>310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142</v>
      </c>
      <c r="AU102" s="237" t="s">
        <v>81</v>
      </c>
      <c r="AV102" s="13" t="s">
        <v>83</v>
      </c>
      <c r="AW102" s="13" t="s">
        <v>35</v>
      </c>
      <c r="AX102" s="13" t="s">
        <v>81</v>
      </c>
      <c r="AY102" s="237" t="s">
        <v>128</v>
      </c>
    </row>
    <row r="103" s="2" customFormat="1" ht="16.5" customHeight="1">
      <c r="A103" s="40"/>
      <c r="B103" s="41"/>
      <c r="C103" s="207" t="s">
        <v>182</v>
      </c>
      <c r="D103" s="207" t="s">
        <v>131</v>
      </c>
      <c r="E103" s="208" t="s">
        <v>763</v>
      </c>
      <c r="F103" s="209" t="s">
        <v>764</v>
      </c>
      <c r="G103" s="210" t="s">
        <v>747</v>
      </c>
      <c r="H103" s="211">
        <v>17</v>
      </c>
      <c r="I103" s="212"/>
      <c r="J103" s="213">
        <f>ROUND(I103*H103,2)</f>
        <v>0</v>
      </c>
      <c r="K103" s="209" t="s">
        <v>19</v>
      </c>
      <c r="L103" s="46"/>
      <c r="M103" s="214" t="s">
        <v>19</v>
      </c>
      <c r="N103" s="215" t="s">
        <v>44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136</v>
      </c>
      <c r="AT103" s="218" t="s">
        <v>131</v>
      </c>
      <c r="AU103" s="218" t="s">
        <v>81</v>
      </c>
      <c r="AY103" s="19" t="s">
        <v>128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81</v>
      </c>
      <c r="BK103" s="219">
        <f>ROUND(I103*H103,2)</f>
        <v>0</v>
      </c>
      <c r="BL103" s="19" t="s">
        <v>136</v>
      </c>
      <c r="BM103" s="218" t="s">
        <v>765</v>
      </c>
    </row>
    <row r="104" s="2" customFormat="1">
      <c r="A104" s="40"/>
      <c r="B104" s="41"/>
      <c r="C104" s="42"/>
      <c r="D104" s="220" t="s">
        <v>138</v>
      </c>
      <c r="E104" s="42"/>
      <c r="F104" s="221" t="s">
        <v>764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81</v>
      </c>
    </row>
    <row r="105" s="13" customFormat="1">
      <c r="A105" s="13"/>
      <c r="B105" s="227"/>
      <c r="C105" s="228"/>
      <c r="D105" s="220" t="s">
        <v>142</v>
      </c>
      <c r="E105" s="229" t="s">
        <v>19</v>
      </c>
      <c r="F105" s="230" t="s">
        <v>237</v>
      </c>
      <c r="G105" s="228"/>
      <c r="H105" s="231">
        <v>17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142</v>
      </c>
      <c r="AU105" s="237" t="s">
        <v>81</v>
      </c>
      <c r="AV105" s="13" t="s">
        <v>83</v>
      </c>
      <c r="AW105" s="13" t="s">
        <v>35</v>
      </c>
      <c r="AX105" s="13" t="s">
        <v>81</v>
      </c>
      <c r="AY105" s="237" t="s">
        <v>128</v>
      </c>
    </row>
    <row r="106" s="2" customFormat="1" ht="16.5" customHeight="1">
      <c r="A106" s="40"/>
      <c r="B106" s="41"/>
      <c r="C106" s="207" t="s">
        <v>129</v>
      </c>
      <c r="D106" s="207" t="s">
        <v>131</v>
      </c>
      <c r="E106" s="208" t="s">
        <v>766</v>
      </c>
      <c r="F106" s="209" t="s">
        <v>767</v>
      </c>
      <c r="G106" s="210" t="s">
        <v>747</v>
      </c>
      <c r="H106" s="211">
        <v>8</v>
      </c>
      <c r="I106" s="212"/>
      <c r="J106" s="213">
        <f>ROUND(I106*H106,2)</f>
        <v>0</v>
      </c>
      <c r="K106" s="209" t="s">
        <v>19</v>
      </c>
      <c r="L106" s="46"/>
      <c r="M106" s="214" t="s">
        <v>19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136</v>
      </c>
      <c r="AT106" s="218" t="s">
        <v>131</v>
      </c>
      <c r="AU106" s="218" t="s">
        <v>81</v>
      </c>
      <c r="AY106" s="19" t="s">
        <v>128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81</v>
      </c>
      <c r="BK106" s="219">
        <f>ROUND(I106*H106,2)</f>
        <v>0</v>
      </c>
      <c r="BL106" s="19" t="s">
        <v>136</v>
      </c>
      <c r="BM106" s="218" t="s">
        <v>768</v>
      </c>
    </row>
    <row r="107" s="2" customFormat="1">
      <c r="A107" s="40"/>
      <c r="B107" s="41"/>
      <c r="C107" s="42"/>
      <c r="D107" s="220" t="s">
        <v>138</v>
      </c>
      <c r="E107" s="42"/>
      <c r="F107" s="221" t="s">
        <v>767</v>
      </c>
      <c r="G107" s="42"/>
      <c r="H107" s="42"/>
      <c r="I107" s="222"/>
      <c r="J107" s="42"/>
      <c r="K107" s="42"/>
      <c r="L107" s="46"/>
      <c r="M107" s="223"/>
      <c r="N107" s="224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138</v>
      </c>
      <c r="AU107" s="19" t="s">
        <v>81</v>
      </c>
    </row>
    <row r="108" s="13" customFormat="1">
      <c r="A108" s="13"/>
      <c r="B108" s="227"/>
      <c r="C108" s="228"/>
      <c r="D108" s="220" t="s">
        <v>142</v>
      </c>
      <c r="E108" s="229" t="s">
        <v>19</v>
      </c>
      <c r="F108" s="230" t="s">
        <v>182</v>
      </c>
      <c r="G108" s="228"/>
      <c r="H108" s="231">
        <v>8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142</v>
      </c>
      <c r="AU108" s="237" t="s">
        <v>81</v>
      </c>
      <c r="AV108" s="13" t="s">
        <v>83</v>
      </c>
      <c r="AW108" s="13" t="s">
        <v>35</v>
      </c>
      <c r="AX108" s="13" t="s">
        <v>81</v>
      </c>
      <c r="AY108" s="237" t="s">
        <v>128</v>
      </c>
    </row>
    <row r="109" s="2" customFormat="1" ht="16.5" customHeight="1">
      <c r="A109" s="40"/>
      <c r="B109" s="41"/>
      <c r="C109" s="207" t="s">
        <v>189</v>
      </c>
      <c r="D109" s="207" t="s">
        <v>131</v>
      </c>
      <c r="E109" s="208" t="s">
        <v>769</v>
      </c>
      <c r="F109" s="209" t="s">
        <v>770</v>
      </c>
      <c r="G109" s="210" t="s">
        <v>747</v>
      </c>
      <c r="H109" s="211">
        <v>5</v>
      </c>
      <c r="I109" s="212"/>
      <c r="J109" s="213">
        <f>ROUND(I109*H109,2)</f>
        <v>0</v>
      </c>
      <c r="K109" s="209" t="s">
        <v>19</v>
      </c>
      <c r="L109" s="46"/>
      <c r="M109" s="214" t="s">
        <v>19</v>
      </c>
      <c r="N109" s="215" t="s">
        <v>44</v>
      </c>
      <c r="O109" s="86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136</v>
      </c>
      <c r="AT109" s="218" t="s">
        <v>131</v>
      </c>
      <c r="AU109" s="218" t="s">
        <v>81</v>
      </c>
      <c r="AY109" s="19" t="s">
        <v>128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81</v>
      </c>
      <c r="BK109" s="219">
        <f>ROUND(I109*H109,2)</f>
        <v>0</v>
      </c>
      <c r="BL109" s="19" t="s">
        <v>136</v>
      </c>
      <c r="BM109" s="218" t="s">
        <v>771</v>
      </c>
    </row>
    <row r="110" s="2" customFormat="1">
      <c r="A110" s="40"/>
      <c r="B110" s="41"/>
      <c r="C110" s="42"/>
      <c r="D110" s="220" t="s">
        <v>138</v>
      </c>
      <c r="E110" s="42"/>
      <c r="F110" s="221" t="s">
        <v>770</v>
      </c>
      <c r="G110" s="42"/>
      <c r="H110" s="42"/>
      <c r="I110" s="222"/>
      <c r="J110" s="42"/>
      <c r="K110" s="42"/>
      <c r="L110" s="46"/>
      <c r="M110" s="223"/>
      <c r="N110" s="224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138</v>
      </c>
      <c r="AU110" s="19" t="s">
        <v>81</v>
      </c>
    </row>
    <row r="111" s="13" customFormat="1">
      <c r="A111" s="13"/>
      <c r="B111" s="227"/>
      <c r="C111" s="228"/>
      <c r="D111" s="220" t="s">
        <v>142</v>
      </c>
      <c r="E111" s="229" t="s">
        <v>19</v>
      </c>
      <c r="F111" s="230" t="s">
        <v>162</v>
      </c>
      <c r="G111" s="228"/>
      <c r="H111" s="231">
        <v>5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142</v>
      </c>
      <c r="AU111" s="237" t="s">
        <v>81</v>
      </c>
      <c r="AV111" s="13" t="s">
        <v>83</v>
      </c>
      <c r="AW111" s="13" t="s">
        <v>35</v>
      </c>
      <c r="AX111" s="13" t="s">
        <v>81</v>
      </c>
      <c r="AY111" s="237" t="s">
        <v>128</v>
      </c>
    </row>
    <row r="112" s="2" customFormat="1" ht="16.5" customHeight="1">
      <c r="A112" s="40"/>
      <c r="B112" s="41"/>
      <c r="C112" s="207" t="s">
        <v>193</v>
      </c>
      <c r="D112" s="207" t="s">
        <v>131</v>
      </c>
      <c r="E112" s="208" t="s">
        <v>772</v>
      </c>
      <c r="F112" s="209" t="s">
        <v>773</v>
      </c>
      <c r="G112" s="210" t="s">
        <v>747</v>
      </c>
      <c r="H112" s="211">
        <v>30</v>
      </c>
      <c r="I112" s="212"/>
      <c r="J112" s="213">
        <f>ROUND(I112*H112,2)</f>
        <v>0</v>
      </c>
      <c r="K112" s="209" t="s">
        <v>19</v>
      </c>
      <c r="L112" s="46"/>
      <c r="M112" s="214" t="s">
        <v>19</v>
      </c>
      <c r="N112" s="215" t="s">
        <v>44</v>
      </c>
      <c r="O112" s="86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136</v>
      </c>
      <c r="AT112" s="218" t="s">
        <v>131</v>
      </c>
      <c r="AU112" s="218" t="s">
        <v>81</v>
      </c>
      <c r="AY112" s="19" t="s">
        <v>128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81</v>
      </c>
      <c r="BK112" s="219">
        <f>ROUND(I112*H112,2)</f>
        <v>0</v>
      </c>
      <c r="BL112" s="19" t="s">
        <v>136</v>
      </c>
      <c r="BM112" s="218" t="s">
        <v>774</v>
      </c>
    </row>
    <row r="113" s="2" customFormat="1">
      <c r="A113" s="40"/>
      <c r="B113" s="41"/>
      <c r="C113" s="42"/>
      <c r="D113" s="220" t="s">
        <v>138</v>
      </c>
      <c r="E113" s="42"/>
      <c r="F113" s="221" t="s">
        <v>773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138</v>
      </c>
      <c r="AU113" s="19" t="s">
        <v>81</v>
      </c>
    </row>
    <row r="114" s="13" customFormat="1">
      <c r="A114" s="13"/>
      <c r="B114" s="227"/>
      <c r="C114" s="228"/>
      <c r="D114" s="220" t="s">
        <v>142</v>
      </c>
      <c r="E114" s="229" t="s">
        <v>19</v>
      </c>
      <c r="F114" s="230" t="s">
        <v>775</v>
      </c>
      <c r="G114" s="228"/>
      <c r="H114" s="231">
        <v>30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142</v>
      </c>
      <c r="AU114" s="237" t="s">
        <v>81</v>
      </c>
      <c r="AV114" s="13" t="s">
        <v>83</v>
      </c>
      <c r="AW114" s="13" t="s">
        <v>35</v>
      </c>
      <c r="AX114" s="13" t="s">
        <v>81</v>
      </c>
      <c r="AY114" s="237" t="s">
        <v>128</v>
      </c>
    </row>
    <row r="115" s="2" customFormat="1" ht="16.5" customHeight="1">
      <c r="A115" s="40"/>
      <c r="B115" s="41"/>
      <c r="C115" s="207" t="s">
        <v>8</v>
      </c>
      <c r="D115" s="207" t="s">
        <v>131</v>
      </c>
      <c r="E115" s="208" t="s">
        <v>776</v>
      </c>
      <c r="F115" s="209" t="s">
        <v>777</v>
      </c>
      <c r="G115" s="210" t="s">
        <v>747</v>
      </c>
      <c r="H115" s="211">
        <v>160</v>
      </c>
      <c r="I115" s="212"/>
      <c r="J115" s="213">
        <f>ROUND(I115*H115,2)</f>
        <v>0</v>
      </c>
      <c r="K115" s="209" t="s">
        <v>19</v>
      </c>
      <c r="L115" s="46"/>
      <c r="M115" s="214" t="s">
        <v>19</v>
      </c>
      <c r="N115" s="215" t="s">
        <v>44</v>
      </c>
      <c r="O115" s="86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136</v>
      </c>
      <c r="AT115" s="218" t="s">
        <v>131</v>
      </c>
      <c r="AU115" s="218" t="s">
        <v>81</v>
      </c>
      <c r="AY115" s="19" t="s">
        <v>128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81</v>
      </c>
      <c r="BK115" s="219">
        <f>ROUND(I115*H115,2)</f>
        <v>0</v>
      </c>
      <c r="BL115" s="19" t="s">
        <v>136</v>
      </c>
      <c r="BM115" s="218" t="s">
        <v>778</v>
      </c>
    </row>
    <row r="116" s="2" customFormat="1">
      <c r="A116" s="40"/>
      <c r="B116" s="41"/>
      <c r="C116" s="42"/>
      <c r="D116" s="220" t="s">
        <v>138</v>
      </c>
      <c r="E116" s="42"/>
      <c r="F116" s="221" t="s">
        <v>777</v>
      </c>
      <c r="G116" s="42"/>
      <c r="H116" s="42"/>
      <c r="I116" s="222"/>
      <c r="J116" s="42"/>
      <c r="K116" s="42"/>
      <c r="L116" s="46"/>
      <c r="M116" s="223"/>
      <c r="N116" s="224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138</v>
      </c>
      <c r="AU116" s="19" t="s">
        <v>81</v>
      </c>
    </row>
    <row r="117" s="13" customFormat="1">
      <c r="A117" s="13"/>
      <c r="B117" s="227"/>
      <c r="C117" s="228"/>
      <c r="D117" s="220" t="s">
        <v>142</v>
      </c>
      <c r="E117" s="229" t="s">
        <v>19</v>
      </c>
      <c r="F117" s="230" t="s">
        <v>779</v>
      </c>
      <c r="G117" s="228"/>
      <c r="H117" s="231">
        <v>160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142</v>
      </c>
      <c r="AU117" s="237" t="s">
        <v>81</v>
      </c>
      <c r="AV117" s="13" t="s">
        <v>83</v>
      </c>
      <c r="AW117" s="13" t="s">
        <v>35</v>
      </c>
      <c r="AX117" s="13" t="s">
        <v>81</v>
      </c>
      <c r="AY117" s="237" t="s">
        <v>128</v>
      </c>
    </row>
    <row r="118" s="2" customFormat="1" ht="16.5" customHeight="1">
      <c r="A118" s="40"/>
      <c r="B118" s="41"/>
      <c r="C118" s="207" t="s">
        <v>210</v>
      </c>
      <c r="D118" s="207" t="s">
        <v>131</v>
      </c>
      <c r="E118" s="208" t="s">
        <v>780</v>
      </c>
      <c r="F118" s="209" t="s">
        <v>781</v>
      </c>
      <c r="G118" s="210" t="s">
        <v>747</v>
      </c>
      <c r="H118" s="211">
        <v>15</v>
      </c>
      <c r="I118" s="212"/>
      <c r="J118" s="213">
        <f>ROUND(I118*H118,2)</f>
        <v>0</v>
      </c>
      <c r="K118" s="209" t="s">
        <v>19</v>
      </c>
      <c r="L118" s="46"/>
      <c r="M118" s="214" t="s">
        <v>19</v>
      </c>
      <c r="N118" s="215" t="s">
        <v>44</v>
      </c>
      <c r="O118" s="86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136</v>
      </c>
      <c r="AT118" s="218" t="s">
        <v>131</v>
      </c>
      <c r="AU118" s="218" t="s">
        <v>81</v>
      </c>
      <c r="AY118" s="19" t="s">
        <v>128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81</v>
      </c>
      <c r="BK118" s="219">
        <f>ROUND(I118*H118,2)</f>
        <v>0</v>
      </c>
      <c r="BL118" s="19" t="s">
        <v>136</v>
      </c>
      <c r="BM118" s="218" t="s">
        <v>782</v>
      </c>
    </row>
    <row r="119" s="2" customFormat="1">
      <c r="A119" s="40"/>
      <c r="B119" s="41"/>
      <c r="C119" s="42"/>
      <c r="D119" s="220" t="s">
        <v>138</v>
      </c>
      <c r="E119" s="42"/>
      <c r="F119" s="221" t="s">
        <v>781</v>
      </c>
      <c r="G119" s="42"/>
      <c r="H119" s="42"/>
      <c r="I119" s="222"/>
      <c r="J119" s="42"/>
      <c r="K119" s="42"/>
      <c r="L119" s="46"/>
      <c r="M119" s="223"/>
      <c r="N119" s="224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138</v>
      </c>
      <c r="AU119" s="19" t="s">
        <v>81</v>
      </c>
    </row>
    <row r="120" s="13" customFormat="1">
      <c r="A120" s="13"/>
      <c r="B120" s="227"/>
      <c r="C120" s="228"/>
      <c r="D120" s="220" t="s">
        <v>142</v>
      </c>
      <c r="E120" s="229" t="s">
        <v>19</v>
      </c>
      <c r="F120" s="230" t="s">
        <v>224</v>
      </c>
      <c r="G120" s="228"/>
      <c r="H120" s="231">
        <v>15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142</v>
      </c>
      <c r="AU120" s="237" t="s">
        <v>81</v>
      </c>
      <c r="AV120" s="13" t="s">
        <v>83</v>
      </c>
      <c r="AW120" s="13" t="s">
        <v>35</v>
      </c>
      <c r="AX120" s="13" t="s">
        <v>81</v>
      </c>
      <c r="AY120" s="237" t="s">
        <v>128</v>
      </c>
    </row>
    <row r="121" s="2" customFormat="1" ht="16.5" customHeight="1">
      <c r="A121" s="40"/>
      <c r="B121" s="41"/>
      <c r="C121" s="207" t="s">
        <v>216</v>
      </c>
      <c r="D121" s="207" t="s">
        <v>131</v>
      </c>
      <c r="E121" s="208" t="s">
        <v>783</v>
      </c>
      <c r="F121" s="209" t="s">
        <v>784</v>
      </c>
      <c r="G121" s="210" t="s">
        <v>747</v>
      </c>
      <c r="H121" s="211">
        <v>15</v>
      </c>
      <c r="I121" s="212"/>
      <c r="J121" s="213">
        <f>ROUND(I121*H121,2)</f>
        <v>0</v>
      </c>
      <c r="K121" s="209" t="s">
        <v>19</v>
      </c>
      <c r="L121" s="46"/>
      <c r="M121" s="214" t="s">
        <v>19</v>
      </c>
      <c r="N121" s="215" t="s">
        <v>44</v>
      </c>
      <c r="O121" s="86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136</v>
      </c>
      <c r="AT121" s="218" t="s">
        <v>131</v>
      </c>
      <c r="AU121" s="218" t="s">
        <v>81</v>
      </c>
      <c r="AY121" s="19" t="s">
        <v>128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81</v>
      </c>
      <c r="BK121" s="219">
        <f>ROUND(I121*H121,2)</f>
        <v>0</v>
      </c>
      <c r="BL121" s="19" t="s">
        <v>136</v>
      </c>
      <c r="BM121" s="218" t="s">
        <v>785</v>
      </c>
    </row>
    <row r="122" s="2" customFormat="1">
      <c r="A122" s="40"/>
      <c r="B122" s="41"/>
      <c r="C122" s="42"/>
      <c r="D122" s="220" t="s">
        <v>138</v>
      </c>
      <c r="E122" s="42"/>
      <c r="F122" s="221" t="s">
        <v>784</v>
      </c>
      <c r="G122" s="42"/>
      <c r="H122" s="42"/>
      <c r="I122" s="222"/>
      <c r="J122" s="42"/>
      <c r="K122" s="42"/>
      <c r="L122" s="46"/>
      <c r="M122" s="223"/>
      <c r="N122" s="224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138</v>
      </c>
      <c r="AU122" s="19" t="s">
        <v>81</v>
      </c>
    </row>
    <row r="123" s="13" customFormat="1">
      <c r="A123" s="13"/>
      <c r="B123" s="227"/>
      <c r="C123" s="228"/>
      <c r="D123" s="220" t="s">
        <v>142</v>
      </c>
      <c r="E123" s="229" t="s">
        <v>19</v>
      </c>
      <c r="F123" s="230" t="s">
        <v>224</v>
      </c>
      <c r="G123" s="228"/>
      <c r="H123" s="231">
        <v>15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142</v>
      </c>
      <c r="AU123" s="237" t="s">
        <v>81</v>
      </c>
      <c r="AV123" s="13" t="s">
        <v>83</v>
      </c>
      <c r="AW123" s="13" t="s">
        <v>35</v>
      </c>
      <c r="AX123" s="13" t="s">
        <v>81</v>
      </c>
      <c r="AY123" s="237" t="s">
        <v>128</v>
      </c>
    </row>
    <row r="124" s="2" customFormat="1" ht="16.5" customHeight="1">
      <c r="A124" s="40"/>
      <c r="B124" s="41"/>
      <c r="C124" s="207" t="s">
        <v>224</v>
      </c>
      <c r="D124" s="207" t="s">
        <v>131</v>
      </c>
      <c r="E124" s="208" t="s">
        <v>786</v>
      </c>
      <c r="F124" s="209" t="s">
        <v>787</v>
      </c>
      <c r="G124" s="210" t="s">
        <v>165</v>
      </c>
      <c r="H124" s="211">
        <v>30</v>
      </c>
      <c r="I124" s="212"/>
      <c r="J124" s="213">
        <f>ROUND(I124*H124,2)</f>
        <v>0</v>
      </c>
      <c r="K124" s="209" t="s">
        <v>19</v>
      </c>
      <c r="L124" s="46"/>
      <c r="M124" s="214" t="s">
        <v>19</v>
      </c>
      <c r="N124" s="215" t="s">
        <v>44</v>
      </c>
      <c r="O124" s="86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136</v>
      </c>
      <c r="AT124" s="218" t="s">
        <v>131</v>
      </c>
      <c r="AU124" s="218" t="s">
        <v>81</v>
      </c>
      <c r="AY124" s="19" t="s">
        <v>128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81</v>
      </c>
      <c r="BK124" s="219">
        <f>ROUND(I124*H124,2)</f>
        <v>0</v>
      </c>
      <c r="BL124" s="19" t="s">
        <v>136</v>
      </c>
      <c r="BM124" s="218" t="s">
        <v>788</v>
      </c>
    </row>
    <row r="125" s="2" customFormat="1">
      <c r="A125" s="40"/>
      <c r="B125" s="41"/>
      <c r="C125" s="42"/>
      <c r="D125" s="220" t="s">
        <v>138</v>
      </c>
      <c r="E125" s="42"/>
      <c r="F125" s="221" t="s">
        <v>787</v>
      </c>
      <c r="G125" s="42"/>
      <c r="H125" s="42"/>
      <c r="I125" s="222"/>
      <c r="J125" s="42"/>
      <c r="K125" s="42"/>
      <c r="L125" s="46"/>
      <c r="M125" s="223"/>
      <c r="N125" s="224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138</v>
      </c>
      <c r="AU125" s="19" t="s">
        <v>81</v>
      </c>
    </row>
    <row r="126" s="13" customFormat="1">
      <c r="A126" s="13"/>
      <c r="B126" s="227"/>
      <c r="C126" s="228"/>
      <c r="D126" s="220" t="s">
        <v>142</v>
      </c>
      <c r="E126" s="229" t="s">
        <v>19</v>
      </c>
      <c r="F126" s="230" t="s">
        <v>789</v>
      </c>
      <c r="G126" s="228"/>
      <c r="H126" s="231">
        <v>30</v>
      </c>
      <c r="I126" s="232"/>
      <c r="J126" s="228"/>
      <c r="K126" s="228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142</v>
      </c>
      <c r="AU126" s="237" t="s">
        <v>81</v>
      </c>
      <c r="AV126" s="13" t="s">
        <v>83</v>
      </c>
      <c r="AW126" s="13" t="s">
        <v>35</v>
      </c>
      <c r="AX126" s="13" t="s">
        <v>81</v>
      </c>
      <c r="AY126" s="237" t="s">
        <v>128</v>
      </c>
    </row>
    <row r="127" s="2" customFormat="1" ht="16.5" customHeight="1">
      <c r="A127" s="40"/>
      <c r="B127" s="41"/>
      <c r="C127" s="207" t="s">
        <v>206</v>
      </c>
      <c r="D127" s="207" t="s">
        <v>131</v>
      </c>
      <c r="E127" s="208" t="s">
        <v>790</v>
      </c>
      <c r="F127" s="209" t="s">
        <v>791</v>
      </c>
      <c r="G127" s="210" t="s">
        <v>165</v>
      </c>
      <c r="H127" s="211">
        <v>25</v>
      </c>
      <c r="I127" s="212"/>
      <c r="J127" s="213">
        <f>ROUND(I127*H127,2)</f>
        <v>0</v>
      </c>
      <c r="K127" s="209" t="s">
        <v>19</v>
      </c>
      <c r="L127" s="46"/>
      <c r="M127" s="214" t="s">
        <v>19</v>
      </c>
      <c r="N127" s="215" t="s">
        <v>44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136</v>
      </c>
      <c r="AT127" s="218" t="s">
        <v>131</v>
      </c>
      <c r="AU127" s="218" t="s">
        <v>81</v>
      </c>
      <c r="AY127" s="19" t="s">
        <v>128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81</v>
      </c>
      <c r="BK127" s="219">
        <f>ROUND(I127*H127,2)</f>
        <v>0</v>
      </c>
      <c r="BL127" s="19" t="s">
        <v>136</v>
      </c>
      <c r="BM127" s="218" t="s">
        <v>792</v>
      </c>
    </row>
    <row r="128" s="2" customFormat="1">
      <c r="A128" s="40"/>
      <c r="B128" s="41"/>
      <c r="C128" s="42"/>
      <c r="D128" s="220" t="s">
        <v>138</v>
      </c>
      <c r="E128" s="42"/>
      <c r="F128" s="221" t="s">
        <v>791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138</v>
      </c>
      <c r="AU128" s="19" t="s">
        <v>81</v>
      </c>
    </row>
    <row r="129" s="2" customFormat="1" ht="16.5" customHeight="1">
      <c r="A129" s="40"/>
      <c r="B129" s="41"/>
      <c r="C129" s="207" t="s">
        <v>237</v>
      </c>
      <c r="D129" s="207" t="s">
        <v>131</v>
      </c>
      <c r="E129" s="208" t="s">
        <v>793</v>
      </c>
      <c r="F129" s="209" t="s">
        <v>794</v>
      </c>
      <c r="G129" s="210" t="s">
        <v>157</v>
      </c>
      <c r="H129" s="211">
        <v>1</v>
      </c>
      <c r="I129" s="212"/>
      <c r="J129" s="213">
        <f>ROUND(I129*H129,2)</f>
        <v>0</v>
      </c>
      <c r="K129" s="209" t="s">
        <v>19</v>
      </c>
      <c r="L129" s="46"/>
      <c r="M129" s="214" t="s">
        <v>19</v>
      </c>
      <c r="N129" s="215" t="s">
        <v>44</v>
      </c>
      <c r="O129" s="86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136</v>
      </c>
      <c r="AT129" s="218" t="s">
        <v>131</v>
      </c>
      <c r="AU129" s="218" t="s">
        <v>81</v>
      </c>
      <c r="AY129" s="19" t="s">
        <v>128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81</v>
      </c>
      <c r="BK129" s="219">
        <f>ROUND(I129*H129,2)</f>
        <v>0</v>
      </c>
      <c r="BL129" s="19" t="s">
        <v>136</v>
      </c>
      <c r="BM129" s="218" t="s">
        <v>795</v>
      </c>
    </row>
    <row r="130" s="2" customFormat="1">
      <c r="A130" s="40"/>
      <c r="B130" s="41"/>
      <c r="C130" s="42"/>
      <c r="D130" s="220" t="s">
        <v>138</v>
      </c>
      <c r="E130" s="42"/>
      <c r="F130" s="221" t="s">
        <v>794</v>
      </c>
      <c r="G130" s="42"/>
      <c r="H130" s="42"/>
      <c r="I130" s="222"/>
      <c r="J130" s="42"/>
      <c r="K130" s="42"/>
      <c r="L130" s="46"/>
      <c r="M130" s="223"/>
      <c r="N130" s="224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138</v>
      </c>
      <c r="AU130" s="19" t="s">
        <v>81</v>
      </c>
    </row>
    <row r="131" s="2" customFormat="1" ht="16.5" customHeight="1">
      <c r="A131" s="40"/>
      <c r="B131" s="41"/>
      <c r="C131" s="207" t="s">
        <v>243</v>
      </c>
      <c r="D131" s="207" t="s">
        <v>131</v>
      </c>
      <c r="E131" s="208" t="s">
        <v>796</v>
      </c>
      <c r="F131" s="209" t="s">
        <v>797</v>
      </c>
      <c r="G131" s="210" t="s">
        <v>157</v>
      </c>
      <c r="H131" s="211">
        <v>1</v>
      </c>
      <c r="I131" s="212"/>
      <c r="J131" s="213">
        <f>ROUND(I131*H131,2)</f>
        <v>0</v>
      </c>
      <c r="K131" s="209" t="s">
        <v>19</v>
      </c>
      <c r="L131" s="46"/>
      <c r="M131" s="214" t="s">
        <v>19</v>
      </c>
      <c r="N131" s="215" t="s">
        <v>44</v>
      </c>
      <c r="O131" s="86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8" t="s">
        <v>136</v>
      </c>
      <c r="AT131" s="218" t="s">
        <v>131</v>
      </c>
      <c r="AU131" s="218" t="s">
        <v>81</v>
      </c>
      <c r="AY131" s="19" t="s">
        <v>128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9" t="s">
        <v>81</v>
      </c>
      <c r="BK131" s="219">
        <f>ROUND(I131*H131,2)</f>
        <v>0</v>
      </c>
      <c r="BL131" s="19" t="s">
        <v>136</v>
      </c>
      <c r="BM131" s="218" t="s">
        <v>798</v>
      </c>
    </row>
    <row r="132" s="2" customFormat="1">
      <c r="A132" s="40"/>
      <c r="B132" s="41"/>
      <c r="C132" s="42"/>
      <c r="D132" s="220" t="s">
        <v>138</v>
      </c>
      <c r="E132" s="42"/>
      <c r="F132" s="221" t="s">
        <v>797</v>
      </c>
      <c r="G132" s="42"/>
      <c r="H132" s="42"/>
      <c r="I132" s="222"/>
      <c r="J132" s="42"/>
      <c r="K132" s="42"/>
      <c r="L132" s="46"/>
      <c r="M132" s="223"/>
      <c r="N132" s="224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138</v>
      </c>
      <c r="AU132" s="19" t="s">
        <v>81</v>
      </c>
    </row>
    <row r="133" s="2" customFormat="1" ht="16.5" customHeight="1">
      <c r="A133" s="40"/>
      <c r="B133" s="41"/>
      <c r="C133" s="207" t="s">
        <v>253</v>
      </c>
      <c r="D133" s="207" t="s">
        <v>131</v>
      </c>
      <c r="E133" s="208" t="s">
        <v>799</v>
      </c>
      <c r="F133" s="209" t="s">
        <v>800</v>
      </c>
      <c r="G133" s="210" t="s">
        <v>157</v>
      </c>
      <c r="H133" s="211">
        <v>1</v>
      </c>
      <c r="I133" s="212"/>
      <c r="J133" s="213">
        <f>ROUND(I133*H133,2)</f>
        <v>0</v>
      </c>
      <c r="K133" s="209" t="s">
        <v>19</v>
      </c>
      <c r="L133" s="46"/>
      <c r="M133" s="214" t="s">
        <v>19</v>
      </c>
      <c r="N133" s="215" t="s">
        <v>44</v>
      </c>
      <c r="O133" s="86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136</v>
      </c>
      <c r="AT133" s="218" t="s">
        <v>131</v>
      </c>
      <c r="AU133" s="218" t="s">
        <v>81</v>
      </c>
      <c r="AY133" s="19" t="s">
        <v>128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81</v>
      </c>
      <c r="BK133" s="219">
        <f>ROUND(I133*H133,2)</f>
        <v>0</v>
      </c>
      <c r="BL133" s="19" t="s">
        <v>136</v>
      </c>
      <c r="BM133" s="218" t="s">
        <v>801</v>
      </c>
    </row>
    <row r="134" s="2" customFormat="1">
      <c r="A134" s="40"/>
      <c r="B134" s="41"/>
      <c r="C134" s="42"/>
      <c r="D134" s="220" t="s">
        <v>138</v>
      </c>
      <c r="E134" s="42"/>
      <c r="F134" s="221" t="s">
        <v>800</v>
      </c>
      <c r="G134" s="42"/>
      <c r="H134" s="42"/>
      <c r="I134" s="222"/>
      <c r="J134" s="42"/>
      <c r="K134" s="42"/>
      <c r="L134" s="46"/>
      <c r="M134" s="274"/>
      <c r="N134" s="275"/>
      <c r="O134" s="276"/>
      <c r="P134" s="276"/>
      <c r="Q134" s="276"/>
      <c r="R134" s="276"/>
      <c r="S134" s="276"/>
      <c r="T134" s="27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138</v>
      </c>
      <c r="AU134" s="19" t="s">
        <v>81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uAJqtxe3aSp2ijz6WWGmGODHv0i4bnQClQ9o/ySpKGvgHLdz9wS+Uhf3LZNl/pm/wyujE0dRqMSnzEEhRcJWYA==" hashValue="ZqMxlukz20iBmLSo1QhKe5Wa6FOYvTWp+3tfuhKmhQPWchqKYAV4H0aa1mBALVFd/C0FrKfPjHJyqDzXZ+assg==" algorithmName="SHA-512" password="CA9C"/>
  <autoFilter ref="C79:K13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97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Oprava střechy budovy SOŠ a SOU Kladno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98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802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10. 4. 2024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27</v>
      </c>
      <c r="F15" s="40"/>
      <c r="G15" s="40"/>
      <c r="H15" s="40"/>
      <c r="I15" s="135" t="s">
        <v>28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29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28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31</v>
      </c>
      <c r="E20" s="40"/>
      <c r="F20" s="40"/>
      <c r="G20" s="40"/>
      <c r="H20" s="40"/>
      <c r="I20" s="135" t="s">
        <v>26</v>
      </c>
      <c r="J20" s="139" t="s">
        <v>32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28</v>
      </c>
      <c r="J21" s="139" t="s">
        <v>34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36</v>
      </c>
      <c r="E23" s="40"/>
      <c r="F23" s="40"/>
      <c r="G23" s="40"/>
      <c r="H23" s="40"/>
      <c r="I23" s="135" t="s">
        <v>26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28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43.25" customHeight="1">
      <c r="A27" s="141"/>
      <c r="B27" s="142"/>
      <c r="C27" s="141"/>
      <c r="D27" s="141"/>
      <c r="E27" s="143" t="s">
        <v>38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ROUND(J85,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ROUND((SUM(BE85:BE116)),  2)</f>
        <v>0</v>
      </c>
      <c r="G33" s="40"/>
      <c r="H33" s="40"/>
      <c r="I33" s="151">
        <v>0.20999999999999999</v>
      </c>
      <c r="J33" s="150">
        <f>ROUND(((SUM(BE85:BE116))*I33),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ROUND((SUM(BF85:BF116)),  2)</f>
        <v>0</v>
      </c>
      <c r="G34" s="40"/>
      <c r="H34" s="40"/>
      <c r="I34" s="151">
        <v>0.12</v>
      </c>
      <c r="J34" s="150">
        <f>ROUND(((SUM(BF85:BF116))*I34),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ROUND((SUM(BG85:BG116)),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ROUND((SUM(BH85:BH116)),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ROUND((SUM(BI85:BI116)),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Oprava střechy budovy SOŠ a SOU Kladno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VON - Vedlejší a ostatní práce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10. 4. 2024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SOŠ a SOU Kladno</v>
      </c>
      <c r="G54" s="42"/>
      <c r="H54" s="42"/>
      <c r="I54" s="34" t="s">
        <v>31</v>
      </c>
      <c r="J54" s="38" t="str">
        <f>E21</f>
        <v>Ateliér Civilista s.r.o.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101</v>
      </c>
      <c r="D57" s="165"/>
      <c r="E57" s="165"/>
      <c r="F57" s="165"/>
      <c r="G57" s="165"/>
      <c r="H57" s="165"/>
      <c r="I57" s="165"/>
      <c r="J57" s="166" t="s">
        <v>102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8"/>
      <c r="C60" s="169"/>
      <c r="D60" s="170" t="s">
        <v>803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804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805</v>
      </c>
      <c r="E62" s="171"/>
      <c r="F62" s="171"/>
      <c r="G62" s="171"/>
      <c r="H62" s="171"/>
      <c r="I62" s="171"/>
      <c r="J62" s="172">
        <f>J95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806</v>
      </c>
      <c r="E63" s="171"/>
      <c r="F63" s="171"/>
      <c r="G63" s="171"/>
      <c r="H63" s="171"/>
      <c r="I63" s="171"/>
      <c r="J63" s="172">
        <f>J102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807</v>
      </c>
      <c r="E64" s="171"/>
      <c r="F64" s="171"/>
      <c r="G64" s="171"/>
      <c r="H64" s="171"/>
      <c r="I64" s="171"/>
      <c r="J64" s="172">
        <f>J106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8"/>
      <c r="C65" s="169"/>
      <c r="D65" s="170" t="s">
        <v>808</v>
      </c>
      <c r="E65" s="171"/>
      <c r="F65" s="171"/>
      <c r="G65" s="171"/>
      <c r="H65" s="171"/>
      <c r="I65" s="171"/>
      <c r="J65" s="172">
        <f>J110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113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3" t="str">
        <f>E7</f>
        <v>Oprava střechy budovy SOŠ a SOU Kladno</v>
      </c>
      <c r="F75" s="34"/>
      <c r="G75" s="34"/>
      <c r="H75" s="34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98</v>
      </c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VON - Vedlejší a ostatní práce</v>
      </c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 xml:space="preserve"> </v>
      </c>
      <c r="G79" s="42"/>
      <c r="H79" s="42"/>
      <c r="I79" s="34" t="s">
        <v>23</v>
      </c>
      <c r="J79" s="74" t="str">
        <f>IF(J12="","",J12)</f>
        <v>10. 4. 2024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>SOŠ a SOU Kladno</v>
      </c>
      <c r="G81" s="42"/>
      <c r="H81" s="42"/>
      <c r="I81" s="34" t="s">
        <v>31</v>
      </c>
      <c r="J81" s="38" t="str">
        <f>E21</f>
        <v>Ateliér Civilista s.r.o.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36</v>
      </c>
      <c r="J82" s="38" t="str">
        <f>E24</f>
        <v xml:space="preserve"> </v>
      </c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80"/>
      <c r="B84" s="181"/>
      <c r="C84" s="182" t="s">
        <v>114</v>
      </c>
      <c r="D84" s="183" t="s">
        <v>58</v>
      </c>
      <c r="E84" s="183" t="s">
        <v>54</v>
      </c>
      <c r="F84" s="183" t="s">
        <v>55</v>
      </c>
      <c r="G84" s="183" t="s">
        <v>115</v>
      </c>
      <c r="H84" s="183" t="s">
        <v>116</v>
      </c>
      <c r="I84" s="183" t="s">
        <v>117</v>
      </c>
      <c r="J84" s="183" t="s">
        <v>102</v>
      </c>
      <c r="K84" s="184" t="s">
        <v>118</v>
      </c>
      <c r="L84" s="185"/>
      <c r="M84" s="94" t="s">
        <v>19</v>
      </c>
      <c r="N84" s="95" t="s">
        <v>43</v>
      </c>
      <c r="O84" s="95" t="s">
        <v>119</v>
      </c>
      <c r="P84" s="95" t="s">
        <v>120</v>
      </c>
      <c r="Q84" s="95" t="s">
        <v>121</v>
      </c>
      <c r="R84" s="95" t="s">
        <v>122</v>
      </c>
      <c r="S84" s="95" t="s">
        <v>123</v>
      </c>
      <c r="T84" s="96" t="s">
        <v>124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40"/>
      <c r="B85" s="41"/>
      <c r="C85" s="101" t="s">
        <v>125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P86+P95+P102+P106+P110</f>
        <v>0</v>
      </c>
      <c r="Q85" s="98"/>
      <c r="R85" s="188">
        <f>R86+R95+R102+R106+R110</f>
        <v>0</v>
      </c>
      <c r="S85" s="98"/>
      <c r="T85" s="189">
        <f>T86+T95+T102+T106+T110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72</v>
      </c>
      <c r="AU85" s="19" t="s">
        <v>103</v>
      </c>
      <c r="BK85" s="190">
        <f>BK86+BK95+BK102+BK106+BK110</f>
        <v>0</v>
      </c>
    </row>
    <row r="86" s="12" customFormat="1" ht="25.92" customHeight="1">
      <c r="A86" s="12"/>
      <c r="B86" s="191"/>
      <c r="C86" s="192"/>
      <c r="D86" s="193" t="s">
        <v>72</v>
      </c>
      <c r="E86" s="194" t="s">
        <v>809</v>
      </c>
      <c r="F86" s="194" t="s">
        <v>810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</f>
        <v>0</v>
      </c>
      <c r="Q86" s="199"/>
      <c r="R86" s="200">
        <f>R87</f>
        <v>0</v>
      </c>
      <c r="S86" s="199"/>
      <c r="T86" s="201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162</v>
      </c>
      <c r="AT86" s="203" t="s">
        <v>72</v>
      </c>
      <c r="AU86" s="203" t="s">
        <v>73</v>
      </c>
      <c r="AY86" s="202" t="s">
        <v>128</v>
      </c>
      <c r="BK86" s="204">
        <f>BK87</f>
        <v>0</v>
      </c>
    </row>
    <row r="87" s="12" customFormat="1" ht="22.8" customHeight="1">
      <c r="A87" s="12"/>
      <c r="B87" s="191"/>
      <c r="C87" s="192"/>
      <c r="D87" s="193" t="s">
        <v>72</v>
      </c>
      <c r="E87" s="205" t="s">
        <v>811</v>
      </c>
      <c r="F87" s="205" t="s">
        <v>812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SUM(P88:P94)</f>
        <v>0</v>
      </c>
      <c r="Q87" s="199"/>
      <c r="R87" s="200">
        <f>SUM(R88:R94)</f>
        <v>0</v>
      </c>
      <c r="S87" s="199"/>
      <c r="T87" s="201">
        <f>SUM(T88:T94)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162</v>
      </c>
      <c r="AT87" s="203" t="s">
        <v>72</v>
      </c>
      <c r="AU87" s="203" t="s">
        <v>81</v>
      </c>
      <c r="AY87" s="202" t="s">
        <v>128</v>
      </c>
      <c r="BK87" s="204">
        <f>SUM(BK88:BK94)</f>
        <v>0</v>
      </c>
    </row>
    <row r="88" s="2" customFormat="1" ht="16.5" customHeight="1">
      <c r="A88" s="40"/>
      <c r="B88" s="41"/>
      <c r="C88" s="207" t="s">
        <v>81</v>
      </c>
      <c r="D88" s="207" t="s">
        <v>131</v>
      </c>
      <c r="E88" s="208" t="s">
        <v>813</v>
      </c>
      <c r="F88" s="209" t="s">
        <v>814</v>
      </c>
      <c r="G88" s="210" t="s">
        <v>157</v>
      </c>
      <c r="H88" s="211">
        <v>1</v>
      </c>
      <c r="I88" s="212"/>
      <c r="J88" s="213">
        <f>ROUND(I88*H88,2)</f>
        <v>0</v>
      </c>
      <c r="K88" s="209" t="s">
        <v>135</v>
      </c>
      <c r="L88" s="46"/>
      <c r="M88" s="214" t="s">
        <v>19</v>
      </c>
      <c r="N88" s="215" t="s">
        <v>44</v>
      </c>
      <c r="O88" s="86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8" t="s">
        <v>815</v>
      </c>
      <c r="AT88" s="218" t="s">
        <v>131</v>
      </c>
      <c r="AU88" s="218" t="s">
        <v>83</v>
      </c>
      <c r="AY88" s="19" t="s">
        <v>128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9" t="s">
        <v>81</v>
      </c>
      <c r="BK88" s="219">
        <f>ROUND(I88*H88,2)</f>
        <v>0</v>
      </c>
      <c r="BL88" s="19" t="s">
        <v>815</v>
      </c>
      <c r="BM88" s="218" t="s">
        <v>816</v>
      </c>
    </row>
    <row r="89" s="2" customFormat="1">
      <c r="A89" s="40"/>
      <c r="B89" s="41"/>
      <c r="C89" s="42"/>
      <c r="D89" s="220" t="s">
        <v>138</v>
      </c>
      <c r="E89" s="42"/>
      <c r="F89" s="221" t="s">
        <v>814</v>
      </c>
      <c r="G89" s="42"/>
      <c r="H89" s="42"/>
      <c r="I89" s="222"/>
      <c r="J89" s="42"/>
      <c r="K89" s="42"/>
      <c r="L89" s="46"/>
      <c r="M89" s="223"/>
      <c r="N89" s="224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138</v>
      </c>
      <c r="AU89" s="19" t="s">
        <v>83</v>
      </c>
    </row>
    <row r="90" s="2" customFormat="1">
      <c r="A90" s="40"/>
      <c r="B90" s="41"/>
      <c r="C90" s="42"/>
      <c r="D90" s="225" t="s">
        <v>140</v>
      </c>
      <c r="E90" s="42"/>
      <c r="F90" s="226" t="s">
        <v>817</v>
      </c>
      <c r="G90" s="42"/>
      <c r="H90" s="42"/>
      <c r="I90" s="222"/>
      <c r="J90" s="42"/>
      <c r="K90" s="42"/>
      <c r="L90" s="46"/>
      <c r="M90" s="223"/>
      <c r="N90" s="224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140</v>
      </c>
      <c r="AU90" s="19" t="s">
        <v>83</v>
      </c>
    </row>
    <row r="91" s="2" customFormat="1" ht="16.5" customHeight="1">
      <c r="A91" s="40"/>
      <c r="B91" s="41"/>
      <c r="C91" s="207" t="s">
        <v>83</v>
      </c>
      <c r="D91" s="207" t="s">
        <v>131</v>
      </c>
      <c r="E91" s="208" t="s">
        <v>818</v>
      </c>
      <c r="F91" s="209" t="s">
        <v>819</v>
      </c>
      <c r="G91" s="210" t="s">
        <v>157</v>
      </c>
      <c r="H91" s="211">
        <v>1</v>
      </c>
      <c r="I91" s="212"/>
      <c r="J91" s="213">
        <f>ROUND(I91*H91,2)</f>
        <v>0</v>
      </c>
      <c r="K91" s="209" t="s">
        <v>135</v>
      </c>
      <c r="L91" s="46"/>
      <c r="M91" s="214" t="s">
        <v>19</v>
      </c>
      <c r="N91" s="215" t="s">
        <v>44</v>
      </c>
      <c r="O91" s="86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8" t="s">
        <v>815</v>
      </c>
      <c r="AT91" s="218" t="s">
        <v>131</v>
      </c>
      <c r="AU91" s="218" t="s">
        <v>83</v>
      </c>
      <c r="AY91" s="19" t="s">
        <v>128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9" t="s">
        <v>81</v>
      </c>
      <c r="BK91" s="219">
        <f>ROUND(I91*H91,2)</f>
        <v>0</v>
      </c>
      <c r="BL91" s="19" t="s">
        <v>815</v>
      </c>
      <c r="BM91" s="218" t="s">
        <v>820</v>
      </c>
    </row>
    <row r="92" s="2" customFormat="1">
      <c r="A92" s="40"/>
      <c r="B92" s="41"/>
      <c r="C92" s="42"/>
      <c r="D92" s="220" t="s">
        <v>138</v>
      </c>
      <c r="E92" s="42"/>
      <c r="F92" s="221" t="s">
        <v>819</v>
      </c>
      <c r="G92" s="42"/>
      <c r="H92" s="42"/>
      <c r="I92" s="222"/>
      <c r="J92" s="42"/>
      <c r="K92" s="42"/>
      <c r="L92" s="46"/>
      <c r="M92" s="223"/>
      <c r="N92" s="224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138</v>
      </c>
      <c r="AU92" s="19" t="s">
        <v>83</v>
      </c>
    </row>
    <row r="93" s="2" customFormat="1">
      <c r="A93" s="40"/>
      <c r="B93" s="41"/>
      <c r="C93" s="42"/>
      <c r="D93" s="225" t="s">
        <v>140</v>
      </c>
      <c r="E93" s="42"/>
      <c r="F93" s="226" t="s">
        <v>821</v>
      </c>
      <c r="G93" s="42"/>
      <c r="H93" s="42"/>
      <c r="I93" s="222"/>
      <c r="J93" s="42"/>
      <c r="K93" s="42"/>
      <c r="L93" s="46"/>
      <c r="M93" s="223"/>
      <c r="N93" s="224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140</v>
      </c>
      <c r="AU93" s="19" t="s">
        <v>83</v>
      </c>
    </row>
    <row r="94" s="2" customFormat="1">
      <c r="A94" s="40"/>
      <c r="B94" s="41"/>
      <c r="C94" s="42"/>
      <c r="D94" s="220" t="s">
        <v>249</v>
      </c>
      <c r="E94" s="42"/>
      <c r="F94" s="238" t="s">
        <v>822</v>
      </c>
      <c r="G94" s="42"/>
      <c r="H94" s="42"/>
      <c r="I94" s="222"/>
      <c r="J94" s="42"/>
      <c r="K94" s="42"/>
      <c r="L94" s="46"/>
      <c r="M94" s="223"/>
      <c r="N94" s="224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249</v>
      </c>
      <c r="AU94" s="19" t="s">
        <v>83</v>
      </c>
    </row>
    <row r="95" s="12" customFormat="1" ht="25.92" customHeight="1">
      <c r="A95" s="12"/>
      <c r="B95" s="191"/>
      <c r="C95" s="192"/>
      <c r="D95" s="193" t="s">
        <v>72</v>
      </c>
      <c r="E95" s="194" t="s">
        <v>823</v>
      </c>
      <c r="F95" s="194" t="s">
        <v>824</v>
      </c>
      <c r="G95" s="192"/>
      <c r="H95" s="192"/>
      <c r="I95" s="195"/>
      <c r="J95" s="196">
        <f>BK95</f>
        <v>0</v>
      </c>
      <c r="K95" s="192"/>
      <c r="L95" s="197"/>
      <c r="M95" s="198"/>
      <c r="N95" s="199"/>
      <c r="O95" s="199"/>
      <c r="P95" s="200">
        <f>SUM(P96:P101)</f>
        <v>0</v>
      </c>
      <c r="Q95" s="199"/>
      <c r="R95" s="200">
        <f>SUM(R96:R101)</f>
        <v>0</v>
      </c>
      <c r="S95" s="199"/>
      <c r="T95" s="201">
        <f>SUM(T96:T101)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162</v>
      </c>
      <c r="AT95" s="203" t="s">
        <v>72</v>
      </c>
      <c r="AU95" s="203" t="s">
        <v>73</v>
      </c>
      <c r="AY95" s="202" t="s">
        <v>128</v>
      </c>
      <c r="BK95" s="204">
        <f>SUM(BK96:BK101)</f>
        <v>0</v>
      </c>
    </row>
    <row r="96" s="2" customFormat="1" ht="16.5" customHeight="1">
      <c r="A96" s="40"/>
      <c r="B96" s="41"/>
      <c r="C96" s="207" t="s">
        <v>96</v>
      </c>
      <c r="D96" s="207" t="s">
        <v>131</v>
      </c>
      <c r="E96" s="208" t="s">
        <v>825</v>
      </c>
      <c r="F96" s="209" t="s">
        <v>824</v>
      </c>
      <c r="G96" s="210" t="s">
        <v>349</v>
      </c>
      <c r="H96" s="211">
        <v>1</v>
      </c>
      <c r="I96" s="212"/>
      <c r="J96" s="213">
        <f>ROUND(I96*H96,2)</f>
        <v>0</v>
      </c>
      <c r="K96" s="209" t="s">
        <v>135</v>
      </c>
      <c r="L96" s="46"/>
      <c r="M96" s="214" t="s">
        <v>19</v>
      </c>
      <c r="N96" s="215" t="s">
        <v>44</v>
      </c>
      <c r="O96" s="86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815</v>
      </c>
      <c r="AT96" s="218" t="s">
        <v>131</v>
      </c>
      <c r="AU96" s="218" t="s">
        <v>81</v>
      </c>
      <c r="AY96" s="19" t="s">
        <v>128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81</v>
      </c>
      <c r="BK96" s="219">
        <f>ROUND(I96*H96,2)</f>
        <v>0</v>
      </c>
      <c r="BL96" s="19" t="s">
        <v>815</v>
      </c>
      <c r="BM96" s="218" t="s">
        <v>826</v>
      </c>
    </row>
    <row r="97" s="2" customFormat="1">
      <c r="A97" s="40"/>
      <c r="B97" s="41"/>
      <c r="C97" s="42"/>
      <c r="D97" s="220" t="s">
        <v>138</v>
      </c>
      <c r="E97" s="42"/>
      <c r="F97" s="221" t="s">
        <v>824</v>
      </c>
      <c r="G97" s="42"/>
      <c r="H97" s="42"/>
      <c r="I97" s="222"/>
      <c r="J97" s="42"/>
      <c r="K97" s="42"/>
      <c r="L97" s="46"/>
      <c r="M97" s="223"/>
      <c r="N97" s="224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138</v>
      </c>
      <c r="AU97" s="19" t="s">
        <v>81</v>
      </c>
    </row>
    <row r="98" s="2" customFormat="1">
      <c r="A98" s="40"/>
      <c r="B98" s="41"/>
      <c r="C98" s="42"/>
      <c r="D98" s="225" t="s">
        <v>140</v>
      </c>
      <c r="E98" s="42"/>
      <c r="F98" s="226" t="s">
        <v>827</v>
      </c>
      <c r="G98" s="42"/>
      <c r="H98" s="42"/>
      <c r="I98" s="222"/>
      <c r="J98" s="42"/>
      <c r="K98" s="42"/>
      <c r="L98" s="46"/>
      <c r="M98" s="223"/>
      <c r="N98" s="224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140</v>
      </c>
      <c r="AU98" s="19" t="s">
        <v>81</v>
      </c>
    </row>
    <row r="99" s="2" customFormat="1" ht="16.5" customHeight="1">
      <c r="A99" s="40"/>
      <c r="B99" s="41"/>
      <c r="C99" s="207" t="s">
        <v>136</v>
      </c>
      <c r="D99" s="207" t="s">
        <v>131</v>
      </c>
      <c r="E99" s="208" t="s">
        <v>828</v>
      </c>
      <c r="F99" s="209" t="s">
        <v>829</v>
      </c>
      <c r="G99" s="210" t="s">
        <v>349</v>
      </c>
      <c r="H99" s="211">
        <v>1</v>
      </c>
      <c r="I99" s="212"/>
      <c r="J99" s="213">
        <f>ROUND(I99*H99,2)</f>
        <v>0</v>
      </c>
      <c r="K99" s="209" t="s">
        <v>135</v>
      </c>
      <c r="L99" s="46"/>
      <c r="M99" s="214" t="s">
        <v>19</v>
      </c>
      <c r="N99" s="215" t="s">
        <v>44</v>
      </c>
      <c r="O99" s="86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815</v>
      </c>
      <c r="AT99" s="218" t="s">
        <v>131</v>
      </c>
      <c r="AU99" s="218" t="s">
        <v>81</v>
      </c>
      <c r="AY99" s="19" t="s">
        <v>128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81</v>
      </c>
      <c r="BK99" s="219">
        <f>ROUND(I99*H99,2)</f>
        <v>0</v>
      </c>
      <c r="BL99" s="19" t="s">
        <v>815</v>
      </c>
      <c r="BM99" s="218" t="s">
        <v>830</v>
      </c>
    </row>
    <row r="100" s="2" customFormat="1">
      <c r="A100" s="40"/>
      <c r="B100" s="41"/>
      <c r="C100" s="42"/>
      <c r="D100" s="220" t="s">
        <v>138</v>
      </c>
      <c r="E100" s="42"/>
      <c r="F100" s="221" t="s">
        <v>829</v>
      </c>
      <c r="G100" s="42"/>
      <c r="H100" s="42"/>
      <c r="I100" s="222"/>
      <c r="J100" s="42"/>
      <c r="K100" s="42"/>
      <c r="L100" s="46"/>
      <c r="M100" s="223"/>
      <c r="N100" s="224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138</v>
      </c>
      <c r="AU100" s="19" t="s">
        <v>81</v>
      </c>
    </row>
    <row r="101" s="2" customFormat="1">
      <c r="A101" s="40"/>
      <c r="B101" s="41"/>
      <c r="C101" s="42"/>
      <c r="D101" s="225" t="s">
        <v>140</v>
      </c>
      <c r="E101" s="42"/>
      <c r="F101" s="226" t="s">
        <v>831</v>
      </c>
      <c r="G101" s="42"/>
      <c r="H101" s="42"/>
      <c r="I101" s="222"/>
      <c r="J101" s="42"/>
      <c r="K101" s="42"/>
      <c r="L101" s="46"/>
      <c r="M101" s="223"/>
      <c r="N101" s="224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140</v>
      </c>
      <c r="AU101" s="19" t="s">
        <v>81</v>
      </c>
    </row>
    <row r="102" s="12" customFormat="1" ht="25.92" customHeight="1">
      <c r="A102" s="12"/>
      <c r="B102" s="191"/>
      <c r="C102" s="192"/>
      <c r="D102" s="193" t="s">
        <v>72</v>
      </c>
      <c r="E102" s="194" t="s">
        <v>832</v>
      </c>
      <c r="F102" s="194" t="s">
        <v>833</v>
      </c>
      <c r="G102" s="192"/>
      <c r="H102" s="192"/>
      <c r="I102" s="195"/>
      <c r="J102" s="196">
        <f>BK102</f>
        <v>0</v>
      </c>
      <c r="K102" s="192"/>
      <c r="L102" s="197"/>
      <c r="M102" s="198"/>
      <c r="N102" s="199"/>
      <c r="O102" s="199"/>
      <c r="P102" s="200">
        <f>SUM(P103:P105)</f>
        <v>0</v>
      </c>
      <c r="Q102" s="199"/>
      <c r="R102" s="200">
        <f>SUM(R103:R105)</f>
        <v>0</v>
      </c>
      <c r="S102" s="199"/>
      <c r="T102" s="201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2" t="s">
        <v>162</v>
      </c>
      <c r="AT102" s="203" t="s">
        <v>72</v>
      </c>
      <c r="AU102" s="203" t="s">
        <v>73</v>
      </c>
      <c r="AY102" s="202" t="s">
        <v>128</v>
      </c>
      <c r="BK102" s="204">
        <f>SUM(BK103:BK105)</f>
        <v>0</v>
      </c>
    </row>
    <row r="103" s="2" customFormat="1" ht="16.5" customHeight="1">
      <c r="A103" s="40"/>
      <c r="B103" s="41"/>
      <c r="C103" s="207" t="s">
        <v>162</v>
      </c>
      <c r="D103" s="207" t="s">
        <v>131</v>
      </c>
      <c r="E103" s="208" t="s">
        <v>834</v>
      </c>
      <c r="F103" s="209" t="s">
        <v>833</v>
      </c>
      <c r="G103" s="210" t="s">
        <v>349</v>
      </c>
      <c r="H103" s="211">
        <v>1</v>
      </c>
      <c r="I103" s="212"/>
      <c r="J103" s="213">
        <f>ROUND(I103*H103,2)</f>
        <v>0</v>
      </c>
      <c r="K103" s="209" t="s">
        <v>135</v>
      </c>
      <c r="L103" s="46"/>
      <c r="M103" s="214" t="s">
        <v>19</v>
      </c>
      <c r="N103" s="215" t="s">
        <v>44</v>
      </c>
      <c r="O103" s="86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815</v>
      </c>
      <c r="AT103" s="218" t="s">
        <v>131</v>
      </c>
      <c r="AU103" s="218" t="s">
        <v>81</v>
      </c>
      <c r="AY103" s="19" t="s">
        <v>128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81</v>
      </c>
      <c r="BK103" s="219">
        <f>ROUND(I103*H103,2)</f>
        <v>0</v>
      </c>
      <c r="BL103" s="19" t="s">
        <v>815</v>
      </c>
      <c r="BM103" s="218" t="s">
        <v>835</v>
      </c>
    </row>
    <row r="104" s="2" customFormat="1">
      <c r="A104" s="40"/>
      <c r="B104" s="41"/>
      <c r="C104" s="42"/>
      <c r="D104" s="220" t="s">
        <v>138</v>
      </c>
      <c r="E104" s="42"/>
      <c r="F104" s="221" t="s">
        <v>833</v>
      </c>
      <c r="G104" s="42"/>
      <c r="H104" s="42"/>
      <c r="I104" s="222"/>
      <c r="J104" s="42"/>
      <c r="K104" s="42"/>
      <c r="L104" s="46"/>
      <c r="M104" s="223"/>
      <c r="N104" s="224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138</v>
      </c>
      <c r="AU104" s="19" t="s">
        <v>81</v>
      </c>
    </row>
    <row r="105" s="2" customFormat="1">
      <c r="A105" s="40"/>
      <c r="B105" s="41"/>
      <c r="C105" s="42"/>
      <c r="D105" s="225" t="s">
        <v>140</v>
      </c>
      <c r="E105" s="42"/>
      <c r="F105" s="226" t="s">
        <v>836</v>
      </c>
      <c r="G105" s="42"/>
      <c r="H105" s="42"/>
      <c r="I105" s="222"/>
      <c r="J105" s="42"/>
      <c r="K105" s="42"/>
      <c r="L105" s="46"/>
      <c r="M105" s="223"/>
      <c r="N105" s="224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140</v>
      </c>
      <c r="AU105" s="19" t="s">
        <v>81</v>
      </c>
    </row>
    <row r="106" s="12" customFormat="1" ht="25.92" customHeight="1">
      <c r="A106" s="12"/>
      <c r="B106" s="191"/>
      <c r="C106" s="192"/>
      <c r="D106" s="193" t="s">
        <v>72</v>
      </c>
      <c r="E106" s="194" t="s">
        <v>837</v>
      </c>
      <c r="F106" s="194" t="s">
        <v>838</v>
      </c>
      <c r="G106" s="192"/>
      <c r="H106" s="192"/>
      <c r="I106" s="195"/>
      <c r="J106" s="196">
        <f>BK106</f>
        <v>0</v>
      </c>
      <c r="K106" s="192"/>
      <c r="L106" s="197"/>
      <c r="M106" s="198"/>
      <c r="N106" s="199"/>
      <c r="O106" s="199"/>
      <c r="P106" s="200">
        <f>SUM(P107:P109)</f>
        <v>0</v>
      </c>
      <c r="Q106" s="199"/>
      <c r="R106" s="200">
        <f>SUM(R107:R109)</f>
        <v>0</v>
      </c>
      <c r="S106" s="199"/>
      <c r="T106" s="201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2" t="s">
        <v>162</v>
      </c>
      <c r="AT106" s="203" t="s">
        <v>72</v>
      </c>
      <c r="AU106" s="203" t="s">
        <v>73</v>
      </c>
      <c r="AY106" s="202" t="s">
        <v>128</v>
      </c>
      <c r="BK106" s="204">
        <f>SUM(BK107:BK109)</f>
        <v>0</v>
      </c>
    </row>
    <row r="107" s="2" customFormat="1" ht="16.5" customHeight="1">
      <c r="A107" s="40"/>
      <c r="B107" s="41"/>
      <c r="C107" s="207" t="s">
        <v>169</v>
      </c>
      <c r="D107" s="207" t="s">
        <v>131</v>
      </c>
      <c r="E107" s="208" t="s">
        <v>839</v>
      </c>
      <c r="F107" s="209" t="s">
        <v>840</v>
      </c>
      <c r="G107" s="210" t="s">
        <v>349</v>
      </c>
      <c r="H107" s="211">
        <v>1</v>
      </c>
      <c r="I107" s="212"/>
      <c r="J107" s="213">
        <f>ROUND(I107*H107,2)</f>
        <v>0</v>
      </c>
      <c r="K107" s="209" t="s">
        <v>135</v>
      </c>
      <c r="L107" s="46"/>
      <c r="M107" s="214" t="s">
        <v>19</v>
      </c>
      <c r="N107" s="215" t="s">
        <v>44</v>
      </c>
      <c r="O107" s="86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8" t="s">
        <v>815</v>
      </c>
      <c r="AT107" s="218" t="s">
        <v>131</v>
      </c>
      <c r="AU107" s="218" t="s">
        <v>81</v>
      </c>
      <c r="AY107" s="19" t="s">
        <v>128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9" t="s">
        <v>81</v>
      </c>
      <c r="BK107" s="219">
        <f>ROUND(I107*H107,2)</f>
        <v>0</v>
      </c>
      <c r="BL107" s="19" t="s">
        <v>815</v>
      </c>
      <c r="BM107" s="218" t="s">
        <v>841</v>
      </c>
    </row>
    <row r="108" s="2" customFormat="1">
      <c r="A108" s="40"/>
      <c r="B108" s="41"/>
      <c r="C108" s="42"/>
      <c r="D108" s="220" t="s">
        <v>138</v>
      </c>
      <c r="E108" s="42"/>
      <c r="F108" s="221" t="s">
        <v>840</v>
      </c>
      <c r="G108" s="42"/>
      <c r="H108" s="42"/>
      <c r="I108" s="222"/>
      <c r="J108" s="42"/>
      <c r="K108" s="42"/>
      <c r="L108" s="46"/>
      <c r="M108" s="223"/>
      <c r="N108" s="224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138</v>
      </c>
      <c r="AU108" s="19" t="s">
        <v>81</v>
      </c>
    </row>
    <row r="109" s="2" customFormat="1">
      <c r="A109" s="40"/>
      <c r="B109" s="41"/>
      <c r="C109" s="42"/>
      <c r="D109" s="225" t="s">
        <v>140</v>
      </c>
      <c r="E109" s="42"/>
      <c r="F109" s="226" t="s">
        <v>842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140</v>
      </c>
      <c r="AU109" s="19" t="s">
        <v>81</v>
      </c>
    </row>
    <row r="110" s="12" customFormat="1" ht="25.92" customHeight="1">
      <c r="A110" s="12"/>
      <c r="B110" s="191"/>
      <c r="C110" s="192"/>
      <c r="D110" s="193" t="s">
        <v>72</v>
      </c>
      <c r="E110" s="194" t="s">
        <v>843</v>
      </c>
      <c r="F110" s="194" t="s">
        <v>844</v>
      </c>
      <c r="G110" s="192"/>
      <c r="H110" s="192"/>
      <c r="I110" s="195"/>
      <c r="J110" s="196">
        <f>BK110</f>
        <v>0</v>
      </c>
      <c r="K110" s="192"/>
      <c r="L110" s="197"/>
      <c r="M110" s="198"/>
      <c r="N110" s="199"/>
      <c r="O110" s="199"/>
      <c r="P110" s="200">
        <f>SUM(P111:P116)</f>
        <v>0</v>
      </c>
      <c r="Q110" s="199"/>
      <c r="R110" s="200">
        <f>SUM(R111:R116)</f>
        <v>0</v>
      </c>
      <c r="S110" s="199"/>
      <c r="T110" s="201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162</v>
      </c>
      <c r="AT110" s="203" t="s">
        <v>72</v>
      </c>
      <c r="AU110" s="203" t="s">
        <v>73</v>
      </c>
      <c r="AY110" s="202" t="s">
        <v>128</v>
      </c>
      <c r="BK110" s="204">
        <f>SUM(BK111:BK116)</f>
        <v>0</v>
      </c>
    </row>
    <row r="111" s="2" customFormat="1" ht="16.5" customHeight="1">
      <c r="A111" s="40"/>
      <c r="B111" s="41"/>
      <c r="C111" s="207" t="s">
        <v>176</v>
      </c>
      <c r="D111" s="207" t="s">
        <v>131</v>
      </c>
      <c r="E111" s="208" t="s">
        <v>845</v>
      </c>
      <c r="F111" s="209" t="s">
        <v>844</v>
      </c>
      <c r="G111" s="210" t="s">
        <v>349</v>
      </c>
      <c r="H111" s="211">
        <v>1</v>
      </c>
      <c r="I111" s="212"/>
      <c r="J111" s="213">
        <f>ROUND(I111*H111,2)</f>
        <v>0</v>
      </c>
      <c r="K111" s="209" t="s">
        <v>135</v>
      </c>
      <c r="L111" s="46"/>
      <c r="M111" s="214" t="s">
        <v>19</v>
      </c>
      <c r="N111" s="215" t="s">
        <v>44</v>
      </c>
      <c r="O111" s="86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815</v>
      </c>
      <c r="AT111" s="218" t="s">
        <v>131</v>
      </c>
      <c r="AU111" s="218" t="s">
        <v>81</v>
      </c>
      <c r="AY111" s="19" t="s">
        <v>128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81</v>
      </c>
      <c r="BK111" s="219">
        <f>ROUND(I111*H111,2)</f>
        <v>0</v>
      </c>
      <c r="BL111" s="19" t="s">
        <v>815</v>
      </c>
      <c r="BM111" s="218" t="s">
        <v>846</v>
      </c>
    </row>
    <row r="112" s="2" customFormat="1">
      <c r="A112" s="40"/>
      <c r="B112" s="41"/>
      <c r="C112" s="42"/>
      <c r="D112" s="220" t="s">
        <v>138</v>
      </c>
      <c r="E112" s="42"/>
      <c r="F112" s="221" t="s">
        <v>844</v>
      </c>
      <c r="G112" s="42"/>
      <c r="H112" s="42"/>
      <c r="I112" s="222"/>
      <c r="J112" s="42"/>
      <c r="K112" s="42"/>
      <c r="L112" s="46"/>
      <c r="M112" s="223"/>
      <c r="N112" s="224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138</v>
      </c>
      <c r="AU112" s="19" t="s">
        <v>81</v>
      </c>
    </row>
    <row r="113" s="2" customFormat="1">
      <c r="A113" s="40"/>
      <c r="B113" s="41"/>
      <c r="C113" s="42"/>
      <c r="D113" s="225" t="s">
        <v>140</v>
      </c>
      <c r="E113" s="42"/>
      <c r="F113" s="226" t="s">
        <v>847</v>
      </c>
      <c r="G113" s="42"/>
      <c r="H113" s="42"/>
      <c r="I113" s="222"/>
      <c r="J113" s="42"/>
      <c r="K113" s="42"/>
      <c r="L113" s="46"/>
      <c r="M113" s="223"/>
      <c r="N113" s="224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140</v>
      </c>
      <c r="AU113" s="19" t="s">
        <v>81</v>
      </c>
    </row>
    <row r="114" s="2" customFormat="1" ht="16.5" customHeight="1">
      <c r="A114" s="40"/>
      <c r="B114" s="41"/>
      <c r="C114" s="207" t="s">
        <v>182</v>
      </c>
      <c r="D114" s="207" t="s">
        <v>131</v>
      </c>
      <c r="E114" s="208" t="s">
        <v>848</v>
      </c>
      <c r="F114" s="209" t="s">
        <v>849</v>
      </c>
      <c r="G114" s="210" t="s">
        <v>157</v>
      </c>
      <c r="H114" s="211">
        <v>1</v>
      </c>
      <c r="I114" s="212"/>
      <c r="J114" s="213">
        <f>ROUND(I114*H114,2)</f>
        <v>0</v>
      </c>
      <c r="K114" s="209" t="s">
        <v>135</v>
      </c>
      <c r="L114" s="46"/>
      <c r="M114" s="214" t="s">
        <v>19</v>
      </c>
      <c r="N114" s="215" t="s">
        <v>44</v>
      </c>
      <c r="O114" s="86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815</v>
      </c>
      <c r="AT114" s="218" t="s">
        <v>131</v>
      </c>
      <c r="AU114" s="218" t="s">
        <v>81</v>
      </c>
      <c r="AY114" s="19" t="s">
        <v>128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81</v>
      </c>
      <c r="BK114" s="219">
        <f>ROUND(I114*H114,2)</f>
        <v>0</v>
      </c>
      <c r="BL114" s="19" t="s">
        <v>815</v>
      </c>
      <c r="BM114" s="218" t="s">
        <v>850</v>
      </c>
    </row>
    <row r="115" s="2" customFormat="1">
      <c r="A115" s="40"/>
      <c r="B115" s="41"/>
      <c r="C115" s="42"/>
      <c r="D115" s="220" t="s">
        <v>138</v>
      </c>
      <c r="E115" s="42"/>
      <c r="F115" s="221" t="s">
        <v>849</v>
      </c>
      <c r="G115" s="42"/>
      <c r="H115" s="42"/>
      <c r="I115" s="222"/>
      <c r="J115" s="42"/>
      <c r="K115" s="42"/>
      <c r="L115" s="46"/>
      <c r="M115" s="223"/>
      <c r="N115" s="224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138</v>
      </c>
      <c r="AU115" s="19" t="s">
        <v>81</v>
      </c>
    </row>
    <row r="116" s="2" customFormat="1">
      <c r="A116" s="40"/>
      <c r="B116" s="41"/>
      <c r="C116" s="42"/>
      <c r="D116" s="225" t="s">
        <v>140</v>
      </c>
      <c r="E116" s="42"/>
      <c r="F116" s="226" t="s">
        <v>851</v>
      </c>
      <c r="G116" s="42"/>
      <c r="H116" s="42"/>
      <c r="I116" s="222"/>
      <c r="J116" s="42"/>
      <c r="K116" s="42"/>
      <c r="L116" s="46"/>
      <c r="M116" s="274"/>
      <c r="N116" s="275"/>
      <c r="O116" s="276"/>
      <c r="P116" s="276"/>
      <c r="Q116" s="276"/>
      <c r="R116" s="276"/>
      <c r="S116" s="276"/>
      <c r="T116" s="27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140</v>
      </c>
      <c r="AU116" s="19" t="s">
        <v>81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YmlDG1SdempHWZO6O1VPeUpbq75uCiyV6J4oYlA5HQNGH2b5p8WE2GmGI4itJhF0VCkKKVMXnPCNt7eaIwK/xg==" hashValue="2dSMuBV7q5kA/zI3Q/j8HN9d84f4nn3xtwhvzp7GLIwN2deOJfo1Gn0dKSDk6tO9zfgpHnUmu45jWGNFZvTrig==" algorithmName="SHA-512" password="CA9C"/>
  <autoFilter ref="C84:K11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4_01/042503000"/>
    <hyperlink ref="F93" r:id="rId2" display="https://podminky.urs.cz/item/CS_URS_2024_01/043103000"/>
    <hyperlink ref="F98" r:id="rId3" display="https://podminky.urs.cz/item/CS_URS_2024_01/010001000"/>
    <hyperlink ref="F101" r:id="rId4" display="https://podminky.urs.cz/item/CS_URS_2024_01/013254000"/>
    <hyperlink ref="F105" r:id="rId5" display="https://podminky.urs.cz/item/CS_URS_2024_01/030001000"/>
    <hyperlink ref="F109" r:id="rId6" display="https://podminky.urs.cz/item/CS_URS_2024_01/065002000"/>
    <hyperlink ref="F113" r:id="rId7" display="https://podminky.urs.cz/item/CS_URS_2024_01/090001000"/>
    <hyperlink ref="F116" r:id="rId8" display="https://podminky.urs.cz/item/CS_URS_2024_01/0910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852</v>
      </c>
      <c r="H4" s="22"/>
    </row>
    <row r="5" s="1" customFormat="1" ht="12" customHeight="1">
      <c r="B5" s="22"/>
      <c r="C5" s="278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9" t="s">
        <v>16</v>
      </c>
      <c r="D6" s="280" t="s">
        <v>17</v>
      </c>
      <c r="E6" s="1"/>
      <c r="F6" s="1"/>
      <c r="H6" s="22"/>
    </row>
    <row r="7" s="1" customFormat="1" ht="16.5" customHeight="1">
      <c r="B7" s="22"/>
      <c r="C7" s="135" t="s">
        <v>23</v>
      </c>
      <c r="D7" s="140" t="str">
        <f>'Rekapitulace stavby'!AN8</f>
        <v>10. 4. 2024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81"/>
      <c r="C9" s="282" t="s">
        <v>54</v>
      </c>
      <c r="D9" s="283" t="s">
        <v>55</v>
      </c>
      <c r="E9" s="283" t="s">
        <v>115</v>
      </c>
      <c r="F9" s="284" t="s">
        <v>853</v>
      </c>
      <c r="G9" s="180"/>
      <c r="H9" s="281"/>
    </row>
    <row r="10" s="2" customFormat="1" ht="26.4" customHeight="1">
      <c r="A10" s="40"/>
      <c r="B10" s="46"/>
      <c r="C10" s="285" t="s">
        <v>854</v>
      </c>
      <c r="D10" s="285" t="s">
        <v>79</v>
      </c>
      <c r="E10" s="40"/>
      <c r="F10" s="40"/>
      <c r="G10" s="40"/>
      <c r="H10" s="46"/>
    </row>
    <row r="11" s="8" customFormat="1" ht="16.8" customHeight="1">
      <c r="A11" s="141"/>
      <c r="B11" s="142"/>
      <c r="C11" s="286" t="s">
        <v>93</v>
      </c>
      <c r="D11" s="287" t="s">
        <v>94</v>
      </c>
      <c r="E11" s="287" t="s">
        <v>19</v>
      </c>
      <c r="F11" s="288">
        <v>122.40300000000001</v>
      </c>
      <c r="G11" s="141"/>
      <c r="H11" s="142"/>
    </row>
    <row r="12" s="2" customFormat="1" ht="16.8" customHeight="1">
      <c r="A12" s="40"/>
      <c r="B12" s="46"/>
      <c r="C12" s="289" t="s">
        <v>19</v>
      </c>
      <c r="D12" s="289" t="s">
        <v>855</v>
      </c>
      <c r="E12" s="19" t="s">
        <v>19</v>
      </c>
      <c r="F12" s="290">
        <v>122.40300000000001</v>
      </c>
      <c r="G12" s="40"/>
      <c r="H12" s="46"/>
    </row>
    <row r="13" s="2" customFormat="1" ht="16.8" customHeight="1">
      <c r="A13" s="40"/>
      <c r="B13" s="46"/>
      <c r="C13" s="291" t="s">
        <v>856</v>
      </c>
      <c r="D13" s="40"/>
      <c r="E13" s="40"/>
      <c r="F13" s="40"/>
      <c r="G13" s="40"/>
      <c r="H13" s="46"/>
    </row>
    <row r="14" s="2" customFormat="1" ht="16.8" customHeight="1">
      <c r="A14" s="40"/>
      <c r="B14" s="46"/>
      <c r="C14" s="289" t="s">
        <v>244</v>
      </c>
      <c r="D14" s="289" t="s">
        <v>245</v>
      </c>
      <c r="E14" s="19" t="s">
        <v>165</v>
      </c>
      <c r="F14" s="290">
        <v>122.40300000000001</v>
      </c>
      <c r="G14" s="40"/>
      <c r="H14" s="46"/>
    </row>
    <row r="15" s="2" customFormat="1" ht="26.4" customHeight="1">
      <c r="A15" s="40"/>
      <c r="B15" s="46"/>
      <c r="C15" s="285" t="s">
        <v>857</v>
      </c>
      <c r="D15" s="285" t="s">
        <v>85</v>
      </c>
      <c r="E15" s="40"/>
      <c r="F15" s="40"/>
      <c r="G15" s="40"/>
      <c r="H15" s="46"/>
    </row>
    <row r="16" s="2" customFormat="1" ht="16.8" customHeight="1">
      <c r="A16" s="40"/>
      <c r="B16" s="46"/>
      <c r="C16" s="292" t="s">
        <v>277</v>
      </c>
      <c r="D16" s="287" t="s">
        <v>278</v>
      </c>
      <c r="E16" s="293" t="s">
        <v>146</v>
      </c>
      <c r="F16" s="294">
        <v>1116.27</v>
      </c>
      <c r="G16" s="40"/>
      <c r="H16" s="46"/>
    </row>
    <row r="17" s="2" customFormat="1" ht="16.8" customHeight="1">
      <c r="A17" s="40"/>
      <c r="B17" s="46"/>
      <c r="C17" s="289" t="s">
        <v>19</v>
      </c>
      <c r="D17" s="289" t="s">
        <v>279</v>
      </c>
      <c r="E17" s="19" t="s">
        <v>19</v>
      </c>
      <c r="F17" s="290">
        <v>1116.27</v>
      </c>
      <c r="G17" s="40"/>
      <c r="H17" s="46"/>
    </row>
    <row r="18" s="2" customFormat="1" ht="16.8" customHeight="1">
      <c r="A18" s="40"/>
      <c r="B18" s="46"/>
      <c r="C18" s="291" t="s">
        <v>856</v>
      </c>
      <c r="D18" s="40"/>
      <c r="E18" s="40"/>
      <c r="F18" s="40"/>
      <c r="G18" s="40"/>
      <c r="H18" s="46"/>
    </row>
    <row r="19" s="2" customFormat="1" ht="16.8" customHeight="1">
      <c r="A19" s="40"/>
      <c r="B19" s="46"/>
      <c r="C19" s="289" t="s">
        <v>381</v>
      </c>
      <c r="D19" s="289" t="s">
        <v>382</v>
      </c>
      <c r="E19" s="19" t="s">
        <v>146</v>
      </c>
      <c r="F19" s="290">
        <v>1116.27</v>
      </c>
      <c r="G19" s="40"/>
      <c r="H19" s="46"/>
    </row>
    <row r="20" s="2" customFormat="1">
      <c r="A20" s="40"/>
      <c r="B20" s="46"/>
      <c r="C20" s="289" t="s">
        <v>464</v>
      </c>
      <c r="D20" s="289" t="s">
        <v>465</v>
      </c>
      <c r="E20" s="19" t="s">
        <v>146</v>
      </c>
      <c r="F20" s="290">
        <v>893.01600000000008</v>
      </c>
      <c r="G20" s="40"/>
      <c r="H20" s="46"/>
    </row>
    <row r="21" s="2" customFormat="1">
      <c r="A21" s="40"/>
      <c r="B21" s="46"/>
      <c r="C21" s="289" t="s">
        <v>475</v>
      </c>
      <c r="D21" s="289" t="s">
        <v>476</v>
      </c>
      <c r="E21" s="19" t="s">
        <v>146</v>
      </c>
      <c r="F21" s="290">
        <v>111.62700000000001</v>
      </c>
      <c r="G21" s="40"/>
      <c r="H21" s="46"/>
    </row>
    <row r="22" s="2" customFormat="1">
      <c r="A22" s="40"/>
      <c r="B22" s="46"/>
      <c r="C22" s="289" t="s">
        <v>481</v>
      </c>
      <c r="D22" s="289" t="s">
        <v>482</v>
      </c>
      <c r="E22" s="19" t="s">
        <v>146</v>
      </c>
      <c r="F22" s="290">
        <v>111.62700000000001</v>
      </c>
      <c r="G22" s="40"/>
      <c r="H22" s="46"/>
    </row>
    <row r="23" s="2" customFormat="1" ht="16.8" customHeight="1">
      <c r="A23" s="40"/>
      <c r="B23" s="46"/>
      <c r="C23" s="289" t="s">
        <v>534</v>
      </c>
      <c r="D23" s="289" t="s">
        <v>535</v>
      </c>
      <c r="E23" s="19" t="s">
        <v>146</v>
      </c>
      <c r="F23" s="290">
        <v>1116.27</v>
      </c>
      <c r="G23" s="40"/>
      <c r="H23" s="46"/>
    </row>
    <row r="24" s="2" customFormat="1">
      <c r="A24" s="40"/>
      <c r="B24" s="46"/>
      <c r="C24" s="289" t="s">
        <v>556</v>
      </c>
      <c r="D24" s="289" t="s">
        <v>557</v>
      </c>
      <c r="E24" s="19" t="s">
        <v>146</v>
      </c>
      <c r="F24" s="290">
        <v>1116.27</v>
      </c>
      <c r="G24" s="40"/>
      <c r="H24" s="46"/>
    </row>
    <row r="25" s="2" customFormat="1" ht="16.8" customHeight="1">
      <c r="A25" s="40"/>
      <c r="B25" s="46"/>
      <c r="C25" s="289" t="s">
        <v>561</v>
      </c>
      <c r="D25" s="289" t="s">
        <v>562</v>
      </c>
      <c r="E25" s="19" t="s">
        <v>146</v>
      </c>
      <c r="F25" s="290">
        <v>1116.27</v>
      </c>
      <c r="G25" s="40"/>
      <c r="H25" s="46"/>
    </row>
    <row r="26" s="2" customFormat="1" ht="16.8" customHeight="1">
      <c r="A26" s="40"/>
      <c r="B26" s="46"/>
      <c r="C26" s="289" t="s">
        <v>470</v>
      </c>
      <c r="D26" s="289" t="s">
        <v>471</v>
      </c>
      <c r="E26" s="19" t="s">
        <v>146</v>
      </c>
      <c r="F26" s="290">
        <v>1283.711</v>
      </c>
      <c r="G26" s="40"/>
      <c r="H26" s="46"/>
    </row>
    <row r="27" s="2" customFormat="1" ht="16.8" customHeight="1">
      <c r="A27" s="40"/>
      <c r="B27" s="46"/>
      <c r="C27" s="289" t="s">
        <v>539</v>
      </c>
      <c r="D27" s="289" t="s">
        <v>540</v>
      </c>
      <c r="E27" s="19" t="s">
        <v>146</v>
      </c>
      <c r="F27" s="290">
        <v>1138.595</v>
      </c>
      <c r="G27" s="40"/>
      <c r="H27" s="46"/>
    </row>
    <row r="28" s="2" customFormat="1" ht="16.8" customHeight="1">
      <c r="A28" s="40"/>
      <c r="B28" s="46"/>
      <c r="C28" s="289" t="s">
        <v>566</v>
      </c>
      <c r="D28" s="289" t="s">
        <v>567</v>
      </c>
      <c r="E28" s="19" t="s">
        <v>134</v>
      </c>
      <c r="F28" s="290">
        <v>91.087999999999994</v>
      </c>
      <c r="G28" s="40"/>
      <c r="H28" s="46"/>
    </row>
    <row r="29" s="8" customFormat="1" ht="16.8" customHeight="1">
      <c r="A29" s="141"/>
      <c r="B29" s="142"/>
      <c r="C29" s="286" t="s">
        <v>93</v>
      </c>
      <c r="D29" s="287" t="s">
        <v>858</v>
      </c>
      <c r="E29" s="287" t="s">
        <v>19</v>
      </c>
      <c r="F29" s="288">
        <v>1116.27</v>
      </c>
      <c r="G29" s="141"/>
      <c r="H29" s="142"/>
    </row>
    <row r="30" s="2" customFormat="1" ht="16.8" customHeight="1">
      <c r="A30" s="40"/>
      <c r="B30" s="46"/>
      <c r="C30" s="289" t="s">
        <v>19</v>
      </c>
      <c r="D30" s="289" t="s">
        <v>150</v>
      </c>
      <c r="E30" s="19" t="s">
        <v>19</v>
      </c>
      <c r="F30" s="290">
        <v>1116.27</v>
      </c>
      <c r="G30" s="40"/>
      <c r="H30" s="46"/>
    </row>
    <row r="31" s="8" customFormat="1" ht="16.8" customHeight="1">
      <c r="A31" s="141"/>
      <c r="B31" s="142"/>
      <c r="C31" s="286" t="s">
        <v>859</v>
      </c>
      <c r="D31" s="287" t="s">
        <v>860</v>
      </c>
      <c r="E31" s="287" t="s">
        <v>19</v>
      </c>
      <c r="F31" s="288">
        <v>50.530000000000001</v>
      </c>
      <c r="G31" s="141"/>
      <c r="H31" s="142"/>
    </row>
    <row r="32" s="2" customFormat="1" ht="16.8" customHeight="1">
      <c r="A32" s="40"/>
      <c r="B32" s="46"/>
      <c r="C32" s="289" t="s">
        <v>19</v>
      </c>
      <c r="D32" s="289" t="s">
        <v>861</v>
      </c>
      <c r="E32" s="19" t="s">
        <v>19</v>
      </c>
      <c r="F32" s="290">
        <v>50.530000000000001</v>
      </c>
      <c r="G32" s="40"/>
      <c r="H32" s="46"/>
    </row>
    <row r="33" s="8" customFormat="1" ht="16.8" customHeight="1">
      <c r="A33" s="141"/>
      <c r="B33" s="142"/>
      <c r="C33" s="286" t="s">
        <v>280</v>
      </c>
      <c r="D33" s="287" t="s">
        <v>281</v>
      </c>
      <c r="E33" s="287" t="s">
        <v>19</v>
      </c>
      <c r="F33" s="288">
        <v>0.154</v>
      </c>
      <c r="G33" s="141"/>
      <c r="H33" s="142"/>
    </row>
    <row r="34" s="2" customFormat="1" ht="16.8" customHeight="1">
      <c r="A34" s="40"/>
      <c r="B34" s="46"/>
      <c r="C34" s="289" t="s">
        <v>19</v>
      </c>
      <c r="D34" s="289" t="s">
        <v>282</v>
      </c>
      <c r="E34" s="19" t="s">
        <v>19</v>
      </c>
      <c r="F34" s="290">
        <v>0.154</v>
      </c>
      <c r="G34" s="40"/>
      <c r="H34" s="46"/>
    </row>
    <row r="35" s="2" customFormat="1" ht="16.8" customHeight="1">
      <c r="A35" s="40"/>
      <c r="B35" s="46"/>
      <c r="C35" s="291" t="s">
        <v>856</v>
      </c>
      <c r="D35" s="40"/>
      <c r="E35" s="40"/>
      <c r="F35" s="40"/>
      <c r="G35" s="40"/>
      <c r="H35" s="46"/>
    </row>
    <row r="36" s="2" customFormat="1" ht="16.8" customHeight="1">
      <c r="A36" s="40"/>
      <c r="B36" s="46"/>
      <c r="C36" s="289" t="s">
        <v>330</v>
      </c>
      <c r="D36" s="289" t="s">
        <v>331</v>
      </c>
      <c r="E36" s="19" t="s">
        <v>134</v>
      </c>
      <c r="F36" s="290">
        <v>0.154</v>
      </c>
      <c r="G36" s="40"/>
      <c r="H36" s="46"/>
    </row>
    <row r="37" s="8" customFormat="1" ht="16.8" customHeight="1">
      <c r="A37" s="141"/>
      <c r="B37" s="142"/>
      <c r="C37" s="286" t="s">
        <v>283</v>
      </c>
      <c r="D37" s="287" t="s">
        <v>284</v>
      </c>
      <c r="E37" s="287" t="s">
        <v>19</v>
      </c>
      <c r="F37" s="288">
        <v>0.78900000000000003</v>
      </c>
      <c r="G37" s="141"/>
      <c r="H37" s="142"/>
    </row>
    <row r="38" s="2" customFormat="1" ht="16.8" customHeight="1">
      <c r="A38" s="40"/>
      <c r="B38" s="46"/>
      <c r="C38" s="289" t="s">
        <v>19</v>
      </c>
      <c r="D38" s="289" t="s">
        <v>285</v>
      </c>
      <c r="E38" s="19" t="s">
        <v>19</v>
      </c>
      <c r="F38" s="290">
        <v>0.78900000000000003</v>
      </c>
      <c r="G38" s="40"/>
      <c r="H38" s="46"/>
    </row>
    <row r="39" s="2" customFormat="1" ht="16.8" customHeight="1">
      <c r="A39" s="40"/>
      <c r="B39" s="46"/>
      <c r="C39" s="291" t="s">
        <v>856</v>
      </c>
      <c r="D39" s="40"/>
      <c r="E39" s="40"/>
      <c r="F39" s="40"/>
      <c r="G39" s="40"/>
      <c r="H39" s="46"/>
    </row>
    <row r="40" s="2" customFormat="1" ht="16.8" customHeight="1">
      <c r="A40" s="40"/>
      <c r="B40" s="46"/>
      <c r="C40" s="289" t="s">
        <v>336</v>
      </c>
      <c r="D40" s="289" t="s">
        <v>337</v>
      </c>
      <c r="E40" s="19" t="s">
        <v>146</v>
      </c>
      <c r="F40" s="290">
        <v>0.78900000000000003</v>
      </c>
      <c r="G40" s="40"/>
      <c r="H40" s="46"/>
    </row>
    <row r="41" s="8" customFormat="1" ht="16.8" customHeight="1">
      <c r="A41" s="141"/>
      <c r="B41" s="142"/>
      <c r="C41" s="286" t="s">
        <v>862</v>
      </c>
      <c r="D41" s="287" t="s">
        <v>863</v>
      </c>
      <c r="E41" s="287" t="s">
        <v>19</v>
      </c>
      <c r="F41" s="288">
        <v>1237.02</v>
      </c>
      <c r="G41" s="141"/>
      <c r="H41" s="142"/>
    </row>
    <row r="42" s="2" customFormat="1" ht="16.8" customHeight="1">
      <c r="A42" s="40"/>
      <c r="B42" s="46"/>
      <c r="C42" s="289" t="s">
        <v>19</v>
      </c>
      <c r="D42" s="289" t="s">
        <v>864</v>
      </c>
      <c r="E42" s="19" t="s">
        <v>19</v>
      </c>
      <c r="F42" s="290">
        <v>1237.02</v>
      </c>
      <c r="G42" s="40"/>
      <c r="H42" s="46"/>
    </row>
    <row r="43" s="8" customFormat="1" ht="16.8" customHeight="1">
      <c r="A43" s="141"/>
      <c r="B43" s="142"/>
      <c r="C43" s="286" t="s">
        <v>865</v>
      </c>
      <c r="D43" s="287" t="s">
        <v>866</v>
      </c>
      <c r="E43" s="287" t="s">
        <v>19</v>
      </c>
      <c r="F43" s="288">
        <v>1237.02</v>
      </c>
      <c r="G43" s="141"/>
      <c r="H43" s="142"/>
    </row>
    <row r="44" s="2" customFormat="1" ht="16.8" customHeight="1">
      <c r="A44" s="40"/>
      <c r="B44" s="46"/>
      <c r="C44" s="289" t="s">
        <v>19</v>
      </c>
      <c r="D44" s="289" t="s">
        <v>150</v>
      </c>
      <c r="E44" s="19" t="s">
        <v>19</v>
      </c>
      <c r="F44" s="290">
        <v>1116.27</v>
      </c>
      <c r="G44" s="40"/>
      <c r="H44" s="46"/>
    </row>
    <row r="45" s="2" customFormat="1" ht="16.8" customHeight="1">
      <c r="A45" s="40"/>
      <c r="B45" s="46"/>
      <c r="C45" s="289" t="s">
        <v>19</v>
      </c>
      <c r="D45" s="289" t="s">
        <v>867</v>
      </c>
      <c r="E45" s="19" t="s">
        <v>19</v>
      </c>
      <c r="F45" s="290">
        <v>120.75</v>
      </c>
      <c r="G45" s="40"/>
      <c r="H45" s="46"/>
    </row>
    <row r="46" s="8" customFormat="1" ht="16.8" customHeight="1">
      <c r="A46" s="141"/>
      <c r="B46" s="142"/>
      <c r="C46" s="286" t="s">
        <v>286</v>
      </c>
      <c r="D46" s="287" t="s">
        <v>287</v>
      </c>
      <c r="E46" s="287" t="s">
        <v>19</v>
      </c>
      <c r="F46" s="288">
        <v>1237.02</v>
      </c>
      <c r="G46" s="141"/>
      <c r="H46" s="142"/>
    </row>
    <row r="47" s="2" customFormat="1" ht="16.8" customHeight="1">
      <c r="A47" s="40"/>
      <c r="B47" s="46"/>
      <c r="C47" s="289" t="s">
        <v>19</v>
      </c>
      <c r="D47" s="289" t="s">
        <v>864</v>
      </c>
      <c r="E47" s="19" t="s">
        <v>19</v>
      </c>
      <c r="F47" s="290">
        <v>1237.02</v>
      </c>
      <c r="G47" s="40"/>
      <c r="H47" s="46"/>
    </row>
    <row r="48" s="2" customFormat="1" ht="16.8" customHeight="1">
      <c r="A48" s="40"/>
      <c r="B48" s="46"/>
      <c r="C48" s="291" t="s">
        <v>856</v>
      </c>
      <c r="D48" s="40"/>
      <c r="E48" s="40"/>
      <c r="F48" s="40"/>
      <c r="G48" s="40"/>
      <c r="H48" s="46"/>
    </row>
    <row r="49" s="2" customFormat="1" ht="16.8" customHeight="1">
      <c r="A49" s="40"/>
      <c r="B49" s="46"/>
      <c r="C49" s="289" t="s">
        <v>392</v>
      </c>
      <c r="D49" s="289" t="s">
        <v>393</v>
      </c>
      <c r="E49" s="19" t="s">
        <v>146</v>
      </c>
      <c r="F49" s="290">
        <v>1237.02</v>
      </c>
      <c r="G49" s="40"/>
      <c r="H49" s="46"/>
    </row>
    <row r="50" s="2" customFormat="1" ht="16.8" customHeight="1">
      <c r="A50" s="40"/>
      <c r="B50" s="46"/>
      <c r="C50" s="289" t="s">
        <v>405</v>
      </c>
      <c r="D50" s="289" t="s">
        <v>406</v>
      </c>
      <c r="E50" s="19" t="s">
        <v>146</v>
      </c>
      <c r="F50" s="290">
        <v>1237.02</v>
      </c>
      <c r="G50" s="40"/>
      <c r="H50" s="46"/>
    </row>
    <row r="51" s="2" customFormat="1" ht="16.8" customHeight="1">
      <c r="A51" s="40"/>
      <c r="B51" s="46"/>
      <c r="C51" s="289" t="s">
        <v>398</v>
      </c>
      <c r="D51" s="289" t="s">
        <v>399</v>
      </c>
      <c r="E51" s="19" t="s">
        <v>400</v>
      </c>
      <c r="F51" s="290">
        <v>371.10599999999999</v>
      </c>
      <c r="G51" s="40"/>
      <c r="H51" s="46"/>
    </row>
    <row r="52" s="8" customFormat="1" ht="16.8" customHeight="1">
      <c r="A52" s="141"/>
      <c r="B52" s="142"/>
      <c r="C52" s="286" t="s">
        <v>289</v>
      </c>
      <c r="D52" s="287" t="s">
        <v>290</v>
      </c>
      <c r="E52" s="287" t="s">
        <v>19</v>
      </c>
      <c r="F52" s="288">
        <v>120.75</v>
      </c>
      <c r="G52" s="141"/>
      <c r="H52" s="142"/>
    </row>
    <row r="53" s="2" customFormat="1" ht="16.8" customHeight="1">
      <c r="A53" s="40"/>
      <c r="B53" s="46"/>
      <c r="C53" s="289" t="s">
        <v>19</v>
      </c>
      <c r="D53" s="289" t="s">
        <v>867</v>
      </c>
      <c r="E53" s="19" t="s">
        <v>19</v>
      </c>
      <c r="F53" s="290">
        <v>120.75</v>
      </c>
      <c r="G53" s="40"/>
      <c r="H53" s="46"/>
    </row>
    <row r="54" s="2" customFormat="1" ht="16.8" customHeight="1">
      <c r="A54" s="40"/>
      <c r="B54" s="46"/>
      <c r="C54" s="291" t="s">
        <v>856</v>
      </c>
      <c r="D54" s="40"/>
      <c r="E54" s="40"/>
      <c r="F54" s="40"/>
      <c r="G54" s="40"/>
      <c r="H54" s="46"/>
    </row>
    <row r="55" s="2" customFormat="1" ht="16.8" customHeight="1">
      <c r="A55" s="40"/>
      <c r="B55" s="46"/>
      <c r="C55" s="289" t="s">
        <v>486</v>
      </c>
      <c r="D55" s="289" t="s">
        <v>487</v>
      </c>
      <c r="E55" s="19" t="s">
        <v>146</v>
      </c>
      <c r="F55" s="290">
        <v>120.75</v>
      </c>
      <c r="G55" s="40"/>
      <c r="H55" s="46"/>
    </row>
    <row r="56" s="8" customFormat="1" ht="16.8" customHeight="1">
      <c r="A56" s="141"/>
      <c r="B56" s="142"/>
      <c r="C56" s="286" t="s">
        <v>292</v>
      </c>
      <c r="D56" s="287" t="s">
        <v>293</v>
      </c>
      <c r="E56" s="287" t="s">
        <v>19</v>
      </c>
      <c r="F56" s="288">
        <v>227.173</v>
      </c>
      <c r="G56" s="141"/>
      <c r="H56" s="142"/>
    </row>
    <row r="57" s="2" customFormat="1" ht="16.8" customHeight="1">
      <c r="A57" s="40"/>
      <c r="B57" s="46"/>
      <c r="C57" s="289" t="s">
        <v>19</v>
      </c>
      <c r="D57" s="289" t="s">
        <v>868</v>
      </c>
      <c r="E57" s="19" t="s">
        <v>19</v>
      </c>
      <c r="F57" s="290">
        <v>227.173</v>
      </c>
      <c r="G57" s="40"/>
      <c r="H57" s="46"/>
    </row>
    <row r="58" s="2" customFormat="1" ht="16.8" customHeight="1">
      <c r="A58" s="40"/>
      <c r="B58" s="46"/>
      <c r="C58" s="291" t="s">
        <v>856</v>
      </c>
      <c r="D58" s="40"/>
      <c r="E58" s="40"/>
      <c r="F58" s="40"/>
      <c r="G58" s="40"/>
      <c r="H58" s="46"/>
    </row>
    <row r="59" s="2" customFormat="1" ht="16.8" customHeight="1">
      <c r="A59" s="40"/>
      <c r="B59" s="46"/>
      <c r="C59" s="289" t="s">
        <v>544</v>
      </c>
      <c r="D59" s="289" t="s">
        <v>545</v>
      </c>
      <c r="E59" s="19" t="s">
        <v>165</v>
      </c>
      <c r="F59" s="290">
        <v>227.173</v>
      </c>
      <c r="G59" s="40"/>
      <c r="H59" s="46"/>
    </row>
    <row r="60" s="8" customFormat="1" ht="16.8" customHeight="1">
      <c r="A60" s="141"/>
      <c r="B60" s="142"/>
      <c r="C60" s="286" t="s">
        <v>295</v>
      </c>
      <c r="D60" s="287" t="s">
        <v>296</v>
      </c>
      <c r="E60" s="287" t="s">
        <v>19</v>
      </c>
      <c r="F60" s="288">
        <v>122.56999999999999</v>
      </c>
      <c r="G60" s="141"/>
      <c r="H60" s="142"/>
    </row>
    <row r="61" s="2" customFormat="1" ht="16.8" customHeight="1">
      <c r="A61" s="40"/>
      <c r="B61" s="46"/>
      <c r="C61" s="289" t="s">
        <v>19</v>
      </c>
      <c r="D61" s="289" t="s">
        <v>869</v>
      </c>
      <c r="E61" s="19" t="s">
        <v>19</v>
      </c>
      <c r="F61" s="290">
        <v>122.56999999999999</v>
      </c>
      <c r="G61" s="40"/>
      <c r="H61" s="46"/>
    </row>
    <row r="62" s="2" customFormat="1" ht="16.8" customHeight="1">
      <c r="A62" s="40"/>
      <c r="B62" s="46"/>
      <c r="C62" s="291" t="s">
        <v>856</v>
      </c>
      <c r="D62" s="40"/>
      <c r="E62" s="40"/>
      <c r="F62" s="40"/>
      <c r="G62" s="40"/>
      <c r="H62" s="46"/>
    </row>
    <row r="63" s="2" customFormat="1" ht="16.8" customHeight="1">
      <c r="A63" s="40"/>
      <c r="B63" s="46"/>
      <c r="C63" s="289" t="s">
        <v>571</v>
      </c>
      <c r="D63" s="289" t="s">
        <v>572</v>
      </c>
      <c r="E63" s="19" t="s">
        <v>165</v>
      </c>
      <c r="F63" s="290">
        <v>122.56999999999999</v>
      </c>
      <c r="G63" s="40"/>
      <c r="H63" s="46"/>
    </row>
    <row r="64" s="8" customFormat="1" ht="16.8" customHeight="1">
      <c r="A64" s="141"/>
      <c r="B64" s="142"/>
      <c r="C64" s="286" t="s">
        <v>299</v>
      </c>
      <c r="D64" s="287" t="s">
        <v>300</v>
      </c>
      <c r="E64" s="287" t="s">
        <v>19</v>
      </c>
      <c r="F64" s="288">
        <v>0.183</v>
      </c>
      <c r="G64" s="141"/>
      <c r="H64" s="142"/>
    </row>
    <row r="65" s="2" customFormat="1" ht="16.8" customHeight="1">
      <c r="A65" s="40"/>
      <c r="B65" s="46"/>
      <c r="C65" s="289" t="s">
        <v>19</v>
      </c>
      <c r="D65" s="289" t="s">
        <v>301</v>
      </c>
      <c r="E65" s="19" t="s">
        <v>19</v>
      </c>
      <c r="F65" s="290">
        <v>0.183</v>
      </c>
      <c r="G65" s="40"/>
      <c r="H65" s="46"/>
    </row>
    <row r="66" s="2" customFormat="1" ht="16.8" customHeight="1">
      <c r="A66" s="40"/>
      <c r="B66" s="46"/>
      <c r="C66" s="291" t="s">
        <v>856</v>
      </c>
      <c r="D66" s="40"/>
      <c r="E66" s="40"/>
      <c r="F66" s="40"/>
      <c r="G66" s="40"/>
      <c r="H66" s="46"/>
    </row>
    <row r="67" s="2" customFormat="1" ht="16.8" customHeight="1">
      <c r="A67" s="40"/>
      <c r="B67" s="46"/>
      <c r="C67" s="289" t="s">
        <v>309</v>
      </c>
      <c r="D67" s="289" t="s">
        <v>310</v>
      </c>
      <c r="E67" s="19" t="s">
        <v>134</v>
      </c>
      <c r="F67" s="290">
        <v>0.183</v>
      </c>
      <c r="G67" s="40"/>
      <c r="H67" s="46"/>
    </row>
    <row r="68" s="2" customFormat="1" ht="7.44" customHeight="1">
      <c r="A68" s="40"/>
      <c r="B68" s="159"/>
      <c r="C68" s="160"/>
      <c r="D68" s="160"/>
      <c r="E68" s="160"/>
      <c r="F68" s="160"/>
      <c r="G68" s="160"/>
      <c r="H68" s="46"/>
    </row>
    <row r="69" s="2" customFormat="1">
      <c r="A69" s="40"/>
      <c r="B69" s="40"/>
      <c r="C69" s="40"/>
      <c r="D69" s="40"/>
      <c r="E69" s="40"/>
      <c r="F69" s="40"/>
      <c r="G69" s="40"/>
      <c r="H69" s="40"/>
    </row>
  </sheetData>
  <sheetProtection sheet="1" formatColumns="0" formatRows="0" objects="1" scenarios="1" spinCount="100000" saltValue="2kDMZyArENyHgFmoaLYCRbnND+ZZm2+uIRxF1vkK+UZ2fPXTRzHdeWoU9GkS6v62nCxR7I8x53ilOqKokK4jLw==" hashValue="Gy+5aYp6fQfJAHKNYQpcx5cWce5Mw7SNTcp39Kiw+20UCWgMxB0KOqOG8OK89clUzss7ubQlnwN+jc55Db8dJw==" algorithmName="SHA-512" password="CA9C"/>
  <mergeCells count="2">
    <mergeCell ref="D5:F5"/>
    <mergeCell ref="D6:F6"/>
  </mergeCells>
  <hyperlinks>
    <hyperlink ref="C11" r:id="rId1" display="VV0001"/>
    <hyperlink ref="C29" r:id="rId2" display="VV0001"/>
    <hyperlink ref="C31" r:id="rId3" display="VV0002"/>
    <hyperlink ref="C33" r:id="rId4" display="VV0003"/>
    <hyperlink ref="C37" r:id="rId5" display="VV0004"/>
    <hyperlink ref="C41" r:id="rId6" display="VV0005"/>
    <hyperlink ref="C43" r:id="rId7" display="VV0006"/>
    <hyperlink ref="C46" r:id="rId8" display="VV0007"/>
    <hyperlink ref="C52" r:id="rId9" display="VV0008"/>
    <hyperlink ref="C56" r:id="rId10" display="VV0009"/>
    <hyperlink ref="C60" r:id="rId11" display="VV0010"/>
    <hyperlink ref="C64" r:id="rId12" display="VV0011"/>
  </hyperlinks>
  <pageSetup paperSize="9" orientation="landscape" blackAndWhite="1" fitToHeight="100"/>
  <headerFooter>
    <oddFooter>&amp;CStrana &amp;P z &amp;N</oddFooter>
  </headerFooter>
  <drawing r:id="rId1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870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871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872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873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874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875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876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877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878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879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880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80</v>
      </c>
      <c r="F18" s="306" t="s">
        <v>881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882</v>
      </c>
      <c r="F19" s="306" t="s">
        <v>883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884</v>
      </c>
      <c r="F20" s="306" t="s">
        <v>885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90</v>
      </c>
      <c r="F21" s="306" t="s">
        <v>886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887</v>
      </c>
      <c r="F22" s="306" t="s">
        <v>888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889</v>
      </c>
      <c r="F23" s="306" t="s">
        <v>890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891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892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893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894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895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896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897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898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899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114</v>
      </c>
      <c r="F36" s="306"/>
      <c r="G36" s="306" t="s">
        <v>900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901</v>
      </c>
      <c r="F37" s="306"/>
      <c r="G37" s="306" t="s">
        <v>902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54</v>
      </c>
      <c r="F38" s="306"/>
      <c r="G38" s="306" t="s">
        <v>903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55</v>
      </c>
      <c r="F39" s="306"/>
      <c r="G39" s="306" t="s">
        <v>904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115</v>
      </c>
      <c r="F40" s="306"/>
      <c r="G40" s="306" t="s">
        <v>905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116</v>
      </c>
      <c r="F41" s="306"/>
      <c r="G41" s="306" t="s">
        <v>906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907</v>
      </c>
      <c r="F42" s="306"/>
      <c r="G42" s="306" t="s">
        <v>908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909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910</v>
      </c>
      <c r="F44" s="306"/>
      <c r="G44" s="306" t="s">
        <v>911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118</v>
      </c>
      <c r="F45" s="306"/>
      <c r="G45" s="306" t="s">
        <v>912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913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914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915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916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917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918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919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920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921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922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923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924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925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926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927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928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929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930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931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932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933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934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935</v>
      </c>
      <c r="D76" s="324"/>
      <c r="E76" s="324"/>
      <c r="F76" s="324" t="s">
        <v>936</v>
      </c>
      <c r="G76" s="325"/>
      <c r="H76" s="324" t="s">
        <v>55</v>
      </c>
      <c r="I76" s="324" t="s">
        <v>58</v>
      </c>
      <c r="J76" s="324" t="s">
        <v>937</v>
      </c>
      <c r="K76" s="323"/>
    </row>
    <row r="77" s="1" customFormat="1" ht="17.25" customHeight="1">
      <c r="B77" s="321"/>
      <c r="C77" s="326" t="s">
        <v>938</v>
      </c>
      <c r="D77" s="326"/>
      <c r="E77" s="326"/>
      <c r="F77" s="327" t="s">
        <v>939</v>
      </c>
      <c r="G77" s="328"/>
      <c r="H77" s="326"/>
      <c r="I77" s="326"/>
      <c r="J77" s="326" t="s">
        <v>940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54</v>
      </c>
      <c r="D79" s="331"/>
      <c r="E79" s="331"/>
      <c r="F79" s="332" t="s">
        <v>941</v>
      </c>
      <c r="G79" s="333"/>
      <c r="H79" s="309" t="s">
        <v>942</v>
      </c>
      <c r="I79" s="309" t="s">
        <v>943</v>
      </c>
      <c r="J79" s="309">
        <v>20</v>
      </c>
      <c r="K79" s="323"/>
    </row>
    <row r="80" s="1" customFormat="1" ht="15" customHeight="1">
      <c r="B80" s="321"/>
      <c r="C80" s="309" t="s">
        <v>944</v>
      </c>
      <c r="D80" s="309"/>
      <c r="E80" s="309"/>
      <c r="F80" s="332" t="s">
        <v>941</v>
      </c>
      <c r="G80" s="333"/>
      <c r="H80" s="309" t="s">
        <v>945</v>
      </c>
      <c r="I80" s="309" t="s">
        <v>943</v>
      </c>
      <c r="J80" s="309">
        <v>120</v>
      </c>
      <c r="K80" s="323"/>
    </row>
    <row r="81" s="1" customFormat="1" ht="15" customHeight="1">
      <c r="B81" s="334"/>
      <c r="C81" s="309" t="s">
        <v>946</v>
      </c>
      <c r="D81" s="309"/>
      <c r="E81" s="309"/>
      <c r="F81" s="332" t="s">
        <v>947</v>
      </c>
      <c r="G81" s="333"/>
      <c r="H81" s="309" t="s">
        <v>948</v>
      </c>
      <c r="I81" s="309" t="s">
        <v>943</v>
      </c>
      <c r="J81" s="309">
        <v>50</v>
      </c>
      <c r="K81" s="323"/>
    </row>
    <row r="82" s="1" customFormat="1" ht="15" customHeight="1">
      <c r="B82" s="334"/>
      <c r="C82" s="309" t="s">
        <v>949</v>
      </c>
      <c r="D82" s="309"/>
      <c r="E82" s="309"/>
      <c r="F82" s="332" t="s">
        <v>941</v>
      </c>
      <c r="G82" s="333"/>
      <c r="H82" s="309" t="s">
        <v>950</v>
      </c>
      <c r="I82" s="309" t="s">
        <v>951</v>
      </c>
      <c r="J82" s="309"/>
      <c r="K82" s="323"/>
    </row>
    <row r="83" s="1" customFormat="1" ht="15" customHeight="1">
      <c r="B83" s="334"/>
      <c r="C83" s="335" t="s">
        <v>952</v>
      </c>
      <c r="D83" s="335"/>
      <c r="E83" s="335"/>
      <c r="F83" s="336" t="s">
        <v>947</v>
      </c>
      <c r="G83" s="335"/>
      <c r="H83" s="335" t="s">
        <v>953</v>
      </c>
      <c r="I83" s="335" t="s">
        <v>943</v>
      </c>
      <c r="J83" s="335">
        <v>15</v>
      </c>
      <c r="K83" s="323"/>
    </row>
    <row r="84" s="1" customFormat="1" ht="15" customHeight="1">
      <c r="B84" s="334"/>
      <c r="C84" s="335" t="s">
        <v>954</v>
      </c>
      <c r="D84" s="335"/>
      <c r="E84" s="335"/>
      <c r="F84" s="336" t="s">
        <v>947</v>
      </c>
      <c r="G84" s="335"/>
      <c r="H84" s="335" t="s">
        <v>955</v>
      </c>
      <c r="I84" s="335" t="s">
        <v>943</v>
      </c>
      <c r="J84" s="335">
        <v>15</v>
      </c>
      <c r="K84" s="323"/>
    </row>
    <row r="85" s="1" customFormat="1" ht="15" customHeight="1">
      <c r="B85" s="334"/>
      <c r="C85" s="335" t="s">
        <v>956</v>
      </c>
      <c r="D85" s="335"/>
      <c r="E85" s="335"/>
      <c r="F85" s="336" t="s">
        <v>947</v>
      </c>
      <c r="G85" s="335"/>
      <c r="H85" s="335" t="s">
        <v>957</v>
      </c>
      <c r="I85" s="335" t="s">
        <v>943</v>
      </c>
      <c r="J85" s="335">
        <v>20</v>
      </c>
      <c r="K85" s="323"/>
    </row>
    <row r="86" s="1" customFormat="1" ht="15" customHeight="1">
      <c r="B86" s="334"/>
      <c r="C86" s="335" t="s">
        <v>958</v>
      </c>
      <c r="D86" s="335"/>
      <c r="E86" s="335"/>
      <c r="F86" s="336" t="s">
        <v>947</v>
      </c>
      <c r="G86" s="335"/>
      <c r="H86" s="335" t="s">
        <v>959</v>
      </c>
      <c r="I86" s="335" t="s">
        <v>943</v>
      </c>
      <c r="J86" s="335">
        <v>20</v>
      </c>
      <c r="K86" s="323"/>
    </row>
    <row r="87" s="1" customFormat="1" ht="15" customHeight="1">
      <c r="B87" s="334"/>
      <c r="C87" s="309" t="s">
        <v>960</v>
      </c>
      <c r="D87" s="309"/>
      <c r="E87" s="309"/>
      <c r="F87" s="332" t="s">
        <v>947</v>
      </c>
      <c r="G87" s="333"/>
      <c r="H87" s="309" t="s">
        <v>961</v>
      </c>
      <c r="I87" s="309" t="s">
        <v>943</v>
      </c>
      <c r="J87" s="309">
        <v>50</v>
      </c>
      <c r="K87" s="323"/>
    </row>
    <row r="88" s="1" customFormat="1" ht="15" customHeight="1">
      <c r="B88" s="334"/>
      <c r="C88" s="309" t="s">
        <v>962</v>
      </c>
      <c r="D88" s="309"/>
      <c r="E88" s="309"/>
      <c r="F88" s="332" t="s">
        <v>947</v>
      </c>
      <c r="G88" s="333"/>
      <c r="H88" s="309" t="s">
        <v>963</v>
      </c>
      <c r="I88" s="309" t="s">
        <v>943</v>
      </c>
      <c r="J88" s="309">
        <v>20</v>
      </c>
      <c r="K88" s="323"/>
    </row>
    <row r="89" s="1" customFormat="1" ht="15" customHeight="1">
      <c r="B89" s="334"/>
      <c r="C89" s="309" t="s">
        <v>964</v>
      </c>
      <c r="D89" s="309"/>
      <c r="E89" s="309"/>
      <c r="F89" s="332" t="s">
        <v>947</v>
      </c>
      <c r="G89" s="333"/>
      <c r="H89" s="309" t="s">
        <v>965</v>
      </c>
      <c r="I89" s="309" t="s">
        <v>943</v>
      </c>
      <c r="J89" s="309">
        <v>20</v>
      </c>
      <c r="K89" s="323"/>
    </row>
    <row r="90" s="1" customFormat="1" ht="15" customHeight="1">
      <c r="B90" s="334"/>
      <c r="C90" s="309" t="s">
        <v>966</v>
      </c>
      <c r="D90" s="309"/>
      <c r="E90" s="309"/>
      <c r="F90" s="332" t="s">
        <v>947</v>
      </c>
      <c r="G90" s="333"/>
      <c r="H90" s="309" t="s">
        <v>967</v>
      </c>
      <c r="I90" s="309" t="s">
        <v>943</v>
      </c>
      <c r="J90" s="309">
        <v>50</v>
      </c>
      <c r="K90" s="323"/>
    </row>
    <row r="91" s="1" customFormat="1" ht="15" customHeight="1">
      <c r="B91" s="334"/>
      <c r="C91" s="309" t="s">
        <v>968</v>
      </c>
      <c r="D91" s="309"/>
      <c r="E91" s="309"/>
      <c r="F91" s="332" t="s">
        <v>947</v>
      </c>
      <c r="G91" s="333"/>
      <c r="H91" s="309" t="s">
        <v>968</v>
      </c>
      <c r="I91" s="309" t="s">
        <v>943</v>
      </c>
      <c r="J91" s="309">
        <v>50</v>
      </c>
      <c r="K91" s="323"/>
    </row>
    <row r="92" s="1" customFormat="1" ht="15" customHeight="1">
      <c r="B92" s="334"/>
      <c r="C92" s="309" t="s">
        <v>969</v>
      </c>
      <c r="D92" s="309"/>
      <c r="E92" s="309"/>
      <c r="F92" s="332" t="s">
        <v>947</v>
      </c>
      <c r="G92" s="333"/>
      <c r="H92" s="309" t="s">
        <v>970</v>
      </c>
      <c r="I92" s="309" t="s">
        <v>943</v>
      </c>
      <c r="J92" s="309">
        <v>255</v>
      </c>
      <c r="K92" s="323"/>
    </row>
    <row r="93" s="1" customFormat="1" ht="15" customHeight="1">
      <c r="B93" s="334"/>
      <c r="C93" s="309" t="s">
        <v>971</v>
      </c>
      <c r="D93" s="309"/>
      <c r="E93" s="309"/>
      <c r="F93" s="332" t="s">
        <v>941</v>
      </c>
      <c r="G93" s="333"/>
      <c r="H93" s="309" t="s">
        <v>972</v>
      </c>
      <c r="I93" s="309" t="s">
        <v>973</v>
      </c>
      <c r="J93" s="309"/>
      <c r="K93" s="323"/>
    </row>
    <row r="94" s="1" customFormat="1" ht="15" customHeight="1">
      <c r="B94" s="334"/>
      <c r="C94" s="309" t="s">
        <v>974</v>
      </c>
      <c r="D94" s="309"/>
      <c r="E94" s="309"/>
      <c r="F94" s="332" t="s">
        <v>941</v>
      </c>
      <c r="G94" s="333"/>
      <c r="H94" s="309" t="s">
        <v>975</v>
      </c>
      <c r="I94" s="309" t="s">
        <v>976</v>
      </c>
      <c r="J94" s="309"/>
      <c r="K94" s="323"/>
    </row>
    <row r="95" s="1" customFormat="1" ht="15" customHeight="1">
      <c r="B95" s="334"/>
      <c r="C95" s="309" t="s">
        <v>977</v>
      </c>
      <c r="D95" s="309"/>
      <c r="E95" s="309"/>
      <c r="F95" s="332" t="s">
        <v>941</v>
      </c>
      <c r="G95" s="333"/>
      <c r="H95" s="309" t="s">
        <v>977</v>
      </c>
      <c r="I95" s="309" t="s">
        <v>976</v>
      </c>
      <c r="J95" s="309"/>
      <c r="K95" s="323"/>
    </row>
    <row r="96" s="1" customFormat="1" ht="15" customHeight="1">
      <c r="B96" s="334"/>
      <c r="C96" s="309" t="s">
        <v>39</v>
      </c>
      <c r="D96" s="309"/>
      <c r="E96" s="309"/>
      <c r="F96" s="332" t="s">
        <v>941</v>
      </c>
      <c r="G96" s="333"/>
      <c r="H96" s="309" t="s">
        <v>978</v>
      </c>
      <c r="I96" s="309" t="s">
        <v>976</v>
      </c>
      <c r="J96" s="309"/>
      <c r="K96" s="323"/>
    </row>
    <row r="97" s="1" customFormat="1" ht="15" customHeight="1">
      <c r="B97" s="334"/>
      <c r="C97" s="309" t="s">
        <v>49</v>
      </c>
      <c r="D97" s="309"/>
      <c r="E97" s="309"/>
      <c r="F97" s="332" t="s">
        <v>941</v>
      </c>
      <c r="G97" s="333"/>
      <c r="H97" s="309" t="s">
        <v>979</v>
      </c>
      <c r="I97" s="309" t="s">
        <v>976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980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935</v>
      </c>
      <c r="D103" s="324"/>
      <c r="E103" s="324"/>
      <c r="F103" s="324" t="s">
        <v>936</v>
      </c>
      <c r="G103" s="325"/>
      <c r="H103" s="324" t="s">
        <v>55</v>
      </c>
      <c r="I103" s="324" t="s">
        <v>58</v>
      </c>
      <c r="J103" s="324" t="s">
        <v>937</v>
      </c>
      <c r="K103" s="323"/>
    </row>
    <row r="104" s="1" customFormat="1" ht="17.25" customHeight="1">
      <c r="B104" s="321"/>
      <c r="C104" s="326" t="s">
        <v>938</v>
      </c>
      <c r="D104" s="326"/>
      <c r="E104" s="326"/>
      <c r="F104" s="327" t="s">
        <v>939</v>
      </c>
      <c r="G104" s="328"/>
      <c r="H104" s="326"/>
      <c r="I104" s="326"/>
      <c r="J104" s="326" t="s">
        <v>940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54</v>
      </c>
      <c r="D106" s="331"/>
      <c r="E106" s="331"/>
      <c r="F106" s="332" t="s">
        <v>941</v>
      </c>
      <c r="G106" s="309"/>
      <c r="H106" s="309" t="s">
        <v>981</v>
      </c>
      <c r="I106" s="309" t="s">
        <v>943</v>
      </c>
      <c r="J106" s="309">
        <v>20</v>
      </c>
      <c r="K106" s="323"/>
    </row>
    <row r="107" s="1" customFormat="1" ht="15" customHeight="1">
      <c r="B107" s="321"/>
      <c r="C107" s="309" t="s">
        <v>944</v>
      </c>
      <c r="D107" s="309"/>
      <c r="E107" s="309"/>
      <c r="F107" s="332" t="s">
        <v>941</v>
      </c>
      <c r="G107" s="309"/>
      <c r="H107" s="309" t="s">
        <v>981</v>
      </c>
      <c r="I107" s="309" t="s">
        <v>943</v>
      </c>
      <c r="J107" s="309">
        <v>120</v>
      </c>
      <c r="K107" s="323"/>
    </row>
    <row r="108" s="1" customFormat="1" ht="15" customHeight="1">
      <c r="B108" s="334"/>
      <c r="C108" s="309" t="s">
        <v>946</v>
      </c>
      <c r="D108" s="309"/>
      <c r="E108" s="309"/>
      <c r="F108" s="332" t="s">
        <v>947</v>
      </c>
      <c r="G108" s="309"/>
      <c r="H108" s="309" t="s">
        <v>981</v>
      </c>
      <c r="I108" s="309" t="s">
        <v>943</v>
      </c>
      <c r="J108" s="309">
        <v>50</v>
      </c>
      <c r="K108" s="323"/>
    </row>
    <row r="109" s="1" customFormat="1" ht="15" customHeight="1">
      <c r="B109" s="334"/>
      <c r="C109" s="309" t="s">
        <v>949</v>
      </c>
      <c r="D109" s="309"/>
      <c r="E109" s="309"/>
      <c r="F109" s="332" t="s">
        <v>941</v>
      </c>
      <c r="G109" s="309"/>
      <c r="H109" s="309" t="s">
        <v>981</v>
      </c>
      <c r="I109" s="309" t="s">
        <v>951</v>
      </c>
      <c r="J109" s="309"/>
      <c r="K109" s="323"/>
    </row>
    <row r="110" s="1" customFormat="1" ht="15" customHeight="1">
      <c r="B110" s="334"/>
      <c r="C110" s="309" t="s">
        <v>960</v>
      </c>
      <c r="D110" s="309"/>
      <c r="E110" s="309"/>
      <c r="F110" s="332" t="s">
        <v>947</v>
      </c>
      <c r="G110" s="309"/>
      <c r="H110" s="309" t="s">
        <v>981</v>
      </c>
      <c r="I110" s="309" t="s">
        <v>943</v>
      </c>
      <c r="J110" s="309">
        <v>50</v>
      </c>
      <c r="K110" s="323"/>
    </row>
    <row r="111" s="1" customFormat="1" ht="15" customHeight="1">
      <c r="B111" s="334"/>
      <c r="C111" s="309" t="s">
        <v>968</v>
      </c>
      <c r="D111" s="309"/>
      <c r="E111" s="309"/>
      <c r="F111" s="332" t="s">
        <v>947</v>
      </c>
      <c r="G111" s="309"/>
      <c r="H111" s="309" t="s">
        <v>981</v>
      </c>
      <c r="I111" s="309" t="s">
        <v>943</v>
      </c>
      <c r="J111" s="309">
        <v>50</v>
      </c>
      <c r="K111" s="323"/>
    </row>
    <row r="112" s="1" customFormat="1" ht="15" customHeight="1">
      <c r="B112" s="334"/>
      <c r="C112" s="309" t="s">
        <v>966</v>
      </c>
      <c r="D112" s="309"/>
      <c r="E112" s="309"/>
      <c r="F112" s="332" t="s">
        <v>947</v>
      </c>
      <c r="G112" s="309"/>
      <c r="H112" s="309" t="s">
        <v>981</v>
      </c>
      <c r="I112" s="309" t="s">
        <v>943</v>
      </c>
      <c r="J112" s="309">
        <v>50</v>
      </c>
      <c r="K112" s="323"/>
    </row>
    <row r="113" s="1" customFormat="1" ht="15" customHeight="1">
      <c r="B113" s="334"/>
      <c r="C113" s="309" t="s">
        <v>54</v>
      </c>
      <c r="D113" s="309"/>
      <c r="E113" s="309"/>
      <c r="F113" s="332" t="s">
        <v>941</v>
      </c>
      <c r="G113" s="309"/>
      <c r="H113" s="309" t="s">
        <v>982</v>
      </c>
      <c r="I113" s="309" t="s">
        <v>943</v>
      </c>
      <c r="J113" s="309">
        <v>20</v>
      </c>
      <c r="K113" s="323"/>
    </row>
    <row r="114" s="1" customFormat="1" ht="15" customHeight="1">
      <c r="B114" s="334"/>
      <c r="C114" s="309" t="s">
        <v>983</v>
      </c>
      <c r="D114" s="309"/>
      <c r="E114" s="309"/>
      <c r="F114" s="332" t="s">
        <v>941</v>
      </c>
      <c r="G114" s="309"/>
      <c r="H114" s="309" t="s">
        <v>984</v>
      </c>
      <c r="I114" s="309" t="s">
        <v>943</v>
      </c>
      <c r="J114" s="309">
        <v>120</v>
      </c>
      <c r="K114" s="323"/>
    </row>
    <row r="115" s="1" customFormat="1" ht="15" customHeight="1">
      <c r="B115" s="334"/>
      <c r="C115" s="309" t="s">
        <v>39</v>
      </c>
      <c r="D115" s="309"/>
      <c r="E115" s="309"/>
      <c r="F115" s="332" t="s">
        <v>941</v>
      </c>
      <c r="G115" s="309"/>
      <c r="H115" s="309" t="s">
        <v>985</v>
      </c>
      <c r="I115" s="309" t="s">
        <v>976</v>
      </c>
      <c r="J115" s="309"/>
      <c r="K115" s="323"/>
    </row>
    <row r="116" s="1" customFormat="1" ht="15" customHeight="1">
      <c r="B116" s="334"/>
      <c r="C116" s="309" t="s">
        <v>49</v>
      </c>
      <c r="D116" s="309"/>
      <c r="E116" s="309"/>
      <c r="F116" s="332" t="s">
        <v>941</v>
      </c>
      <c r="G116" s="309"/>
      <c r="H116" s="309" t="s">
        <v>986</v>
      </c>
      <c r="I116" s="309" t="s">
        <v>976</v>
      </c>
      <c r="J116" s="309"/>
      <c r="K116" s="323"/>
    </row>
    <row r="117" s="1" customFormat="1" ht="15" customHeight="1">
      <c r="B117" s="334"/>
      <c r="C117" s="309" t="s">
        <v>58</v>
      </c>
      <c r="D117" s="309"/>
      <c r="E117" s="309"/>
      <c r="F117" s="332" t="s">
        <v>941</v>
      </c>
      <c r="G117" s="309"/>
      <c r="H117" s="309" t="s">
        <v>987</v>
      </c>
      <c r="I117" s="309" t="s">
        <v>988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989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935</v>
      </c>
      <c r="D123" s="324"/>
      <c r="E123" s="324"/>
      <c r="F123" s="324" t="s">
        <v>936</v>
      </c>
      <c r="G123" s="325"/>
      <c r="H123" s="324" t="s">
        <v>55</v>
      </c>
      <c r="I123" s="324" t="s">
        <v>58</v>
      </c>
      <c r="J123" s="324" t="s">
        <v>937</v>
      </c>
      <c r="K123" s="353"/>
    </row>
    <row r="124" s="1" customFormat="1" ht="17.25" customHeight="1">
      <c r="B124" s="352"/>
      <c r="C124" s="326" t="s">
        <v>938</v>
      </c>
      <c r="D124" s="326"/>
      <c r="E124" s="326"/>
      <c r="F124" s="327" t="s">
        <v>939</v>
      </c>
      <c r="G124" s="328"/>
      <c r="H124" s="326"/>
      <c r="I124" s="326"/>
      <c r="J124" s="326" t="s">
        <v>940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944</v>
      </c>
      <c r="D126" s="331"/>
      <c r="E126" s="331"/>
      <c r="F126" s="332" t="s">
        <v>941</v>
      </c>
      <c r="G126" s="309"/>
      <c r="H126" s="309" t="s">
        <v>981</v>
      </c>
      <c r="I126" s="309" t="s">
        <v>943</v>
      </c>
      <c r="J126" s="309">
        <v>120</v>
      </c>
      <c r="K126" s="357"/>
    </row>
    <row r="127" s="1" customFormat="1" ht="15" customHeight="1">
      <c r="B127" s="354"/>
      <c r="C127" s="309" t="s">
        <v>990</v>
      </c>
      <c r="D127" s="309"/>
      <c r="E127" s="309"/>
      <c r="F127" s="332" t="s">
        <v>941</v>
      </c>
      <c r="G127" s="309"/>
      <c r="H127" s="309" t="s">
        <v>991</v>
      </c>
      <c r="I127" s="309" t="s">
        <v>943</v>
      </c>
      <c r="J127" s="309" t="s">
        <v>992</v>
      </c>
      <c r="K127" s="357"/>
    </row>
    <row r="128" s="1" customFormat="1" ht="15" customHeight="1">
      <c r="B128" s="354"/>
      <c r="C128" s="309" t="s">
        <v>889</v>
      </c>
      <c r="D128" s="309"/>
      <c r="E128" s="309"/>
      <c r="F128" s="332" t="s">
        <v>941</v>
      </c>
      <c r="G128" s="309"/>
      <c r="H128" s="309" t="s">
        <v>993</v>
      </c>
      <c r="I128" s="309" t="s">
        <v>943</v>
      </c>
      <c r="J128" s="309" t="s">
        <v>992</v>
      </c>
      <c r="K128" s="357"/>
    </row>
    <row r="129" s="1" customFormat="1" ht="15" customHeight="1">
      <c r="B129" s="354"/>
      <c r="C129" s="309" t="s">
        <v>952</v>
      </c>
      <c r="D129" s="309"/>
      <c r="E129" s="309"/>
      <c r="F129" s="332" t="s">
        <v>947</v>
      </c>
      <c r="G129" s="309"/>
      <c r="H129" s="309" t="s">
        <v>953</v>
      </c>
      <c r="I129" s="309" t="s">
        <v>943</v>
      </c>
      <c r="J129" s="309">
        <v>15</v>
      </c>
      <c r="K129" s="357"/>
    </row>
    <row r="130" s="1" customFormat="1" ht="15" customHeight="1">
      <c r="B130" s="354"/>
      <c r="C130" s="335" t="s">
        <v>954</v>
      </c>
      <c r="D130" s="335"/>
      <c r="E130" s="335"/>
      <c r="F130" s="336" t="s">
        <v>947</v>
      </c>
      <c r="G130" s="335"/>
      <c r="H130" s="335" t="s">
        <v>955</v>
      </c>
      <c r="I130" s="335" t="s">
        <v>943</v>
      </c>
      <c r="J130" s="335">
        <v>15</v>
      </c>
      <c r="K130" s="357"/>
    </row>
    <row r="131" s="1" customFormat="1" ht="15" customHeight="1">
      <c r="B131" s="354"/>
      <c r="C131" s="335" t="s">
        <v>956</v>
      </c>
      <c r="D131" s="335"/>
      <c r="E131" s="335"/>
      <c r="F131" s="336" t="s">
        <v>947</v>
      </c>
      <c r="G131" s="335"/>
      <c r="H131" s="335" t="s">
        <v>957</v>
      </c>
      <c r="I131" s="335" t="s">
        <v>943</v>
      </c>
      <c r="J131" s="335">
        <v>20</v>
      </c>
      <c r="K131" s="357"/>
    </row>
    <row r="132" s="1" customFormat="1" ht="15" customHeight="1">
      <c r="B132" s="354"/>
      <c r="C132" s="335" t="s">
        <v>958</v>
      </c>
      <c r="D132" s="335"/>
      <c r="E132" s="335"/>
      <c r="F132" s="336" t="s">
        <v>947</v>
      </c>
      <c r="G132" s="335"/>
      <c r="H132" s="335" t="s">
        <v>959</v>
      </c>
      <c r="I132" s="335" t="s">
        <v>943</v>
      </c>
      <c r="J132" s="335">
        <v>20</v>
      </c>
      <c r="K132" s="357"/>
    </row>
    <row r="133" s="1" customFormat="1" ht="15" customHeight="1">
      <c r="B133" s="354"/>
      <c r="C133" s="309" t="s">
        <v>946</v>
      </c>
      <c r="D133" s="309"/>
      <c r="E133" s="309"/>
      <c r="F133" s="332" t="s">
        <v>947</v>
      </c>
      <c r="G133" s="309"/>
      <c r="H133" s="309" t="s">
        <v>981</v>
      </c>
      <c r="I133" s="309" t="s">
        <v>943</v>
      </c>
      <c r="J133" s="309">
        <v>50</v>
      </c>
      <c r="K133" s="357"/>
    </row>
    <row r="134" s="1" customFormat="1" ht="15" customHeight="1">
      <c r="B134" s="354"/>
      <c r="C134" s="309" t="s">
        <v>960</v>
      </c>
      <c r="D134" s="309"/>
      <c r="E134" s="309"/>
      <c r="F134" s="332" t="s">
        <v>947</v>
      </c>
      <c r="G134" s="309"/>
      <c r="H134" s="309" t="s">
        <v>981</v>
      </c>
      <c r="I134" s="309" t="s">
        <v>943</v>
      </c>
      <c r="J134" s="309">
        <v>50</v>
      </c>
      <c r="K134" s="357"/>
    </row>
    <row r="135" s="1" customFormat="1" ht="15" customHeight="1">
      <c r="B135" s="354"/>
      <c r="C135" s="309" t="s">
        <v>966</v>
      </c>
      <c r="D135" s="309"/>
      <c r="E135" s="309"/>
      <c r="F135" s="332" t="s">
        <v>947</v>
      </c>
      <c r="G135" s="309"/>
      <c r="H135" s="309" t="s">
        <v>981</v>
      </c>
      <c r="I135" s="309" t="s">
        <v>943</v>
      </c>
      <c r="J135" s="309">
        <v>50</v>
      </c>
      <c r="K135" s="357"/>
    </row>
    <row r="136" s="1" customFormat="1" ht="15" customHeight="1">
      <c r="B136" s="354"/>
      <c r="C136" s="309" t="s">
        <v>968</v>
      </c>
      <c r="D136" s="309"/>
      <c r="E136" s="309"/>
      <c r="F136" s="332" t="s">
        <v>947</v>
      </c>
      <c r="G136" s="309"/>
      <c r="H136" s="309" t="s">
        <v>981</v>
      </c>
      <c r="I136" s="309" t="s">
        <v>943</v>
      </c>
      <c r="J136" s="309">
        <v>50</v>
      </c>
      <c r="K136" s="357"/>
    </row>
    <row r="137" s="1" customFormat="1" ht="15" customHeight="1">
      <c r="B137" s="354"/>
      <c r="C137" s="309" t="s">
        <v>969</v>
      </c>
      <c r="D137" s="309"/>
      <c r="E137" s="309"/>
      <c r="F137" s="332" t="s">
        <v>947</v>
      </c>
      <c r="G137" s="309"/>
      <c r="H137" s="309" t="s">
        <v>994</v>
      </c>
      <c r="I137" s="309" t="s">
        <v>943</v>
      </c>
      <c r="J137" s="309">
        <v>255</v>
      </c>
      <c r="K137" s="357"/>
    </row>
    <row r="138" s="1" customFormat="1" ht="15" customHeight="1">
      <c r="B138" s="354"/>
      <c r="C138" s="309" t="s">
        <v>971</v>
      </c>
      <c r="D138" s="309"/>
      <c r="E138" s="309"/>
      <c r="F138" s="332" t="s">
        <v>941</v>
      </c>
      <c r="G138" s="309"/>
      <c r="H138" s="309" t="s">
        <v>995</v>
      </c>
      <c r="I138" s="309" t="s">
        <v>973</v>
      </c>
      <c r="J138" s="309"/>
      <c r="K138" s="357"/>
    </row>
    <row r="139" s="1" customFormat="1" ht="15" customHeight="1">
      <c r="B139" s="354"/>
      <c r="C139" s="309" t="s">
        <v>974</v>
      </c>
      <c r="D139" s="309"/>
      <c r="E139" s="309"/>
      <c r="F139" s="332" t="s">
        <v>941</v>
      </c>
      <c r="G139" s="309"/>
      <c r="H139" s="309" t="s">
        <v>996</v>
      </c>
      <c r="I139" s="309" t="s">
        <v>976</v>
      </c>
      <c r="J139" s="309"/>
      <c r="K139" s="357"/>
    </row>
    <row r="140" s="1" customFormat="1" ht="15" customHeight="1">
      <c r="B140" s="354"/>
      <c r="C140" s="309" t="s">
        <v>977</v>
      </c>
      <c r="D140" s="309"/>
      <c r="E140" s="309"/>
      <c r="F140" s="332" t="s">
        <v>941</v>
      </c>
      <c r="G140" s="309"/>
      <c r="H140" s="309" t="s">
        <v>977</v>
      </c>
      <c r="I140" s="309" t="s">
        <v>976</v>
      </c>
      <c r="J140" s="309"/>
      <c r="K140" s="357"/>
    </row>
    <row r="141" s="1" customFormat="1" ht="15" customHeight="1">
      <c r="B141" s="354"/>
      <c r="C141" s="309" t="s">
        <v>39</v>
      </c>
      <c r="D141" s="309"/>
      <c r="E141" s="309"/>
      <c r="F141" s="332" t="s">
        <v>941</v>
      </c>
      <c r="G141" s="309"/>
      <c r="H141" s="309" t="s">
        <v>997</v>
      </c>
      <c r="I141" s="309" t="s">
        <v>976</v>
      </c>
      <c r="J141" s="309"/>
      <c r="K141" s="357"/>
    </row>
    <row r="142" s="1" customFormat="1" ht="15" customHeight="1">
      <c r="B142" s="354"/>
      <c r="C142" s="309" t="s">
        <v>998</v>
      </c>
      <c r="D142" s="309"/>
      <c r="E142" s="309"/>
      <c r="F142" s="332" t="s">
        <v>941</v>
      </c>
      <c r="G142" s="309"/>
      <c r="H142" s="309" t="s">
        <v>999</v>
      </c>
      <c r="I142" s="309" t="s">
        <v>976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1000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935</v>
      </c>
      <c r="D148" s="324"/>
      <c r="E148" s="324"/>
      <c r="F148" s="324" t="s">
        <v>936</v>
      </c>
      <c r="G148" s="325"/>
      <c r="H148" s="324" t="s">
        <v>55</v>
      </c>
      <c r="I148" s="324" t="s">
        <v>58</v>
      </c>
      <c r="J148" s="324" t="s">
        <v>937</v>
      </c>
      <c r="K148" s="323"/>
    </row>
    <row r="149" s="1" customFormat="1" ht="17.25" customHeight="1">
      <c r="B149" s="321"/>
      <c r="C149" s="326" t="s">
        <v>938</v>
      </c>
      <c r="D149" s="326"/>
      <c r="E149" s="326"/>
      <c r="F149" s="327" t="s">
        <v>939</v>
      </c>
      <c r="G149" s="328"/>
      <c r="H149" s="326"/>
      <c r="I149" s="326"/>
      <c r="J149" s="326" t="s">
        <v>940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944</v>
      </c>
      <c r="D151" s="309"/>
      <c r="E151" s="309"/>
      <c r="F151" s="362" t="s">
        <v>941</v>
      </c>
      <c r="G151" s="309"/>
      <c r="H151" s="361" t="s">
        <v>981</v>
      </c>
      <c r="I151" s="361" t="s">
        <v>943</v>
      </c>
      <c r="J151" s="361">
        <v>120</v>
      </c>
      <c r="K151" s="357"/>
    </row>
    <row r="152" s="1" customFormat="1" ht="15" customHeight="1">
      <c r="B152" s="334"/>
      <c r="C152" s="361" t="s">
        <v>990</v>
      </c>
      <c r="D152" s="309"/>
      <c r="E152" s="309"/>
      <c r="F152" s="362" t="s">
        <v>941</v>
      </c>
      <c r="G152" s="309"/>
      <c r="H152" s="361" t="s">
        <v>1001</v>
      </c>
      <c r="I152" s="361" t="s">
        <v>943</v>
      </c>
      <c r="J152" s="361" t="s">
        <v>992</v>
      </c>
      <c r="K152" s="357"/>
    </row>
    <row r="153" s="1" customFormat="1" ht="15" customHeight="1">
      <c r="B153" s="334"/>
      <c r="C153" s="361" t="s">
        <v>889</v>
      </c>
      <c r="D153" s="309"/>
      <c r="E153" s="309"/>
      <c r="F153" s="362" t="s">
        <v>941</v>
      </c>
      <c r="G153" s="309"/>
      <c r="H153" s="361" t="s">
        <v>1002</v>
      </c>
      <c r="I153" s="361" t="s">
        <v>943</v>
      </c>
      <c r="J153" s="361" t="s">
        <v>992</v>
      </c>
      <c r="K153" s="357"/>
    </row>
    <row r="154" s="1" customFormat="1" ht="15" customHeight="1">
      <c r="B154" s="334"/>
      <c r="C154" s="361" t="s">
        <v>946</v>
      </c>
      <c r="D154" s="309"/>
      <c r="E154" s="309"/>
      <c r="F154" s="362" t="s">
        <v>947</v>
      </c>
      <c r="G154" s="309"/>
      <c r="H154" s="361" t="s">
        <v>981</v>
      </c>
      <c r="I154" s="361" t="s">
        <v>943</v>
      </c>
      <c r="J154" s="361">
        <v>50</v>
      </c>
      <c r="K154" s="357"/>
    </row>
    <row r="155" s="1" customFormat="1" ht="15" customHeight="1">
      <c r="B155" s="334"/>
      <c r="C155" s="361" t="s">
        <v>949</v>
      </c>
      <c r="D155" s="309"/>
      <c r="E155" s="309"/>
      <c r="F155" s="362" t="s">
        <v>941</v>
      </c>
      <c r="G155" s="309"/>
      <c r="H155" s="361" t="s">
        <v>981</v>
      </c>
      <c r="I155" s="361" t="s">
        <v>951</v>
      </c>
      <c r="J155" s="361"/>
      <c r="K155" s="357"/>
    </row>
    <row r="156" s="1" customFormat="1" ht="15" customHeight="1">
      <c r="B156" s="334"/>
      <c r="C156" s="361" t="s">
        <v>960</v>
      </c>
      <c r="D156" s="309"/>
      <c r="E156" s="309"/>
      <c r="F156" s="362" t="s">
        <v>947</v>
      </c>
      <c r="G156" s="309"/>
      <c r="H156" s="361" t="s">
        <v>981</v>
      </c>
      <c r="I156" s="361" t="s">
        <v>943</v>
      </c>
      <c r="J156" s="361">
        <v>50</v>
      </c>
      <c r="K156" s="357"/>
    </row>
    <row r="157" s="1" customFormat="1" ht="15" customHeight="1">
      <c r="B157" s="334"/>
      <c r="C157" s="361" t="s">
        <v>968</v>
      </c>
      <c r="D157" s="309"/>
      <c r="E157" s="309"/>
      <c r="F157" s="362" t="s">
        <v>947</v>
      </c>
      <c r="G157" s="309"/>
      <c r="H157" s="361" t="s">
        <v>981</v>
      </c>
      <c r="I157" s="361" t="s">
        <v>943</v>
      </c>
      <c r="J157" s="361">
        <v>50</v>
      </c>
      <c r="K157" s="357"/>
    </row>
    <row r="158" s="1" customFormat="1" ht="15" customHeight="1">
      <c r="B158" s="334"/>
      <c r="C158" s="361" t="s">
        <v>966</v>
      </c>
      <c r="D158" s="309"/>
      <c r="E158" s="309"/>
      <c r="F158" s="362" t="s">
        <v>947</v>
      </c>
      <c r="G158" s="309"/>
      <c r="H158" s="361" t="s">
        <v>981</v>
      </c>
      <c r="I158" s="361" t="s">
        <v>943</v>
      </c>
      <c r="J158" s="361">
        <v>50</v>
      </c>
      <c r="K158" s="357"/>
    </row>
    <row r="159" s="1" customFormat="1" ht="15" customHeight="1">
      <c r="B159" s="334"/>
      <c r="C159" s="361" t="s">
        <v>101</v>
      </c>
      <c r="D159" s="309"/>
      <c r="E159" s="309"/>
      <c r="F159" s="362" t="s">
        <v>941</v>
      </c>
      <c r="G159" s="309"/>
      <c r="H159" s="361" t="s">
        <v>1003</v>
      </c>
      <c r="I159" s="361" t="s">
        <v>943</v>
      </c>
      <c r="J159" s="361" t="s">
        <v>1004</v>
      </c>
      <c r="K159" s="357"/>
    </row>
    <row r="160" s="1" customFormat="1" ht="15" customHeight="1">
      <c r="B160" s="334"/>
      <c r="C160" s="361" t="s">
        <v>1005</v>
      </c>
      <c r="D160" s="309"/>
      <c r="E160" s="309"/>
      <c r="F160" s="362" t="s">
        <v>941</v>
      </c>
      <c r="G160" s="309"/>
      <c r="H160" s="361" t="s">
        <v>1006</v>
      </c>
      <c r="I160" s="361" t="s">
        <v>976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1007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935</v>
      </c>
      <c r="D166" s="324"/>
      <c r="E166" s="324"/>
      <c r="F166" s="324" t="s">
        <v>936</v>
      </c>
      <c r="G166" s="366"/>
      <c r="H166" s="367" t="s">
        <v>55</v>
      </c>
      <c r="I166" s="367" t="s">
        <v>58</v>
      </c>
      <c r="J166" s="324" t="s">
        <v>937</v>
      </c>
      <c r="K166" s="301"/>
    </row>
    <row r="167" s="1" customFormat="1" ht="17.25" customHeight="1">
      <c r="B167" s="302"/>
      <c r="C167" s="326" t="s">
        <v>938</v>
      </c>
      <c r="D167" s="326"/>
      <c r="E167" s="326"/>
      <c r="F167" s="327" t="s">
        <v>939</v>
      </c>
      <c r="G167" s="368"/>
      <c r="H167" s="369"/>
      <c r="I167" s="369"/>
      <c r="J167" s="326" t="s">
        <v>940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944</v>
      </c>
      <c r="D169" s="309"/>
      <c r="E169" s="309"/>
      <c r="F169" s="332" t="s">
        <v>941</v>
      </c>
      <c r="G169" s="309"/>
      <c r="H169" s="309" t="s">
        <v>981</v>
      </c>
      <c r="I169" s="309" t="s">
        <v>943</v>
      </c>
      <c r="J169" s="309">
        <v>120</v>
      </c>
      <c r="K169" s="357"/>
    </row>
    <row r="170" s="1" customFormat="1" ht="15" customHeight="1">
      <c r="B170" s="334"/>
      <c r="C170" s="309" t="s">
        <v>990</v>
      </c>
      <c r="D170" s="309"/>
      <c r="E170" s="309"/>
      <c r="F170" s="332" t="s">
        <v>941</v>
      </c>
      <c r="G170" s="309"/>
      <c r="H170" s="309" t="s">
        <v>991</v>
      </c>
      <c r="I170" s="309" t="s">
        <v>943</v>
      </c>
      <c r="J170" s="309" t="s">
        <v>992</v>
      </c>
      <c r="K170" s="357"/>
    </row>
    <row r="171" s="1" customFormat="1" ht="15" customHeight="1">
      <c r="B171" s="334"/>
      <c r="C171" s="309" t="s">
        <v>889</v>
      </c>
      <c r="D171" s="309"/>
      <c r="E171" s="309"/>
      <c r="F171" s="332" t="s">
        <v>941</v>
      </c>
      <c r="G171" s="309"/>
      <c r="H171" s="309" t="s">
        <v>1008</v>
      </c>
      <c r="I171" s="309" t="s">
        <v>943</v>
      </c>
      <c r="J171" s="309" t="s">
        <v>992</v>
      </c>
      <c r="K171" s="357"/>
    </row>
    <row r="172" s="1" customFormat="1" ht="15" customHeight="1">
      <c r="B172" s="334"/>
      <c r="C172" s="309" t="s">
        <v>946</v>
      </c>
      <c r="D172" s="309"/>
      <c r="E172" s="309"/>
      <c r="F172" s="332" t="s">
        <v>947</v>
      </c>
      <c r="G172" s="309"/>
      <c r="H172" s="309" t="s">
        <v>1008</v>
      </c>
      <c r="I172" s="309" t="s">
        <v>943</v>
      </c>
      <c r="J172" s="309">
        <v>50</v>
      </c>
      <c r="K172" s="357"/>
    </row>
    <row r="173" s="1" customFormat="1" ht="15" customHeight="1">
      <c r="B173" s="334"/>
      <c r="C173" s="309" t="s">
        <v>949</v>
      </c>
      <c r="D173" s="309"/>
      <c r="E173" s="309"/>
      <c r="F173" s="332" t="s">
        <v>941</v>
      </c>
      <c r="G173" s="309"/>
      <c r="H173" s="309" t="s">
        <v>1008</v>
      </c>
      <c r="I173" s="309" t="s">
        <v>951</v>
      </c>
      <c r="J173" s="309"/>
      <c r="K173" s="357"/>
    </row>
    <row r="174" s="1" customFormat="1" ht="15" customHeight="1">
      <c r="B174" s="334"/>
      <c r="C174" s="309" t="s">
        <v>960</v>
      </c>
      <c r="D174" s="309"/>
      <c r="E174" s="309"/>
      <c r="F174" s="332" t="s">
        <v>947</v>
      </c>
      <c r="G174" s="309"/>
      <c r="H174" s="309" t="s">
        <v>1008</v>
      </c>
      <c r="I174" s="309" t="s">
        <v>943</v>
      </c>
      <c r="J174" s="309">
        <v>50</v>
      </c>
      <c r="K174" s="357"/>
    </row>
    <row r="175" s="1" customFormat="1" ht="15" customHeight="1">
      <c r="B175" s="334"/>
      <c r="C175" s="309" t="s">
        <v>968</v>
      </c>
      <c r="D175" s="309"/>
      <c r="E175" s="309"/>
      <c r="F175" s="332" t="s">
        <v>947</v>
      </c>
      <c r="G175" s="309"/>
      <c r="H175" s="309" t="s">
        <v>1008</v>
      </c>
      <c r="I175" s="309" t="s">
        <v>943</v>
      </c>
      <c r="J175" s="309">
        <v>50</v>
      </c>
      <c r="K175" s="357"/>
    </row>
    <row r="176" s="1" customFormat="1" ht="15" customHeight="1">
      <c r="B176" s="334"/>
      <c r="C176" s="309" t="s">
        <v>966</v>
      </c>
      <c r="D176" s="309"/>
      <c r="E176" s="309"/>
      <c r="F176" s="332" t="s">
        <v>947</v>
      </c>
      <c r="G176" s="309"/>
      <c r="H176" s="309" t="s">
        <v>1008</v>
      </c>
      <c r="I176" s="309" t="s">
        <v>943</v>
      </c>
      <c r="J176" s="309">
        <v>50</v>
      </c>
      <c r="K176" s="357"/>
    </row>
    <row r="177" s="1" customFormat="1" ht="15" customHeight="1">
      <c r="B177" s="334"/>
      <c r="C177" s="309" t="s">
        <v>114</v>
      </c>
      <c r="D177" s="309"/>
      <c r="E177" s="309"/>
      <c r="F177" s="332" t="s">
        <v>941</v>
      </c>
      <c r="G177" s="309"/>
      <c r="H177" s="309" t="s">
        <v>1009</v>
      </c>
      <c r="I177" s="309" t="s">
        <v>1010</v>
      </c>
      <c r="J177" s="309"/>
      <c r="K177" s="357"/>
    </row>
    <row r="178" s="1" customFormat="1" ht="15" customHeight="1">
      <c r="B178" s="334"/>
      <c r="C178" s="309" t="s">
        <v>58</v>
      </c>
      <c r="D178" s="309"/>
      <c r="E178" s="309"/>
      <c r="F178" s="332" t="s">
        <v>941</v>
      </c>
      <c r="G178" s="309"/>
      <c r="H178" s="309" t="s">
        <v>1011</v>
      </c>
      <c r="I178" s="309" t="s">
        <v>1012</v>
      </c>
      <c r="J178" s="309">
        <v>1</v>
      </c>
      <c r="K178" s="357"/>
    </row>
    <row r="179" s="1" customFormat="1" ht="15" customHeight="1">
      <c r="B179" s="334"/>
      <c r="C179" s="309" t="s">
        <v>54</v>
      </c>
      <c r="D179" s="309"/>
      <c r="E179" s="309"/>
      <c r="F179" s="332" t="s">
        <v>941</v>
      </c>
      <c r="G179" s="309"/>
      <c r="H179" s="309" t="s">
        <v>1013</v>
      </c>
      <c r="I179" s="309" t="s">
        <v>943</v>
      </c>
      <c r="J179" s="309">
        <v>20</v>
      </c>
      <c r="K179" s="357"/>
    </row>
    <row r="180" s="1" customFormat="1" ht="15" customHeight="1">
      <c r="B180" s="334"/>
      <c r="C180" s="309" t="s">
        <v>55</v>
      </c>
      <c r="D180" s="309"/>
      <c r="E180" s="309"/>
      <c r="F180" s="332" t="s">
        <v>941</v>
      </c>
      <c r="G180" s="309"/>
      <c r="H180" s="309" t="s">
        <v>1014</v>
      </c>
      <c r="I180" s="309" t="s">
        <v>943</v>
      </c>
      <c r="J180" s="309">
        <v>255</v>
      </c>
      <c r="K180" s="357"/>
    </row>
    <row r="181" s="1" customFormat="1" ht="15" customHeight="1">
      <c r="B181" s="334"/>
      <c r="C181" s="309" t="s">
        <v>115</v>
      </c>
      <c r="D181" s="309"/>
      <c r="E181" s="309"/>
      <c r="F181" s="332" t="s">
        <v>941</v>
      </c>
      <c r="G181" s="309"/>
      <c r="H181" s="309" t="s">
        <v>905</v>
      </c>
      <c r="I181" s="309" t="s">
        <v>943</v>
      </c>
      <c r="J181" s="309">
        <v>10</v>
      </c>
      <c r="K181" s="357"/>
    </row>
    <row r="182" s="1" customFormat="1" ht="15" customHeight="1">
      <c r="B182" s="334"/>
      <c r="C182" s="309" t="s">
        <v>116</v>
      </c>
      <c r="D182" s="309"/>
      <c r="E182" s="309"/>
      <c r="F182" s="332" t="s">
        <v>941</v>
      </c>
      <c r="G182" s="309"/>
      <c r="H182" s="309" t="s">
        <v>1015</v>
      </c>
      <c r="I182" s="309" t="s">
        <v>976</v>
      </c>
      <c r="J182" s="309"/>
      <c r="K182" s="357"/>
    </row>
    <row r="183" s="1" customFormat="1" ht="15" customHeight="1">
      <c r="B183" s="334"/>
      <c r="C183" s="309" t="s">
        <v>1016</v>
      </c>
      <c r="D183" s="309"/>
      <c r="E183" s="309"/>
      <c r="F183" s="332" t="s">
        <v>941</v>
      </c>
      <c r="G183" s="309"/>
      <c r="H183" s="309" t="s">
        <v>1017</v>
      </c>
      <c r="I183" s="309" t="s">
        <v>976</v>
      </c>
      <c r="J183" s="309"/>
      <c r="K183" s="357"/>
    </row>
    <row r="184" s="1" customFormat="1" ht="15" customHeight="1">
      <c r="B184" s="334"/>
      <c r="C184" s="309" t="s">
        <v>1005</v>
      </c>
      <c r="D184" s="309"/>
      <c r="E184" s="309"/>
      <c r="F184" s="332" t="s">
        <v>941</v>
      </c>
      <c r="G184" s="309"/>
      <c r="H184" s="309" t="s">
        <v>1018</v>
      </c>
      <c r="I184" s="309" t="s">
        <v>976</v>
      </c>
      <c r="J184" s="309"/>
      <c r="K184" s="357"/>
    </row>
    <row r="185" s="1" customFormat="1" ht="15" customHeight="1">
      <c r="B185" s="334"/>
      <c r="C185" s="309" t="s">
        <v>118</v>
      </c>
      <c r="D185" s="309"/>
      <c r="E185" s="309"/>
      <c r="F185" s="332" t="s">
        <v>947</v>
      </c>
      <c r="G185" s="309"/>
      <c r="H185" s="309" t="s">
        <v>1019</v>
      </c>
      <c r="I185" s="309" t="s">
        <v>943</v>
      </c>
      <c r="J185" s="309">
        <v>50</v>
      </c>
      <c r="K185" s="357"/>
    </row>
    <row r="186" s="1" customFormat="1" ht="15" customHeight="1">
      <c r="B186" s="334"/>
      <c r="C186" s="309" t="s">
        <v>1020</v>
      </c>
      <c r="D186" s="309"/>
      <c r="E186" s="309"/>
      <c r="F186" s="332" t="s">
        <v>947</v>
      </c>
      <c r="G186" s="309"/>
      <c r="H186" s="309" t="s">
        <v>1021</v>
      </c>
      <c r="I186" s="309" t="s">
        <v>1022</v>
      </c>
      <c r="J186" s="309"/>
      <c r="K186" s="357"/>
    </row>
    <row r="187" s="1" customFormat="1" ht="15" customHeight="1">
      <c r="B187" s="334"/>
      <c r="C187" s="309" t="s">
        <v>1023</v>
      </c>
      <c r="D187" s="309"/>
      <c r="E187" s="309"/>
      <c r="F187" s="332" t="s">
        <v>947</v>
      </c>
      <c r="G187" s="309"/>
      <c r="H187" s="309" t="s">
        <v>1024</v>
      </c>
      <c r="I187" s="309" t="s">
        <v>1022</v>
      </c>
      <c r="J187" s="309"/>
      <c r="K187" s="357"/>
    </row>
    <row r="188" s="1" customFormat="1" ht="15" customHeight="1">
      <c r="B188" s="334"/>
      <c r="C188" s="309" t="s">
        <v>1025</v>
      </c>
      <c r="D188" s="309"/>
      <c r="E188" s="309"/>
      <c r="F188" s="332" t="s">
        <v>947</v>
      </c>
      <c r="G188" s="309"/>
      <c r="H188" s="309" t="s">
        <v>1026</v>
      </c>
      <c r="I188" s="309" t="s">
        <v>1022</v>
      </c>
      <c r="J188" s="309"/>
      <c r="K188" s="357"/>
    </row>
    <row r="189" s="1" customFormat="1" ht="15" customHeight="1">
      <c r="B189" s="334"/>
      <c r="C189" s="370" t="s">
        <v>1027</v>
      </c>
      <c r="D189" s="309"/>
      <c r="E189" s="309"/>
      <c r="F189" s="332" t="s">
        <v>947</v>
      </c>
      <c r="G189" s="309"/>
      <c r="H189" s="309" t="s">
        <v>1028</v>
      </c>
      <c r="I189" s="309" t="s">
        <v>1029</v>
      </c>
      <c r="J189" s="371" t="s">
        <v>1030</v>
      </c>
      <c r="K189" s="357"/>
    </row>
    <row r="190" s="17" customFormat="1" ht="15" customHeight="1">
      <c r="B190" s="372"/>
      <c r="C190" s="373" t="s">
        <v>1031</v>
      </c>
      <c r="D190" s="374"/>
      <c r="E190" s="374"/>
      <c r="F190" s="375" t="s">
        <v>947</v>
      </c>
      <c r="G190" s="374"/>
      <c r="H190" s="374" t="s">
        <v>1032</v>
      </c>
      <c r="I190" s="374" t="s">
        <v>1029</v>
      </c>
      <c r="J190" s="376" t="s">
        <v>1030</v>
      </c>
      <c r="K190" s="377"/>
    </row>
    <row r="191" s="1" customFormat="1" ht="15" customHeight="1">
      <c r="B191" s="334"/>
      <c r="C191" s="370" t="s">
        <v>43</v>
      </c>
      <c r="D191" s="309"/>
      <c r="E191" s="309"/>
      <c r="F191" s="332" t="s">
        <v>941</v>
      </c>
      <c r="G191" s="309"/>
      <c r="H191" s="306" t="s">
        <v>1033</v>
      </c>
      <c r="I191" s="309" t="s">
        <v>1034</v>
      </c>
      <c r="J191" s="309"/>
      <c r="K191" s="357"/>
    </row>
    <row r="192" s="1" customFormat="1" ht="15" customHeight="1">
      <c r="B192" s="334"/>
      <c r="C192" s="370" t="s">
        <v>1035</v>
      </c>
      <c r="D192" s="309"/>
      <c r="E192" s="309"/>
      <c r="F192" s="332" t="s">
        <v>941</v>
      </c>
      <c r="G192" s="309"/>
      <c r="H192" s="309" t="s">
        <v>1036</v>
      </c>
      <c r="I192" s="309" t="s">
        <v>976</v>
      </c>
      <c r="J192" s="309"/>
      <c r="K192" s="357"/>
    </row>
    <row r="193" s="1" customFormat="1" ht="15" customHeight="1">
      <c r="B193" s="334"/>
      <c r="C193" s="370" t="s">
        <v>1037</v>
      </c>
      <c r="D193" s="309"/>
      <c r="E193" s="309"/>
      <c r="F193" s="332" t="s">
        <v>941</v>
      </c>
      <c r="G193" s="309"/>
      <c r="H193" s="309" t="s">
        <v>1038</v>
      </c>
      <c r="I193" s="309" t="s">
        <v>976</v>
      </c>
      <c r="J193" s="309"/>
      <c r="K193" s="357"/>
    </row>
    <row r="194" s="1" customFormat="1" ht="15" customHeight="1">
      <c r="B194" s="334"/>
      <c r="C194" s="370" t="s">
        <v>1039</v>
      </c>
      <c r="D194" s="309"/>
      <c r="E194" s="309"/>
      <c r="F194" s="332" t="s">
        <v>947</v>
      </c>
      <c r="G194" s="309"/>
      <c r="H194" s="309" t="s">
        <v>1040</v>
      </c>
      <c r="I194" s="309" t="s">
        <v>976</v>
      </c>
      <c r="J194" s="309"/>
      <c r="K194" s="357"/>
    </row>
    <row r="195" s="1" customFormat="1" ht="15" customHeight="1">
      <c r="B195" s="363"/>
      <c r="C195" s="378"/>
      <c r="D195" s="343"/>
      <c r="E195" s="343"/>
      <c r="F195" s="343"/>
      <c r="G195" s="343"/>
      <c r="H195" s="343"/>
      <c r="I195" s="343"/>
      <c r="J195" s="343"/>
      <c r="K195" s="364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45"/>
      <c r="C197" s="355"/>
      <c r="D197" s="355"/>
      <c r="E197" s="355"/>
      <c r="F197" s="365"/>
      <c r="G197" s="355"/>
      <c r="H197" s="355"/>
      <c r="I197" s="355"/>
      <c r="J197" s="355"/>
      <c r="K197" s="345"/>
    </row>
    <row r="198" s="1" customFormat="1" ht="18.75" customHeight="1">
      <c r="B198" s="317"/>
      <c r="C198" s="317"/>
      <c r="D198" s="317"/>
      <c r="E198" s="317"/>
      <c r="F198" s="317"/>
      <c r="G198" s="317"/>
      <c r="H198" s="317"/>
      <c r="I198" s="317"/>
      <c r="J198" s="317"/>
      <c r="K198" s="317"/>
    </row>
    <row r="199" s="1" customFormat="1" ht="13.5">
      <c r="B199" s="296"/>
      <c r="C199" s="297"/>
      <c r="D199" s="297"/>
      <c r="E199" s="297"/>
      <c r="F199" s="297"/>
      <c r="G199" s="297"/>
      <c r="H199" s="297"/>
      <c r="I199" s="297"/>
      <c r="J199" s="297"/>
      <c r="K199" s="298"/>
    </row>
    <row r="200" s="1" customFormat="1" ht="21">
      <c r="B200" s="299"/>
      <c r="C200" s="300" t="s">
        <v>1041</v>
      </c>
      <c r="D200" s="300"/>
      <c r="E200" s="300"/>
      <c r="F200" s="300"/>
      <c r="G200" s="300"/>
      <c r="H200" s="300"/>
      <c r="I200" s="300"/>
      <c r="J200" s="300"/>
      <c r="K200" s="301"/>
    </row>
    <row r="201" s="1" customFormat="1" ht="25.5" customHeight="1">
      <c r="B201" s="299"/>
      <c r="C201" s="379" t="s">
        <v>1042</v>
      </c>
      <c r="D201" s="379"/>
      <c r="E201" s="379"/>
      <c r="F201" s="379" t="s">
        <v>1043</v>
      </c>
      <c r="G201" s="380"/>
      <c r="H201" s="379" t="s">
        <v>1044</v>
      </c>
      <c r="I201" s="379"/>
      <c r="J201" s="379"/>
      <c r="K201" s="301"/>
    </row>
    <row r="202" s="1" customFormat="1" ht="5.25" customHeight="1">
      <c r="B202" s="334"/>
      <c r="C202" s="329"/>
      <c r="D202" s="329"/>
      <c r="E202" s="329"/>
      <c r="F202" s="329"/>
      <c r="G202" s="355"/>
      <c r="H202" s="329"/>
      <c r="I202" s="329"/>
      <c r="J202" s="329"/>
      <c r="K202" s="357"/>
    </row>
    <row r="203" s="1" customFormat="1" ht="15" customHeight="1">
      <c r="B203" s="334"/>
      <c r="C203" s="309" t="s">
        <v>1034</v>
      </c>
      <c r="D203" s="309"/>
      <c r="E203" s="309"/>
      <c r="F203" s="332" t="s">
        <v>44</v>
      </c>
      <c r="G203" s="309"/>
      <c r="H203" s="309" t="s">
        <v>1045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45</v>
      </c>
      <c r="G204" s="309"/>
      <c r="H204" s="309" t="s">
        <v>1046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48</v>
      </c>
      <c r="G205" s="309"/>
      <c r="H205" s="309" t="s">
        <v>1047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46</v>
      </c>
      <c r="G206" s="309"/>
      <c r="H206" s="309" t="s">
        <v>1048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 t="s">
        <v>47</v>
      </c>
      <c r="G207" s="309"/>
      <c r="H207" s="309" t="s">
        <v>1049</v>
      </c>
      <c r="I207" s="309"/>
      <c r="J207" s="309"/>
      <c r="K207" s="357"/>
    </row>
    <row r="208" s="1" customFormat="1" ht="15" customHeight="1">
      <c r="B208" s="334"/>
      <c r="C208" s="309"/>
      <c r="D208" s="309"/>
      <c r="E208" s="309"/>
      <c r="F208" s="332"/>
      <c r="G208" s="309"/>
      <c r="H208" s="309"/>
      <c r="I208" s="309"/>
      <c r="J208" s="309"/>
      <c r="K208" s="357"/>
    </row>
    <row r="209" s="1" customFormat="1" ht="15" customHeight="1">
      <c r="B209" s="334"/>
      <c r="C209" s="309" t="s">
        <v>988</v>
      </c>
      <c r="D209" s="309"/>
      <c r="E209" s="309"/>
      <c r="F209" s="332" t="s">
        <v>80</v>
      </c>
      <c r="G209" s="309"/>
      <c r="H209" s="309" t="s">
        <v>1050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884</v>
      </c>
      <c r="G210" s="309"/>
      <c r="H210" s="309" t="s">
        <v>885</v>
      </c>
      <c r="I210" s="309"/>
      <c r="J210" s="309"/>
      <c r="K210" s="357"/>
    </row>
    <row r="211" s="1" customFormat="1" ht="15" customHeight="1">
      <c r="B211" s="334"/>
      <c r="C211" s="309"/>
      <c r="D211" s="309"/>
      <c r="E211" s="309"/>
      <c r="F211" s="332" t="s">
        <v>882</v>
      </c>
      <c r="G211" s="309"/>
      <c r="H211" s="309" t="s">
        <v>1051</v>
      </c>
      <c r="I211" s="309"/>
      <c r="J211" s="309"/>
      <c r="K211" s="357"/>
    </row>
    <row r="212" s="1" customFormat="1" ht="15" customHeight="1">
      <c r="B212" s="381"/>
      <c r="C212" s="309"/>
      <c r="D212" s="309"/>
      <c r="E212" s="309"/>
      <c r="F212" s="332" t="s">
        <v>90</v>
      </c>
      <c r="G212" s="370"/>
      <c r="H212" s="361" t="s">
        <v>886</v>
      </c>
      <c r="I212" s="361"/>
      <c r="J212" s="361"/>
      <c r="K212" s="382"/>
    </row>
    <row r="213" s="1" customFormat="1" ht="15" customHeight="1">
      <c r="B213" s="381"/>
      <c r="C213" s="309"/>
      <c r="D213" s="309"/>
      <c r="E213" s="309"/>
      <c r="F213" s="332" t="s">
        <v>887</v>
      </c>
      <c r="G213" s="370"/>
      <c r="H213" s="361" t="s">
        <v>844</v>
      </c>
      <c r="I213" s="361"/>
      <c r="J213" s="361"/>
      <c r="K213" s="382"/>
    </row>
    <row r="214" s="1" customFormat="1" ht="15" customHeight="1">
      <c r="B214" s="381"/>
      <c r="C214" s="309"/>
      <c r="D214" s="309"/>
      <c r="E214" s="309"/>
      <c r="F214" s="332"/>
      <c r="G214" s="370"/>
      <c r="H214" s="361"/>
      <c r="I214" s="361"/>
      <c r="J214" s="361"/>
      <c r="K214" s="382"/>
    </row>
    <row r="215" s="1" customFormat="1" ht="15" customHeight="1">
      <c r="B215" s="381"/>
      <c r="C215" s="309" t="s">
        <v>1012</v>
      </c>
      <c r="D215" s="309"/>
      <c r="E215" s="309"/>
      <c r="F215" s="332">
        <v>1</v>
      </c>
      <c r="G215" s="370"/>
      <c r="H215" s="361" t="s">
        <v>1052</v>
      </c>
      <c r="I215" s="361"/>
      <c r="J215" s="361"/>
      <c r="K215" s="382"/>
    </row>
    <row r="216" s="1" customFormat="1" ht="15" customHeight="1">
      <c r="B216" s="381"/>
      <c r="C216" s="309"/>
      <c r="D216" s="309"/>
      <c r="E216" s="309"/>
      <c r="F216" s="332">
        <v>2</v>
      </c>
      <c r="G216" s="370"/>
      <c r="H216" s="361" t="s">
        <v>1053</v>
      </c>
      <c r="I216" s="361"/>
      <c r="J216" s="361"/>
      <c r="K216" s="382"/>
    </row>
    <row r="217" s="1" customFormat="1" ht="15" customHeight="1">
      <c r="B217" s="381"/>
      <c r="C217" s="309"/>
      <c r="D217" s="309"/>
      <c r="E217" s="309"/>
      <c r="F217" s="332">
        <v>3</v>
      </c>
      <c r="G217" s="370"/>
      <c r="H217" s="361" t="s">
        <v>1054</v>
      </c>
      <c r="I217" s="361"/>
      <c r="J217" s="361"/>
      <c r="K217" s="382"/>
    </row>
    <row r="218" s="1" customFormat="1" ht="15" customHeight="1">
      <c r="B218" s="381"/>
      <c r="C218" s="309"/>
      <c r="D218" s="309"/>
      <c r="E218" s="309"/>
      <c r="F218" s="332">
        <v>4</v>
      </c>
      <c r="G218" s="370"/>
      <c r="H218" s="361" t="s">
        <v>1055</v>
      </c>
      <c r="I218" s="361"/>
      <c r="J218" s="361"/>
      <c r="K218" s="382"/>
    </row>
    <row r="219" s="1" customFormat="1" ht="12.75" customHeight="1">
      <c r="B219" s="383"/>
      <c r="C219" s="384"/>
      <c r="D219" s="384"/>
      <c r="E219" s="384"/>
      <c r="F219" s="384"/>
      <c r="G219" s="384"/>
      <c r="H219" s="384"/>
      <c r="I219" s="384"/>
      <c r="J219" s="384"/>
      <c r="K219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LAPTOP-7V5AD3BR\klima</dc:creator>
  <cp:lastModifiedBy>LAPTOP-7V5AD3BR\klima</cp:lastModifiedBy>
  <dcterms:created xsi:type="dcterms:W3CDTF">2024-04-14T21:54:49Z</dcterms:created>
  <dcterms:modified xsi:type="dcterms:W3CDTF">2024-04-14T21:54:59Z</dcterms:modified>
</cp:coreProperties>
</file>